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updateLinks="never"/>
  <mc:AlternateContent xmlns:mc="http://schemas.openxmlformats.org/markup-compatibility/2006">
    <mc:Choice Requires="x15">
      <x15ac:absPath xmlns:x15ac="http://schemas.microsoft.com/office/spreadsheetml/2010/11/ac" url="G:\.shortcut-targets-by-id\1PKPUJ5BnUlpZyHn7OIph8Kc17b7qiSjm\4_GADMIN\1_REGIS\0_Invitaciones\2_MedianaC\VA_038_2021_Control_plagas\Gestion\3_Evaluacion\"/>
    </mc:Choice>
  </mc:AlternateContent>
  <xr:revisionPtr revIDLastSave="0" documentId="13_ncr:1_{9033F5D6-42F7-4D97-8D0F-DA26E6FF8E13}" xr6:coauthVersionLast="47" xr6:coauthVersionMax="47" xr10:uidLastSave="{00000000-0000-0000-0000-000000000000}"/>
  <bookViews>
    <workbookView xWindow="-120" yWindow="-120" windowWidth="21840" windowHeight="13140" tabRatio="906" xr2:uid="{00000000-000D-0000-FFFF-FFFF00000000}"/>
  </bookViews>
  <sheets>
    <sheet name="1_ENTREGA" sheetId="1" r:id="rId1"/>
    <sheet name="2_APERTURA DE SOBRES" sheetId="2" r:id="rId2"/>
    <sheet name="5,1. REQUISITOS JURÍDICOS" sheetId="3" r:id="rId3"/>
    <sheet name="5.2.1, EXPERIENCIA GRAL" sheetId="4" r:id="rId4"/>
    <sheet name="5.3. CAP FINANCIERA" sheetId="5" r:id="rId5"/>
    <sheet name="5.5 REQUISITOS COMERCIALES" sheetId="6" r:id="rId6"/>
    <sheet name="PRESUPUESTO" sheetId="13" r:id="rId7"/>
    <sheet name="RESUMEN" sheetId="10" r:id="rId8"/>
    <sheet name="Cálculo Pt2" sheetId="12" r:id="rId9"/>
    <sheet name="10. EVALUACIÓN" sheetId="8" r:id="rId10"/>
  </sheets>
  <externalReferences>
    <externalReference r:id="rId11"/>
    <externalReference r:id="rId12"/>
    <externalReference r:id="rId13"/>
  </externalReferences>
  <definedNames>
    <definedName name="_xlnm._FilterDatabase" localSheetId="6" hidden="1">PRESUPUESTO!$B$9:$WIM$266</definedName>
    <definedName name="APERTURA">'2_APERTURA DE SOBRES'!$A$8:$J$21</definedName>
    <definedName name="_xlnm.Print_Area" localSheetId="0">'1_ENTREGA'!$A$1:$B$27</definedName>
    <definedName name="AU">PRESUPUESTO!$D$310:$E$322</definedName>
    <definedName name="BANDERA" localSheetId="6">'[1]5.2. EXPERIENCIA GRAL Y ESP'!$AE$12:$AF$33</definedName>
    <definedName name="BANDERA">'5.2.1, EXPERIENCIA GRAL'!$AE$12:$AF$33</definedName>
    <definedName name="C_FINANCIERA" localSheetId="6">'[1]5.4 CAP FINANCIERA'!$M$6:$O$7</definedName>
    <definedName name="C_FINANCIERA">'5.3. CAP FINANCIERA'!$M$6:$O$7</definedName>
    <definedName name="CAP_FINANCIERA">'5.3. CAP FINANCIERA'!$M$6:$O$18</definedName>
    <definedName name="COSTO_D">[2]PRESUPUESTO!$G$116:$H$145</definedName>
    <definedName name="EST_PRE" localSheetId="6">#REF!</definedName>
    <definedName name="EST_PRE">#REF!</definedName>
    <definedName name="EST_UNI">PRESUPUESTO!$P$283:$R$296</definedName>
    <definedName name="ESTATUS">RESUMEN!$A$5:$H$17</definedName>
    <definedName name="EVALUACION" localSheetId="6">'[1]10. EVALUACIÓN'!$B$15:$F$31</definedName>
    <definedName name="EVALUACION">'10. EVALUACIÓN'!$B$15:$F$31</definedName>
    <definedName name="EXPERIENCIA" localSheetId="6">'[1]5.2. EXPERIENCIA GRAL Y ESP'!$X$12:$AA$33</definedName>
    <definedName name="EXPERIENCIA">'5.2.1, EXPERIENCIA GRAL'!$X$12:$AA$33</definedName>
    <definedName name="ITEM_2.10" localSheetId="6">PRESUPUESTO!#REF!</definedName>
    <definedName name="ITEM_2.10">#REF!</definedName>
    <definedName name="ITEM_3.10" localSheetId="6">PRESUPUESTO!#REF!</definedName>
    <definedName name="ITEM_3.10">#REF!</definedName>
    <definedName name="ITEM_7.10" localSheetId="6">PRESUPUESTO!#REF!</definedName>
    <definedName name="ITEM_7.10">#REF!</definedName>
    <definedName name="LISTA_OFERENTES" localSheetId="6">'[1]1_ENTREGA'!$A$8:$B$24</definedName>
    <definedName name="LISTA_OFERENTES">'1_ENTREGA'!$A$8:$B$24</definedName>
    <definedName name="OET_0" localSheetId="6">#REF!</definedName>
    <definedName name="OET_0">#REF!</definedName>
    <definedName name="OFERENTE_1">PRESUPUESTO!$O$13:$AI$266</definedName>
    <definedName name="OFERENTE_10">PRESUPUESTO!$GS$13:$HH$266</definedName>
    <definedName name="OFERENTE_11">PRESUPUESTO!$HL$13:$IA$266</definedName>
    <definedName name="OFERENTE_12">PRESUPUESTO!$IE$13:$IT$266</definedName>
    <definedName name="OFERENTE_13">PRESUPUESTO!$IX$13:$JM$266</definedName>
    <definedName name="OFERENTE_14" localSheetId="6">PRESUPUESTO!#REF!</definedName>
    <definedName name="OFERENTE_14">#REF!</definedName>
    <definedName name="OFERENTE_15" localSheetId="6">PRESUPUESTO!#REF!</definedName>
    <definedName name="OFERENTE_15">#REF!</definedName>
    <definedName name="OFERENTE_16" localSheetId="6">PRESUPUESTO!#REF!</definedName>
    <definedName name="OFERENTE_16">#REF!</definedName>
    <definedName name="OFERENTE_17" localSheetId="6">PRESUPUESTO!#REF!</definedName>
    <definedName name="OFERENTE_17">#REF!</definedName>
    <definedName name="OFERENTE_18">[3]V_UNITARIOS!$KM$12:$KR$76</definedName>
    <definedName name="OFERENTE_19">[3]V_UNITARIOS!$LD$12:$LI$76</definedName>
    <definedName name="OFERENTE_2">PRESUPUESTO!$AM$13:$BG$266</definedName>
    <definedName name="OFERENTE_3">PRESUPUESTO!$BK$12:$CE$266</definedName>
    <definedName name="OFERENTE_4">PRESUPUESTO!$CI$13:$CX$266</definedName>
    <definedName name="OFERENTE_5">PRESUPUESTO!$DB$13:$DQ$266</definedName>
    <definedName name="OFERENTE_6">PRESUPUESTO!$DU$13:$EJ$266</definedName>
    <definedName name="OFERENTE_7">PRESUPUESTO!$EN$13:$FC$266</definedName>
    <definedName name="OFERENTE_8">PRESUPUESTO!$FG$13:$FV$266</definedName>
    <definedName name="OFERENTE_9">PRESUPUESTO!$FZ$13:$GO$266</definedName>
    <definedName name="OFERTA_0" localSheetId="6">PRESUPUESTO!$C$12:$K$266</definedName>
    <definedName name="OFERTA_0">#REF!</definedName>
    <definedName name="OFERTA_2">PRESUPUESTO!$AM$11:$BG$76</definedName>
    <definedName name="ORDEN" localSheetId="9">'10. EVALUACIÓN'!$T$15:$U$31</definedName>
    <definedName name="Propuesta_0">PRESUPUESTO!$C$11:$K$76</definedName>
    <definedName name="PT_2" localSheetId="6">'[1]Cálculo Pt2'!$C$7:$AJ$11</definedName>
    <definedName name="PT_2">'Cálculo Pt2'!$C$7:$AJ$11</definedName>
    <definedName name="R_COMERCIALES" localSheetId="6">'[1]5.5 REQUISITOS COMERCIALES'!$K$4:$M$5</definedName>
    <definedName name="R_COMERCIALES">'5.5 REQUISITOS COMERCIALES'!$K$4:$M$5</definedName>
    <definedName name="R_JURIDICO" localSheetId="6">'[1]5,1. REQUISITOS JURÍDICOS'!#REF!</definedName>
    <definedName name="R_JURIDICO">'5,1. REQUISITOS JURÍDICOS'!#REF!</definedName>
    <definedName name="REP_COMERCIALES">'5.5 REQUISITOS COMERCIALES'!$K$4:$M$16</definedName>
    <definedName name="UNIDADES_3.10" localSheetId="6">PRESUPUESTO!#REF!</definedName>
    <definedName name="UNIDADES_3.10">#REF!</definedName>
    <definedName name="UNIDADES_7.10" localSheetId="6">PRESUPUESTO!#REF!</definedName>
    <definedName name="UNIDADES_7.10">#REF!</definedName>
    <definedName name="V_PRESUPUESTOO" localSheetId="6">#REF!</definedName>
    <definedName name="V_PRESUPUESTOO">#REF!</definedName>
    <definedName name="V_UNITARIOS">PRESUPUESTO!$D$283:$F$296</definedName>
    <definedName name="VER_PRE" localSheetId="6">#REF!</definedName>
    <definedName name="VER_PRE">#REF!</definedName>
    <definedName name="VER_UNI" localSheetId="6">PRESUPUESTO!$O$276:$JO$277</definedName>
    <definedName name="VER_UNI">#REF!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285" i="13" l="1"/>
  <c r="AO286" i="13"/>
  <c r="AO284" i="13"/>
  <c r="O17" i="8"/>
  <c r="O15" i="8"/>
  <c r="M13" i="8"/>
  <c r="J284" i="13" l="1"/>
  <c r="G284" i="13" s="1"/>
  <c r="Q285" i="13"/>
  <c r="Q286" i="13"/>
  <c r="Q284" i="13"/>
  <c r="E285" i="13"/>
  <c r="E286" i="13"/>
  <c r="E287" i="13"/>
  <c r="E288" i="13"/>
  <c r="E289" i="13"/>
  <c r="E290" i="13"/>
  <c r="E291" i="13"/>
  <c r="E292" i="13"/>
  <c r="E293" i="13"/>
  <c r="E294" i="13"/>
  <c r="E295" i="13"/>
  <c r="E296" i="13"/>
  <c r="E297" i="13"/>
  <c r="E298" i="13"/>
  <c r="E299" i="13"/>
  <c r="E300" i="13"/>
  <c r="E284" i="13"/>
  <c r="BK276" i="13"/>
  <c r="AM276" i="13"/>
  <c r="CA72" i="13"/>
  <c r="BZ72" i="13"/>
  <c r="BY72" i="13"/>
  <c r="BX72" i="13"/>
  <c r="BW72" i="13"/>
  <c r="BV72" i="13"/>
  <c r="BU72" i="13"/>
  <c r="BT72" i="13"/>
  <c r="CA71" i="13"/>
  <c r="BZ71" i="13"/>
  <c r="BY71" i="13"/>
  <c r="BX71" i="13"/>
  <c r="BW71" i="13"/>
  <c r="BV71" i="13"/>
  <c r="BU71" i="13"/>
  <c r="BT71" i="13"/>
  <c r="CA66" i="13"/>
  <c r="BZ66" i="13"/>
  <c r="BY66" i="13"/>
  <c r="BX66" i="13"/>
  <c r="BW66" i="13"/>
  <c r="BV66" i="13"/>
  <c r="BU66" i="13"/>
  <c r="BT66" i="13"/>
  <c r="CA65" i="13"/>
  <c r="BZ65" i="13"/>
  <c r="BY65" i="13"/>
  <c r="BX65" i="13"/>
  <c r="BW65" i="13"/>
  <c r="BV65" i="13"/>
  <c r="BU65" i="13"/>
  <c r="BT65" i="13"/>
  <c r="CA64" i="13"/>
  <c r="BZ64" i="13"/>
  <c r="BY64" i="13"/>
  <c r="BX64" i="13"/>
  <c r="BW64" i="13"/>
  <c r="BV64" i="13"/>
  <c r="BU64" i="13"/>
  <c r="BT64" i="13"/>
  <c r="CA63" i="13"/>
  <c r="BZ63" i="13"/>
  <c r="BY63" i="13"/>
  <c r="BX63" i="13"/>
  <c r="BW63" i="13"/>
  <c r="BV63" i="13"/>
  <c r="BU63" i="13"/>
  <c r="BT63" i="13"/>
  <c r="CA58" i="13"/>
  <c r="BZ58" i="13"/>
  <c r="BY58" i="13"/>
  <c r="BX58" i="13"/>
  <c r="BW58" i="13"/>
  <c r="BV58" i="13"/>
  <c r="BU58" i="13"/>
  <c r="BT58" i="13"/>
  <c r="CA57" i="13"/>
  <c r="BZ57" i="13"/>
  <c r="BY57" i="13"/>
  <c r="BX57" i="13"/>
  <c r="BW57" i="13"/>
  <c r="BV57" i="13"/>
  <c r="BU57" i="13"/>
  <c r="BT57" i="13"/>
  <c r="CA56" i="13"/>
  <c r="BZ56" i="13"/>
  <c r="BY56" i="13"/>
  <c r="BX56" i="13"/>
  <c r="BW56" i="13"/>
  <c r="BV56" i="13"/>
  <c r="BU56" i="13"/>
  <c r="BT56" i="13"/>
  <c r="CA55" i="13"/>
  <c r="BZ55" i="13"/>
  <c r="BY55" i="13"/>
  <c r="BX55" i="13"/>
  <c r="BW55" i="13"/>
  <c r="BV55" i="13"/>
  <c r="BU55" i="13"/>
  <c r="BT55" i="13"/>
  <c r="CA54" i="13"/>
  <c r="BZ54" i="13"/>
  <c r="BY54" i="13"/>
  <c r="BX54" i="13"/>
  <c r="BW54" i="13"/>
  <c r="BV54" i="13"/>
  <c r="BU54" i="13"/>
  <c r="BT54" i="13"/>
  <c r="CA53" i="13"/>
  <c r="BZ53" i="13"/>
  <c r="BY53" i="13"/>
  <c r="BX53" i="13"/>
  <c r="BW53" i="13"/>
  <c r="BV53" i="13"/>
  <c r="BU53" i="13"/>
  <c r="BT53" i="13"/>
  <c r="CA52" i="13"/>
  <c r="BZ52" i="13"/>
  <c r="BY52" i="13"/>
  <c r="BX52" i="13"/>
  <c r="BW52" i="13"/>
  <c r="BV52" i="13"/>
  <c r="BU52" i="13"/>
  <c r="BT52" i="13"/>
  <c r="CA51" i="13"/>
  <c r="BZ51" i="13"/>
  <c r="BY51" i="13"/>
  <c r="BX51" i="13"/>
  <c r="BW51" i="13"/>
  <c r="BV51" i="13"/>
  <c r="BU51" i="13"/>
  <c r="BT51" i="13"/>
  <c r="CA50" i="13"/>
  <c r="BZ50" i="13"/>
  <c r="BY50" i="13"/>
  <c r="BX50" i="13"/>
  <c r="BW50" i="13"/>
  <c r="BV50" i="13"/>
  <c r="BU50" i="13"/>
  <c r="BT50" i="13"/>
  <c r="CA49" i="13"/>
  <c r="BZ49" i="13"/>
  <c r="BY49" i="13"/>
  <c r="BX49" i="13"/>
  <c r="BW49" i="13"/>
  <c r="BV49" i="13"/>
  <c r="BU49" i="13"/>
  <c r="BT49" i="13"/>
  <c r="CA48" i="13"/>
  <c r="BZ48" i="13"/>
  <c r="BY48" i="13"/>
  <c r="BX48" i="13"/>
  <c r="BW48" i="13"/>
  <c r="BV48" i="13"/>
  <c r="BU48" i="13"/>
  <c r="BT48" i="13"/>
  <c r="CA47" i="13"/>
  <c r="BZ47" i="13"/>
  <c r="BY47" i="13"/>
  <c r="BX47" i="13"/>
  <c r="BW47" i="13"/>
  <c r="BV47" i="13"/>
  <c r="BU47" i="13"/>
  <c r="BT47" i="13"/>
  <c r="CA46" i="13"/>
  <c r="BZ46" i="13"/>
  <c r="BY46" i="13"/>
  <c r="BX46" i="13"/>
  <c r="BW46" i="13"/>
  <c r="BV46" i="13"/>
  <c r="BU46" i="13"/>
  <c r="BT46" i="13"/>
  <c r="CA45" i="13"/>
  <c r="BZ45" i="13"/>
  <c r="BY45" i="13"/>
  <c r="BX45" i="13"/>
  <c r="BW45" i="13"/>
  <c r="BV45" i="13"/>
  <c r="BU45" i="13"/>
  <c r="BT45" i="13"/>
  <c r="CA40" i="13"/>
  <c r="BZ40" i="13"/>
  <c r="BY40" i="13"/>
  <c r="BX40" i="13"/>
  <c r="BW40" i="13"/>
  <c r="BV40" i="13"/>
  <c r="BU40" i="13"/>
  <c r="BT40" i="13"/>
  <c r="CA39" i="13"/>
  <c r="BZ39" i="13"/>
  <c r="BY39" i="13"/>
  <c r="BX39" i="13"/>
  <c r="BW39" i="13"/>
  <c r="BV39" i="13"/>
  <c r="BU39" i="13"/>
  <c r="BT39" i="13"/>
  <c r="CA38" i="13"/>
  <c r="BZ38" i="13"/>
  <c r="BY38" i="13"/>
  <c r="BX38" i="13"/>
  <c r="BW38" i="13"/>
  <c r="BV38" i="13"/>
  <c r="BU38" i="13"/>
  <c r="BT38" i="13"/>
  <c r="CA37" i="13"/>
  <c r="BZ37" i="13"/>
  <c r="BY37" i="13"/>
  <c r="BX37" i="13"/>
  <c r="BW37" i="13"/>
  <c r="BV37" i="13"/>
  <c r="BU37" i="13"/>
  <c r="BT37" i="13"/>
  <c r="CA36" i="13"/>
  <c r="BZ36" i="13"/>
  <c r="BY36" i="13"/>
  <c r="BX36" i="13"/>
  <c r="BW36" i="13"/>
  <c r="BV36" i="13"/>
  <c r="BU36" i="13"/>
  <c r="BT36" i="13"/>
  <c r="CA35" i="13"/>
  <c r="BZ35" i="13"/>
  <c r="BY35" i="13"/>
  <c r="BX35" i="13"/>
  <c r="BW35" i="13"/>
  <c r="BV35" i="13"/>
  <c r="BU35" i="13"/>
  <c r="BT35" i="13"/>
  <c r="CA34" i="13"/>
  <c r="BZ34" i="13"/>
  <c r="BY34" i="13"/>
  <c r="BX34" i="13"/>
  <c r="BW34" i="13"/>
  <c r="BV34" i="13"/>
  <c r="BU34" i="13"/>
  <c r="BT34" i="13"/>
  <c r="CA33" i="13"/>
  <c r="BZ33" i="13"/>
  <c r="BY33" i="13"/>
  <c r="BX33" i="13"/>
  <c r="BW33" i="13"/>
  <c r="BV33" i="13"/>
  <c r="BU33" i="13"/>
  <c r="BT33" i="13"/>
  <c r="CA32" i="13"/>
  <c r="BZ32" i="13"/>
  <c r="BY32" i="13"/>
  <c r="BX32" i="13"/>
  <c r="BW32" i="13"/>
  <c r="BV32" i="13"/>
  <c r="BU32" i="13"/>
  <c r="BT32" i="13"/>
  <c r="CA31" i="13"/>
  <c r="BZ31" i="13"/>
  <c r="BY31" i="13"/>
  <c r="BX31" i="13"/>
  <c r="BW31" i="13"/>
  <c r="BV31" i="13"/>
  <c r="BU31" i="13"/>
  <c r="BT31" i="13"/>
  <c r="CA30" i="13"/>
  <c r="BZ30" i="13"/>
  <c r="BY30" i="13"/>
  <c r="BX30" i="13"/>
  <c r="BW30" i="13"/>
  <c r="BV30" i="13"/>
  <c r="BU30" i="13"/>
  <c r="BT30" i="13"/>
  <c r="CA29" i="13"/>
  <c r="BZ29" i="13"/>
  <c r="BY29" i="13"/>
  <c r="BX29" i="13"/>
  <c r="BW29" i="13"/>
  <c r="BV29" i="13"/>
  <c r="BU29" i="13"/>
  <c r="BT29" i="13"/>
  <c r="CA28" i="13"/>
  <c r="BZ28" i="13"/>
  <c r="BY28" i="13"/>
  <c r="BX28" i="13"/>
  <c r="BW28" i="13"/>
  <c r="BV28" i="13"/>
  <c r="BU28" i="13"/>
  <c r="BT28" i="13"/>
  <c r="CA27" i="13"/>
  <c r="BZ27" i="13"/>
  <c r="BY27" i="13"/>
  <c r="BX27" i="13"/>
  <c r="BW27" i="13"/>
  <c r="BV27" i="13"/>
  <c r="BU27" i="13"/>
  <c r="BT27" i="13"/>
  <c r="CA26" i="13"/>
  <c r="BZ26" i="13"/>
  <c r="BY26" i="13"/>
  <c r="BX26" i="13"/>
  <c r="BW26" i="13"/>
  <c r="BV26" i="13"/>
  <c r="BU26" i="13"/>
  <c r="BT26" i="13"/>
  <c r="CA25" i="13"/>
  <c r="BZ25" i="13"/>
  <c r="BY25" i="13"/>
  <c r="BX25" i="13"/>
  <c r="BW25" i="13"/>
  <c r="BV25" i="13"/>
  <c r="BU25" i="13"/>
  <c r="BT25" i="13"/>
  <c r="CA24" i="13"/>
  <c r="BZ24" i="13"/>
  <c r="BY24" i="13"/>
  <c r="BX24" i="13"/>
  <c r="BW24" i="13"/>
  <c r="BV24" i="13"/>
  <c r="BU24" i="13"/>
  <c r="BT24" i="13"/>
  <c r="CA23" i="13"/>
  <c r="BZ23" i="13"/>
  <c r="BY23" i="13"/>
  <c r="BW23" i="13"/>
  <c r="BV23" i="13"/>
  <c r="BU23" i="13"/>
  <c r="BT23" i="13"/>
  <c r="CA22" i="13"/>
  <c r="BZ22" i="13"/>
  <c r="BY22" i="13"/>
  <c r="BX22" i="13"/>
  <c r="BW22" i="13"/>
  <c r="BV22" i="13"/>
  <c r="BU22" i="13"/>
  <c r="BT22" i="13"/>
  <c r="CA21" i="13"/>
  <c r="BZ21" i="13"/>
  <c r="BY21" i="13"/>
  <c r="BX21" i="13"/>
  <c r="BW21" i="13"/>
  <c r="BV21" i="13"/>
  <c r="BU21" i="13"/>
  <c r="BT21" i="13"/>
  <c r="CA20" i="13"/>
  <c r="BZ20" i="13"/>
  <c r="BY20" i="13"/>
  <c r="BX20" i="13"/>
  <c r="BW20" i="13"/>
  <c r="BV20" i="13"/>
  <c r="BU20" i="13"/>
  <c r="BT20" i="13"/>
  <c r="CA19" i="13"/>
  <c r="BZ19" i="13"/>
  <c r="BY19" i="13"/>
  <c r="BX19" i="13"/>
  <c r="BW19" i="13"/>
  <c r="BV19" i="13"/>
  <c r="BU19" i="13"/>
  <c r="BT19" i="13"/>
  <c r="CA18" i="13"/>
  <c r="BZ18" i="13"/>
  <c r="BY18" i="13"/>
  <c r="BX18" i="13"/>
  <c r="BW18" i="13"/>
  <c r="BV18" i="13"/>
  <c r="BU18" i="13"/>
  <c r="BT18" i="13"/>
  <c r="CA17" i="13"/>
  <c r="BZ17" i="13"/>
  <c r="BY17" i="13"/>
  <c r="BX17" i="13"/>
  <c r="BW17" i="13"/>
  <c r="BV17" i="13"/>
  <c r="BU17" i="13"/>
  <c r="BT17" i="13"/>
  <c r="CA16" i="13"/>
  <c r="BZ16" i="13"/>
  <c r="BY16" i="13"/>
  <c r="BX16" i="13"/>
  <c r="BW16" i="13"/>
  <c r="BV16" i="13"/>
  <c r="BU16" i="13"/>
  <c r="BT16" i="13"/>
  <c r="CA15" i="13"/>
  <c r="BZ15" i="13"/>
  <c r="BY15" i="13"/>
  <c r="BX15" i="13"/>
  <c r="BW15" i="13"/>
  <c r="BV15" i="13"/>
  <c r="BU15" i="13"/>
  <c r="BT15" i="13"/>
  <c r="CA14" i="13"/>
  <c r="BZ14" i="13"/>
  <c r="BY14" i="13"/>
  <c r="BX14" i="13"/>
  <c r="BW14" i="13"/>
  <c r="BV14" i="13"/>
  <c r="BU14" i="13"/>
  <c r="BT14" i="13"/>
  <c r="CA13" i="13"/>
  <c r="BZ13" i="13"/>
  <c r="BY13" i="13"/>
  <c r="BX13" i="13"/>
  <c r="BW13" i="13"/>
  <c r="BV13" i="13"/>
  <c r="BU13" i="13"/>
  <c r="BT13" i="13"/>
  <c r="CA12" i="13"/>
  <c r="BZ12" i="13"/>
  <c r="BY12" i="13"/>
  <c r="BX12" i="13"/>
  <c r="BW12" i="13"/>
  <c r="BV12" i="13"/>
  <c r="BU12" i="13"/>
  <c r="BT12" i="13"/>
  <c r="CA11" i="13"/>
  <c r="BZ11" i="13"/>
  <c r="BY11" i="13"/>
  <c r="BX11" i="13"/>
  <c r="BW11" i="13"/>
  <c r="BV11" i="13"/>
  <c r="BU11" i="13"/>
  <c r="BT11" i="13"/>
  <c r="BC72" i="13"/>
  <c r="BB72" i="13"/>
  <c r="BA72" i="13"/>
  <c r="AZ72" i="13"/>
  <c r="AY72" i="13"/>
  <c r="AX72" i="13"/>
  <c r="AW72" i="13"/>
  <c r="AV72" i="13"/>
  <c r="BC71" i="13"/>
  <c r="BB71" i="13"/>
  <c r="BA71" i="13"/>
  <c r="AZ71" i="13"/>
  <c r="AY71" i="13"/>
  <c r="AX71" i="13"/>
  <c r="AW71" i="13"/>
  <c r="AV71" i="13"/>
  <c r="BC66" i="13"/>
  <c r="BB66" i="13"/>
  <c r="BA66" i="13"/>
  <c r="AZ66" i="13"/>
  <c r="AY66" i="13"/>
  <c r="AX66" i="13"/>
  <c r="AW66" i="13"/>
  <c r="AV66" i="13"/>
  <c r="BC65" i="13"/>
  <c r="BB65" i="13"/>
  <c r="BA65" i="13"/>
  <c r="AZ65" i="13"/>
  <c r="AY65" i="13"/>
  <c r="AX65" i="13"/>
  <c r="AW65" i="13"/>
  <c r="AV65" i="13"/>
  <c r="BC64" i="13"/>
  <c r="BB64" i="13"/>
  <c r="BA64" i="13"/>
  <c r="AZ64" i="13"/>
  <c r="AY64" i="13"/>
  <c r="AX64" i="13"/>
  <c r="AW64" i="13"/>
  <c r="AV64" i="13"/>
  <c r="BC63" i="13"/>
  <c r="BB63" i="13"/>
  <c r="BA63" i="13"/>
  <c r="AZ63" i="13"/>
  <c r="AY63" i="13"/>
  <c r="AX63" i="13"/>
  <c r="AW63" i="13"/>
  <c r="AV63" i="13"/>
  <c r="BC58" i="13"/>
  <c r="BB58" i="13"/>
  <c r="BA58" i="13"/>
  <c r="AZ58" i="13"/>
  <c r="AY58" i="13"/>
  <c r="AX58" i="13"/>
  <c r="AW58" i="13"/>
  <c r="AV58" i="13"/>
  <c r="BC57" i="13"/>
  <c r="BB57" i="13"/>
  <c r="BA57" i="13"/>
  <c r="AZ57" i="13"/>
  <c r="AY57" i="13"/>
  <c r="AX57" i="13"/>
  <c r="AW57" i="13"/>
  <c r="AV57" i="13"/>
  <c r="BC56" i="13"/>
  <c r="BB56" i="13"/>
  <c r="BA56" i="13"/>
  <c r="AZ56" i="13"/>
  <c r="AY56" i="13"/>
  <c r="AX56" i="13"/>
  <c r="AW56" i="13"/>
  <c r="AV56" i="13"/>
  <c r="BC55" i="13"/>
  <c r="BB55" i="13"/>
  <c r="BA55" i="13"/>
  <c r="AZ55" i="13"/>
  <c r="AY55" i="13"/>
  <c r="AX55" i="13"/>
  <c r="AW55" i="13"/>
  <c r="AV55" i="13"/>
  <c r="BC54" i="13"/>
  <c r="BB54" i="13"/>
  <c r="BA54" i="13"/>
  <c r="AZ54" i="13"/>
  <c r="AY54" i="13"/>
  <c r="AX54" i="13"/>
  <c r="AW54" i="13"/>
  <c r="AV54" i="13"/>
  <c r="BC53" i="13"/>
  <c r="BB53" i="13"/>
  <c r="BA53" i="13"/>
  <c r="AZ53" i="13"/>
  <c r="AY53" i="13"/>
  <c r="AX53" i="13"/>
  <c r="AW53" i="13"/>
  <c r="AV53" i="13"/>
  <c r="BC52" i="13"/>
  <c r="BB52" i="13"/>
  <c r="BA52" i="13"/>
  <c r="AZ52" i="13"/>
  <c r="AY52" i="13"/>
  <c r="AX52" i="13"/>
  <c r="AW52" i="13"/>
  <c r="AV52" i="13"/>
  <c r="BC51" i="13"/>
  <c r="BB51" i="13"/>
  <c r="BA51" i="13"/>
  <c r="AZ51" i="13"/>
  <c r="AY51" i="13"/>
  <c r="AX51" i="13"/>
  <c r="AW51" i="13"/>
  <c r="AV51" i="13"/>
  <c r="BC50" i="13"/>
  <c r="BB50" i="13"/>
  <c r="BA50" i="13"/>
  <c r="AZ50" i="13"/>
  <c r="AY50" i="13"/>
  <c r="AX50" i="13"/>
  <c r="AW50" i="13"/>
  <c r="AV50" i="13"/>
  <c r="BC49" i="13"/>
  <c r="BB49" i="13"/>
  <c r="BA49" i="13"/>
  <c r="AZ49" i="13"/>
  <c r="AY49" i="13"/>
  <c r="AX49" i="13"/>
  <c r="AW49" i="13"/>
  <c r="AV49" i="13"/>
  <c r="BC48" i="13"/>
  <c r="BB48" i="13"/>
  <c r="BA48" i="13"/>
  <c r="AZ48" i="13"/>
  <c r="AY48" i="13"/>
  <c r="AX48" i="13"/>
  <c r="AW48" i="13"/>
  <c r="AV48" i="13"/>
  <c r="BC47" i="13"/>
  <c r="BB47" i="13"/>
  <c r="BA47" i="13"/>
  <c r="AZ47" i="13"/>
  <c r="AY47" i="13"/>
  <c r="AX47" i="13"/>
  <c r="AW47" i="13"/>
  <c r="AV47" i="13"/>
  <c r="BC46" i="13"/>
  <c r="BB46" i="13"/>
  <c r="BA46" i="13"/>
  <c r="AZ46" i="13"/>
  <c r="AY46" i="13"/>
  <c r="AX46" i="13"/>
  <c r="AW46" i="13"/>
  <c r="AV46" i="13"/>
  <c r="BC45" i="13"/>
  <c r="BB45" i="13"/>
  <c r="BA45" i="13"/>
  <c r="AZ45" i="13"/>
  <c r="AY45" i="13"/>
  <c r="AX45" i="13"/>
  <c r="AW45" i="13"/>
  <c r="AV45" i="13"/>
  <c r="BC40" i="13"/>
  <c r="BB40" i="13"/>
  <c r="BA40" i="13"/>
  <c r="AZ40" i="13"/>
  <c r="AY40" i="13"/>
  <c r="AX40" i="13"/>
  <c r="AW40" i="13"/>
  <c r="AV40" i="13"/>
  <c r="BC39" i="13"/>
  <c r="BB39" i="13"/>
  <c r="BA39" i="13"/>
  <c r="AZ39" i="13"/>
  <c r="AY39" i="13"/>
  <c r="AX39" i="13"/>
  <c r="AW39" i="13"/>
  <c r="AV39" i="13"/>
  <c r="BC38" i="13"/>
  <c r="BB38" i="13"/>
  <c r="BA38" i="13"/>
  <c r="AZ38" i="13"/>
  <c r="AY38" i="13"/>
  <c r="AX38" i="13"/>
  <c r="AW38" i="13"/>
  <c r="AV38" i="13"/>
  <c r="BC37" i="13"/>
  <c r="BB37" i="13"/>
  <c r="BA37" i="13"/>
  <c r="AZ37" i="13"/>
  <c r="AY37" i="13"/>
  <c r="AX37" i="13"/>
  <c r="AW37" i="13"/>
  <c r="AV37" i="13"/>
  <c r="BC36" i="13"/>
  <c r="BB36" i="13"/>
  <c r="BA36" i="13"/>
  <c r="AZ36" i="13"/>
  <c r="AY36" i="13"/>
  <c r="AX36" i="13"/>
  <c r="AW36" i="13"/>
  <c r="AV36" i="13"/>
  <c r="BC35" i="13"/>
  <c r="BB35" i="13"/>
  <c r="BA35" i="13"/>
  <c r="AZ35" i="13"/>
  <c r="AY35" i="13"/>
  <c r="AX35" i="13"/>
  <c r="AW35" i="13"/>
  <c r="AV35" i="13"/>
  <c r="BC34" i="13"/>
  <c r="BB34" i="13"/>
  <c r="BA34" i="13"/>
  <c r="AZ34" i="13"/>
  <c r="AY34" i="13"/>
  <c r="AX34" i="13"/>
  <c r="AW34" i="13"/>
  <c r="AV34" i="13"/>
  <c r="BC33" i="13"/>
  <c r="BB33" i="13"/>
  <c r="BA33" i="13"/>
  <c r="AZ33" i="13"/>
  <c r="AY33" i="13"/>
  <c r="AX33" i="13"/>
  <c r="AW33" i="13"/>
  <c r="AV33" i="13"/>
  <c r="BC32" i="13"/>
  <c r="BB32" i="13"/>
  <c r="BA32" i="13"/>
  <c r="AZ32" i="13"/>
  <c r="AY32" i="13"/>
  <c r="AX32" i="13"/>
  <c r="AW32" i="13"/>
  <c r="AV32" i="13"/>
  <c r="BC31" i="13"/>
  <c r="BB31" i="13"/>
  <c r="BA31" i="13"/>
  <c r="AZ31" i="13"/>
  <c r="AY31" i="13"/>
  <c r="AX31" i="13"/>
  <c r="AW31" i="13"/>
  <c r="AV31" i="13"/>
  <c r="BC30" i="13"/>
  <c r="BB30" i="13"/>
  <c r="BA30" i="13"/>
  <c r="AZ30" i="13"/>
  <c r="AY30" i="13"/>
  <c r="AX30" i="13"/>
  <c r="AW30" i="13"/>
  <c r="AV30" i="13"/>
  <c r="BC29" i="13"/>
  <c r="BB29" i="13"/>
  <c r="BA29" i="13"/>
  <c r="AZ29" i="13"/>
  <c r="AY29" i="13"/>
  <c r="AX29" i="13"/>
  <c r="AW29" i="13"/>
  <c r="AV29" i="13"/>
  <c r="BC28" i="13"/>
  <c r="BB28" i="13"/>
  <c r="BA28" i="13"/>
  <c r="AZ28" i="13"/>
  <c r="AY28" i="13"/>
  <c r="AX28" i="13"/>
  <c r="AW28" i="13"/>
  <c r="AV28" i="13"/>
  <c r="BC27" i="13"/>
  <c r="BB27" i="13"/>
  <c r="BA27" i="13"/>
  <c r="AZ27" i="13"/>
  <c r="AY27" i="13"/>
  <c r="AX27" i="13"/>
  <c r="AW27" i="13"/>
  <c r="AV27" i="13"/>
  <c r="BC26" i="13"/>
  <c r="BB26" i="13"/>
  <c r="BA26" i="13"/>
  <c r="AZ26" i="13"/>
  <c r="AY26" i="13"/>
  <c r="AX26" i="13"/>
  <c r="AW26" i="13"/>
  <c r="AV26" i="13"/>
  <c r="BC25" i="13"/>
  <c r="BB25" i="13"/>
  <c r="BA25" i="13"/>
  <c r="AZ25" i="13"/>
  <c r="AY25" i="13"/>
  <c r="AX25" i="13"/>
  <c r="AW25" i="13"/>
  <c r="AV25" i="13"/>
  <c r="BC24" i="13"/>
  <c r="BB24" i="13"/>
  <c r="BA24" i="13"/>
  <c r="AZ24" i="13"/>
  <c r="AY24" i="13"/>
  <c r="AX24" i="13"/>
  <c r="AW24" i="13"/>
  <c r="AV24" i="13"/>
  <c r="BC23" i="13"/>
  <c r="BB23" i="13"/>
  <c r="BA23" i="13"/>
  <c r="AY23" i="13"/>
  <c r="AX23" i="13"/>
  <c r="AW23" i="13"/>
  <c r="AV23" i="13"/>
  <c r="BC22" i="13"/>
  <c r="BB22" i="13"/>
  <c r="BA22" i="13"/>
  <c r="AZ22" i="13"/>
  <c r="AY22" i="13"/>
  <c r="AX22" i="13"/>
  <c r="AW22" i="13"/>
  <c r="AV22" i="13"/>
  <c r="BC21" i="13"/>
  <c r="BB21" i="13"/>
  <c r="BA21" i="13"/>
  <c r="AZ21" i="13"/>
  <c r="AY21" i="13"/>
  <c r="AX21" i="13"/>
  <c r="AW21" i="13"/>
  <c r="AV21" i="13"/>
  <c r="BC20" i="13"/>
  <c r="BB20" i="13"/>
  <c r="BA20" i="13"/>
  <c r="AZ20" i="13"/>
  <c r="AY20" i="13"/>
  <c r="AX20" i="13"/>
  <c r="AW20" i="13"/>
  <c r="AV20" i="13"/>
  <c r="BC19" i="13"/>
  <c r="BB19" i="13"/>
  <c r="BA19" i="13"/>
  <c r="AZ19" i="13"/>
  <c r="AY19" i="13"/>
  <c r="AX19" i="13"/>
  <c r="AW19" i="13"/>
  <c r="AV19" i="13"/>
  <c r="BC18" i="13"/>
  <c r="BB18" i="13"/>
  <c r="BA18" i="13"/>
  <c r="AZ18" i="13"/>
  <c r="AY18" i="13"/>
  <c r="AX18" i="13"/>
  <c r="AW18" i="13"/>
  <c r="AV18" i="13"/>
  <c r="BC17" i="13"/>
  <c r="BB17" i="13"/>
  <c r="BA17" i="13"/>
  <c r="AZ17" i="13"/>
  <c r="AY17" i="13"/>
  <c r="AX17" i="13"/>
  <c r="AW17" i="13"/>
  <c r="AV17" i="13"/>
  <c r="BC16" i="13"/>
  <c r="BB16" i="13"/>
  <c r="BA16" i="13"/>
  <c r="AZ16" i="13"/>
  <c r="AY16" i="13"/>
  <c r="AX16" i="13"/>
  <c r="AW16" i="13"/>
  <c r="AV16" i="13"/>
  <c r="BC15" i="13"/>
  <c r="BB15" i="13"/>
  <c r="BA15" i="13"/>
  <c r="AZ15" i="13"/>
  <c r="AY15" i="13"/>
  <c r="AX15" i="13"/>
  <c r="AW15" i="13"/>
  <c r="AV15" i="13"/>
  <c r="BC14" i="13"/>
  <c r="BB14" i="13"/>
  <c r="BA14" i="13"/>
  <c r="AZ14" i="13"/>
  <c r="AY14" i="13"/>
  <c r="AX14" i="13"/>
  <c r="AW14" i="13"/>
  <c r="AV14" i="13"/>
  <c r="BC13" i="13"/>
  <c r="BB13" i="13"/>
  <c r="BA13" i="13"/>
  <c r="AZ13" i="13"/>
  <c r="AY13" i="13"/>
  <c r="AX13" i="13"/>
  <c r="AW13" i="13"/>
  <c r="AV13" i="13"/>
  <c r="BC12" i="13"/>
  <c r="BB12" i="13"/>
  <c r="BA12" i="13"/>
  <c r="AZ12" i="13"/>
  <c r="AY12" i="13"/>
  <c r="AX12" i="13"/>
  <c r="AW12" i="13"/>
  <c r="AV12" i="13"/>
  <c r="BC11" i="13"/>
  <c r="BB11" i="13"/>
  <c r="BA11" i="13"/>
  <c r="AZ11" i="13"/>
  <c r="AY11" i="13"/>
  <c r="AX11" i="13"/>
  <c r="AW11" i="13"/>
  <c r="AV11" i="13"/>
  <c r="BS72" i="13"/>
  <c r="CD72" i="13" s="1"/>
  <c r="CE72" i="13" s="1"/>
  <c r="BS71" i="13"/>
  <c r="CB71" i="13" s="1"/>
  <c r="BS66" i="13"/>
  <c r="BS65" i="13"/>
  <c r="BS64" i="13"/>
  <c r="CD64" i="13" s="1"/>
  <c r="BS63" i="13"/>
  <c r="CD63" i="13" s="1"/>
  <c r="CE63" i="13" s="1"/>
  <c r="BS58" i="13"/>
  <c r="BJ58" i="13" s="1"/>
  <c r="BS57" i="13"/>
  <c r="BJ57" i="13" s="1"/>
  <c r="BS56" i="13"/>
  <c r="BJ56" i="13" s="1"/>
  <c r="BS55" i="13"/>
  <c r="BJ55" i="13" s="1"/>
  <c r="BS54" i="13"/>
  <c r="BJ54" i="13" s="1"/>
  <c r="BS53" i="13"/>
  <c r="BJ53" i="13" s="1"/>
  <c r="BS52" i="13"/>
  <c r="BJ52" i="13" s="1"/>
  <c r="BS51" i="13"/>
  <c r="CD51" i="13" s="1"/>
  <c r="CE51" i="13" s="1"/>
  <c r="BS50" i="13"/>
  <c r="BJ50" i="13" s="1"/>
  <c r="BS49" i="13"/>
  <c r="CD49" i="13" s="1"/>
  <c r="CE49" i="13" s="1"/>
  <c r="BJ49" i="13"/>
  <c r="BS48" i="13"/>
  <c r="BJ48" i="13" s="1"/>
  <c r="BS47" i="13"/>
  <c r="BJ47" i="13" s="1"/>
  <c r="BS46" i="13"/>
  <c r="BJ46" i="13" s="1"/>
  <c r="BS45" i="13"/>
  <c r="BJ45" i="13" s="1"/>
  <c r="BS40" i="13"/>
  <c r="BJ40" i="13" s="1"/>
  <c r="BS39" i="13"/>
  <c r="BJ39" i="13" s="1"/>
  <c r="BS38" i="13"/>
  <c r="BJ38" i="13" s="1"/>
  <c r="BS37" i="13"/>
  <c r="BJ37" i="13" s="1"/>
  <c r="BS36" i="13"/>
  <c r="BJ36" i="13" s="1"/>
  <c r="BS35" i="13"/>
  <c r="BJ35" i="13" s="1"/>
  <c r="BS34" i="13"/>
  <c r="BJ34" i="13" s="1"/>
  <c r="BS33" i="13"/>
  <c r="BJ33" i="13" s="1"/>
  <c r="BS32" i="13"/>
  <c r="BJ32" i="13" s="1"/>
  <c r="BS31" i="13"/>
  <c r="BJ31" i="13" s="1"/>
  <c r="BS30" i="13"/>
  <c r="BJ30" i="13" s="1"/>
  <c r="BS29" i="13"/>
  <c r="BJ29" i="13" s="1"/>
  <c r="BS28" i="13"/>
  <c r="BJ28" i="13" s="1"/>
  <c r="BS27" i="13"/>
  <c r="BJ27" i="13" s="1"/>
  <c r="BS26" i="13"/>
  <c r="BJ26" i="13" s="1"/>
  <c r="BS25" i="13"/>
  <c r="BJ25" i="13" s="1"/>
  <c r="BS24" i="13"/>
  <c r="BJ24" i="13" s="1"/>
  <c r="BS23" i="13"/>
  <c r="BJ23" i="13" s="1"/>
  <c r="BO23" i="13"/>
  <c r="BS22" i="13"/>
  <c r="BJ22" i="13" s="1"/>
  <c r="BS21" i="13"/>
  <c r="BJ21" i="13" s="1"/>
  <c r="BS20" i="13"/>
  <c r="BJ20" i="13" s="1"/>
  <c r="BS19" i="13"/>
  <c r="CD19" i="13" s="1"/>
  <c r="CE19" i="13" s="1"/>
  <c r="BS18" i="13"/>
  <c r="BJ18" i="13" s="1"/>
  <c r="BS17" i="13"/>
  <c r="BJ17" i="13" s="1"/>
  <c r="BS16" i="13"/>
  <c r="BJ16" i="13" s="1"/>
  <c r="BS15" i="13"/>
  <c r="BJ15" i="13" s="1"/>
  <c r="BS14" i="13"/>
  <c r="BJ14" i="13" s="1"/>
  <c r="BS13" i="13"/>
  <c r="CD13" i="13" s="1"/>
  <c r="CE13" i="13" s="1"/>
  <c r="BJ13" i="13"/>
  <c r="BS12" i="13"/>
  <c r="BJ12" i="13" s="1"/>
  <c r="BS11" i="13"/>
  <c r="BJ11" i="13" s="1"/>
  <c r="BJ19" i="13" l="1"/>
  <c r="BJ51" i="13"/>
  <c r="CB11" i="13"/>
  <c r="CC11" i="13" s="1"/>
  <c r="CB13" i="13"/>
  <c r="CC13" i="13" s="1"/>
  <c r="CB15" i="13"/>
  <c r="CC15" i="13" s="1"/>
  <c r="CB17" i="13"/>
  <c r="CC17" i="13" s="1"/>
  <c r="CB19" i="13"/>
  <c r="CC19" i="13" s="1"/>
  <c r="CB21" i="13"/>
  <c r="CC21" i="13" s="1"/>
  <c r="CB23" i="13"/>
  <c r="CB25" i="13"/>
  <c r="CC25" i="13" s="1"/>
  <c r="CB27" i="13"/>
  <c r="CC27" i="13" s="1"/>
  <c r="CB29" i="13"/>
  <c r="CC29" i="13" s="1"/>
  <c r="CB31" i="13"/>
  <c r="CC31" i="13" s="1"/>
  <c r="CB33" i="13"/>
  <c r="CC33" i="13" s="1"/>
  <c r="CB35" i="13"/>
  <c r="CC35" i="13" s="1"/>
  <c r="CB37" i="13"/>
  <c r="CC37" i="13" s="1"/>
  <c r="CB39" i="13"/>
  <c r="CC39" i="13" s="1"/>
  <c r="CB45" i="13"/>
  <c r="CC45" i="13" s="1"/>
  <c r="CB47" i="13"/>
  <c r="CC47" i="13" s="1"/>
  <c r="CB49" i="13"/>
  <c r="CC49" i="13" s="1"/>
  <c r="CB51" i="13"/>
  <c r="CC51" i="13" s="1"/>
  <c r="CB53" i="13"/>
  <c r="CC53" i="13" s="1"/>
  <c r="CB55" i="13"/>
  <c r="CC55" i="13" s="1"/>
  <c r="CB57" i="13"/>
  <c r="CC57" i="13" s="1"/>
  <c r="CB63" i="13"/>
  <c r="CC63" i="13" s="1"/>
  <c r="CE64" i="13"/>
  <c r="CC66" i="13"/>
  <c r="CB66" i="13"/>
  <c r="CD71" i="13"/>
  <c r="CE71" i="13" s="1"/>
  <c r="CD11" i="13"/>
  <c r="CD15" i="13"/>
  <c r="CE15" i="13" s="1"/>
  <c r="CD17" i="13"/>
  <c r="CE17" i="13" s="1"/>
  <c r="CD21" i="13"/>
  <c r="CE21" i="13" s="1"/>
  <c r="CD23" i="13"/>
  <c r="CE23" i="13" s="1"/>
  <c r="CD25" i="13"/>
  <c r="CE25" i="13" s="1"/>
  <c r="CD27" i="13"/>
  <c r="CE27" i="13" s="1"/>
  <c r="CD29" i="13"/>
  <c r="CE29" i="13" s="1"/>
  <c r="CD31" i="13"/>
  <c r="CE31" i="13" s="1"/>
  <c r="CD33" i="13"/>
  <c r="CE33" i="13" s="1"/>
  <c r="CD35" i="13"/>
  <c r="CE35" i="13" s="1"/>
  <c r="CD37" i="13"/>
  <c r="CE37" i="13" s="1"/>
  <c r="CD39" i="13"/>
  <c r="CE39" i="13" s="1"/>
  <c r="CD45" i="13"/>
  <c r="CE45" i="13" s="1"/>
  <c r="CD47" i="13"/>
  <c r="CE47" i="13" s="1"/>
  <c r="CD53" i="13"/>
  <c r="CE53" i="13" s="1"/>
  <c r="CD55" i="13"/>
  <c r="CE55" i="13" s="1"/>
  <c r="CD57" i="13"/>
  <c r="CE57" i="13" s="1"/>
  <c r="CB65" i="13"/>
  <c r="CC65" i="13" s="1"/>
  <c r="CD66" i="13"/>
  <c r="CE66" i="13" s="1"/>
  <c r="CC12" i="13"/>
  <c r="CB12" i="13"/>
  <c r="CC14" i="13"/>
  <c r="CB14" i="13"/>
  <c r="CC16" i="13"/>
  <c r="CB16" i="13"/>
  <c r="CC18" i="13"/>
  <c r="CB18" i="13"/>
  <c r="CC20" i="13"/>
  <c r="CB20" i="13"/>
  <c r="CC22" i="13"/>
  <c r="CB22" i="13"/>
  <c r="CC24" i="13"/>
  <c r="CB24" i="13"/>
  <c r="CC26" i="13"/>
  <c r="CB26" i="13"/>
  <c r="CC28" i="13"/>
  <c r="CB28" i="13"/>
  <c r="CC30" i="13"/>
  <c r="CB30" i="13"/>
  <c r="CC32" i="13"/>
  <c r="CB32" i="13"/>
  <c r="CC34" i="13"/>
  <c r="CB34" i="13"/>
  <c r="CC36" i="13"/>
  <c r="CB36" i="13"/>
  <c r="CC38" i="13"/>
  <c r="CB38" i="13"/>
  <c r="CC40" i="13"/>
  <c r="CB40" i="13"/>
  <c r="CC46" i="13"/>
  <c r="CB46" i="13"/>
  <c r="CC48" i="13"/>
  <c r="CB48" i="13"/>
  <c r="CC50" i="13"/>
  <c r="CB50" i="13"/>
  <c r="CC52" i="13"/>
  <c r="CB52" i="13"/>
  <c r="CC54" i="13"/>
  <c r="CB54" i="13"/>
  <c r="CC56" i="13"/>
  <c r="CB56" i="13"/>
  <c r="CC58" i="13"/>
  <c r="CB58" i="13"/>
  <c r="CC64" i="13"/>
  <c r="CB64" i="13"/>
  <c r="CD65" i="13"/>
  <c r="CE65" i="13" s="1"/>
  <c r="CB72" i="13"/>
  <c r="CC72" i="13" s="1"/>
  <c r="CD12" i="13"/>
  <c r="CE12" i="13" s="1"/>
  <c r="CD14" i="13"/>
  <c r="CE14" i="13" s="1"/>
  <c r="CD16" i="13"/>
  <c r="CE16" i="13" s="1"/>
  <c r="CD18" i="13"/>
  <c r="CE18" i="13" s="1"/>
  <c r="CD20" i="13"/>
  <c r="CE20" i="13" s="1"/>
  <c r="CD22" i="13"/>
  <c r="CE22" i="13" s="1"/>
  <c r="CD24" i="13"/>
  <c r="CE24" i="13" s="1"/>
  <c r="CD26" i="13"/>
  <c r="CE26" i="13" s="1"/>
  <c r="CD28" i="13"/>
  <c r="CE28" i="13" s="1"/>
  <c r="CD30" i="13"/>
  <c r="CE30" i="13" s="1"/>
  <c r="CD32" i="13"/>
  <c r="CE32" i="13" s="1"/>
  <c r="CD34" i="13"/>
  <c r="CE34" i="13" s="1"/>
  <c r="CD36" i="13"/>
  <c r="CE36" i="13" s="1"/>
  <c r="CD38" i="13"/>
  <c r="CE38" i="13" s="1"/>
  <c r="CD40" i="13"/>
  <c r="CE40" i="13" s="1"/>
  <c r="CD46" i="13"/>
  <c r="CE46" i="13" s="1"/>
  <c r="CD48" i="13"/>
  <c r="CE48" i="13" s="1"/>
  <c r="CD50" i="13"/>
  <c r="CE50" i="13" s="1"/>
  <c r="CD52" i="13"/>
  <c r="CE52" i="13" s="1"/>
  <c r="CD54" i="13"/>
  <c r="CE54" i="13" s="1"/>
  <c r="CD56" i="13"/>
  <c r="CE56" i="13" s="1"/>
  <c r="CD58" i="13"/>
  <c r="CE58" i="13" s="1"/>
  <c r="CC71" i="13"/>
  <c r="BS73" i="13"/>
  <c r="BS74" i="13" s="1"/>
  <c r="BS75" i="13" s="1"/>
  <c r="BS59" i="13"/>
  <c r="BS60" i="13" s="1"/>
  <c r="BS67" i="13"/>
  <c r="BS68" i="13" s="1"/>
  <c r="BS69" i="13" s="1"/>
  <c r="BS41" i="13"/>
  <c r="BS42" i="13"/>
  <c r="BS43" i="13" s="1"/>
  <c r="BS61" i="13"/>
  <c r="CE11" i="13" l="1"/>
  <c r="CE267" i="13" s="1"/>
  <c r="CE268" i="13" s="1"/>
  <c r="CE277" i="13" s="1"/>
  <c r="BY268" i="13"/>
  <c r="BS267" i="13"/>
  <c r="BS76" i="13"/>
  <c r="BS268" i="13" l="1"/>
  <c r="BS271" i="13" s="1"/>
  <c r="BS269" i="13"/>
  <c r="BS270" i="13"/>
  <c r="AU72" i="13"/>
  <c r="AU71" i="13"/>
  <c r="AU66" i="13"/>
  <c r="AU65" i="13"/>
  <c r="AU64" i="13"/>
  <c r="AU63" i="13"/>
  <c r="AU58" i="13"/>
  <c r="AU57" i="13"/>
  <c r="AU56" i="13"/>
  <c r="AU55" i="13"/>
  <c r="AU54" i="13"/>
  <c r="AU53" i="13"/>
  <c r="AU52" i="13"/>
  <c r="AU51" i="13"/>
  <c r="AU50" i="13"/>
  <c r="AU49" i="13"/>
  <c r="AL49" i="13"/>
  <c r="AU48" i="13"/>
  <c r="AU47" i="13"/>
  <c r="AU46" i="13"/>
  <c r="AU45" i="13"/>
  <c r="AU40" i="13"/>
  <c r="AU39" i="13"/>
  <c r="AU38" i="13"/>
  <c r="AU37" i="13"/>
  <c r="AU36" i="13"/>
  <c r="AU35" i="13"/>
  <c r="AL35" i="13"/>
  <c r="AU34" i="13"/>
  <c r="AU33" i="13"/>
  <c r="AU32" i="13"/>
  <c r="AU31" i="13"/>
  <c r="AU30" i="13"/>
  <c r="AU29" i="13"/>
  <c r="AU28" i="13"/>
  <c r="AU27" i="13"/>
  <c r="AU26" i="13"/>
  <c r="AU25" i="13"/>
  <c r="AU24" i="13"/>
  <c r="AU23" i="13"/>
  <c r="AQ23" i="13"/>
  <c r="AU22" i="13"/>
  <c r="AU21" i="13"/>
  <c r="AU20" i="13"/>
  <c r="AU19" i="13"/>
  <c r="AU18" i="13"/>
  <c r="AU17" i="13"/>
  <c r="AU16" i="13"/>
  <c r="AU15" i="13"/>
  <c r="AU14" i="13"/>
  <c r="AU13" i="13"/>
  <c r="AL13" i="13"/>
  <c r="AU12" i="13"/>
  <c r="AU11" i="13"/>
  <c r="AL26" i="13" l="1"/>
  <c r="BF26" i="13"/>
  <c r="BG26" i="13" s="1"/>
  <c r="BD26" i="13"/>
  <c r="BE26" i="13" s="1"/>
  <c r="AL34" i="13"/>
  <c r="BF34" i="13"/>
  <c r="BG34" i="13" s="1"/>
  <c r="BD34" i="13"/>
  <c r="BE34" i="13" s="1"/>
  <c r="AL37" i="13"/>
  <c r="BD37" i="13"/>
  <c r="BE37" i="13" s="1"/>
  <c r="BF37" i="13"/>
  <c r="BG37" i="13" s="1"/>
  <c r="AL45" i="13"/>
  <c r="BD45" i="13"/>
  <c r="BE45" i="13" s="1"/>
  <c r="BF45" i="13"/>
  <c r="BG45" i="13" s="1"/>
  <c r="AL52" i="13"/>
  <c r="BF52" i="13"/>
  <c r="BG52" i="13" s="1"/>
  <c r="BD52" i="13"/>
  <c r="BE52" i="13" s="1"/>
  <c r="AL56" i="13"/>
  <c r="BF56" i="13"/>
  <c r="BG56" i="13" s="1"/>
  <c r="BD56" i="13"/>
  <c r="BE56" i="13" s="1"/>
  <c r="BF64" i="13"/>
  <c r="BG64" i="13" s="1"/>
  <c r="BD64" i="13"/>
  <c r="BE64" i="13" s="1"/>
  <c r="BF72" i="13"/>
  <c r="BG72" i="13" s="1"/>
  <c r="BD72" i="13"/>
  <c r="BE72" i="13" s="1"/>
  <c r="AL16" i="13"/>
  <c r="BF16" i="13"/>
  <c r="BG16" i="13" s="1"/>
  <c r="BD16" i="13"/>
  <c r="BE16" i="13" s="1"/>
  <c r="AL20" i="13"/>
  <c r="BF20" i="13"/>
  <c r="BG20" i="13" s="1"/>
  <c r="BD20" i="13"/>
  <c r="BE20" i="13" s="1"/>
  <c r="AL23" i="13"/>
  <c r="BD23" i="13"/>
  <c r="BF23" i="13"/>
  <c r="BG23" i="13" s="1"/>
  <c r="AL27" i="13"/>
  <c r="BD27" i="13"/>
  <c r="BE27" i="13" s="1"/>
  <c r="BF27" i="13"/>
  <c r="BG27" i="13" s="1"/>
  <c r="AL31" i="13"/>
  <c r="BD31" i="13"/>
  <c r="BE31" i="13" s="1"/>
  <c r="BF31" i="13"/>
  <c r="BG31" i="13" s="1"/>
  <c r="AL38" i="13"/>
  <c r="BF38" i="13"/>
  <c r="BG38" i="13" s="1"/>
  <c r="BD38" i="13"/>
  <c r="BE38" i="13" s="1"/>
  <c r="AL46" i="13"/>
  <c r="BF46" i="13"/>
  <c r="BG46" i="13" s="1"/>
  <c r="BD46" i="13"/>
  <c r="BE46" i="13" s="1"/>
  <c r="BD49" i="13"/>
  <c r="BE49" i="13" s="1"/>
  <c r="BF49" i="13"/>
  <c r="BG49" i="13" s="1"/>
  <c r="AL53" i="13"/>
  <c r="BD53" i="13"/>
  <c r="BE53" i="13" s="1"/>
  <c r="BF53" i="13"/>
  <c r="BG53" i="13" s="1"/>
  <c r="AL57" i="13"/>
  <c r="BD57" i="13"/>
  <c r="BE57" i="13" s="1"/>
  <c r="BF57" i="13"/>
  <c r="BG57" i="13" s="1"/>
  <c r="BD65" i="13"/>
  <c r="BE65" i="13" s="1"/>
  <c r="BF65" i="13"/>
  <c r="BG65" i="13" s="1"/>
  <c r="BD13" i="13"/>
  <c r="BE13" i="13" s="1"/>
  <c r="BF13" i="13"/>
  <c r="BG13" i="13" s="1"/>
  <c r="AL17" i="13"/>
  <c r="BD17" i="13"/>
  <c r="BE17" i="13" s="1"/>
  <c r="BF17" i="13"/>
  <c r="BG17" i="13" s="1"/>
  <c r="AL21" i="13"/>
  <c r="BD21" i="13"/>
  <c r="BE21" i="13" s="1"/>
  <c r="BF21" i="13"/>
  <c r="BG21" i="13" s="1"/>
  <c r="AL24" i="13"/>
  <c r="BF24" i="13"/>
  <c r="BG24" i="13" s="1"/>
  <c r="BD24" i="13"/>
  <c r="BE24" i="13" s="1"/>
  <c r="AL28" i="13"/>
  <c r="BF28" i="13"/>
  <c r="BG28" i="13" s="1"/>
  <c r="BD28" i="13"/>
  <c r="BE28" i="13" s="1"/>
  <c r="AL32" i="13"/>
  <c r="BF32" i="13"/>
  <c r="BG32" i="13" s="1"/>
  <c r="BD32" i="13"/>
  <c r="BE32" i="13" s="1"/>
  <c r="BD35" i="13"/>
  <c r="BE35" i="13" s="1"/>
  <c r="BF35" i="13"/>
  <c r="BG35" i="13" s="1"/>
  <c r="AL39" i="13"/>
  <c r="BD39" i="13"/>
  <c r="BE39" i="13" s="1"/>
  <c r="BF39" i="13"/>
  <c r="BG39" i="13" s="1"/>
  <c r="AL47" i="13"/>
  <c r="BD47" i="13"/>
  <c r="BE47" i="13" s="1"/>
  <c r="BF47" i="13"/>
  <c r="BG47" i="13" s="1"/>
  <c r="AL50" i="13"/>
  <c r="BF50" i="13"/>
  <c r="BG50" i="13" s="1"/>
  <c r="BD50" i="13"/>
  <c r="BE50" i="13" s="1"/>
  <c r="AL54" i="13"/>
  <c r="BF54" i="13"/>
  <c r="BG54" i="13" s="1"/>
  <c r="BD54" i="13"/>
  <c r="BE54" i="13" s="1"/>
  <c r="AL58" i="13"/>
  <c r="BF58" i="13"/>
  <c r="BG58" i="13" s="1"/>
  <c r="BD58" i="13"/>
  <c r="BE58" i="13" s="1"/>
  <c r="BF66" i="13"/>
  <c r="BG66" i="13" s="1"/>
  <c r="BD66" i="13"/>
  <c r="BE66" i="13" s="1"/>
  <c r="AL18" i="13"/>
  <c r="BF18" i="13"/>
  <c r="BG18" i="13" s="1"/>
  <c r="BD18" i="13"/>
  <c r="BE18" i="13" s="1"/>
  <c r="AL29" i="13"/>
  <c r="BD29" i="13"/>
  <c r="BE29" i="13" s="1"/>
  <c r="BF29" i="13"/>
  <c r="BG29" i="13" s="1"/>
  <c r="AL36" i="13"/>
  <c r="BF36" i="13"/>
  <c r="BG36" i="13" s="1"/>
  <c r="BD36" i="13"/>
  <c r="BE36" i="13" s="1"/>
  <c r="AL51" i="13"/>
  <c r="BD51" i="13"/>
  <c r="BE51" i="13" s="1"/>
  <c r="BF51" i="13"/>
  <c r="BG51" i="13" s="1"/>
  <c r="BD63" i="13"/>
  <c r="BE63" i="13" s="1"/>
  <c r="BF63" i="13"/>
  <c r="BG63" i="13" s="1"/>
  <c r="AU73" i="13"/>
  <c r="AU74" i="13" s="1"/>
  <c r="AU75" i="13" s="1"/>
  <c r="BD71" i="13"/>
  <c r="BE71" i="13" s="1"/>
  <c r="BF71" i="13"/>
  <c r="BG71" i="13" s="1"/>
  <c r="AL11" i="13"/>
  <c r="BF11" i="13"/>
  <c r="BD11" i="13"/>
  <c r="BE11" i="13" s="1"/>
  <c r="AL14" i="13"/>
  <c r="BF14" i="13"/>
  <c r="BG14" i="13" s="1"/>
  <c r="BD14" i="13"/>
  <c r="BE14" i="13" s="1"/>
  <c r="AL22" i="13"/>
  <c r="BF22" i="13"/>
  <c r="BG22" i="13" s="1"/>
  <c r="BD22" i="13"/>
  <c r="BE22" i="13" s="1"/>
  <c r="AL25" i="13"/>
  <c r="BD25" i="13"/>
  <c r="BE25" i="13" s="1"/>
  <c r="BF25" i="13"/>
  <c r="BG25" i="13" s="1"/>
  <c r="AL33" i="13"/>
  <c r="BD33" i="13"/>
  <c r="BE33" i="13" s="1"/>
  <c r="BF33" i="13"/>
  <c r="BG33" i="13" s="1"/>
  <c r="AL40" i="13"/>
  <c r="BF40" i="13"/>
  <c r="BG40" i="13" s="1"/>
  <c r="BD40" i="13"/>
  <c r="BE40" i="13" s="1"/>
  <c r="AL48" i="13"/>
  <c r="BF48" i="13"/>
  <c r="BG48" i="13" s="1"/>
  <c r="BD48" i="13"/>
  <c r="BE48" i="13" s="1"/>
  <c r="AL55" i="13"/>
  <c r="BD55" i="13"/>
  <c r="BE55" i="13" s="1"/>
  <c r="BF55" i="13"/>
  <c r="BG55" i="13" s="1"/>
  <c r="AL12" i="13"/>
  <c r="BF12" i="13"/>
  <c r="BG12" i="13" s="1"/>
  <c r="BD12" i="13"/>
  <c r="BE12" i="13" s="1"/>
  <c r="AL15" i="13"/>
  <c r="BD15" i="13"/>
  <c r="BE15" i="13" s="1"/>
  <c r="BF15" i="13"/>
  <c r="BG15" i="13" s="1"/>
  <c r="AL19" i="13"/>
  <c r="BD19" i="13"/>
  <c r="BE19" i="13" s="1"/>
  <c r="BF19" i="13"/>
  <c r="BG19" i="13" s="1"/>
  <c r="AL30" i="13"/>
  <c r="BF30" i="13"/>
  <c r="BG30" i="13" s="1"/>
  <c r="BD30" i="13"/>
  <c r="BE30" i="13" s="1"/>
  <c r="AU67" i="13"/>
  <c r="AU68" i="13" s="1"/>
  <c r="AU69" i="13" s="1"/>
  <c r="AU41" i="13"/>
  <c r="AU59" i="13"/>
  <c r="AU60" i="13" s="1"/>
  <c r="AU61" i="13" s="1"/>
  <c r="AU42" i="13" l="1"/>
  <c r="AU43" i="13" s="1"/>
  <c r="AU267" i="13"/>
  <c r="BG11" i="13"/>
  <c r="BG267" i="13" s="1"/>
  <c r="BA268" i="13"/>
  <c r="AU76" i="13"/>
  <c r="AU268" i="13" l="1"/>
  <c r="AU271" i="13" s="1"/>
  <c r="AU270" i="13"/>
  <c r="AU269" i="13"/>
  <c r="BG268" i="13"/>
  <c r="BG277" i="13" s="1"/>
  <c r="AE72" i="13"/>
  <c r="AD72" i="13"/>
  <c r="AC72" i="13"/>
  <c r="AB72" i="13"/>
  <c r="AA72" i="13"/>
  <c r="Z72" i="13"/>
  <c r="Y72" i="13"/>
  <c r="X72" i="13"/>
  <c r="AE71" i="13"/>
  <c r="AD71" i="13"/>
  <c r="AC71" i="13"/>
  <c r="AB71" i="13"/>
  <c r="AA71" i="13"/>
  <c r="Z71" i="13"/>
  <c r="Y71" i="13"/>
  <c r="X71" i="13"/>
  <c r="AE66" i="13"/>
  <c r="AD66" i="13"/>
  <c r="AC66" i="13"/>
  <c r="AB66" i="13"/>
  <c r="AA66" i="13"/>
  <c r="Z66" i="13"/>
  <c r="Y66" i="13"/>
  <c r="X66" i="13"/>
  <c r="AE65" i="13"/>
  <c r="AD65" i="13"/>
  <c r="AC65" i="13"/>
  <c r="AB65" i="13"/>
  <c r="AA65" i="13"/>
  <c r="Z65" i="13"/>
  <c r="Y65" i="13"/>
  <c r="X65" i="13"/>
  <c r="AE64" i="13"/>
  <c r="AD64" i="13"/>
  <c r="AC64" i="13"/>
  <c r="AB64" i="13"/>
  <c r="AA64" i="13"/>
  <c r="Z64" i="13"/>
  <c r="Y64" i="13"/>
  <c r="X64" i="13"/>
  <c r="AE63" i="13"/>
  <c r="AD63" i="13"/>
  <c r="AC63" i="13"/>
  <c r="AB63" i="13"/>
  <c r="AA63" i="13"/>
  <c r="Z63" i="13"/>
  <c r="Y63" i="13"/>
  <c r="X63" i="13"/>
  <c r="AE58" i="13"/>
  <c r="AD58" i="13"/>
  <c r="AC58" i="13"/>
  <c r="AB58" i="13"/>
  <c r="AA58" i="13"/>
  <c r="Z58" i="13"/>
  <c r="Y58" i="13"/>
  <c r="X58" i="13"/>
  <c r="AD57" i="13"/>
  <c r="AC57" i="13"/>
  <c r="AB57" i="13"/>
  <c r="AA57" i="13"/>
  <c r="Z57" i="13"/>
  <c r="Y57" i="13"/>
  <c r="X57" i="13"/>
  <c r="AD56" i="13"/>
  <c r="AC56" i="13"/>
  <c r="AB56" i="13"/>
  <c r="AA56" i="13"/>
  <c r="Z56" i="13"/>
  <c r="Y56" i="13"/>
  <c r="X56" i="13"/>
  <c r="AD55" i="13"/>
  <c r="AC55" i="13"/>
  <c r="AB55" i="13"/>
  <c r="AA55" i="13"/>
  <c r="Z55" i="13"/>
  <c r="Y55" i="13"/>
  <c r="X55" i="13"/>
  <c r="AD54" i="13"/>
  <c r="AC54" i="13"/>
  <c r="AB54" i="13"/>
  <c r="AA54" i="13"/>
  <c r="Z54" i="13"/>
  <c r="Y54" i="13"/>
  <c r="X54" i="13"/>
  <c r="AD53" i="13"/>
  <c r="AC53" i="13"/>
  <c r="AB53" i="13"/>
  <c r="AA53" i="13"/>
  <c r="Z53" i="13"/>
  <c r="Y53" i="13"/>
  <c r="X53" i="13"/>
  <c r="AD52" i="13"/>
  <c r="AC52" i="13"/>
  <c r="AB52" i="13"/>
  <c r="AA52" i="13"/>
  <c r="Z52" i="13"/>
  <c r="Y52" i="13"/>
  <c r="X52" i="13"/>
  <c r="AD51" i="13"/>
  <c r="AC51" i="13"/>
  <c r="AB51" i="13"/>
  <c r="AA51" i="13"/>
  <c r="Z51" i="13"/>
  <c r="Y51" i="13"/>
  <c r="X51" i="13"/>
  <c r="AD50" i="13"/>
  <c r="AC50" i="13"/>
  <c r="AB50" i="13"/>
  <c r="AA50" i="13"/>
  <c r="Z50" i="13"/>
  <c r="Y50" i="13"/>
  <c r="X50" i="13"/>
  <c r="AD49" i="13"/>
  <c r="AC49" i="13"/>
  <c r="AB49" i="13"/>
  <c r="AA49" i="13"/>
  <c r="Z49" i="13"/>
  <c r="Y49" i="13"/>
  <c r="X49" i="13"/>
  <c r="AE48" i="13"/>
  <c r="AD48" i="13"/>
  <c r="AC48" i="13"/>
  <c r="AB48" i="13"/>
  <c r="AA48" i="13"/>
  <c r="Z48" i="13"/>
  <c r="Y48" i="13"/>
  <c r="X48" i="13"/>
  <c r="AE47" i="13"/>
  <c r="AD47" i="13"/>
  <c r="AC47" i="13"/>
  <c r="AB47" i="13"/>
  <c r="AA47" i="13"/>
  <c r="Z47" i="13"/>
  <c r="Y47" i="13"/>
  <c r="X47" i="13"/>
  <c r="AD46" i="13"/>
  <c r="AC46" i="13"/>
  <c r="AB46" i="13"/>
  <c r="AA46" i="13"/>
  <c r="Z46" i="13"/>
  <c r="Y46" i="13"/>
  <c r="X46" i="13"/>
  <c r="AE45" i="13"/>
  <c r="AD45" i="13"/>
  <c r="AC45" i="13"/>
  <c r="AB45" i="13"/>
  <c r="AA45" i="13"/>
  <c r="Z45" i="13"/>
  <c r="Y45" i="13"/>
  <c r="X45" i="13"/>
  <c r="X12" i="13"/>
  <c r="Y12" i="13"/>
  <c r="Z12" i="13"/>
  <c r="AA12" i="13"/>
  <c r="AB12" i="13"/>
  <c r="AC12" i="13"/>
  <c r="AD12" i="13"/>
  <c r="AE12" i="13"/>
  <c r="X13" i="13"/>
  <c r="Y13" i="13"/>
  <c r="Z13" i="13"/>
  <c r="AA13" i="13"/>
  <c r="AB13" i="13"/>
  <c r="AC13" i="13"/>
  <c r="AD13" i="13"/>
  <c r="AE13" i="13"/>
  <c r="X14" i="13"/>
  <c r="Y14" i="13"/>
  <c r="Z14" i="13"/>
  <c r="AA14" i="13"/>
  <c r="AB14" i="13"/>
  <c r="AC14" i="13"/>
  <c r="AD14" i="13"/>
  <c r="AE14" i="13"/>
  <c r="X15" i="13"/>
  <c r="Y15" i="13"/>
  <c r="Z15" i="13"/>
  <c r="AA15" i="13"/>
  <c r="AB15" i="13"/>
  <c r="AC15" i="13"/>
  <c r="AD15" i="13"/>
  <c r="AE15" i="13"/>
  <c r="X16" i="13"/>
  <c r="Y16" i="13"/>
  <c r="Z16" i="13"/>
  <c r="AA16" i="13"/>
  <c r="AB16" i="13"/>
  <c r="AC16" i="13"/>
  <c r="AD16" i="13"/>
  <c r="AE16" i="13"/>
  <c r="X17" i="13"/>
  <c r="Y17" i="13"/>
  <c r="Z17" i="13"/>
  <c r="AA17" i="13"/>
  <c r="AB17" i="13"/>
  <c r="AC17" i="13"/>
  <c r="AD17" i="13"/>
  <c r="AE17" i="13"/>
  <c r="X18" i="13"/>
  <c r="Y18" i="13"/>
  <c r="Z18" i="13"/>
  <c r="AA18" i="13"/>
  <c r="AB18" i="13"/>
  <c r="AC18" i="13"/>
  <c r="AD18" i="13"/>
  <c r="AE18" i="13"/>
  <c r="X19" i="13"/>
  <c r="Y19" i="13"/>
  <c r="Z19" i="13"/>
  <c r="AA19" i="13"/>
  <c r="AB19" i="13"/>
  <c r="AC19" i="13"/>
  <c r="AD19" i="13"/>
  <c r="AE19" i="13"/>
  <c r="X20" i="13"/>
  <c r="Y20" i="13"/>
  <c r="Z20" i="13"/>
  <c r="AA20" i="13"/>
  <c r="AB20" i="13"/>
  <c r="AC20" i="13"/>
  <c r="AD20" i="13"/>
  <c r="AE20" i="13"/>
  <c r="X21" i="13"/>
  <c r="Y21" i="13"/>
  <c r="Z21" i="13"/>
  <c r="AA21" i="13"/>
  <c r="AB21" i="13"/>
  <c r="AC21" i="13"/>
  <c r="AD21" i="13"/>
  <c r="AE21" i="13"/>
  <c r="X22" i="13"/>
  <c r="Y22" i="13"/>
  <c r="Z22" i="13"/>
  <c r="AA22" i="13"/>
  <c r="AB22" i="13"/>
  <c r="AC22" i="13"/>
  <c r="AD22" i="13"/>
  <c r="AE22" i="13"/>
  <c r="X23" i="13"/>
  <c r="Y23" i="13"/>
  <c r="Z23" i="13"/>
  <c r="AA23" i="13"/>
  <c r="AC23" i="13"/>
  <c r="AD23" i="13"/>
  <c r="AE23" i="13"/>
  <c r="X24" i="13"/>
  <c r="Y24" i="13"/>
  <c r="Z24" i="13"/>
  <c r="AA24" i="13"/>
  <c r="AB24" i="13"/>
  <c r="AC24" i="13"/>
  <c r="AD24" i="13"/>
  <c r="AE24" i="13"/>
  <c r="X25" i="13"/>
  <c r="Y25" i="13"/>
  <c r="Z25" i="13"/>
  <c r="AA25" i="13"/>
  <c r="AB25" i="13"/>
  <c r="AC25" i="13"/>
  <c r="AD25" i="13"/>
  <c r="AE25" i="13"/>
  <c r="X26" i="13"/>
  <c r="Y26" i="13"/>
  <c r="Z26" i="13"/>
  <c r="AA26" i="13"/>
  <c r="AB26" i="13"/>
  <c r="AC26" i="13"/>
  <c r="AD26" i="13"/>
  <c r="X27" i="13"/>
  <c r="Y27" i="13"/>
  <c r="Z27" i="13"/>
  <c r="AA27" i="13"/>
  <c r="AB27" i="13"/>
  <c r="AC27" i="13"/>
  <c r="AD27" i="13"/>
  <c r="AE27" i="13"/>
  <c r="X28" i="13"/>
  <c r="Y28" i="13"/>
  <c r="Z28" i="13"/>
  <c r="AA28" i="13"/>
  <c r="AB28" i="13"/>
  <c r="AC28" i="13"/>
  <c r="AD28" i="13"/>
  <c r="AE28" i="13"/>
  <c r="X29" i="13"/>
  <c r="Y29" i="13"/>
  <c r="Z29" i="13"/>
  <c r="AA29" i="13"/>
  <c r="AB29" i="13"/>
  <c r="AC29" i="13"/>
  <c r="AD29" i="13"/>
  <c r="AE29" i="13"/>
  <c r="X30" i="13"/>
  <c r="Y30" i="13"/>
  <c r="Z30" i="13"/>
  <c r="AA30" i="13"/>
  <c r="AB30" i="13"/>
  <c r="AC30" i="13"/>
  <c r="AD30" i="13"/>
  <c r="AE30" i="13"/>
  <c r="X31" i="13"/>
  <c r="Y31" i="13"/>
  <c r="Z31" i="13"/>
  <c r="AA31" i="13"/>
  <c r="AB31" i="13"/>
  <c r="AC31" i="13"/>
  <c r="AD31" i="13"/>
  <c r="AE31" i="13"/>
  <c r="X32" i="13"/>
  <c r="Y32" i="13"/>
  <c r="Z32" i="13"/>
  <c r="AA32" i="13"/>
  <c r="AB32" i="13"/>
  <c r="AC32" i="13"/>
  <c r="AD32" i="13"/>
  <c r="AE32" i="13"/>
  <c r="X33" i="13"/>
  <c r="Y33" i="13"/>
  <c r="Z33" i="13"/>
  <c r="AA33" i="13"/>
  <c r="AB33" i="13"/>
  <c r="AC33" i="13"/>
  <c r="AD33" i="13"/>
  <c r="AE33" i="13"/>
  <c r="X34" i="13"/>
  <c r="Y34" i="13"/>
  <c r="Z34" i="13"/>
  <c r="AA34" i="13"/>
  <c r="AB34" i="13"/>
  <c r="AC34" i="13"/>
  <c r="AD34" i="13"/>
  <c r="AE34" i="13"/>
  <c r="X35" i="13"/>
  <c r="Y35" i="13"/>
  <c r="Z35" i="13"/>
  <c r="AA35" i="13"/>
  <c r="AB35" i="13"/>
  <c r="AC35" i="13"/>
  <c r="AD35" i="13"/>
  <c r="AE35" i="13"/>
  <c r="X36" i="13"/>
  <c r="Y36" i="13"/>
  <c r="Z36" i="13"/>
  <c r="AA36" i="13"/>
  <c r="AB36" i="13"/>
  <c r="AC36" i="13"/>
  <c r="AD36" i="13"/>
  <c r="AE36" i="13"/>
  <c r="X37" i="13"/>
  <c r="Y37" i="13"/>
  <c r="Z37" i="13"/>
  <c r="AA37" i="13"/>
  <c r="AB37" i="13"/>
  <c r="AC37" i="13"/>
  <c r="AD37" i="13"/>
  <c r="AE37" i="13"/>
  <c r="X38" i="13"/>
  <c r="Y38" i="13"/>
  <c r="Z38" i="13"/>
  <c r="AA38" i="13"/>
  <c r="AB38" i="13"/>
  <c r="AC38" i="13"/>
  <c r="AD38" i="13"/>
  <c r="AE38" i="13"/>
  <c r="X39" i="13"/>
  <c r="Y39" i="13"/>
  <c r="Z39" i="13"/>
  <c r="AA39" i="13"/>
  <c r="AB39" i="13"/>
  <c r="AC39" i="13"/>
  <c r="AD39" i="13"/>
  <c r="AE39" i="13"/>
  <c r="X40" i="13"/>
  <c r="Y40" i="13"/>
  <c r="Z40" i="13"/>
  <c r="AA40" i="13"/>
  <c r="AB40" i="13"/>
  <c r="AC40" i="13"/>
  <c r="AD40" i="13"/>
  <c r="AE40" i="13"/>
  <c r="AE11" i="13"/>
  <c r="AD11" i="13"/>
  <c r="AC11" i="13"/>
  <c r="AB11" i="13"/>
  <c r="AA11" i="13"/>
  <c r="Z11" i="13"/>
  <c r="Y11" i="13"/>
  <c r="X11" i="13"/>
  <c r="W72" i="13"/>
  <c r="AH72" i="13" s="1"/>
  <c r="AI72" i="13" s="1"/>
  <c r="W71" i="13"/>
  <c r="AH71" i="13" s="1"/>
  <c r="AI71" i="13" s="1"/>
  <c r="W66" i="13"/>
  <c r="AH66" i="13" s="1"/>
  <c r="AI66" i="13" s="1"/>
  <c r="W65" i="13"/>
  <c r="AH65" i="13" s="1"/>
  <c r="AI65" i="13" s="1"/>
  <c r="W64" i="13"/>
  <c r="AH64" i="13" s="1"/>
  <c r="AI64" i="13" s="1"/>
  <c r="W63" i="13"/>
  <c r="AH63" i="13" s="1"/>
  <c r="AI63" i="13" s="1"/>
  <c r="W58" i="13"/>
  <c r="N58" i="13" s="1"/>
  <c r="V56" i="13"/>
  <c r="W56" i="13" s="1"/>
  <c r="N56" i="13" s="1"/>
  <c r="V51" i="13"/>
  <c r="W51" i="13" s="1"/>
  <c r="N51" i="13" s="1"/>
  <c r="V50" i="13"/>
  <c r="V55" i="13" s="1"/>
  <c r="W55" i="13" s="1"/>
  <c r="N55" i="13" s="1"/>
  <c r="V49" i="13"/>
  <c r="V54" i="13" s="1"/>
  <c r="W54" i="13" s="1"/>
  <c r="N54" i="13" s="1"/>
  <c r="W48" i="13"/>
  <c r="N48" i="13" s="1"/>
  <c r="W47" i="13"/>
  <c r="N47" i="13" s="1"/>
  <c r="V46" i="13"/>
  <c r="W46" i="13" s="1"/>
  <c r="AH46" i="13" s="1"/>
  <c r="AI46" i="13" s="1"/>
  <c r="W45" i="13"/>
  <c r="N45" i="13" s="1"/>
  <c r="W40" i="13"/>
  <c r="N40" i="13" s="1"/>
  <c r="W39" i="13"/>
  <c r="N39" i="13" s="1"/>
  <c r="W38" i="13"/>
  <c r="N38" i="13" s="1"/>
  <c r="W37" i="13"/>
  <c r="N37" i="13" s="1"/>
  <c r="W36" i="13"/>
  <c r="N36" i="13" s="1"/>
  <c r="W35" i="13"/>
  <c r="N35" i="13" s="1"/>
  <c r="W34" i="13"/>
  <c r="N34" i="13" s="1"/>
  <c r="W33" i="13"/>
  <c r="N33" i="13" s="1"/>
  <c r="W32" i="13"/>
  <c r="N32" i="13" s="1"/>
  <c r="W31" i="13"/>
  <c r="N31" i="13" s="1"/>
  <c r="W30" i="13"/>
  <c r="N30" i="13" s="1"/>
  <c r="W29" i="13"/>
  <c r="N29" i="13" s="1"/>
  <c r="W28" i="13"/>
  <c r="N28" i="13" s="1"/>
  <c r="W27" i="13"/>
  <c r="N27" i="13" s="1"/>
  <c r="V26" i="13"/>
  <c r="W26" i="13" s="1"/>
  <c r="N26" i="13" s="1"/>
  <c r="W25" i="13"/>
  <c r="N25" i="13" s="1"/>
  <c r="W24" i="13"/>
  <c r="N24" i="13" s="1"/>
  <c r="W23" i="13"/>
  <c r="N23" i="13" s="1"/>
  <c r="S23" i="13"/>
  <c r="W22" i="13"/>
  <c r="N22" i="13" s="1"/>
  <c r="W21" i="13"/>
  <c r="N21" i="13" s="1"/>
  <c r="W20" i="13"/>
  <c r="N20" i="13" s="1"/>
  <c r="W19" i="13"/>
  <c r="N19" i="13" s="1"/>
  <c r="W18" i="13"/>
  <c r="N18" i="13" s="1"/>
  <c r="W17" i="13"/>
  <c r="N17" i="13" s="1"/>
  <c r="W16" i="13"/>
  <c r="N16" i="13" s="1"/>
  <c r="W15" i="13"/>
  <c r="N15" i="13" s="1"/>
  <c r="W14" i="13"/>
  <c r="N14" i="13" s="1"/>
  <c r="W13" i="13"/>
  <c r="N13" i="13" s="1"/>
  <c r="W12" i="13"/>
  <c r="W11" i="13"/>
  <c r="N11" i="13" s="1"/>
  <c r="AH14" i="13" l="1"/>
  <c r="AF34" i="13"/>
  <c r="AF54" i="13"/>
  <c r="AH22" i="13"/>
  <c r="AF11" i="13"/>
  <c r="AF33" i="13"/>
  <c r="AG33" i="13" s="1"/>
  <c r="AF19" i="13"/>
  <c r="AF45" i="13"/>
  <c r="AG45" i="13" s="1"/>
  <c r="AF46" i="13"/>
  <c r="AF38" i="13"/>
  <c r="AG38" i="13" s="1"/>
  <c r="AF29" i="13"/>
  <c r="AH18" i="13"/>
  <c r="AF58" i="13"/>
  <c r="AG58" i="13" s="1"/>
  <c r="AF37" i="13"/>
  <c r="AG37" i="13" s="1"/>
  <c r="AE26" i="13"/>
  <c r="AF25" i="13"/>
  <c r="AF15" i="13"/>
  <c r="AG15" i="13" s="1"/>
  <c r="AF66" i="13"/>
  <c r="AG66" i="13" s="1"/>
  <c r="AH39" i="13"/>
  <c r="AH36" i="13"/>
  <c r="AF35" i="13"/>
  <c r="AG35" i="13" s="1"/>
  <c r="AF23" i="13"/>
  <c r="AH20" i="13"/>
  <c r="AH12" i="13"/>
  <c r="AI12" i="13" s="1"/>
  <c r="AF56" i="13"/>
  <c r="AF64" i="13"/>
  <c r="AG64" i="13" s="1"/>
  <c r="AF72" i="13"/>
  <c r="AG72" i="13" s="1"/>
  <c r="AH11" i="13"/>
  <c r="AI11" i="13" s="1"/>
  <c r="AF40" i="13"/>
  <c r="AG40" i="13" s="1"/>
  <c r="AH37" i="13"/>
  <c r="AI37" i="13" s="1"/>
  <c r="AF36" i="13"/>
  <c r="AG36" i="13" s="1"/>
  <c r="AG34" i="13"/>
  <c r="AH33" i="13"/>
  <c r="AI33" i="13" s="1"/>
  <c r="AF32" i="13"/>
  <c r="AH29" i="13"/>
  <c r="AI29" i="13" s="1"/>
  <c r="AF28" i="13"/>
  <c r="AG28" i="13" s="1"/>
  <c r="AH25" i="13"/>
  <c r="AI25" i="13" s="1"/>
  <c r="AF24" i="13"/>
  <c r="AI22" i="13"/>
  <c r="AH21" i="13"/>
  <c r="AI21" i="13" s="1"/>
  <c r="AF20" i="13"/>
  <c r="AG19" i="13"/>
  <c r="AI18" i="13"/>
  <c r="AH17" i="13"/>
  <c r="AI17" i="13" s="1"/>
  <c r="AF16" i="13"/>
  <c r="AI14" i="13"/>
  <c r="AH13" i="13"/>
  <c r="AI13" i="13" s="1"/>
  <c r="AF12" i="13"/>
  <c r="AG12" i="13" s="1"/>
  <c r="AH48" i="13"/>
  <c r="AI48" i="13" s="1"/>
  <c r="AE49" i="13"/>
  <c r="AE51" i="13"/>
  <c r="AH54" i="13"/>
  <c r="AI54" i="13" s="1"/>
  <c r="AE55" i="13"/>
  <c r="AH56" i="13"/>
  <c r="AI56" i="13" s="1"/>
  <c r="AH58" i="13"/>
  <c r="AI58" i="13" s="1"/>
  <c r="AH40" i="13"/>
  <c r="AI40" i="13" s="1"/>
  <c r="AF39" i="13"/>
  <c r="AG39" i="13" s="1"/>
  <c r="AH32" i="13"/>
  <c r="AI32" i="13" s="1"/>
  <c r="AF31" i="13"/>
  <c r="AG31" i="13" s="1"/>
  <c r="AH28" i="13"/>
  <c r="AI28" i="13" s="1"/>
  <c r="AF27" i="13"/>
  <c r="AG27" i="13" s="1"/>
  <c r="AH24" i="13"/>
  <c r="AI24" i="13" s="1"/>
  <c r="AH16" i="13"/>
  <c r="AF48" i="13"/>
  <c r="AG48" i="13" s="1"/>
  <c r="AI39" i="13"/>
  <c r="AH38" i="13"/>
  <c r="AI38" i="13" s="1"/>
  <c r="AH34" i="13"/>
  <c r="AI34" i="13" s="1"/>
  <c r="AG32" i="13"/>
  <c r="AH30" i="13"/>
  <c r="AI30" i="13" s="1"/>
  <c r="AH26" i="13"/>
  <c r="AI26" i="13" s="1"/>
  <c r="AG24" i="13"/>
  <c r="AF21" i="13"/>
  <c r="AG20" i="13"/>
  <c r="AF17" i="13"/>
  <c r="AG17" i="13" s="1"/>
  <c r="AG16" i="13"/>
  <c r="AF13" i="13"/>
  <c r="AF47" i="13"/>
  <c r="AG47" i="13" s="1"/>
  <c r="AF51" i="13"/>
  <c r="AF55" i="13"/>
  <c r="AG55" i="13" s="1"/>
  <c r="AF63" i="13"/>
  <c r="AG63" i="13" s="1"/>
  <c r="AF65" i="13"/>
  <c r="AG65" i="13" s="1"/>
  <c r="AF71" i="13"/>
  <c r="AG71" i="13" s="1"/>
  <c r="AI36" i="13"/>
  <c r="AH35" i="13"/>
  <c r="AI35" i="13" s="1"/>
  <c r="AH31" i="13"/>
  <c r="AI31" i="13" s="1"/>
  <c r="AF30" i="13"/>
  <c r="AG30" i="13" s="1"/>
  <c r="AG29" i="13"/>
  <c r="AH27" i="13"/>
  <c r="AI27" i="13" s="1"/>
  <c r="AF26" i="13"/>
  <c r="AG25" i="13"/>
  <c r="AH23" i="13"/>
  <c r="AI23" i="13" s="1"/>
  <c r="AF22" i="13"/>
  <c r="AG22" i="13" s="1"/>
  <c r="AG21" i="13"/>
  <c r="AI20" i="13"/>
  <c r="AH19" i="13"/>
  <c r="AI19" i="13" s="1"/>
  <c r="AF18" i="13"/>
  <c r="AG18" i="13" s="1"/>
  <c r="AI16" i="13"/>
  <c r="AH15" i="13"/>
  <c r="AI15" i="13" s="1"/>
  <c r="AF14" i="13"/>
  <c r="AG14" i="13" s="1"/>
  <c r="AG13" i="13"/>
  <c r="AH45" i="13"/>
  <c r="AI45" i="13" s="1"/>
  <c r="AE46" i="13"/>
  <c r="AH47" i="13"/>
  <c r="AI47" i="13" s="1"/>
  <c r="AE50" i="13"/>
  <c r="AH51" i="13"/>
  <c r="AI51" i="13" s="1"/>
  <c r="AE54" i="13"/>
  <c r="AG54" i="13" s="1"/>
  <c r="AH55" i="13"/>
  <c r="AI55" i="13" s="1"/>
  <c r="AE56" i="13"/>
  <c r="AG56" i="13" s="1"/>
  <c r="W73" i="13"/>
  <c r="W74" i="13" s="1"/>
  <c r="W75" i="13" s="1"/>
  <c r="V52" i="13"/>
  <c r="V53" i="13"/>
  <c r="AE53" i="13" s="1"/>
  <c r="AG11" i="13"/>
  <c r="W50" i="13"/>
  <c r="W67" i="13"/>
  <c r="W68" i="13" s="1"/>
  <c r="W41" i="13"/>
  <c r="V57" i="13"/>
  <c r="AE57" i="13" s="1"/>
  <c r="N46" i="13"/>
  <c r="W49" i="13"/>
  <c r="N12" i="13"/>
  <c r="AG46" i="13" l="1"/>
  <c r="AG51" i="13"/>
  <c r="AG26" i="13"/>
  <c r="N50" i="13"/>
  <c r="AH50" i="13"/>
  <c r="AI50" i="13" s="1"/>
  <c r="AF50" i="13"/>
  <c r="AG50" i="13" s="1"/>
  <c r="W42" i="13"/>
  <c r="W43" i="13" s="1"/>
  <c r="N49" i="13"/>
  <c r="AH49" i="13"/>
  <c r="AI49" i="13" s="1"/>
  <c r="AF49" i="13"/>
  <c r="AG49" i="13" s="1"/>
  <c r="W52" i="13"/>
  <c r="AE52" i="13"/>
  <c r="W57" i="13"/>
  <c r="W53" i="13"/>
  <c r="W69" i="13"/>
  <c r="N53" i="13" l="1"/>
  <c r="AH53" i="13"/>
  <c r="AI53" i="13" s="1"/>
  <c r="AF53" i="13"/>
  <c r="AG53" i="13" s="1"/>
  <c r="N57" i="13"/>
  <c r="AH57" i="13"/>
  <c r="AI57" i="13" s="1"/>
  <c r="AF57" i="13"/>
  <c r="AG57" i="13" s="1"/>
  <c r="N52" i="13"/>
  <c r="AH52" i="13"/>
  <c r="AF52" i="13"/>
  <c r="AG52" i="13" s="1"/>
  <c r="W59" i="13"/>
  <c r="W267" i="13" s="1"/>
  <c r="W60" i="13"/>
  <c r="W61" i="13" s="1"/>
  <c r="W76" i="13" s="1"/>
  <c r="BZ277" i="13" l="1"/>
  <c r="BB277" i="13"/>
  <c r="AI52" i="13"/>
  <c r="AI267" i="13" s="1"/>
  <c r="AI268" i="13" s="1"/>
  <c r="AC268" i="13"/>
  <c r="AD277" i="13"/>
  <c r="W268" i="13"/>
  <c r="W269" i="13"/>
  <c r="W270" i="13"/>
  <c r="K72" i="13"/>
  <c r="K71" i="13"/>
  <c r="K66" i="13"/>
  <c r="K65" i="13"/>
  <c r="K64" i="13"/>
  <c r="K63" i="13"/>
  <c r="K58" i="13"/>
  <c r="B58" i="13" s="1"/>
  <c r="K57" i="13"/>
  <c r="B57" i="13" s="1"/>
  <c r="K56" i="13"/>
  <c r="B56" i="13" s="1"/>
  <c r="K55" i="13"/>
  <c r="B55" i="13" s="1"/>
  <c r="K54" i="13"/>
  <c r="B54" i="13" s="1"/>
  <c r="K53" i="13"/>
  <c r="B53" i="13" s="1"/>
  <c r="K52" i="13"/>
  <c r="B52" i="13" s="1"/>
  <c r="K51" i="13"/>
  <c r="B51" i="13" s="1"/>
  <c r="K50" i="13"/>
  <c r="B50" i="13" s="1"/>
  <c r="K49" i="13"/>
  <c r="B49" i="13" s="1"/>
  <c r="K48" i="13"/>
  <c r="B48" i="13" s="1"/>
  <c r="K47" i="13"/>
  <c r="B47" i="13" s="1"/>
  <c r="K46" i="13"/>
  <c r="B46" i="13" s="1"/>
  <c r="K45" i="13"/>
  <c r="B45" i="13" s="1"/>
  <c r="K40" i="13"/>
  <c r="B40" i="13" s="1"/>
  <c r="K39" i="13"/>
  <c r="B39" i="13" s="1"/>
  <c r="K38" i="13"/>
  <c r="B38" i="13" s="1"/>
  <c r="K37" i="13"/>
  <c r="B37" i="13" s="1"/>
  <c r="K36" i="13"/>
  <c r="B36" i="13" s="1"/>
  <c r="K35" i="13"/>
  <c r="B35" i="13" s="1"/>
  <c r="K34" i="13"/>
  <c r="B34" i="13" s="1"/>
  <c r="K33" i="13"/>
  <c r="B33" i="13" s="1"/>
  <c r="K32" i="13"/>
  <c r="B32" i="13" s="1"/>
  <c r="K31" i="13"/>
  <c r="B31" i="13" s="1"/>
  <c r="K30" i="13"/>
  <c r="B30" i="13" s="1"/>
  <c r="K29" i="13"/>
  <c r="B29" i="13" s="1"/>
  <c r="K28" i="13"/>
  <c r="B28" i="13" s="1"/>
  <c r="K27" i="13"/>
  <c r="B27" i="13" s="1"/>
  <c r="K26" i="13"/>
  <c r="B26" i="13" s="1"/>
  <c r="K25" i="13"/>
  <c r="B25" i="13" s="1"/>
  <c r="K24" i="13"/>
  <c r="B24" i="13" s="1"/>
  <c r="K23" i="13"/>
  <c r="B23" i="13" s="1"/>
  <c r="G23" i="13"/>
  <c r="K22" i="13"/>
  <c r="B22" i="13" s="1"/>
  <c r="K21" i="13"/>
  <c r="B21" i="13" s="1"/>
  <c r="K20" i="13"/>
  <c r="B20" i="13" s="1"/>
  <c r="K19" i="13"/>
  <c r="B19" i="13" s="1"/>
  <c r="K18" i="13"/>
  <c r="B18" i="13" s="1"/>
  <c r="K17" i="13"/>
  <c r="B17" i="13" s="1"/>
  <c r="K16" i="13"/>
  <c r="B16" i="13" s="1"/>
  <c r="K15" i="13"/>
  <c r="B15" i="13" s="1"/>
  <c r="K14" i="13"/>
  <c r="B14" i="13" s="1"/>
  <c r="K13" i="13"/>
  <c r="B13" i="13" s="1"/>
  <c r="K12" i="13"/>
  <c r="B12" i="13" s="1"/>
  <c r="K11" i="13"/>
  <c r="B11" i="13" s="1"/>
  <c r="BN7" i="13"/>
  <c r="AP7" i="13"/>
  <c r="R7" i="13"/>
  <c r="BN2" i="13"/>
  <c r="BL276" i="13" s="1"/>
  <c r="AP2" i="13"/>
  <c r="AN276" i="13" s="1"/>
  <c r="R2" i="13"/>
  <c r="AB23" i="13" l="1"/>
  <c r="AG23" i="13" s="1"/>
  <c r="AG277" i="13" s="1"/>
  <c r="BX23" i="13"/>
  <c r="CC23" i="13" s="1"/>
  <c r="CC277" i="13" s="1"/>
  <c r="BK277" i="13" s="1"/>
  <c r="AZ23" i="13"/>
  <c r="BE23" i="13" s="1"/>
  <c r="BE277" i="13" s="1"/>
  <c r="AM277" i="13" s="1"/>
  <c r="W271" i="13"/>
  <c r="K59" i="13"/>
  <c r="K67" i="13"/>
  <c r="K68" i="13" s="1"/>
  <c r="K69" i="13" s="1"/>
  <c r="K73" i="13"/>
  <c r="K74" i="13" s="1"/>
  <c r="K75" i="13" s="1"/>
  <c r="K41" i="13"/>
  <c r="K60" i="13"/>
  <c r="K61" i="13" s="1"/>
  <c r="K267" i="13" l="1"/>
  <c r="K270" i="13" s="1"/>
  <c r="K42" i="13"/>
  <c r="K43" i="13" s="1"/>
  <c r="K76" i="13" s="1"/>
  <c r="U44" i="4" l="1"/>
  <c r="U48" i="4"/>
  <c r="U17" i="4"/>
  <c r="U21" i="4"/>
  <c r="U25" i="4"/>
  <c r="U13" i="4"/>
  <c r="J4" i="5"/>
  <c r="B84" i="12"/>
  <c r="B85" i="12"/>
  <c r="B86" i="12"/>
  <c r="B87" i="12"/>
  <c r="B88" i="12"/>
  <c r="B89" i="12"/>
  <c r="B90" i="12"/>
  <c r="B91" i="12"/>
  <c r="B92" i="12"/>
  <c r="I32" i="8"/>
  <c r="G310" i="13"/>
  <c r="IX276" i="13"/>
  <c r="IE276" i="13"/>
  <c r="HL276" i="13"/>
  <c r="GS276" i="13"/>
  <c r="FZ276" i="13"/>
  <c r="FG276" i="13"/>
  <c r="EN276" i="13"/>
  <c r="DU276" i="13"/>
  <c r="DB276" i="13"/>
  <c r="CI276" i="13"/>
  <c r="O276" i="13"/>
  <c r="JB272" i="13"/>
  <c r="II272" i="13"/>
  <c r="HP272" i="13"/>
  <c r="GW272" i="13"/>
  <c r="GD272" i="13"/>
  <c r="FK272" i="13"/>
  <c r="ER272" i="13"/>
  <c r="DY272" i="13"/>
  <c r="DF272" i="13"/>
  <c r="CM272" i="13"/>
  <c r="BO272" i="13"/>
  <c r="AQ272" i="13"/>
  <c r="S272" i="13"/>
  <c r="JI266" i="13"/>
  <c r="JH266" i="13"/>
  <c r="JG266" i="13"/>
  <c r="JF266" i="13"/>
  <c r="JE266" i="13"/>
  <c r="JL266" i="13"/>
  <c r="IP266" i="13"/>
  <c r="IO266" i="13"/>
  <c r="IN266" i="13"/>
  <c r="IM266" i="13"/>
  <c r="IL266" i="13"/>
  <c r="IQ266" i="13"/>
  <c r="HW266" i="13"/>
  <c r="HV266" i="13"/>
  <c r="HU266" i="13"/>
  <c r="HT266" i="13"/>
  <c r="HS266" i="13"/>
  <c r="HZ266" i="13"/>
  <c r="IA266" i="13" s="1"/>
  <c r="HD266" i="13"/>
  <c r="HC266" i="13"/>
  <c r="HB266" i="13"/>
  <c r="HA266" i="13"/>
  <c r="GZ266" i="13"/>
  <c r="HE266" i="13"/>
  <c r="GK266" i="13"/>
  <c r="GJ266" i="13"/>
  <c r="GI266" i="13"/>
  <c r="GH266" i="13"/>
  <c r="GG266" i="13"/>
  <c r="GN266" i="13"/>
  <c r="FR266" i="13"/>
  <c r="FQ266" i="13"/>
  <c r="FP266" i="13"/>
  <c r="FO266" i="13"/>
  <c r="FN266" i="13"/>
  <c r="FS266" i="13"/>
  <c r="EY266" i="13"/>
  <c r="EX266" i="13"/>
  <c r="EW266" i="13"/>
  <c r="EV266" i="13"/>
  <c r="EU266" i="13"/>
  <c r="FB266" i="13"/>
  <c r="FC266" i="13" s="1"/>
  <c r="EF266" i="13"/>
  <c r="EE266" i="13"/>
  <c r="ED266" i="13"/>
  <c r="EC266" i="13"/>
  <c r="EB266" i="13"/>
  <c r="EG266" i="13"/>
  <c r="DM266" i="13"/>
  <c r="DL266" i="13"/>
  <c r="DK266" i="13"/>
  <c r="DJ266" i="13"/>
  <c r="DI266" i="13"/>
  <c r="DP266" i="13"/>
  <c r="CT266" i="13"/>
  <c r="CS266" i="13"/>
  <c r="CR266" i="13"/>
  <c r="CQ266" i="13"/>
  <c r="CP266" i="13"/>
  <c r="CU266" i="13"/>
  <c r="CA266" i="13"/>
  <c r="BZ266" i="13"/>
  <c r="BY266" i="13"/>
  <c r="BX266" i="13"/>
  <c r="BT266" i="13"/>
  <c r="CD266" i="13"/>
  <c r="CE266" i="13" s="1"/>
  <c r="BC266" i="13"/>
  <c r="BB266" i="13"/>
  <c r="BA266" i="13"/>
  <c r="AZ266" i="13"/>
  <c r="AV266" i="13"/>
  <c r="BD266" i="13"/>
  <c r="AE266" i="13"/>
  <c r="AD266" i="13"/>
  <c r="AC266" i="13"/>
  <c r="AA266" i="13"/>
  <c r="X266" i="13"/>
  <c r="AH266" i="13"/>
  <c r="JI265" i="13"/>
  <c r="JH265" i="13"/>
  <c r="JG265" i="13"/>
  <c r="JF265" i="13"/>
  <c r="JE265" i="13"/>
  <c r="JL265" i="13"/>
  <c r="IP265" i="13"/>
  <c r="IO265" i="13"/>
  <c r="IN265" i="13"/>
  <c r="IM265" i="13"/>
  <c r="IL265" i="13"/>
  <c r="IQ265" i="13"/>
  <c r="HW265" i="13"/>
  <c r="HV265" i="13"/>
  <c r="HU265" i="13"/>
  <c r="HT265" i="13"/>
  <c r="HS265" i="13"/>
  <c r="HD265" i="13"/>
  <c r="HC265" i="13"/>
  <c r="HB265" i="13"/>
  <c r="HA265" i="13"/>
  <c r="GZ265" i="13"/>
  <c r="HE265" i="13"/>
  <c r="GK265" i="13"/>
  <c r="GJ265" i="13"/>
  <c r="GI265" i="13"/>
  <c r="GH265" i="13"/>
  <c r="GG265" i="13"/>
  <c r="GN265" i="13"/>
  <c r="FR265" i="13"/>
  <c r="FQ265" i="13"/>
  <c r="FP265" i="13"/>
  <c r="FO265" i="13"/>
  <c r="FN265" i="13"/>
  <c r="FS265" i="13"/>
  <c r="EY265" i="13"/>
  <c r="EX265" i="13"/>
  <c r="EW265" i="13"/>
  <c r="EV265" i="13"/>
  <c r="EU265" i="13"/>
  <c r="EZ265" i="13"/>
  <c r="EF265" i="13"/>
  <c r="EE265" i="13"/>
  <c r="ED265" i="13"/>
  <c r="EC265" i="13"/>
  <c r="EB265" i="13"/>
  <c r="EG265" i="13"/>
  <c r="DM265" i="13"/>
  <c r="DL265" i="13"/>
  <c r="DK265" i="13"/>
  <c r="DJ265" i="13"/>
  <c r="DI265" i="13"/>
  <c r="DN265" i="13"/>
  <c r="CT265" i="13"/>
  <c r="CS265" i="13"/>
  <c r="CR265" i="13"/>
  <c r="CQ265" i="13"/>
  <c r="CP265" i="13"/>
  <c r="CU265" i="13"/>
  <c r="CA265" i="13"/>
  <c r="BZ265" i="13"/>
  <c r="BY265" i="13"/>
  <c r="BX265" i="13"/>
  <c r="BT265" i="13"/>
  <c r="CB265" i="13"/>
  <c r="BC265" i="13"/>
  <c r="BB265" i="13"/>
  <c r="BA265" i="13"/>
  <c r="AZ265" i="13"/>
  <c r="AV265" i="13"/>
  <c r="BD265" i="13"/>
  <c r="AE265" i="13"/>
  <c r="AD265" i="13"/>
  <c r="AC265" i="13"/>
  <c r="AA265" i="13"/>
  <c r="X265" i="13"/>
  <c r="AF265" i="13"/>
  <c r="JI264" i="13"/>
  <c r="JH264" i="13"/>
  <c r="JG264" i="13"/>
  <c r="JF264" i="13"/>
  <c r="JE264" i="13"/>
  <c r="JL264" i="13"/>
  <c r="JM264" i="13" s="1"/>
  <c r="IP264" i="13"/>
  <c r="IO264" i="13"/>
  <c r="IN264" i="13"/>
  <c r="IM264" i="13"/>
  <c r="IL264" i="13"/>
  <c r="IS264" i="13"/>
  <c r="IT264" i="13" s="1"/>
  <c r="HW264" i="13"/>
  <c r="HV264" i="13"/>
  <c r="HU264" i="13"/>
  <c r="HT264" i="13"/>
  <c r="HS264" i="13"/>
  <c r="HZ264" i="13"/>
  <c r="IA264" i="13" s="1"/>
  <c r="HD264" i="13"/>
  <c r="HC264" i="13"/>
  <c r="HB264" i="13"/>
  <c r="HA264" i="13"/>
  <c r="GZ264" i="13"/>
  <c r="HG264" i="13"/>
  <c r="HH264" i="13" s="1"/>
  <c r="GK264" i="13"/>
  <c r="GJ264" i="13"/>
  <c r="GI264" i="13"/>
  <c r="GH264" i="13"/>
  <c r="GG264" i="13"/>
  <c r="GN264" i="13"/>
  <c r="GO264" i="13" s="1"/>
  <c r="FR264" i="13"/>
  <c r="FQ264" i="13"/>
  <c r="FP264" i="13"/>
  <c r="FO264" i="13"/>
  <c r="FN264" i="13"/>
  <c r="FU264" i="13"/>
  <c r="FV264" i="13" s="1"/>
  <c r="EY264" i="13"/>
  <c r="EX264" i="13"/>
  <c r="EW264" i="13"/>
  <c r="EV264" i="13"/>
  <c r="EU264" i="13"/>
  <c r="FB264" i="13"/>
  <c r="FC264" i="13" s="1"/>
  <c r="EF264" i="13"/>
  <c r="EE264" i="13"/>
  <c r="ED264" i="13"/>
  <c r="EC264" i="13"/>
  <c r="EB264" i="13"/>
  <c r="EI264" i="13"/>
  <c r="EJ264" i="13" s="1"/>
  <c r="DM264" i="13"/>
  <c r="DL264" i="13"/>
  <c r="DK264" i="13"/>
  <c r="DJ264" i="13"/>
  <c r="DI264" i="13"/>
  <c r="DP264" i="13"/>
  <c r="DQ264" i="13" s="1"/>
  <c r="CT264" i="13"/>
  <c r="CS264" i="13"/>
  <c r="CR264" i="13"/>
  <c r="CQ264" i="13"/>
  <c r="CP264" i="13"/>
  <c r="CW264" i="13"/>
  <c r="CX264" i="13" s="1"/>
  <c r="CA264" i="13"/>
  <c r="BZ264" i="13"/>
  <c r="BY264" i="13"/>
  <c r="BX264" i="13"/>
  <c r="BT264" i="13"/>
  <c r="CD264" i="13"/>
  <c r="CE264" i="13" s="1"/>
  <c r="BC264" i="13"/>
  <c r="BB264" i="13"/>
  <c r="BA264" i="13"/>
  <c r="AZ264" i="13"/>
  <c r="AV264" i="13"/>
  <c r="BF264" i="13"/>
  <c r="BG264" i="13" s="1"/>
  <c r="AE264" i="13"/>
  <c r="AD264" i="13"/>
  <c r="AC264" i="13"/>
  <c r="AA264" i="13"/>
  <c r="X264" i="13"/>
  <c r="AH264" i="13"/>
  <c r="AI264" i="13" s="1"/>
  <c r="JI263" i="13"/>
  <c r="JH263" i="13"/>
  <c r="JG263" i="13"/>
  <c r="JF263" i="13"/>
  <c r="JE263" i="13"/>
  <c r="JJ263" i="13"/>
  <c r="IP263" i="13"/>
  <c r="IO263" i="13"/>
  <c r="IN263" i="13"/>
  <c r="IM263" i="13"/>
  <c r="IL263" i="13"/>
  <c r="IQ263" i="13"/>
  <c r="HW263" i="13"/>
  <c r="HV263" i="13"/>
  <c r="HU263" i="13"/>
  <c r="HT263" i="13"/>
  <c r="HS263" i="13"/>
  <c r="HX263" i="13"/>
  <c r="HD263" i="13"/>
  <c r="HC263" i="13"/>
  <c r="HB263" i="13"/>
  <c r="HA263" i="13"/>
  <c r="GZ263" i="13"/>
  <c r="HE263" i="13"/>
  <c r="GK263" i="13"/>
  <c r="GJ263" i="13"/>
  <c r="GI263" i="13"/>
  <c r="GH263" i="13"/>
  <c r="GG263" i="13"/>
  <c r="GL263" i="13"/>
  <c r="FR263" i="13"/>
  <c r="FQ263" i="13"/>
  <c r="FP263" i="13"/>
  <c r="FO263" i="13"/>
  <c r="FN263" i="13"/>
  <c r="FS263" i="13"/>
  <c r="EY263" i="13"/>
  <c r="EX263" i="13"/>
  <c r="EW263" i="13"/>
  <c r="EV263" i="13"/>
  <c r="EU263" i="13"/>
  <c r="EZ263" i="13"/>
  <c r="EF263" i="13"/>
  <c r="EE263" i="13"/>
  <c r="ED263" i="13"/>
  <c r="EC263" i="13"/>
  <c r="EB263" i="13"/>
  <c r="EG263" i="13"/>
  <c r="DM263" i="13"/>
  <c r="DL263" i="13"/>
  <c r="DK263" i="13"/>
  <c r="DJ263" i="13"/>
  <c r="DI263" i="13"/>
  <c r="DN263" i="13"/>
  <c r="CT263" i="13"/>
  <c r="CS263" i="13"/>
  <c r="CR263" i="13"/>
  <c r="CQ263" i="13"/>
  <c r="CP263" i="13"/>
  <c r="CU263" i="13"/>
  <c r="CA263" i="13"/>
  <c r="BZ263" i="13"/>
  <c r="BY263" i="13"/>
  <c r="BX263" i="13"/>
  <c r="BT263" i="13"/>
  <c r="BC263" i="13"/>
  <c r="BB263" i="13"/>
  <c r="BA263" i="13"/>
  <c r="AZ263" i="13"/>
  <c r="AV263" i="13"/>
  <c r="BD263" i="13"/>
  <c r="AE263" i="13"/>
  <c r="AD263" i="13"/>
  <c r="AC263" i="13"/>
  <c r="AA263" i="13"/>
  <c r="X263" i="13"/>
  <c r="JI262" i="13"/>
  <c r="JH262" i="13"/>
  <c r="JG262" i="13"/>
  <c r="JF262" i="13"/>
  <c r="JE262" i="13"/>
  <c r="JL262" i="13"/>
  <c r="JM262" i="13" s="1"/>
  <c r="IP262" i="13"/>
  <c r="IO262" i="13"/>
  <c r="IN262" i="13"/>
  <c r="IM262" i="13"/>
  <c r="IL262" i="13"/>
  <c r="IS262" i="13"/>
  <c r="IT262" i="13" s="1"/>
  <c r="HW262" i="13"/>
  <c r="HV262" i="13"/>
  <c r="HU262" i="13"/>
  <c r="HT262" i="13"/>
  <c r="HS262" i="13"/>
  <c r="HZ262" i="13"/>
  <c r="IA262" i="13" s="1"/>
  <c r="HD262" i="13"/>
  <c r="HC262" i="13"/>
  <c r="HB262" i="13"/>
  <c r="HA262" i="13"/>
  <c r="GZ262" i="13"/>
  <c r="HG262" i="13"/>
  <c r="GK262" i="13"/>
  <c r="GJ262" i="13"/>
  <c r="GI262" i="13"/>
  <c r="GH262" i="13"/>
  <c r="GG262" i="13"/>
  <c r="GN262" i="13"/>
  <c r="GO262" i="13" s="1"/>
  <c r="FR262" i="13"/>
  <c r="FQ262" i="13"/>
  <c r="FP262" i="13"/>
  <c r="FO262" i="13"/>
  <c r="FN262" i="13"/>
  <c r="FU262" i="13"/>
  <c r="EY262" i="13"/>
  <c r="EX262" i="13"/>
  <c r="EW262" i="13"/>
  <c r="EV262" i="13"/>
  <c r="EU262" i="13"/>
  <c r="FB262" i="13"/>
  <c r="FC262" i="13" s="1"/>
  <c r="EF262" i="13"/>
  <c r="EE262" i="13"/>
  <c r="ED262" i="13"/>
  <c r="EC262" i="13"/>
  <c r="EB262" i="13"/>
  <c r="EI262" i="13"/>
  <c r="EJ262" i="13" s="1"/>
  <c r="DM262" i="13"/>
  <c r="DL262" i="13"/>
  <c r="DK262" i="13"/>
  <c r="DJ262" i="13"/>
  <c r="DI262" i="13"/>
  <c r="DP262" i="13"/>
  <c r="DQ262" i="13" s="1"/>
  <c r="CT262" i="13"/>
  <c r="CS262" i="13"/>
  <c r="CR262" i="13"/>
  <c r="CQ262" i="13"/>
  <c r="CP262" i="13"/>
  <c r="CW262" i="13"/>
  <c r="CX262" i="13" s="1"/>
  <c r="CA262" i="13"/>
  <c r="BZ262" i="13"/>
  <c r="BY262" i="13"/>
  <c r="BX262" i="13"/>
  <c r="BT262" i="13"/>
  <c r="CD262" i="13"/>
  <c r="CE262" i="13" s="1"/>
  <c r="BC262" i="13"/>
  <c r="BB262" i="13"/>
  <c r="BA262" i="13"/>
  <c r="AZ262" i="13"/>
  <c r="AV262" i="13"/>
  <c r="BF262" i="13"/>
  <c r="AE262" i="13"/>
  <c r="AD262" i="13"/>
  <c r="AC262" i="13"/>
  <c r="AA262" i="13"/>
  <c r="X262" i="13"/>
  <c r="AH262" i="13"/>
  <c r="AI262" i="13" s="1"/>
  <c r="JI261" i="13"/>
  <c r="JH261" i="13"/>
  <c r="JG261" i="13"/>
  <c r="JF261" i="13"/>
  <c r="JE261" i="13"/>
  <c r="JJ261" i="13"/>
  <c r="IP261" i="13"/>
  <c r="IO261" i="13"/>
  <c r="IN261" i="13"/>
  <c r="IM261" i="13"/>
  <c r="IL261" i="13"/>
  <c r="IS261" i="13"/>
  <c r="HW261" i="13"/>
  <c r="HV261" i="13"/>
  <c r="HU261" i="13"/>
  <c r="HT261" i="13"/>
  <c r="HS261" i="13"/>
  <c r="HX261" i="13"/>
  <c r="HD261" i="13"/>
  <c r="HC261" i="13"/>
  <c r="HB261" i="13"/>
  <c r="HA261" i="13"/>
  <c r="GZ261" i="13"/>
  <c r="GK261" i="13"/>
  <c r="GJ261" i="13"/>
  <c r="GI261" i="13"/>
  <c r="GH261" i="13"/>
  <c r="GG261" i="13"/>
  <c r="GL261" i="13"/>
  <c r="FR261" i="13"/>
  <c r="FQ261" i="13"/>
  <c r="FP261" i="13"/>
  <c r="FO261" i="13"/>
  <c r="FN261" i="13"/>
  <c r="FU261" i="13"/>
  <c r="EY261" i="13"/>
  <c r="EX261" i="13"/>
  <c r="EW261" i="13"/>
  <c r="EV261" i="13"/>
  <c r="EU261" i="13"/>
  <c r="EZ261" i="13"/>
  <c r="EF261" i="13"/>
  <c r="EE261" i="13"/>
  <c r="ED261" i="13"/>
  <c r="EC261" i="13"/>
  <c r="EB261" i="13"/>
  <c r="DM261" i="13"/>
  <c r="DL261" i="13"/>
  <c r="DK261" i="13"/>
  <c r="DJ261" i="13"/>
  <c r="DI261" i="13"/>
  <c r="DN261" i="13"/>
  <c r="CT261" i="13"/>
  <c r="CS261" i="13"/>
  <c r="CR261" i="13"/>
  <c r="CQ261" i="13"/>
  <c r="CP261" i="13"/>
  <c r="CW261" i="13"/>
  <c r="CA261" i="13"/>
  <c r="BZ261" i="13"/>
  <c r="BY261" i="13"/>
  <c r="BX261" i="13"/>
  <c r="BT261" i="13"/>
  <c r="CB261" i="13"/>
  <c r="BC261" i="13"/>
  <c r="BB261" i="13"/>
  <c r="BA261" i="13"/>
  <c r="AZ261" i="13"/>
  <c r="AV261" i="13"/>
  <c r="AE261" i="13"/>
  <c r="AD261" i="13"/>
  <c r="AC261" i="13"/>
  <c r="AA261" i="13"/>
  <c r="X261" i="13"/>
  <c r="AF261" i="13"/>
  <c r="JI260" i="13"/>
  <c r="JH260" i="13"/>
  <c r="JG260" i="13"/>
  <c r="JF260" i="13"/>
  <c r="JE260" i="13"/>
  <c r="JL260" i="13"/>
  <c r="IP260" i="13"/>
  <c r="IO260" i="13"/>
  <c r="IN260" i="13"/>
  <c r="IM260" i="13"/>
  <c r="IL260" i="13"/>
  <c r="IS260" i="13"/>
  <c r="IT260" i="13" s="1"/>
  <c r="HW260" i="13"/>
  <c r="HV260" i="13"/>
  <c r="HU260" i="13"/>
  <c r="HT260" i="13"/>
  <c r="HS260" i="13"/>
  <c r="HZ260" i="13"/>
  <c r="HD260" i="13"/>
  <c r="HC260" i="13"/>
  <c r="HB260" i="13"/>
  <c r="HA260" i="13"/>
  <c r="GZ260" i="13"/>
  <c r="HG260" i="13"/>
  <c r="HH260" i="13" s="1"/>
  <c r="GK260" i="13"/>
  <c r="GJ260" i="13"/>
  <c r="GI260" i="13"/>
  <c r="GH260" i="13"/>
  <c r="GG260" i="13"/>
  <c r="GN260" i="13"/>
  <c r="GO260" i="13" s="1"/>
  <c r="FR260" i="13"/>
  <c r="FQ260" i="13"/>
  <c r="FP260" i="13"/>
  <c r="FO260" i="13"/>
  <c r="FN260" i="13"/>
  <c r="FU260" i="13"/>
  <c r="FV260" i="13" s="1"/>
  <c r="EY260" i="13"/>
  <c r="EX260" i="13"/>
  <c r="EW260" i="13"/>
  <c r="EV260" i="13"/>
  <c r="EU260" i="13"/>
  <c r="FB260" i="13"/>
  <c r="FC260" i="13" s="1"/>
  <c r="EF260" i="13"/>
  <c r="EE260" i="13"/>
  <c r="ED260" i="13"/>
  <c r="EC260" i="13"/>
  <c r="EB260" i="13"/>
  <c r="EI260" i="13"/>
  <c r="EJ260" i="13" s="1"/>
  <c r="DM260" i="13"/>
  <c r="DL260" i="13"/>
  <c r="DK260" i="13"/>
  <c r="DJ260" i="13"/>
  <c r="DI260" i="13"/>
  <c r="DP260" i="13"/>
  <c r="DQ260" i="13" s="1"/>
  <c r="CT260" i="13"/>
  <c r="CS260" i="13"/>
  <c r="CR260" i="13"/>
  <c r="CQ260" i="13"/>
  <c r="CP260" i="13"/>
  <c r="CW260" i="13"/>
  <c r="CX260" i="13" s="1"/>
  <c r="CA260" i="13"/>
  <c r="BZ260" i="13"/>
  <c r="BY260" i="13"/>
  <c r="BX260" i="13"/>
  <c r="BT260" i="13"/>
  <c r="CD260" i="13"/>
  <c r="CE260" i="13" s="1"/>
  <c r="BC260" i="13"/>
  <c r="BB260" i="13"/>
  <c r="BA260" i="13"/>
  <c r="AZ260" i="13"/>
  <c r="AV260" i="13"/>
  <c r="BF260" i="13"/>
  <c r="BG260" i="13" s="1"/>
  <c r="AE260" i="13"/>
  <c r="AD260" i="13"/>
  <c r="AC260" i="13"/>
  <c r="AA260" i="13"/>
  <c r="X260" i="13"/>
  <c r="AH260" i="13"/>
  <c r="JI256" i="13"/>
  <c r="JH256" i="13"/>
  <c r="JG256" i="13"/>
  <c r="JF256" i="13"/>
  <c r="JE256" i="13"/>
  <c r="IP256" i="13"/>
  <c r="IO256" i="13"/>
  <c r="IN256" i="13"/>
  <c r="IM256" i="13"/>
  <c r="IL256" i="13"/>
  <c r="HW256" i="13"/>
  <c r="HV256" i="13"/>
  <c r="HU256" i="13"/>
  <c r="HT256" i="13"/>
  <c r="HS256" i="13"/>
  <c r="HD256" i="13"/>
  <c r="HC256" i="13"/>
  <c r="HB256" i="13"/>
  <c r="HA256" i="13"/>
  <c r="GZ256" i="13"/>
  <c r="GK256" i="13"/>
  <c r="GJ256" i="13"/>
  <c r="GI256" i="13"/>
  <c r="GH256" i="13"/>
  <c r="GG256" i="13"/>
  <c r="GL256" i="13"/>
  <c r="FR256" i="13"/>
  <c r="FQ256" i="13"/>
  <c r="FP256" i="13"/>
  <c r="FO256" i="13"/>
  <c r="FN256" i="13"/>
  <c r="FS256" i="13"/>
  <c r="EY256" i="13"/>
  <c r="EX256" i="13"/>
  <c r="EW256" i="13"/>
  <c r="EV256" i="13"/>
  <c r="EU256" i="13"/>
  <c r="EF256" i="13"/>
  <c r="EE256" i="13"/>
  <c r="ED256" i="13"/>
  <c r="EC256" i="13"/>
  <c r="EB256" i="13"/>
  <c r="EI256" i="13"/>
  <c r="DM256" i="13"/>
  <c r="DL256" i="13"/>
  <c r="DK256" i="13"/>
  <c r="DJ256" i="13"/>
  <c r="DI256" i="13"/>
  <c r="DN256" i="13"/>
  <c r="CT256" i="13"/>
  <c r="CS256" i="13"/>
  <c r="CR256" i="13"/>
  <c r="CQ256" i="13"/>
  <c r="CP256" i="13"/>
  <c r="CU256" i="13"/>
  <c r="CA256" i="13"/>
  <c r="BZ256" i="13"/>
  <c r="BY256" i="13"/>
  <c r="BX256" i="13"/>
  <c r="BT256" i="13"/>
  <c r="BC256" i="13"/>
  <c r="BB256" i="13"/>
  <c r="BA256" i="13"/>
  <c r="AZ256" i="13"/>
  <c r="AV256" i="13"/>
  <c r="BF256" i="13"/>
  <c r="BG256" i="13" s="1"/>
  <c r="AE256" i="13"/>
  <c r="AD256" i="13"/>
  <c r="AC256" i="13"/>
  <c r="AA256" i="13"/>
  <c r="X256" i="13"/>
  <c r="AF256" i="13"/>
  <c r="JI255" i="13"/>
  <c r="JH255" i="13"/>
  <c r="JG255" i="13"/>
  <c r="JF255" i="13"/>
  <c r="JE255" i="13"/>
  <c r="JJ255" i="13"/>
  <c r="IP255" i="13"/>
  <c r="IO255" i="13"/>
  <c r="IN255" i="13"/>
  <c r="IM255" i="13"/>
  <c r="IL255" i="13"/>
  <c r="IQ255" i="13"/>
  <c r="HW255" i="13"/>
  <c r="HV255" i="13"/>
  <c r="HU255" i="13"/>
  <c r="HT255" i="13"/>
  <c r="HS255" i="13"/>
  <c r="HX255" i="13"/>
  <c r="HD255" i="13"/>
  <c r="HC255" i="13"/>
  <c r="HB255" i="13"/>
  <c r="HA255" i="13"/>
  <c r="GZ255" i="13"/>
  <c r="HE255" i="13"/>
  <c r="GK255" i="13"/>
  <c r="GJ255" i="13"/>
  <c r="GI255" i="13"/>
  <c r="GH255" i="13"/>
  <c r="GG255" i="13"/>
  <c r="GL255" i="13"/>
  <c r="FR255" i="13"/>
  <c r="FQ255" i="13"/>
  <c r="FP255" i="13"/>
  <c r="FO255" i="13"/>
  <c r="FN255" i="13"/>
  <c r="FS255" i="13"/>
  <c r="EY255" i="13"/>
  <c r="EX255" i="13"/>
  <c r="EW255" i="13"/>
  <c r="EV255" i="13"/>
  <c r="EU255" i="13"/>
  <c r="EZ255" i="13"/>
  <c r="EF255" i="13"/>
  <c r="EE255" i="13"/>
  <c r="ED255" i="13"/>
  <c r="EC255" i="13"/>
  <c r="EB255" i="13"/>
  <c r="EG255" i="13"/>
  <c r="DM255" i="13"/>
  <c r="DL255" i="13"/>
  <c r="DK255" i="13"/>
  <c r="DJ255" i="13"/>
  <c r="DI255" i="13"/>
  <c r="DN255" i="13"/>
  <c r="CT255" i="13"/>
  <c r="CS255" i="13"/>
  <c r="CR255" i="13"/>
  <c r="CQ255" i="13"/>
  <c r="CP255" i="13"/>
  <c r="CU255" i="13"/>
  <c r="CA255" i="13"/>
  <c r="BZ255" i="13"/>
  <c r="BY255" i="13"/>
  <c r="BX255" i="13"/>
  <c r="BT255" i="13"/>
  <c r="CB255" i="13"/>
  <c r="BC255" i="13"/>
  <c r="BB255" i="13"/>
  <c r="BA255" i="13"/>
  <c r="AZ255" i="13"/>
  <c r="AV255" i="13"/>
  <c r="BD255" i="13"/>
  <c r="AE255" i="13"/>
  <c r="AD255" i="13"/>
  <c r="AC255" i="13"/>
  <c r="AA255" i="13"/>
  <c r="X255" i="13"/>
  <c r="AF255" i="13"/>
  <c r="JI254" i="13"/>
  <c r="JH254" i="13"/>
  <c r="JG254" i="13"/>
  <c r="JF254" i="13"/>
  <c r="JE254" i="13"/>
  <c r="JL254" i="13"/>
  <c r="JM254" i="13" s="1"/>
  <c r="IP254" i="13"/>
  <c r="IO254" i="13"/>
  <c r="IN254" i="13"/>
  <c r="IM254" i="13"/>
  <c r="IL254" i="13"/>
  <c r="IQ254" i="13"/>
  <c r="HW254" i="13"/>
  <c r="HV254" i="13"/>
  <c r="HU254" i="13"/>
  <c r="HT254" i="13"/>
  <c r="HS254" i="13"/>
  <c r="HZ254" i="13"/>
  <c r="IA254" i="13" s="1"/>
  <c r="HD254" i="13"/>
  <c r="HC254" i="13"/>
  <c r="HB254" i="13"/>
  <c r="HA254" i="13"/>
  <c r="GZ254" i="13"/>
  <c r="HE254" i="13"/>
  <c r="GK254" i="13"/>
  <c r="GJ254" i="13"/>
  <c r="GI254" i="13"/>
  <c r="GH254" i="13"/>
  <c r="GG254" i="13"/>
  <c r="GN254" i="13"/>
  <c r="GO254" i="13" s="1"/>
  <c r="FR254" i="13"/>
  <c r="FQ254" i="13"/>
  <c r="FP254" i="13"/>
  <c r="FO254" i="13"/>
  <c r="FN254" i="13"/>
  <c r="FS254" i="13"/>
  <c r="EY254" i="13"/>
  <c r="EX254" i="13"/>
  <c r="EW254" i="13"/>
  <c r="EV254" i="13"/>
  <c r="EU254" i="13"/>
  <c r="FB254" i="13"/>
  <c r="FC254" i="13" s="1"/>
  <c r="EF254" i="13"/>
  <c r="EE254" i="13"/>
  <c r="ED254" i="13"/>
  <c r="EC254" i="13"/>
  <c r="EB254" i="13"/>
  <c r="EG254" i="13"/>
  <c r="DM254" i="13"/>
  <c r="DL254" i="13"/>
  <c r="DK254" i="13"/>
  <c r="DJ254" i="13"/>
  <c r="DI254" i="13"/>
  <c r="DP254" i="13"/>
  <c r="DQ254" i="13" s="1"/>
  <c r="CT254" i="13"/>
  <c r="CS254" i="13"/>
  <c r="CR254" i="13"/>
  <c r="CQ254" i="13"/>
  <c r="CP254" i="13"/>
  <c r="CU254" i="13"/>
  <c r="CA254" i="13"/>
  <c r="BZ254" i="13"/>
  <c r="BY254" i="13"/>
  <c r="BX254" i="13"/>
  <c r="BT254" i="13"/>
  <c r="CD254" i="13"/>
  <c r="CE254" i="13" s="1"/>
  <c r="BC254" i="13"/>
  <c r="BB254" i="13"/>
  <c r="BA254" i="13"/>
  <c r="AZ254" i="13"/>
  <c r="AV254" i="13"/>
  <c r="BD254" i="13"/>
  <c r="AE254" i="13"/>
  <c r="AD254" i="13"/>
  <c r="AC254" i="13"/>
  <c r="AA254" i="13"/>
  <c r="X254" i="13"/>
  <c r="AH254" i="13"/>
  <c r="AI254" i="13" s="1"/>
  <c r="JI253" i="13"/>
  <c r="JH253" i="13"/>
  <c r="JG253" i="13"/>
  <c r="JF253" i="13"/>
  <c r="JE253" i="13"/>
  <c r="JJ253" i="13"/>
  <c r="IP253" i="13"/>
  <c r="IO253" i="13"/>
  <c r="IN253" i="13"/>
  <c r="IM253" i="13"/>
  <c r="IL253" i="13"/>
  <c r="IQ253" i="13"/>
  <c r="HW253" i="13"/>
  <c r="HV253" i="13"/>
  <c r="HU253" i="13"/>
  <c r="HT253" i="13"/>
  <c r="HS253" i="13"/>
  <c r="HX253" i="13"/>
  <c r="HD253" i="13"/>
  <c r="HC253" i="13"/>
  <c r="HB253" i="13"/>
  <c r="HA253" i="13"/>
  <c r="GZ253" i="13"/>
  <c r="HE253" i="13"/>
  <c r="GK253" i="13"/>
  <c r="GJ253" i="13"/>
  <c r="GI253" i="13"/>
  <c r="GH253" i="13"/>
  <c r="GG253" i="13"/>
  <c r="GL253" i="13"/>
  <c r="FS253" i="13"/>
  <c r="FR253" i="13"/>
  <c r="FQ253" i="13"/>
  <c r="FP253" i="13"/>
  <c r="FO253" i="13"/>
  <c r="FN253" i="13"/>
  <c r="EY253" i="13"/>
  <c r="EX253" i="13"/>
  <c r="EW253" i="13"/>
  <c r="EV253" i="13"/>
  <c r="EU253" i="13"/>
  <c r="EZ253" i="13"/>
  <c r="EF253" i="13"/>
  <c r="EE253" i="13"/>
  <c r="ED253" i="13"/>
  <c r="EC253" i="13"/>
  <c r="EB253" i="13"/>
  <c r="EG253" i="13"/>
  <c r="DM253" i="13"/>
  <c r="DL253" i="13"/>
  <c r="DK253" i="13"/>
  <c r="DJ253" i="13"/>
  <c r="DI253" i="13"/>
  <c r="DN253" i="13"/>
  <c r="CT253" i="13"/>
  <c r="CS253" i="13"/>
  <c r="CR253" i="13"/>
  <c r="CQ253" i="13"/>
  <c r="CP253" i="13"/>
  <c r="CU253" i="13"/>
  <c r="CA253" i="13"/>
  <c r="BZ253" i="13"/>
  <c r="BY253" i="13"/>
  <c r="BX253" i="13"/>
  <c r="BT253" i="13"/>
  <c r="CB253" i="13"/>
  <c r="BC253" i="13"/>
  <c r="BB253" i="13"/>
  <c r="BA253" i="13"/>
  <c r="AZ253" i="13"/>
  <c r="AV253" i="13"/>
  <c r="BD253" i="13"/>
  <c r="AE253" i="13"/>
  <c r="AD253" i="13"/>
  <c r="AC253" i="13"/>
  <c r="AA253" i="13"/>
  <c r="X253" i="13"/>
  <c r="AF253" i="13"/>
  <c r="JI251" i="13"/>
  <c r="JH251" i="13"/>
  <c r="JG251" i="13"/>
  <c r="JF251" i="13"/>
  <c r="JE251" i="13"/>
  <c r="JL251" i="13"/>
  <c r="JM251" i="13" s="1"/>
  <c r="IP251" i="13"/>
  <c r="IO251" i="13"/>
  <c r="IN251" i="13"/>
  <c r="IM251" i="13"/>
  <c r="IL251" i="13"/>
  <c r="IQ251" i="13"/>
  <c r="HW251" i="13"/>
  <c r="HV251" i="13"/>
  <c r="HU251" i="13"/>
  <c r="HT251" i="13"/>
  <c r="HS251" i="13"/>
  <c r="HZ251" i="13"/>
  <c r="IA251" i="13" s="1"/>
  <c r="HD251" i="13"/>
  <c r="HC251" i="13"/>
  <c r="HB251" i="13"/>
  <c r="HA251" i="13"/>
  <c r="GZ251" i="13"/>
  <c r="HE251" i="13"/>
  <c r="GK251" i="13"/>
  <c r="GJ251" i="13"/>
  <c r="GI251" i="13"/>
  <c r="GH251" i="13"/>
  <c r="GG251" i="13"/>
  <c r="GN251" i="13"/>
  <c r="GO251" i="13" s="1"/>
  <c r="FR251" i="13"/>
  <c r="FQ251" i="13"/>
  <c r="FP251" i="13"/>
  <c r="FO251" i="13"/>
  <c r="FN251" i="13"/>
  <c r="FS251" i="13"/>
  <c r="EY251" i="13"/>
  <c r="EX251" i="13"/>
  <c r="EW251" i="13"/>
  <c r="EV251" i="13"/>
  <c r="EU251" i="13"/>
  <c r="FB251" i="13"/>
  <c r="FC251" i="13" s="1"/>
  <c r="EF251" i="13"/>
  <c r="EE251" i="13"/>
  <c r="ED251" i="13"/>
  <c r="EC251" i="13"/>
  <c r="EB251" i="13"/>
  <c r="EG251" i="13"/>
  <c r="DM251" i="13"/>
  <c r="DL251" i="13"/>
  <c r="DK251" i="13"/>
  <c r="DJ251" i="13"/>
  <c r="DI251" i="13"/>
  <c r="DP251" i="13"/>
  <c r="DQ251" i="13" s="1"/>
  <c r="CT251" i="13"/>
  <c r="CS251" i="13"/>
  <c r="CR251" i="13"/>
  <c r="CQ251" i="13"/>
  <c r="CP251" i="13"/>
  <c r="CU251" i="13"/>
  <c r="CA251" i="13"/>
  <c r="BZ251" i="13"/>
  <c r="BY251" i="13"/>
  <c r="BX251" i="13"/>
  <c r="BT251" i="13"/>
  <c r="CD251" i="13"/>
  <c r="CE251" i="13" s="1"/>
  <c r="BC251" i="13"/>
  <c r="BB251" i="13"/>
  <c r="BA251" i="13"/>
  <c r="AZ251" i="13"/>
  <c r="AV251" i="13"/>
  <c r="BD251" i="13"/>
  <c r="AE251" i="13"/>
  <c r="AD251" i="13"/>
  <c r="AC251" i="13"/>
  <c r="AA251" i="13"/>
  <c r="X251" i="13"/>
  <c r="AH251" i="13"/>
  <c r="AI251" i="13" s="1"/>
  <c r="JI250" i="13"/>
  <c r="JH250" i="13"/>
  <c r="JG250" i="13"/>
  <c r="JF250" i="13"/>
  <c r="JE250" i="13"/>
  <c r="JJ250" i="13"/>
  <c r="IQ250" i="13"/>
  <c r="IP250" i="13"/>
  <c r="IO250" i="13"/>
  <c r="IN250" i="13"/>
  <c r="IM250" i="13"/>
  <c r="IL250" i="13"/>
  <c r="HW250" i="13"/>
  <c r="HV250" i="13"/>
  <c r="HU250" i="13"/>
  <c r="HT250" i="13"/>
  <c r="HS250" i="13"/>
  <c r="HX250" i="13"/>
  <c r="HD250" i="13"/>
  <c r="HC250" i="13"/>
  <c r="HB250" i="13"/>
  <c r="HA250" i="13"/>
  <c r="GZ250" i="13"/>
  <c r="HE250" i="13"/>
  <c r="GK250" i="13"/>
  <c r="GJ250" i="13"/>
  <c r="GI250" i="13"/>
  <c r="GH250" i="13"/>
  <c r="GG250" i="13"/>
  <c r="GL250" i="13"/>
  <c r="FR250" i="13"/>
  <c r="FQ250" i="13"/>
  <c r="FP250" i="13"/>
  <c r="FO250" i="13"/>
  <c r="FN250" i="13"/>
  <c r="FS250" i="13"/>
  <c r="EY250" i="13"/>
  <c r="EX250" i="13"/>
  <c r="EW250" i="13"/>
  <c r="EV250" i="13"/>
  <c r="EU250" i="13"/>
  <c r="EZ250" i="13"/>
  <c r="EF250" i="13"/>
  <c r="EE250" i="13"/>
  <c r="ED250" i="13"/>
  <c r="EC250" i="13"/>
  <c r="EB250" i="13"/>
  <c r="EG250" i="13"/>
  <c r="DM250" i="13"/>
  <c r="DL250" i="13"/>
  <c r="DK250" i="13"/>
  <c r="DJ250" i="13"/>
  <c r="DI250" i="13"/>
  <c r="DN250" i="13"/>
  <c r="CT250" i="13"/>
  <c r="CS250" i="13"/>
  <c r="CR250" i="13"/>
  <c r="CQ250" i="13"/>
  <c r="CP250" i="13"/>
  <c r="CU250" i="13"/>
  <c r="CA250" i="13"/>
  <c r="BZ250" i="13"/>
  <c r="BY250" i="13"/>
  <c r="BX250" i="13"/>
  <c r="BT250" i="13"/>
  <c r="CB250" i="13"/>
  <c r="BC250" i="13"/>
  <c r="BB250" i="13"/>
  <c r="BA250" i="13"/>
  <c r="AZ250" i="13"/>
  <c r="AV250" i="13"/>
  <c r="BD250" i="13"/>
  <c r="AE250" i="13"/>
  <c r="AD250" i="13"/>
  <c r="AC250" i="13"/>
  <c r="AA250" i="13"/>
  <c r="X250" i="13"/>
  <c r="AF250" i="13"/>
  <c r="JI249" i="13"/>
  <c r="JH249" i="13"/>
  <c r="JG249" i="13"/>
  <c r="JF249" i="13"/>
  <c r="JE249" i="13"/>
  <c r="JJ249" i="13"/>
  <c r="IP249" i="13"/>
  <c r="IO249" i="13"/>
  <c r="IN249" i="13"/>
  <c r="IM249" i="13"/>
  <c r="IL249" i="13"/>
  <c r="IS249" i="13"/>
  <c r="IT249" i="13" s="1"/>
  <c r="HW249" i="13"/>
  <c r="HV249" i="13"/>
  <c r="HU249" i="13"/>
  <c r="HT249" i="13"/>
  <c r="HS249" i="13"/>
  <c r="HX249" i="13"/>
  <c r="HD249" i="13"/>
  <c r="HC249" i="13"/>
  <c r="HB249" i="13"/>
  <c r="HA249" i="13"/>
  <c r="GZ249" i="13"/>
  <c r="HG249" i="13"/>
  <c r="HH249" i="13" s="1"/>
  <c r="GK249" i="13"/>
  <c r="GJ249" i="13"/>
  <c r="GI249" i="13"/>
  <c r="GH249" i="13"/>
  <c r="GG249" i="13"/>
  <c r="GL249" i="13"/>
  <c r="FR249" i="13"/>
  <c r="FQ249" i="13"/>
  <c r="FP249" i="13"/>
  <c r="FO249" i="13"/>
  <c r="FN249" i="13"/>
  <c r="FU249" i="13"/>
  <c r="FV249" i="13" s="1"/>
  <c r="EY249" i="13"/>
  <c r="EX249" i="13"/>
  <c r="EW249" i="13"/>
  <c r="EV249" i="13"/>
  <c r="EU249" i="13"/>
  <c r="EZ249" i="13"/>
  <c r="EF249" i="13"/>
  <c r="EE249" i="13"/>
  <c r="ED249" i="13"/>
  <c r="EC249" i="13"/>
  <c r="EB249" i="13"/>
  <c r="EI249" i="13"/>
  <c r="EJ249" i="13" s="1"/>
  <c r="DM249" i="13"/>
  <c r="DL249" i="13"/>
  <c r="DK249" i="13"/>
  <c r="DJ249" i="13"/>
  <c r="DI249" i="13"/>
  <c r="DN249" i="13"/>
  <c r="CT249" i="13"/>
  <c r="CS249" i="13"/>
  <c r="CR249" i="13"/>
  <c r="CQ249" i="13"/>
  <c r="CP249" i="13"/>
  <c r="CW249" i="13"/>
  <c r="CX249" i="13" s="1"/>
  <c r="CA249" i="13"/>
  <c r="BZ249" i="13"/>
  <c r="BY249" i="13"/>
  <c r="BX249" i="13"/>
  <c r="BT249" i="13"/>
  <c r="CB249" i="13"/>
  <c r="BC249" i="13"/>
  <c r="BB249" i="13"/>
  <c r="BA249" i="13"/>
  <c r="AZ249" i="13"/>
  <c r="AV249" i="13"/>
  <c r="BF249" i="13"/>
  <c r="BG249" i="13" s="1"/>
  <c r="AE249" i="13"/>
  <c r="AD249" i="13"/>
  <c r="AC249" i="13"/>
  <c r="AA249" i="13"/>
  <c r="X249" i="13"/>
  <c r="AF249" i="13"/>
  <c r="JI248" i="13"/>
  <c r="JH248" i="13"/>
  <c r="JG248" i="13"/>
  <c r="JF248" i="13"/>
  <c r="JE248" i="13"/>
  <c r="JL248" i="13"/>
  <c r="JM248" i="13" s="1"/>
  <c r="IP248" i="13"/>
  <c r="IO248" i="13"/>
  <c r="IN248" i="13"/>
  <c r="IM248" i="13"/>
  <c r="IL248" i="13"/>
  <c r="IQ248" i="13"/>
  <c r="HW248" i="13"/>
  <c r="HV248" i="13"/>
  <c r="HU248" i="13"/>
  <c r="HT248" i="13"/>
  <c r="HS248" i="13"/>
  <c r="HZ248" i="13"/>
  <c r="IA248" i="13" s="1"/>
  <c r="HD248" i="13"/>
  <c r="HC248" i="13"/>
  <c r="HB248" i="13"/>
  <c r="HA248" i="13"/>
  <c r="GZ248" i="13"/>
  <c r="HE248" i="13"/>
  <c r="GL248" i="13"/>
  <c r="GK248" i="13"/>
  <c r="GJ248" i="13"/>
  <c r="GI248" i="13"/>
  <c r="GH248" i="13"/>
  <c r="GG248" i="13"/>
  <c r="GN248" i="13"/>
  <c r="GO248" i="13" s="1"/>
  <c r="FR248" i="13"/>
  <c r="FQ248" i="13"/>
  <c r="FP248" i="13"/>
  <c r="FO248" i="13"/>
  <c r="FN248" i="13"/>
  <c r="FS248" i="13"/>
  <c r="EY248" i="13"/>
  <c r="EX248" i="13"/>
  <c r="EW248" i="13"/>
  <c r="EV248" i="13"/>
  <c r="EU248" i="13"/>
  <c r="FB248" i="13"/>
  <c r="FC248" i="13" s="1"/>
  <c r="EF248" i="13"/>
  <c r="EE248" i="13"/>
  <c r="ED248" i="13"/>
  <c r="EC248" i="13"/>
  <c r="EB248" i="13"/>
  <c r="DM248" i="13"/>
  <c r="DL248" i="13"/>
  <c r="DK248" i="13"/>
  <c r="DJ248" i="13"/>
  <c r="DI248" i="13"/>
  <c r="DP248" i="13"/>
  <c r="DQ248" i="13" s="1"/>
  <c r="CT248" i="13"/>
  <c r="CS248" i="13"/>
  <c r="CR248" i="13"/>
  <c r="CQ248" i="13"/>
  <c r="CP248" i="13"/>
  <c r="CW248" i="13"/>
  <c r="CB248" i="13"/>
  <c r="CA248" i="13"/>
  <c r="BZ248" i="13"/>
  <c r="BY248" i="13"/>
  <c r="BX248" i="13"/>
  <c r="BT248" i="13"/>
  <c r="CD248" i="13"/>
  <c r="CE248" i="13" s="1"/>
  <c r="BC248" i="13"/>
  <c r="BB248" i="13"/>
  <c r="BA248" i="13"/>
  <c r="AZ248" i="13"/>
  <c r="AV248" i="13"/>
  <c r="BF248" i="13"/>
  <c r="AE248" i="13"/>
  <c r="AD248" i="13"/>
  <c r="AC248" i="13"/>
  <c r="AA248" i="13"/>
  <c r="X248" i="13"/>
  <c r="AH248" i="13"/>
  <c r="AI248" i="13" s="1"/>
  <c r="JI247" i="13"/>
  <c r="JH247" i="13"/>
  <c r="JG247" i="13"/>
  <c r="JF247" i="13"/>
  <c r="JE247" i="13"/>
  <c r="JL247" i="13"/>
  <c r="JM247" i="13" s="1"/>
  <c r="IP247" i="13"/>
  <c r="IO247" i="13"/>
  <c r="IN247" i="13"/>
  <c r="IM247" i="13"/>
  <c r="IL247" i="13"/>
  <c r="IQ247" i="13"/>
  <c r="HW247" i="13"/>
  <c r="HV247" i="13"/>
  <c r="HU247" i="13"/>
  <c r="HT247" i="13"/>
  <c r="HS247" i="13"/>
  <c r="HX247" i="13"/>
  <c r="HD247" i="13"/>
  <c r="HC247" i="13"/>
  <c r="HB247" i="13"/>
  <c r="HA247" i="13"/>
  <c r="GZ247" i="13"/>
  <c r="HG247" i="13"/>
  <c r="HH247" i="13" s="1"/>
  <c r="GK247" i="13"/>
  <c r="GJ247" i="13"/>
  <c r="GI247" i="13"/>
  <c r="GH247" i="13"/>
  <c r="GG247" i="13"/>
  <c r="GL247" i="13"/>
  <c r="FR247" i="13"/>
  <c r="FQ247" i="13"/>
  <c r="FP247" i="13"/>
  <c r="FO247" i="13"/>
  <c r="FN247" i="13"/>
  <c r="FU247" i="13"/>
  <c r="FV247" i="13" s="1"/>
  <c r="EY247" i="13"/>
  <c r="EX247" i="13"/>
  <c r="EW247" i="13"/>
  <c r="EV247" i="13"/>
  <c r="EU247" i="13"/>
  <c r="EZ247" i="13"/>
  <c r="EF247" i="13"/>
  <c r="EE247" i="13"/>
  <c r="ED247" i="13"/>
  <c r="EC247" i="13"/>
  <c r="EB247" i="13"/>
  <c r="EI247" i="13"/>
  <c r="EJ247" i="13" s="1"/>
  <c r="DM247" i="13"/>
  <c r="DL247" i="13"/>
  <c r="DK247" i="13"/>
  <c r="DJ247" i="13"/>
  <c r="DI247" i="13"/>
  <c r="DN247" i="13"/>
  <c r="CT247" i="13"/>
  <c r="CS247" i="13"/>
  <c r="CR247" i="13"/>
  <c r="CQ247" i="13"/>
  <c r="CP247" i="13"/>
  <c r="CW247" i="13"/>
  <c r="CX247" i="13" s="1"/>
  <c r="CA247" i="13"/>
  <c r="BZ247" i="13"/>
  <c r="BY247" i="13"/>
  <c r="BX247" i="13"/>
  <c r="BT247" i="13"/>
  <c r="CB247" i="13"/>
  <c r="BC247" i="13"/>
  <c r="BB247" i="13"/>
  <c r="BA247" i="13"/>
  <c r="AZ247" i="13"/>
  <c r="AV247" i="13"/>
  <c r="BF247" i="13"/>
  <c r="BG247" i="13" s="1"/>
  <c r="AE247" i="13"/>
  <c r="AD247" i="13"/>
  <c r="AC247" i="13"/>
  <c r="AA247" i="13"/>
  <c r="X247" i="13"/>
  <c r="AF247" i="13"/>
  <c r="JI246" i="13"/>
  <c r="JH246" i="13"/>
  <c r="JG246" i="13"/>
  <c r="JF246" i="13"/>
  <c r="JE246" i="13"/>
  <c r="JJ246" i="13"/>
  <c r="IP246" i="13"/>
  <c r="IO246" i="13"/>
  <c r="IN246" i="13"/>
  <c r="IM246" i="13"/>
  <c r="IL246" i="13"/>
  <c r="IQ246" i="13"/>
  <c r="HW246" i="13"/>
  <c r="HV246" i="13"/>
  <c r="HU246" i="13"/>
  <c r="HT246" i="13"/>
  <c r="HS246" i="13"/>
  <c r="HX246" i="13"/>
  <c r="HD246" i="13"/>
  <c r="HC246" i="13"/>
  <c r="HB246" i="13"/>
  <c r="HA246" i="13"/>
  <c r="GZ246" i="13"/>
  <c r="HE246" i="13"/>
  <c r="GK246" i="13"/>
  <c r="GJ246" i="13"/>
  <c r="GI246" i="13"/>
  <c r="GH246" i="13"/>
  <c r="GG246" i="13"/>
  <c r="GL246" i="13"/>
  <c r="FR246" i="13"/>
  <c r="FQ246" i="13"/>
  <c r="FP246" i="13"/>
  <c r="FO246" i="13"/>
  <c r="FN246" i="13"/>
  <c r="FS246" i="13"/>
  <c r="EY246" i="13"/>
  <c r="EX246" i="13"/>
  <c r="EW246" i="13"/>
  <c r="EV246" i="13"/>
  <c r="EU246" i="13"/>
  <c r="EZ246" i="13"/>
  <c r="EF246" i="13"/>
  <c r="EE246" i="13"/>
  <c r="ED246" i="13"/>
  <c r="EC246" i="13"/>
  <c r="EB246" i="13"/>
  <c r="EG246" i="13"/>
  <c r="DN246" i="13"/>
  <c r="DM246" i="13"/>
  <c r="DL246" i="13"/>
  <c r="DK246" i="13"/>
  <c r="DJ246" i="13"/>
  <c r="DI246" i="13"/>
  <c r="CT246" i="13"/>
  <c r="CS246" i="13"/>
  <c r="CR246" i="13"/>
  <c r="CQ246" i="13"/>
  <c r="CP246" i="13"/>
  <c r="CA246" i="13"/>
  <c r="BZ246" i="13"/>
  <c r="BY246" i="13"/>
  <c r="BX246" i="13"/>
  <c r="BT246" i="13"/>
  <c r="CB246" i="13"/>
  <c r="BC246" i="13"/>
  <c r="BB246" i="13"/>
  <c r="BA246" i="13"/>
  <c r="AZ246" i="13"/>
  <c r="AV246" i="13"/>
  <c r="BD246" i="13"/>
  <c r="AE246" i="13"/>
  <c r="AD246" i="13"/>
  <c r="AC246" i="13"/>
  <c r="AA246" i="13"/>
  <c r="X246" i="13"/>
  <c r="AF246" i="13"/>
  <c r="JI243" i="13"/>
  <c r="JH243" i="13"/>
  <c r="JG243" i="13"/>
  <c r="JF243" i="13"/>
  <c r="JE243" i="13"/>
  <c r="JJ243" i="13"/>
  <c r="IP243" i="13"/>
  <c r="IO243" i="13"/>
  <c r="IN243" i="13"/>
  <c r="IM243" i="13"/>
  <c r="IL243" i="13"/>
  <c r="IS243" i="13"/>
  <c r="IT243" i="13" s="1"/>
  <c r="HW243" i="13"/>
  <c r="HV243" i="13"/>
  <c r="HU243" i="13"/>
  <c r="HT243" i="13"/>
  <c r="HS243" i="13"/>
  <c r="HX243" i="13"/>
  <c r="HD243" i="13"/>
  <c r="HC243" i="13"/>
  <c r="HB243" i="13"/>
  <c r="HA243" i="13"/>
  <c r="GZ243" i="13"/>
  <c r="HG243" i="13"/>
  <c r="HH243" i="13" s="1"/>
  <c r="GK243" i="13"/>
  <c r="GJ243" i="13"/>
  <c r="GI243" i="13"/>
  <c r="GH243" i="13"/>
  <c r="GG243" i="13"/>
  <c r="GL243" i="13"/>
  <c r="FR243" i="13"/>
  <c r="FQ243" i="13"/>
  <c r="FP243" i="13"/>
  <c r="FO243" i="13"/>
  <c r="FN243" i="13"/>
  <c r="FU243" i="13"/>
  <c r="FV243" i="13" s="1"/>
  <c r="EY243" i="13"/>
  <c r="EX243" i="13"/>
  <c r="EW243" i="13"/>
  <c r="EV243" i="13"/>
  <c r="EU243" i="13"/>
  <c r="EZ243" i="13"/>
  <c r="EF243" i="13"/>
  <c r="EE243" i="13"/>
  <c r="ED243" i="13"/>
  <c r="EC243" i="13"/>
  <c r="EB243" i="13"/>
  <c r="EI243" i="13"/>
  <c r="EJ243" i="13" s="1"/>
  <c r="DM243" i="13"/>
  <c r="DL243" i="13"/>
  <c r="DK243" i="13"/>
  <c r="DJ243" i="13"/>
  <c r="DI243" i="13"/>
  <c r="DN243" i="13"/>
  <c r="CT243" i="13"/>
  <c r="CS243" i="13"/>
  <c r="CR243" i="13"/>
  <c r="CQ243" i="13"/>
  <c r="CP243" i="13"/>
  <c r="CW243" i="13"/>
  <c r="CX243" i="13" s="1"/>
  <c r="CA243" i="13"/>
  <c r="BZ243" i="13"/>
  <c r="BY243" i="13"/>
  <c r="BX243" i="13"/>
  <c r="BT243" i="13"/>
  <c r="CB243" i="13"/>
  <c r="BC243" i="13"/>
  <c r="BB243" i="13"/>
  <c r="BA243" i="13"/>
  <c r="AZ243" i="13"/>
  <c r="AV243" i="13"/>
  <c r="BF243" i="13"/>
  <c r="BG243" i="13" s="1"/>
  <c r="AE243" i="13"/>
  <c r="AD243" i="13"/>
  <c r="AC243" i="13"/>
  <c r="AA243" i="13"/>
  <c r="X243" i="13"/>
  <c r="AF243" i="13"/>
  <c r="JI242" i="13"/>
  <c r="JH242" i="13"/>
  <c r="JG242" i="13"/>
  <c r="JF242" i="13"/>
  <c r="JE242" i="13"/>
  <c r="JJ242" i="13"/>
  <c r="IP242" i="13"/>
  <c r="IO242" i="13"/>
  <c r="IN242" i="13"/>
  <c r="IM242" i="13"/>
  <c r="IL242" i="13"/>
  <c r="IQ242" i="13"/>
  <c r="HW242" i="13"/>
  <c r="HV242" i="13"/>
  <c r="HU242" i="13"/>
  <c r="HT242" i="13"/>
  <c r="HS242" i="13"/>
  <c r="HX242" i="13"/>
  <c r="HD242" i="13"/>
  <c r="HC242" i="13"/>
  <c r="HB242" i="13"/>
  <c r="HA242" i="13"/>
  <c r="GZ242" i="13"/>
  <c r="HE242" i="13"/>
  <c r="GK242" i="13"/>
  <c r="GJ242" i="13"/>
  <c r="GI242" i="13"/>
  <c r="GH242" i="13"/>
  <c r="GG242" i="13"/>
  <c r="GL242" i="13"/>
  <c r="FR242" i="13"/>
  <c r="FQ242" i="13"/>
  <c r="FP242" i="13"/>
  <c r="FO242" i="13"/>
  <c r="FN242" i="13"/>
  <c r="FS242" i="13"/>
  <c r="EY242" i="13"/>
  <c r="EX242" i="13"/>
  <c r="EW242" i="13"/>
  <c r="EV242" i="13"/>
  <c r="EU242" i="13"/>
  <c r="EZ242" i="13"/>
  <c r="EF242" i="13"/>
  <c r="EE242" i="13"/>
  <c r="ED242" i="13"/>
  <c r="EC242" i="13"/>
  <c r="EB242" i="13"/>
  <c r="EG242" i="13"/>
  <c r="DN242" i="13"/>
  <c r="DM242" i="13"/>
  <c r="DL242" i="13"/>
  <c r="DK242" i="13"/>
  <c r="DJ242" i="13"/>
  <c r="DI242" i="13"/>
  <c r="CT242" i="13"/>
  <c r="CS242" i="13"/>
  <c r="CR242" i="13"/>
  <c r="CQ242" i="13"/>
  <c r="CP242" i="13"/>
  <c r="CU242" i="13"/>
  <c r="CA242" i="13"/>
  <c r="BZ242" i="13"/>
  <c r="BY242" i="13"/>
  <c r="BX242" i="13"/>
  <c r="BT242" i="13"/>
  <c r="CB242" i="13"/>
  <c r="BC242" i="13"/>
  <c r="BB242" i="13"/>
  <c r="BA242" i="13"/>
  <c r="AZ242" i="13"/>
  <c r="AV242" i="13"/>
  <c r="BD242" i="13"/>
  <c r="AE242" i="13"/>
  <c r="AD242" i="13"/>
  <c r="AC242" i="13"/>
  <c r="AA242" i="13"/>
  <c r="X242" i="13"/>
  <c r="AF242" i="13"/>
  <c r="JI241" i="13"/>
  <c r="JH241" i="13"/>
  <c r="JG241" i="13"/>
  <c r="JF241" i="13"/>
  <c r="JE241" i="13"/>
  <c r="JL241" i="13"/>
  <c r="JM241" i="13" s="1"/>
  <c r="IP241" i="13"/>
  <c r="IO241" i="13"/>
  <c r="IN241" i="13"/>
  <c r="IM241" i="13"/>
  <c r="IL241" i="13"/>
  <c r="IQ241" i="13"/>
  <c r="HW241" i="13"/>
  <c r="HV241" i="13"/>
  <c r="HU241" i="13"/>
  <c r="HT241" i="13"/>
  <c r="HS241" i="13"/>
  <c r="HZ241" i="13"/>
  <c r="IA241" i="13" s="1"/>
  <c r="HD241" i="13"/>
  <c r="HC241" i="13"/>
  <c r="HB241" i="13"/>
  <c r="HA241" i="13"/>
  <c r="GZ241" i="13"/>
  <c r="HE241" i="13"/>
  <c r="GK241" i="13"/>
  <c r="GJ241" i="13"/>
  <c r="GI241" i="13"/>
  <c r="GH241" i="13"/>
  <c r="GG241" i="13"/>
  <c r="GN241" i="13"/>
  <c r="GO241" i="13" s="1"/>
  <c r="FR241" i="13"/>
  <c r="FQ241" i="13"/>
  <c r="FP241" i="13"/>
  <c r="FO241" i="13"/>
  <c r="FN241" i="13"/>
  <c r="FS241" i="13"/>
  <c r="EY241" i="13"/>
  <c r="EX241" i="13"/>
  <c r="EW241" i="13"/>
  <c r="EV241" i="13"/>
  <c r="EU241" i="13"/>
  <c r="FB241" i="13"/>
  <c r="FC241" i="13" s="1"/>
  <c r="EF241" i="13"/>
  <c r="EE241" i="13"/>
  <c r="ED241" i="13"/>
  <c r="EC241" i="13"/>
  <c r="EB241" i="13"/>
  <c r="EG241" i="13"/>
  <c r="DM241" i="13"/>
  <c r="DL241" i="13"/>
  <c r="DK241" i="13"/>
  <c r="DJ241" i="13"/>
  <c r="DI241" i="13"/>
  <c r="DP241" i="13"/>
  <c r="DQ241" i="13" s="1"/>
  <c r="CT241" i="13"/>
  <c r="CS241" i="13"/>
  <c r="CR241" i="13"/>
  <c r="CQ241" i="13"/>
  <c r="CP241" i="13"/>
  <c r="CU241" i="13"/>
  <c r="CA241" i="13"/>
  <c r="BZ241" i="13"/>
  <c r="BY241" i="13"/>
  <c r="BX241" i="13"/>
  <c r="BT241" i="13"/>
  <c r="CD241" i="13"/>
  <c r="CE241" i="13" s="1"/>
  <c r="BC241" i="13"/>
  <c r="BB241" i="13"/>
  <c r="BA241" i="13"/>
  <c r="AZ241" i="13"/>
  <c r="AV241" i="13"/>
  <c r="BD241" i="13"/>
  <c r="AE241" i="13"/>
  <c r="AD241" i="13"/>
  <c r="AC241" i="13"/>
  <c r="AA241" i="13"/>
  <c r="X241" i="13"/>
  <c r="AH241" i="13"/>
  <c r="AI241" i="13" s="1"/>
  <c r="JI240" i="13"/>
  <c r="JH240" i="13"/>
  <c r="JG240" i="13"/>
  <c r="JF240" i="13"/>
  <c r="JE240" i="13"/>
  <c r="JJ240" i="13"/>
  <c r="IQ240" i="13"/>
  <c r="IP240" i="13"/>
  <c r="IO240" i="13"/>
  <c r="IN240" i="13"/>
  <c r="IM240" i="13"/>
  <c r="IL240" i="13"/>
  <c r="HW240" i="13"/>
  <c r="HV240" i="13"/>
  <c r="HU240" i="13"/>
  <c r="HT240" i="13"/>
  <c r="HS240" i="13"/>
  <c r="HX240" i="13"/>
  <c r="HD240" i="13"/>
  <c r="HC240" i="13"/>
  <c r="HB240" i="13"/>
  <c r="HA240" i="13"/>
  <c r="GZ240" i="13"/>
  <c r="HE240" i="13"/>
  <c r="GK240" i="13"/>
  <c r="GJ240" i="13"/>
  <c r="GI240" i="13"/>
  <c r="GH240" i="13"/>
  <c r="GG240" i="13"/>
  <c r="GL240" i="13"/>
  <c r="FR240" i="13"/>
  <c r="FQ240" i="13"/>
  <c r="FP240" i="13"/>
  <c r="FO240" i="13"/>
  <c r="FN240" i="13"/>
  <c r="FS240" i="13"/>
  <c r="EY240" i="13"/>
  <c r="EX240" i="13"/>
  <c r="EW240" i="13"/>
  <c r="EV240" i="13"/>
  <c r="EU240" i="13"/>
  <c r="EZ240" i="13"/>
  <c r="EF240" i="13"/>
  <c r="EE240" i="13"/>
  <c r="ED240" i="13"/>
  <c r="EC240" i="13"/>
  <c r="EB240" i="13"/>
  <c r="EG240" i="13"/>
  <c r="DM240" i="13"/>
  <c r="DL240" i="13"/>
  <c r="DK240" i="13"/>
  <c r="DJ240" i="13"/>
  <c r="DI240" i="13"/>
  <c r="DN240" i="13"/>
  <c r="CT240" i="13"/>
  <c r="CS240" i="13"/>
  <c r="CR240" i="13"/>
  <c r="CQ240" i="13"/>
  <c r="CP240" i="13"/>
  <c r="CU240" i="13"/>
  <c r="CA240" i="13"/>
  <c r="BZ240" i="13"/>
  <c r="BY240" i="13"/>
  <c r="BX240" i="13"/>
  <c r="BT240" i="13"/>
  <c r="CB240" i="13"/>
  <c r="BD240" i="13"/>
  <c r="BC240" i="13"/>
  <c r="BB240" i="13"/>
  <c r="BA240" i="13"/>
  <c r="AZ240" i="13"/>
  <c r="AV240" i="13"/>
  <c r="AE240" i="13"/>
  <c r="AD240" i="13"/>
  <c r="AC240" i="13"/>
  <c r="AA240" i="13"/>
  <c r="X240" i="13"/>
  <c r="AF240" i="13"/>
  <c r="JI239" i="13"/>
  <c r="JH239" i="13"/>
  <c r="JG239" i="13"/>
  <c r="JF239" i="13"/>
  <c r="JE239" i="13"/>
  <c r="JJ239" i="13"/>
  <c r="IP239" i="13"/>
  <c r="IO239" i="13"/>
  <c r="IN239" i="13"/>
  <c r="IM239" i="13"/>
  <c r="IL239" i="13"/>
  <c r="IS239" i="13"/>
  <c r="IT239" i="13" s="1"/>
  <c r="HW239" i="13"/>
  <c r="HV239" i="13"/>
  <c r="HU239" i="13"/>
  <c r="HT239" i="13"/>
  <c r="HS239" i="13"/>
  <c r="HX239" i="13"/>
  <c r="HD239" i="13"/>
  <c r="HC239" i="13"/>
  <c r="HB239" i="13"/>
  <c r="HA239" i="13"/>
  <c r="GZ239" i="13"/>
  <c r="HG239" i="13"/>
  <c r="HH239" i="13" s="1"/>
  <c r="GK239" i="13"/>
  <c r="GJ239" i="13"/>
  <c r="GI239" i="13"/>
  <c r="GH239" i="13"/>
  <c r="GG239" i="13"/>
  <c r="GL239" i="13"/>
  <c r="FR239" i="13"/>
  <c r="FQ239" i="13"/>
  <c r="FP239" i="13"/>
  <c r="FO239" i="13"/>
  <c r="FN239" i="13"/>
  <c r="FU239" i="13"/>
  <c r="FV239" i="13" s="1"/>
  <c r="EY239" i="13"/>
  <c r="EX239" i="13"/>
  <c r="EW239" i="13"/>
  <c r="EV239" i="13"/>
  <c r="EU239" i="13"/>
  <c r="EZ239" i="13"/>
  <c r="EF239" i="13"/>
  <c r="EE239" i="13"/>
  <c r="ED239" i="13"/>
  <c r="EC239" i="13"/>
  <c r="EB239" i="13"/>
  <c r="EI239" i="13"/>
  <c r="EJ239" i="13" s="1"/>
  <c r="DM239" i="13"/>
  <c r="DL239" i="13"/>
  <c r="DK239" i="13"/>
  <c r="DJ239" i="13"/>
  <c r="DI239" i="13"/>
  <c r="DN239" i="13"/>
  <c r="CT239" i="13"/>
  <c r="CS239" i="13"/>
  <c r="CR239" i="13"/>
  <c r="CQ239" i="13"/>
  <c r="CP239" i="13"/>
  <c r="CW239" i="13"/>
  <c r="CX239" i="13" s="1"/>
  <c r="CA239" i="13"/>
  <c r="BZ239" i="13"/>
  <c r="BY239" i="13"/>
  <c r="BX239" i="13"/>
  <c r="BT239" i="13"/>
  <c r="CB239" i="13"/>
  <c r="BC239" i="13"/>
  <c r="BB239" i="13"/>
  <c r="BA239" i="13"/>
  <c r="AZ239" i="13"/>
  <c r="AV239" i="13"/>
  <c r="BF239" i="13"/>
  <c r="BG239" i="13" s="1"/>
  <c r="AE239" i="13"/>
  <c r="AD239" i="13"/>
  <c r="AC239" i="13"/>
  <c r="AA239" i="13"/>
  <c r="X239" i="13"/>
  <c r="AF239" i="13"/>
  <c r="JI238" i="13"/>
  <c r="JH238" i="13"/>
  <c r="JG238" i="13"/>
  <c r="JF238" i="13"/>
  <c r="JE238" i="13"/>
  <c r="JJ238" i="13"/>
  <c r="IP238" i="13"/>
  <c r="IO238" i="13"/>
  <c r="IN238" i="13"/>
  <c r="IM238" i="13"/>
  <c r="IL238" i="13"/>
  <c r="IQ238" i="13"/>
  <c r="HW238" i="13"/>
  <c r="HV238" i="13"/>
  <c r="HU238" i="13"/>
  <c r="HT238" i="13"/>
  <c r="HS238" i="13"/>
  <c r="HX238" i="13"/>
  <c r="HD238" i="13"/>
  <c r="HC238" i="13"/>
  <c r="HB238" i="13"/>
  <c r="HA238" i="13"/>
  <c r="GZ238" i="13"/>
  <c r="HE238" i="13"/>
  <c r="GL238" i="13"/>
  <c r="GK238" i="13"/>
  <c r="GJ238" i="13"/>
  <c r="GI238" i="13"/>
  <c r="GH238" i="13"/>
  <c r="GG238" i="13"/>
  <c r="FR238" i="13"/>
  <c r="FQ238" i="13"/>
  <c r="FP238" i="13"/>
  <c r="FO238" i="13"/>
  <c r="FN238" i="13"/>
  <c r="FS238" i="13"/>
  <c r="EY238" i="13"/>
  <c r="EX238" i="13"/>
  <c r="EW238" i="13"/>
  <c r="EV238" i="13"/>
  <c r="EU238" i="13"/>
  <c r="EZ238" i="13"/>
  <c r="EF238" i="13"/>
  <c r="EE238" i="13"/>
  <c r="ED238" i="13"/>
  <c r="EC238" i="13"/>
  <c r="EB238" i="13"/>
  <c r="EG238" i="13"/>
  <c r="DM238" i="13"/>
  <c r="DL238" i="13"/>
  <c r="DK238" i="13"/>
  <c r="DJ238" i="13"/>
  <c r="DI238" i="13"/>
  <c r="DN238" i="13"/>
  <c r="CT238" i="13"/>
  <c r="CS238" i="13"/>
  <c r="CR238" i="13"/>
  <c r="CQ238" i="13"/>
  <c r="CP238" i="13"/>
  <c r="CU238" i="13"/>
  <c r="CA238" i="13"/>
  <c r="BZ238" i="13"/>
  <c r="BY238" i="13"/>
  <c r="BX238" i="13"/>
  <c r="BT238" i="13"/>
  <c r="CB238" i="13"/>
  <c r="BC238" i="13"/>
  <c r="BB238" i="13"/>
  <c r="BA238" i="13"/>
  <c r="AZ238" i="13"/>
  <c r="AV238" i="13"/>
  <c r="BD238" i="13"/>
  <c r="AE238" i="13"/>
  <c r="AD238" i="13"/>
  <c r="AC238" i="13"/>
  <c r="AA238" i="13"/>
  <c r="X238" i="13"/>
  <c r="AF238" i="13"/>
  <c r="JI237" i="13"/>
  <c r="JH237" i="13"/>
  <c r="JG237" i="13"/>
  <c r="JF237" i="13"/>
  <c r="JE237" i="13"/>
  <c r="JL237" i="13"/>
  <c r="JM237" i="13" s="1"/>
  <c r="IP237" i="13"/>
  <c r="IO237" i="13"/>
  <c r="IN237" i="13"/>
  <c r="IM237" i="13"/>
  <c r="IL237" i="13"/>
  <c r="IQ237" i="13"/>
  <c r="HW237" i="13"/>
  <c r="HV237" i="13"/>
  <c r="HU237" i="13"/>
  <c r="HT237" i="13"/>
  <c r="HS237" i="13"/>
  <c r="HZ237" i="13"/>
  <c r="IA237" i="13" s="1"/>
  <c r="HD237" i="13"/>
  <c r="HC237" i="13"/>
  <c r="HB237" i="13"/>
  <c r="HA237" i="13"/>
  <c r="GZ237" i="13"/>
  <c r="HE237" i="13"/>
  <c r="GK237" i="13"/>
  <c r="GJ237" i="13"/>
  <c r="GI237" i="13"/>
  <c r="GH237" i="13"/>
  <c r="GG237" i="13"/>
  <c r="GN237" i="13"/>
  <c r="GO237" i="13" s="1"/>
  <c r="FR237" i="13"/>
  <c r="FQ237" i="13"/>
  <c r="FP237" i="13"/>
  <c r="FO237" i="13"/>
  <c r="FN237" i="13"/>
  <c r="FS237" i="13"/>
  <c r="EY237" i="13"/>
  <c r="EX237" i="13"/>
  <c r="EW237" i="13"/>
  <c r="EV237" i="13"/>
  <c r="EU237" i="13"/>
  <c r="FB237" i="13"/>
  <c r="FC237" i="13" s="1"/>
  <c r="EF237" i="13"/>
  <c r="EE237" i="13"/>
  <c r="ED237" i="13"/>
  <c r="EC237" i="13"/>
  <c r="EB237" i="13"/>
  <c r="EG237" i="13"/>
  <c r="DM237" i="13"/>
  <c r="DL237" i="13"/>
  <c r="DK237" i="13"/>
  <c r="DJ237" i="13"/>
  <c r="DI237" i="13"/>
  <c r="DP237" i="13"/>
  <c r="DQ237" i="13" s="1"/>
  <c r="CT237" i="13"/>
  <c r="CS237" i="13"/>
  <c r="CR237" i="13"/>
  <c r="CQ237" i="13"/>
  <c r="CP237" i="13"/>
  <c r="CU237" i="13"/>
  <c r="CA237" i="13"/>
  <c r="BZ237" i="13"/>
  <c r="BY237" i="13"/>
  <c r="BX237" i="13"/>
  <c r="BT237" i="13"/>
  <c r="CD237" i="13"/>
  <c r="CE237" i="13" s="1"/>
  <c r="BC237" i="13"/>
  <c r="BB237" i="13"/>
  <c r="BA237" i="13"/>
  <c r="AZ237" i="13"/>
  <c r="AV237" i="13"/>
  <c r="BD237" i="13"/>
  <c r="AE237" i="13"/>
  <c r="AD237" i="13"/>
  <c r="AC237" i="13"/>
  <c r="AA237" i="13"/>
  <c r="X237" i="13"/>
  <c r="AH237" i="13"/>
  <c r="AI237" i="13" s="1"/>
  <c r="JI236" i="13"/>
  <c r="JH236" i="13"/>
  <c r="JG236" i="13"/>
  <c r="JF236" i="13"/>
  <c r="JE236" i="13"/>
  <c r="JJ236" i="13"/>
  <c r="IQ236" i="13"/>
  <c r="IP236" i="13"/>
  <c r="IO236" i="13"/>
  <c r="IN236" i="13"/>
  <c r="IM236" i="13"/>
  <c r="IL236" i="13"/>
  <c r="HW236" i="13"/>
  <c r="HV236" i="13"/>
  <c r="HU236" i="13"/>
  <c r="HT236" i="13"/>
  <c r="HS236" i="13"/>
  <c r="HX236" i="13"/>
  <c r="HD236" i="13"/>
  <c r="HC236" i="13"/>
  <c r="HB236" i="13"/>
  <c r="HA236" i="13"/>
  <c r="GZ236" i="13"/>
  <c r="HE236" i="13"/>
  <c r="GK236" i="13"/>
  <c r="GJ236" i="13"/>
  <c r="GI236" i="13"/>
  <c r="GH236" i="13"/>
  <c r="GG236" i="13"/>
  <c r="GL236" i="13"/>
  <c r="FR236" i="13"/>
  <c r="FQ236" i="13"/>
  <c r="FP236" i="13"/>
  <c r="FO236" i="13"/>
  <c r="FN236" i="13"/>
  <c r="FS236" i="13"/>
  <c r="EY236" i="13"/>
  <c r="EX236" i="13"/>
  <c r="EW236" i="13"/>
  <c r="EV236" i="13"/>
  <c r="EU236" i="13"/>
  <c r="EG236" i="13"/>
  <c r="EF236" i="13"/>
  <c r="EE236" i="13"/>
  <c r="ED236" i="13"/>
  <c r="EC236" i="13"/>
  <c r="EB236" i="13"/>
  <c r="DM236" i="13"/>
  <c r="DL236" i="13"/>
  <c r="DK236" i="13"/>
  <c r="DJ236" i="13"/>
  <c r="DI236" i="13"/>
  <c r="DP236" i="13"/>
  <c r="CT236" i="13"/>
  <c r="CS236" i="13"/>
  <c r="CR236" i="13"/>
  <c r="CQ236" i="13"/>
  <c r="CP236" i="13"/>
  <c r="CU236" i="13"/>
  <c r="CA236" i="13"/>
  <c r="BZ236" i="13"/>
  <c r="BY236" i="13"/>
  <c r="BX236" i="13"/>
  <c r="BT236" i="13"/>
  <c r="BC236" i="13"/>
  <c r="BB236" i="13"/>
  <c r="BA236" i="13"/>
  <c r="AZ236" i="13"/>
  <c r="AV236" i="13"/>
  <c r="BD236" i="13"/>
  <c r="AE236" i="13"/>
  <c r="AD236" i="13"/>
  <c r="AC236" i="13"/>
  <c r="AA236" i="13"/>
  <c r="X236" i="13"/>
  <c r="AH236" i="13"/>
  <c r="JI235" i="13"/>
  <c r="JH235" i="13"/>
  <c r="JG235" i="13"/>
  <c r="JF235" i="13"/>
  <c r="JE235" i="13"/>
  <c r="JJ235" i="13"/>
  <c r="IP235" i="13"/>
  <c r="IO235" i="13"/>
  <c r="IN235" i="13"/>
  <c r="IM235" i="13"/>
  <c r="IL235" i="13"/>
  <c r="IS235" i="13"/>
  <c r="IT235" i="13" s="1"/>
  <c r="HW235" i="13"/>
  <c r="HV235" i="13"/>
  <c r="HU235" i="13"/>
  <c r="HT235" i="13"/>
  <c r="HS235" i="13"/>
  <c r="HX235" i="13"/>
  <c r="HD235" i="13"/>
  <c r="HC235" i="13"/>
  <c r="HB235" i="13"/>
  <c r="HA235" i="13"/>
  <c r="GZ235" i="13"/>
  <c r="HG235" i="13"/>
  <c r="GK235" i="13"/>
  <c r="GJ235" i="13"/>
  <c r="GI235" i="13"/>
  <c r="GH235" i="13"/>
  <c r="GG235" i="13"/>
  <c r="GL235" i="13"/>
  <c r="FR235" i="13"/>
  <c r="FQ235" i="13"/>
  <c r="FP235" i="13"/>
  <c r="FO235" i="13"/>
  <c r="FN235" i="13"/>
  <c r="FS235" i="13"/>
  <c r="EY235" i="13"/>
  <c r="EX235" i="13"/>
  <c r="EW235" i="13"/>
  <c r="EV235" i="13"/>
  <c r="EU235" i="13"/>
  <c r="EZ235" i="13"/>
  <c r="EF235" i="13"/>
  <c r="EE235" i="13"/>
  <c r="ED235" i="13"/>
  <c r="EC235" i="13"/>
  <c r="EB235" i="13"/>
  <c r="EG235" i="13"/>
  <c r="DN235" i="13"/>
  <c r="DM235" i="13"/>
  <c r="DL235" i="13"/>
  <c r="DK235" i="13"/>
  <c r="DJ235" i="13"/>
  <c r="DI235" i="13"/>
  <c r="CT235" i="13"/>
  <c r="CS235" i="13"/>
  <c r="CR235" i="13"/>
  <c r="CQ235" i="13"/>
  <c r="CP235" i="13"/>
  <c r="CU235" i="13"/>
  <c r="CA235" i="13"/>
  <c r="BZ235" i="13"/>
  <c r="BY235" i="13"/>
  <c r="BX235" i="13"/>
  <c r="BT235" i="13"/>
  <c r="CB235" i="13"/>
  <c r="BC235" i="13"/>
  <c r="BB235" i="13"/>
  <c r="BA235" i="13"/>
  <c r="AZ235" i="13"/>
  <c r="AV235" i="13"/>
  <c r="BD235" i="13"/>
  <c r="AE235" i="13"/>
  <c r="AD235" i="13"/>
  <c r="AC235" i="13"/>
  <c r="AA235" i="13"/>
  <c r="X235" i="13"/>
  <c r="AF235" i="13"/>
  <c r="JI234" i="13"/>
  <c r="JH234" i="13"/>
  <c r="JG234" i="13"/>
  <c r="JF234" i="13"/>
  <c r="JE234" i="13"/>
  <c r="JL234" i="13"/>
  <c r="JM234" i="13" s="1"/>
  <c r="IP234" i="13"/>
  <c r="IO234" i="13"/>
  <c r="IN234" i="13"/>
  <c r="IM234" i="13"/>
  <c r="IL234" i="13"/>
  <c r="IQ234" i="13"/>
  <c r="HW234" i="13"/>
  <c r="HV234" i="13"/>
  <c r="HU234" i="13"/>
  <c r="HT234" i="13"/>
  <c r="HS234" i="13"/>
  <c r="HZ234" i="13"/>
  <c r="IA234" i="13" s="1"/>
  <c r="HD234" i="13"/>
  <c r="HC234" i="13"/>
  <c r="HB234" i="13"/>
  <c r="HA234" i="13"/>
  <c r="GZ234" i="13"/>
  <c r="HE234" i="13"/>
  <c r="GK234" i="13"/>
  <c r="GJ234" i="13"/>
  <c r="GI234" i="13"/>
  <c r="GH234" i="13"/>
  <c r="GG234" i="13"/>
  <c r="GN234" i="13"/>
  <c r="GO234" i="13" s="1"/>
  <c r="FR234" i="13"/>
  <c r="FQ234" i="13"/>
  <c r="FP234" i="13"/>
  <c r="FO234" i="13"/>
  <c r="FN234" i="13"/>
  <c r="FS234" i="13"/>
  <c r="EY234" i="13"/>
  <c r="EX234" i="13"/>
  <c r="EW234" i="13"/>
  <c r="EV234" i="13"/>
  <c r="EU234" i="13"/>
  <c r="FB234" i="13"/>
  <c r="FC234" i="13" s="1"/>
  <c r="EF234" i="13"/>
  <c r="EE234" i="13"/>
  <c r="ED234" i="13"/>
  <c r="EC234" i="13"/>
  <c r="EB234" i="13"/>
  <c r="EG234" i="13"/>
  <c r="DM234" i="13"/>
  <c r="DL234" i="13"/>
  <c r="DK234" i="13"/>
  <c r="DJ234" i="13"/>
  <c r="DI234" i="13"/>
  <c r="DP234" i="13"/>
  <c r="DQ234" i="13" s="1"/>
  <c r="CT234" i="13"/>
  <c r="CS234" i="13"/>
  <c r="CR234" i="13"/>
  <c r="CQ234" i="13"/>
  <c r="CP234" i="13"/>
  <c r="CU234" i="13"/>
  <c r="CA234" i="13"/>
  <c r="BZ234" i="13"/>
  <c r="BY234" i="13"/>
  <c r="BX234" i="13"/>
  <c r="BT234" i="13"/>
  <c r="CD234" i="13"/>
  <c r="CE234" i="13" s="1"/>
  <c r="BC234" i="13"/>
  <c r="BB234" i="13"/>
  <c r="BA234" i="13"/>
  <c r="AZ234" i="13"/>
  <c r="AV234" i="13"/>
  <c r="BD234" i="13"/>
  <c r="AE234" i="13"/>
  <c r="AD234" i="13"/>
  <c r="AC234" i="13"/>
  <c r="AA234" i="13"/>
  <c r="X234" i="13"/>
  <c r="AH234" i="13"/>
  <c r="AI234" i="13" s="1"/>
  <c r="JI233" i="13"/>
  <c r="JH233" i="13"/>
  <c r="JG233" i="13"/>
  <c r="JF233" i="13"/>
  <c r="JE233" i="13"/>
  <c r="JJ233" i="13"/>
  <c r="IQ233" i="13"/>
  <c r="IP233" i="13"/>
  <c r="IO233" i="13"/>
  <c r="IN233" i="13"/>
  <c r="IM233" i="13"/>
  <c r="IL233" i="13"/>
  <c r="HW233" i="13"/>
  <c r="HV233" i="13"/>
  <c r="HU233" i="13"/>
  <c r="HT233" i="13"/>
  <c r="HS233" i="13"/>
  <c r="HX233" i="13"/>
  <c r="HD233" i="13"/>
  <c r="HC233" i="13"/>
  <c r="HB233" i="13"/>
  <c r="HA233" i="13"/>
  <c r="GZ233" i="13"/>
  <c r="HE233" i="13"/>
  <c r="GK233" i="13"/>
  <c r="GJ233" i="13"/>
  <c r="GI233" i="13"/>
  <c r="GH233" i="13"/>
  <c r="GG233" i="13"/>
  <c r="GL233" i="13"/>
  <c r="FQ233" i="13"/>
  <c r="FP233" i="13"/>
  <c r="FO233" i="13"/>
  <c r="FN233" i="13"/>
  <c r="FR233" i="13"/>
  <c r="EY233" i="13"/>
  <c r="EX233" i="13"/>
  <c r="EW233" i="13"/>
  <c r="EV233" i="13"/>
  <c r="EU233" i="13"/>
  <c r="FB233" i="13"/>
  <c r="FC233" i="13" s="1"/>
  <c r="EF233" i="13"/>
  <c r="EE233" i="13"/>
  <c r="ED233" i="13"/>
  <c r="EC233" i="13"/>
  <c r="EB233" i="13"/>
  <c r="EG233" i="13"/>
  <c r="DM233" i="13"/>
  <c r="DL233" i="13"/>
  <c r="DK233" i="13"/>
  <c r="DJ233" i="13"/>
  <c r="DI233" i="13"/>
  <c r="DP233" i="13"/>
  <c r="DQ233" i="13" s="1"/>
  <c r="CT233" i="13"/>
  <c r="CS233" i="13"/>
  <c r="CR233" i="13"/>
  <c r="CQ233" i="13"/>
  <c r="CP233" i="13"/>
  <c r="CU233" i="13"/>
  <c r="CA233" i="13"/>
  <c r="BZ233" i="13"/>
  <c r="BY233" i="13"/>
  <c r="BX233" i="13"/>
  <c r="BT233" i="13"/>
  <c r="CD233" i="13"/>
  <c r="CE233" i="13" s="1"/>
  <c r="BC233" i="13"/>
  <c r="BB233" i="13"/>
  <c r="BA233" i="13"/>
  <c r="AZ233" i="13"/>
  <c r="AV233" i="13"/>
  <c r="BD233" i="13"/>
  <c r="AE233" i="13"/>
  <c r="AD233" i="13"/>
  <c r="AC233" i="13"/>
  <c r="AA233" i="13"/>
  <c r="X233" i="13"/>
  <c r="AH233" i="13"/>
  <c r="AI233" i="13" s="1"/>
  <c r="JI232" i="13"/>
  <c r="JH232" i="13"/>
  <c r="JG232" i="13"/>
  <c r="JF232" i="13"/>
  <c r="JE232" i="13"/>
  <c r="JJ232" i="13"/>
  <c r="IQ232" i="13"/>
  <c r="IP232" i="13"/>
  <c r="IO232" i="13"/>
  <c r="IN232" i="13"/>
  <c r="IM232" i="13"/>
  <c r="IL232" i="13"/>
  <c r="HW232" i="13"/>
  <c r="HV232" i="13"/>
  <c r="HU232" i="13"/>
  <c r="HT232" i="13"/>
  <c r="HS232" i="13"/>
  <c r="HX232" i="13"/>
  <c r="HD232" i="13"/>
  <c r="HC232" i="13"/>
  <c r="HB232" i="13"/>
  <c r="HA232" i="13"/>
  <c r="GZ232" i="13"/>
  <c r="HE232" i="13"/>
  <c r="GK232" i="13"/>
  <c r="GJ232" i="13"/>
  <c r="GI232" i="13"/>
  <c r="GH232" i="13"/>
  <c r="GG232" i="13"/>
  <c r="GL232" i="13"/>
  <c r="FR232" i="13"/>
  <c r="FQ232" i="13"/>
  <c r="FP232" i="13"/>
  <c r="FO232" i="13"/>
  <c r="FN232" i="13"/>
  <c r="FS232" i="13"/>
  <c r="EY232" i="13"/>
  <c r="EX232" i="13"/>
  <c r="EW232" i="13"/>
  <c r="EV232" i="13"/>
  <c r="EU232" i="13"/>
  <c r="EZ232" i="13"/>
  <c r="EF232" i="13"/>
  <c r="EE232" i="13"/>
  <c r="ED232" i="13"/>
  <c r="EC232" i="13"/>
  <c r="EB232" i="13"/>
  <c r="EG232" i="13"/>
  <c r="DM232" i="13"/>
  <c r="DL232" i="13"/>
  <c r="DK232" i="13"/>
  <c r="DJ232" i="13"/>
  <c r="DI232" i="13"/>
  <c r="DN232" i="13"/>
  <c r="CT232" i="13"/>
  <c r="CS232" i="13"/>
  <c r="CR232" i="13"/>
  <c r="CQ232" i="13"/>
  <c r="CP232" i="13"/>
  <c r="CU232" i="13"/>
  <c r="CA232" i="13"/>
  <c r="BZ232" i="13"/>
  <c r="BY232" i="13"/>
  <c r="BX232" i="13"/>
  <c r="BT232" i="13"/>
  <c r="CB232" i="13"/>
  <c r="BD232" i="13"/>
  <c r="BC232" i="13"/>
  <c r="BB232" i="13"/>
  <c r="BA232" i="13"/>
  <c r="AZ232" i="13"/>
  <c r="AV232" i="13"/>
  <c r="AE232" i="13"/>
  <c r="AD232" i="13"/>
  <c r="AC232" i="13"/>
  <c r="AA232" i="13"/>
  <c r="X232" i="13"/>
  <c r="AF232" i="13"/>
  <c r="JI231" i="13"/>
  <c r="JH231" i="13"/>
  <c r="JG231" i="13"/>
  <c r="JF231" i="13"/>
  <c r="JE231" i="13"/>
  <c r="JJ231" i="13"/>
  <c r="IP231" i="13"/>
  <c r="IO231" i="13"/>
  <c r="IN231" i="13"/>
  <c r="IM231" i="13"/>
  <c r="IL231" i="13"/>
  <c r="IS231" i="13"/>
  <c r="IT231" i="13" s="1"/>
  <c r="HW231" i="13"/>
  <c r="HV231" i="13"/>
  <c r="HU231" i="13"/>
  <c r="HT231" i="13"/>
  <c r="HS231" i="13"/>
  <c r="HX231" i="13"/>
  <c r="HD231" i="13"/>
  <c r="HC231" i="13"/>
  <c r="HB231" i="13"/>
  <c r="HA231" i="13"/>
  <c r="GZ231" i="13"/>
  <c r="HG231" i="13"/>
  <c r="HH231" i="13" s="1"/>
  <c r="GK231" i="13"/>
  <c r="GJ231" i="13"/>
  <c r="GI231" i="13"/>
  <c r="GH231" i="13"/>
  <c r="GG231" i="13"/>
  <c r="GL231" i="13"/>
  <c r="FR231" i="13"/>
  <c r="FQ231" i="13"/>
  <c r="FP231" i="13"/>
  <c r="FO231" i="13"/>
  <c r="FN231" i="13"/>
  <c r="FU231" i="13"/>
  <c r="FV231" i="13" s="1"/>
  <c r="EY231" i="13"/>
  <c r="EX231" i="13"/>
  <c r="EW231" i="13"/>
  <c r="EV231" i="13"/>
  <c r="EU231" i="13"/>
  <c r="EZ231" i="13"/>
  <c r="EF231" i="13"/>
  <c r="EE231" i="13"/>
  <c r="ED231" i="13"/>
  <c r="EC231" i="13"/>
  <c r="EB231" i="13"/>
  <c r="EI231" i="13"/>
  <c r="EJ231" i="13" s="1"/>
  <c r="DM231" i="13"/>
  <c r="DL231" i="13"/>
  <c r="DK231" i="13"/>
  <c r="DJ231" i="13"/>
  <c r="DI231" i="13"/>
  <c r="DN231" i="13"/>
  <c r="CT231" i="13"/>
  <c r="CS231" i="13"/>
  <c r="CR231" i="13"/>
  <c r="CQ231" i="13"/>
  <c r="CP231" i="13"/>
  <c r="CW231" i="13"/>
  <c r="CX231" i="13" s="1"/>
  <c r="CA231" i="13"/>
  <c r="BZ231" i="13"/>
  <c r="BY231" i="13"/>
  <c r="BX231" i="13"/>
  <c r="BT231" i="13"/>
  <c r="CB231" i="13"/>
  <c r="BC231" i="13"/>
  <c r="BB231" i="13"/>
  <c r="BA231" i="13"/>
  <c r="AZ231" i="13"/>
  <c r="AV231" i="13"/>
  <c r="BF231" i="13"/>
  <c r="BG231" i="13" s="1"/>
  <c r="AE231" i="13"/>
  <c r="AD231" i="13"/>
  <c r="AC231" i="13"/>
  <c r="AA231" i="13"/>
  <c r="X231" i="13"/>
  <c r="AF231" i="13"/>
  <c r="JI230" i="13"/>
  <c r="JH230" i="13"/>
  <c r="JG230" i="13"/>
  <c r="JF230" i="13"/>
  <c r="JE230" i="13"/>
  <c r="JJ230" i="13"/>
  <c r="IP230" i="13"/>
  <c r="IO230" i="13"/>
  <c r="IN230" i="13"/>
  <c r="IM230" i="13"/>
  <c r="IL230" i="13"/>
  <c r="IQ230" i="13"/>
  <c r="HW230" i="13"/>
  <c r="HV230" i="13"/>
  <c r="HU230" i="13"/>
  <c r="HT230" i="13"/>
  <c r="HS230" i="13"/>
  <c r="HX230" i="13"/>
  <c r="HD230" i="13"/>
  <c r="HC230" i="13"/>
  <c r="HB230" i="13"/>
  <c r="HA230" i="13"/>
  <c r="GZ230" i="13"/>
  <c r="HE230" i="13"/>
  <c r="GL230" i="13"/>
  <c r="GK230" i="13"/>
  <c r="GJ230" i="13"/>
  <c r="GI230" i="13"/>
  <c r="GH230" i="13"/>
  <c r="GG230" i="13"/>
  <c r="FR230" i="13"/>
  <c r="FQ230" i="13"/>
  <c r="FP230" i="13"/>
  <c r="FO230" i="13"/>
  <c r="FN230" i="13"/>
  <c r="FS230" i="13"/>
  <c r="EY230" i="13"/>
  <c r="EX230" i="13"/>
  <c r="EW230" i="13"/>
  <c r="EV230" i="13"/>
  <c r="EU230" i="13"/>
  <c r="EZ230" i="13"/>
  <c r="EF230" i="13"/>
  <c r="EE230" i="13"/>
  <c r="ED230" i="13"/>
  <c r="EC230" i="13"/>
  <c r="EB230" i="13"/>
  <c r="EG230" i="13"/>
  <c r="DM230" i="13"/>
  <c r="DL230" i="13"/>
  <c r="DK230" i="13"/>
  <c r="DJ230" i="13"/>
  <c r="DI230" i="13"/>
  <c r="DN230" i="13"/>
  <c r="CT230" i="13"/>
  <c r="CS230" i="13"/>
  <c r="CR230" i="13"/>
  <c r="CQ230" i="13"/>
  <c r="CP230" i="13"/>
  <c r="CU230" i="13"/>
  <c r="CA230" i="13"/>
  <c r="BZ230" i="13"/>
  <c r="BY230" i="13"/>
  <c r="BX230" i="13"/>
  <c r="BT230" i="13"/>
  <c r="CB230" i="13"/>
  <c r="BC230" i="13"/>
  <c r="BB230" i="13"/>
  <c r="BA230" i="13"/>
  <c r="AZ230" i="13"/>
  <c r="AV230" i="13"/>
  <c r="BD230" i="13"/>
  <c r="AE230" i="13"/>
  <c r="AD230" i="13"/>
  <c r="AC230" i="13"/>
  <c r="AA230" i="13"/>
  <c r="X230" i="13"/>
  <c r="AF230" i="13"/>
  <c r="JI229" i="13"/>
  <c r="JH229" i="13"/>
  <c r="JG229" i="13"/>
  <c r="JF229" i="13"/>
  <c r="JE229" i="13"/>
  <c r="IP229" i="13"/>
  <c r="IO229" i="13"/>
  <c r="IN229" i="13"/>
  <c r="IM229" i="13"/>
  <c r="IL229" i="13"/>
  <c r="IQ229" i="13"/>
  <c r="HW229" i="13"/>
  <c r="HV229" i="13"/>
  <c r="HU229" i="13"/>
  <c r="HT229" i="13"/>
  <c r="HS229" i="13"/>
  <c r="HZ229" i="13"/>
  <c r="IA229" i="13" s="1"/>
  <c r="HD229" i="13"/>
  <c r="HC229" i="13"/>
  <c r="HB229" i="13"/>
  <c r="HA229" i="13"/>
  <c r="GZ229" i="13"/>
  <c r="HE229" i="13"/>
  <c r="GK229" i="13"/>
  <c r="GJ229" i="13"/>
  <c r="GI229" i="13"/>
  <c r="GH229" i="13"/>
  <c r="GG229" i="13"/>
  <c r="FQ229" i="13"/>
  <c r="FP229" i="13"/>
  <c r="FO229" i="13"/>
  <c r="FN229" i="13"/>
  <c r="FR229" i="13"/>
  <c r="EY229" i="13"/>
  <c r="EX229" i="13"/>
  <c r="EW229" i="13"/>
  <c r="EV229" i="13"/>
  <c r="EU229" i="13"/>
  <c r="EZ229" i="13"/>
  <c r="EF229" i="13"/>
  <c r="EE229" i="13"/>
  <c r="ED229" i="13"/>
  <c r="EC229" i="13"/>
  <c r="EB229" i="13"/>
  <c r="EG229" i="13"/>
  <c r="DM229" i="13"/>
  <c r="DL229" i="13"/>
  <c r="DK229" i="13"/>
  <c r="DJ229" i="13"/>
  <c r="DI229" i="13"/>
  <c r="DN229" i="13"/>
  <c r="CT229" i="13"/>
  <c r="CS229" i="13"/>
  <c r="CR229" i="13"/>
  <c r="CQ229" i="13"/>
  <c r="CP229" i="13"/>
  <c r="CU229" i="13"/>
  <c r="CA229" i="13"/>
  <c r="BZ229" i="13"/>
  <c r="BY229" i="13"/>
  <c r="BX229" i="13"/>
  <c r="BT229" i="13"/>
  <c r="CB229" i="13"/>
  <c r="BC229" i="13"/>
  <c r="BB229" i="13"/>
  <c r="BA229" i="13"/>
  <c r="AZ229" i="13"/>
  <c r="AV229" i="13"/>
  <c r="BD229" i="13"/>
  <c r="AE229" i="13"/>
  <c r="AD229" i="13"/>
  <c r="AC229" i="13"/>
  <c r="AA229" i="13"/>
  <c r="X229" i="13"/>
  <c r="AF229" i="13"/>
  <c r="JI228" i="13"/>
  <c r="JH228" i="13"/>
  <c r="JG228" i="13"/>
  <c r="JF228" i="13"/>
  <c r="JE228" i="13"/>
  <c r="JL228" i="13"/>
  <c r="JM228" i="13" s="1"/>
  <c r="IP228" i="13"/>
  <c r="IO228" i="13"/>
  <c r="IN228" i="13"/>
  <c r="IM228" i="13"/>
  <c r="IL228" i="13"/>
  <c r="IQ228" i="13"/>
  <c r="HW228" i="13"/>
  <c r="HV228" i="13"/>
  <c r="HU228" i="13"/>
  <c r="HT228" i="13"/>
  <c r="HS228" i="13"/>
  <c r="HZ228" i="13"/>
  <c r="IA228" i="13" s="1"/>
  <c r="HD228" i="13"/>
  <c r="HC228" i="13"/>
  <c r="HB228" i="13"/>
  <c r="HA228" i="13"/>
  <c r="GZ228" i="13"/>
  <c r="HE228" i="13"/>
  <c r="GK228" i="13"/>
  <c r="GJ228" i="13"/>
  <c r="GI228" i="13"/>
  <c r="GH228" i="13"/>
  <c r="GG228" i="13"/>
  <c r="GN228" i="13"/>
  <c r="GO228" i="13" s="1"/>
  <c r="FR228" i="13"/>
  <c r="FQ228" i="13"/>
  <c r="FP228" i="13"/>
  <c r="FO228" i="13"/>
  <c r="FN228" i="13"/>
  <c r="FS228" i="13"/>
  <c r="EY228" i="13"/>
  <c r="EX228" i="13"/>
  <c r="EW228" i="13"/>
  <c r="EV228" i="13"/>
  <c r="EU228" i="13"/>
  <c r="FB228" i="13"/>
  <c r="FC228" i="13" s="1"/>
  <c r="EF228" i="13"/>
  <c r="EE228" i="13"/>
  <c r="ED228" i="13"/>
  <c r="EC228" i="13"/>
  <c r="EB228" i="13"/>
  <c r="EG228" i="13"/>
  <c r="DM228" i="13"/>
  <c r="DL228" i="13"/>
  <c r="DK228" i="13"/>
  <c r="DJ228" i="13"/>
  <c r="DI228" i="13"/>
  <c r="DP228" i="13"/>
  <c r="DQ228" i="13" s="1"/>
  <c r="CT228" i="13"/>
  <c r="CS228" i="13"/>
  <c r="CR228" i="13"/>
  <c r="CQ228" i="13"/>
  <c r="CP228" i="13"/>
  <c r="CU228" i="13"/>
  <c r="CA228" i="13"/>
  <c r="BZ228" i="13"/>
  <c r="BY228" i="13"/>
  <c r="BX228" i="13"/>
  <c r="BT228" i="13"/>
  <c r="CD228" i="13"/>
  <c r="CE228" i="13" s="1"/>
  <c r="BC228" i="13"/>
  <c r="BB228" i="13"/>
  <c r="BA228" i="13"/>
  <c r="AZ228" i="13"/>
  <c r="AV228" i="13"/>
  <c r="BD228" i="13"/>
  <c r="AE228" i="13"/>
  <c r="AD228" i="13"/>
  <c r="AC228" i="13"/>
  <c r="AA228" i="13"/>
  <c r="X228" i="13"/>
  <c r="AH228" i="13"/>
  <c r="AI228" i="13" s="1"/>
  <c r="JI227" i="13"/>
  <c r="JH227" i="13"/>
  <c r="JG227" i="13"/>
  <c r="JF227" i="13"/>
  <c r="JE227" i="13"/>
  <c r="JJ227" i="13"/>
  <c r="IP227" i="13"/>
  <c r="IO227" i="13"/>
  <c r="IN227" i="13"/>
  <c r="IM227" i="13"/>
  <c r="IL227" i="13"/>
  <c r="HW227" i="13"/>
  <c r="HV227" i="13"/>
  <c r="HU227" i="13"/>
  <c r="HT227" i="13"/>
  <c r="HS227" i="13"/>
  <c r="HX227" i="13"/>
  <c r="HE227" i="13"/>
  <c r="HD227" i="13"/>
  <c r="HC227" i="13"/>
  <c r="HB227" i="13"/>
  <c r="HA227" i="13"/>
  <c r="GZ227" i="13"/>
  <c r="HG227" i="13"/>
  <c r="HH227" i="13" s="1"/>
  <c r="GK227" i="13"/>
  <c r="GJ227" i="13"/>
  <c r="GI227" i="13"/>
  <c r="GH227" i="13"/>
  <c r="GG227" i="13"/>
  <c r="GL227" i="13"/>
  <c r="FS227" i="13"/>
  <c r="FR227" i="13"/>
  <c r="FQ227" i="13"/>
  <c r="FP227" i="13"/>
  <c r="FO227" i="13"/>
  <c r="FN227" i="13"/>
  <c r="FU227" i="13"/>
  <c r="FV227" i="13" s="1"/>
  <c r="EY227" i="13"/>
  <c r="EX227" i="13"/>
  <c r="EW227" i="13"/>
  <c r="EV227" i="13"/>
  <c r="EU227" i="13"/>
  <c r="EZ227" i="13"/>
  <c r="EF227" i="13"/>
  <c r="EE227" i="13"/>
  <c r="ED227" i="13"/>
  <c r="EC227" i="13"/>
  <c r="EB227" i="13"/>
  <c r="EI227" i="13"/>
  <c r="EJ227" i="13" s="1"/>
  <c r="DM227" i="13"/>
  <c r="DL227" i="13"/>
  <c r="DK227" i="13"/>
  <c r="DJ227" i="13"/>
  <c r="DI227" i="13"/>
  <c r="DN227" i="13"/>
  <c r="CT227" i="13"/>
  <c r="CS227" i="13"/>
  <c r="CR227" i="13"/>
  <c r="CQ227" i="13"/>
  <c r="CP227" i="13"/>
  <c r="CA227" i="13"/>
  <c r="BZ227" i="13"/>
  <c r="BY227" i="13"/>
  <c r="BX227" i="13"/>
  <c r="BT227" i="13"/>
  <c r="CB227" i="13"/>
  <c r="BC227" i="13"/>
  <c r="BB227" i="13"/>
  <c r="BA227" i="13"/>
  <c r="AZ227" i="13"/>
  <c r="AV227" i="13"/>
  <c r="BF227" i="13"/>
  <c r="BG227" i="13" s="1"/>
  <c r="AE227" i="13"/>
  <c r="AD227" i="13"/>
  <c r="AC227" i="13"/>
  <c r="AA227" i="13"/>
  <c r="X227" i="13"/>
  <c r="AF227" i="13"/>
  <c r="JI226" i="13"/>
  <c r="JH226" i="13"/>
  <c r="JG226" i="13"/>
  <c r="JF226" i="13"/>
  <c r="JE226" i="13"/>
  <c r="JJ226" i="13"/>
  <c r="IP226" i="13"/>
  <c r="IO226" i="13"/>
  <c r="IN226" i="13"/>
  <c r="IM226" i="13"/>
  <c r="IL226" i="13"/>
  <c r="IS226" i="13"/>
  <c r="IT226" i="13" s="1"/>
  <c r="HW226" i="13"/>
  <c r="HV226" i="13"/>
  <c r="HU226" i="13"/>
  <c r="HT226" i="13"/>
  <c r="HS226" i="13"/>
  <c r="HX226" i="13"/>
  <c r="HD226" i="13"/>
  <c r="HC226" i="13"/>
  <c r="HB226" i="13"/>
  <c r="HA226" i="13"/>
  <c r="GZ226" i="13"/>
  <c r="GK226" i="13"/>
  <c r="GJ226" i="13"/>
  <c r="GI226" i="13"/>
  <c r="GH226" i="13"/>
  <c r="GG226" i="13"/>
  <c r="GL226" i="13"/>
  <c r="FR226" i="13"/>
  <c r="FQ226" i="13"/>
  <c r="FP226" i="13"/>
  <c r="FO226" i="13"/>
  <c r="FN226" i="13"/>
  <c r="FU226" i="13"/>
  <c r="FV226" i="13" s="1"/>
  <c r="EY226" i="13"/>
  <c r="EX226" i="13"/>
  <c r="EW226" i="13"/>
  <c r="EV226" i="13"/>
  <c r="EU226" i="13"/>
  <c r="EZ226" i="13"/>
  <c r="EF226" i="13"/>
  <c r="EE226" i="13"/>
  <c r="ED226" i="13"/>
  <c r="EC226" i="13"/>
  <c r="EB226" i="13"/>
  <c r="DM226" i="13"/>
  <c r="DL226" i="13"/>
  <c r="DK226" i="13"/>
  <c r="DJ226" i="13"/>
  <c r="DI226" i="13"/>
  <c r="DN226" i="13"/>
  <c r="CT226" i="13"/>
  <c r="CS226" i="13"/>
  <c r="CR226" i="13"/>
  <c r="CQ226" i="13"/>
  <c r="CP226" i="13"/>
  <c r="CA226" i="13"/>
  <c r="BZ226" i="13"/>
  <c r="BY226" i="13"/>
  <c r="BX226" i="13"/>
  <c r="BT226" i="13"/>
  <c r="CB226" i="13"/>
  <c r="BC226" i="13"/>
  <c r="BB226" i="13"/>
  <c r="BA226" i="13"/>
  <c r="AZ226" i="13"/>
  <c r="AV226" i="13"/>
  <c r="BF226" i="13"/>
  <c r="BG226" i="13" s="1"/>
  <c r="AE226" i="13"/>
  <c r="AD226" i="13"/>
  <c r="AC226" i="13"/>
  <c r="AA226" i="13"/>
  <c r="X226" i="13"/>
  <c r="AF226" i="13"/>
  <c r="JI225" i="13"/>
  <c r="JH225" i="13"/>
  <c r="JG225" i="13"/>
  <c r="JF225" i="13"/>
  <c r="JE225" i="13"/>
  <c r="JL225" i="13"/>
  <c r="JM225" i="13" s="1"/>
  <c r="IP225" i="13"/>
  <c r="IO225" i="13"/>
  <c r="IN225" i="13"/>
  <c r="IM225" i="13"/>
  <c r="IL225" i="13"/>
  <c r="IS225" i="13"/>
  <c r="HW225" i="13"/>
  <c r="HV225" i="13"/>
  <c r="HU225" i="13"/>
  <c r="HT225" i="13"/>
  <c r="HS225" i="13"/>
  <c r="HD225" i="13"/>
  <c r="HC225" i="13"/>
  <c r="HB225" i="13"/>
  <c r="HA225" i="13"/>
  <c r="GZ225" i="13"/>
  <c r="GL225" i="13"/>
  <c r="GK225" i="13"/>
  <c r="GJ225" i="13"/>
  <c r="GI225" i="13"/>
  <c r="GH225" i="13"/>
  <c r="GG225" i="13"/>
  <c r="GN225" i="13"/>
  <c r="GO225" i="13" s="1"/>
  <c r="FR225" i="13"/>
  <c r="FQ225" i="13"/>
  <c r="FP225" i="13"/>
  <c r="FO225" i="13"/>
  <c r="FN225" i="13"/>
  <c r="FU225" i="13"/>
  <c r="EY225" i="13"/>
  <c r="EX225" i="13"/>
  <c r="EW225" i="13"/>
  <c r="EV225" i="13"/>
  <c r="EU225" i="13"/>
  <c r="FB225" i="13"/>
  <c r="FC225" i="13" s="1"/>
  <c r="EF225" i="13"/>
  <c r="EE225" i="13"/>
  <c r="ED225" i="13"/>
  <c r="EC225" i="13"/>
  <c r="EB225" i="13"/>
  <c r="DM225" i="13"/>
  <c r="DL225" i="13"/>
  <c r="DK225" i="13"/>
  <c r="DJ225" i="13"/>
  <c r="DI225" i="13"/>
  <c r="CT225" i="13"/>
  <c r="CS225" i="13"/>
  <c r="CR225" i="13"/>
  <c r="CQ225" i="13"/>
  <c r="CP225" i="13"/>
  <c r="CW225" i="13"/>
  <c r="CA225" i="13"/>
  <c r="BZ225" i="13"/>
  <c r="BY225" i="13"/>
  <c r="BX225" i="13"/>
  <c r="BT225" i="13"/>
  <c r="CD225" i="13"/>
  <c r="CE225" i="13" s="1"/>
  <c r="BC225" i="13"/>
  <c r="BB225" i="13"/>
  <c r="BA225" i="13"/>
  <c r="AZ225" i="13"/>
  <c r="AV225" i="13"/>
  <c r="BD225" i="13"/>
  <c r="AE225" i="13"/>
  <c r="AD225" i="13"/>
  <c r="AC225" i="13"/>
  <c r="AA225" i="13"/>
  <c r="X225" i="13"/>
  <c r="AH225" i="13"/>
  <c r="AI225" i="13" s="1"/>
  <c r="JI222" i="13"/>
  <c r="JH222" i="13"/>
  <c r="JG222" i="13"/>
  <c r="JF222" i="13"/>
  <c r="JE222" i="13"/>
  <c r="JJ222" i="13"/>
  <c r="IP222" i="13"/>
  <c r="IO222" i="13"/>
  <c r="IN222" i="13"/>
  <c r="IM222" i="13"/>
  <c r="IL222" i="13"/>
  <c r="IQ222" i="13"/>
  <c r="HW222" i="13"/>
  <c r="HV222" i="13"/>
  <c r="HU222" i="13"/>
  <c r="HT222" i="13"/>
  <c r="HS222" i="13"/>
  <c r="HX222" i="13"/>
  <c r="HD222" i="13"/>
  <c r="HC222" i="13"/>
  <c r="HB222" i="13"/>
  <c r="HA222" i="13"/>
  <c r="GZ222" i="13"/>
  <c r="HE222" i="13"/>
  <c r="GK222" i="13"/>
  <c r="GJ222" i="13"/>
  <c r="GI222" i="13"/>
  <c r="GH222" i="13"/>
  <c r="GG222" i="13"/>
  <c r="GL222" i="13"/>
  <c r="FR222" i="13"/>
  <c r="FQ222" i="13"/>
  <c r="FP222" i="13"/>
  <c r="FO222" i="13"/>
  <c r="FN222" i="13"/>
  <c r="FS222" i="13"/>
  <c r="EY222" i="13"/>
  <c r="EX222" i="13"/>
  <c r="EW222" i="13"/>
  <c r="EV222" i="13"/>
  <c r="EU222" i="13"/>
  <c r="EZ222" i="13"/>
  <c r="EF222" i="13"/>
  <c r="EE222" i="13"/>
  <c r="ED222" i="13"/>
  <c r="EC222" i="13"/>
  <c r="EB222" i="13"/>
  <c r="EG222" i="13"/>
  <c r="DN222" i="13"/>
  <c r="DM222" i="13"/>
  <c r="DL222" i="13"/>
  <c r="DK222" i="13"/>
  <c r="DJ222" i="13"/>
  <c r="DI222" i="13"/>
  <c r="CT222" i="13"/>
  <c r="CS222" i="13"/>
  <c r="CR222" i="13"/>
  <c r="CQ222" i="13"/>
  <c r="CP222" i="13"/>
  <c r="CU222" i="13"/>
  <c r="CA222" i="13"/>
  <c r="BZ222" i="13"/>
  <c r="BY222" i="13"/>
  <c r="BX222" i="13"/>
  <c r="BT222" i="13"/>
  <c r="CB222" i="13"/>
  <c r="BC222" i="13"/>
  <c r="BB222" i="13"/>
  <c r="BA222" i="13"/>
  <c r="AZ222" i="13"/>
  <c r="AV222" i="13"/>
  <c r="BD222" i="13"/>
  <c r="AE222" i="13"/>
  <c r="AD222" i="13"/>
  <c r="AC222" i="13"/>
  <c r="AA222" i="13"/>
  <c r="X222" i="13"/>
  <c r="AF222" i="13"/>
  <c r="JI221" i="13"/>
  <c r="JH221" i="13"/>
  <c r="JG221" i="13"/>
  <c r="JF221" i="13"/>
  <c r="JE221" i="13"/>
  <c r="JL221" i="13"/>
  <c r="JM221" i="13" s="1"/>
  <c r="IP221" i="13"/>
  <c r="IO221" i="13"/>
  <c r="IN221" i="13"/>
  <c r="IM221" i="13"/>
  <c r="IL221" i="13"/>
  <c r="IQ221" i="13"/>
  <c r="HW221" i="13"/>
  <c r="HV221" i="13"/>
  <c r="HU221" i="13"/>
  <c r="HT221" i="13"/>
  <c r="HS221" i="13"/>
  <c r="HZ221" i="13"/>
  <c r="IA221" i="13" s="1"/>
  <c r="HD221" i="13"/>
  <c r="HC221" i="13"/>
  <c r="HB221" i="13"/>
  <c r="HA221" i="13"/>
  <c r="GZ221" i="13"/>
  <c r="HE221" i="13"/>
  <c r="GK221" i="13"/>
  <c r="GJ221" i="13"/>
  <c r="GI221" i="13"/>
  <c r="GH221" i="13"/>
  <c r="GG221" i="13"/>
  <c r="GN221" i="13"/>
  <c r="GO221" i="13" s="1"/>
  <c r="FR221" i="13"/>
  <c r="FQ221" i="13"/>
  <c r="FP221" i="13"/>
  <c r="FO221" i="13"/>
  <c r="FN221" i="13"/>
  <c r="FS221" i="13"/>
  <c r="EY221" i="13"/>
  <c r="EX221" i="13"/>
  <c r="EW221" i="13"/>
  <c r="EV221" i="13"/>
  <c r="EU221" i="13"/>
  <c r="FB221" i="13"/>
  <c r="FC221" i="13" s="1"/>
  <c r="EF221" i="13"/>
  <c r="EE221" i="13"/>
  <c r="ED221" i="13"/>
  <c r="EC221" i="13"/>
  <c r="EB221" i="13"/>
  <c r="EG221" i="13"/>
  <c r="DM221" i="13"/>
  <c r="DL221" i="13"/>
  <c r="DK221" i="13"/>
  <c r="DJ221" i="13"/>
  <c r="DI221" i="13"/>
  <c r="DP221" i="13"/>
  <c r="DQ221" i="13" s="1"/>
  <c r="CT221" i="13"/>
  <c r="CS221" i="13"/>
  <c r="CR221" i="13"/>
  <c r="CQ221" i="13"/>
  <c r="CP221" i="13"/>
  <c r="CU221" i="13"/>
  <c r="CA221" i="13"/>
  <c r="BZ221" i="13"/>
  <c r="BY221" i="13"/>
  <c r="BX221" i="13"/>
  <c r="BT221" i="13"/>
  <c r="CD221" i="13"/>
  <c r="CE221" i="13" s="1"/>
  <c r="BC221" i="13"/>
  <c r="BB221" i="13"/>
  <c r="BA221" i="13"/>
  <c r="AZ221" i="13"/>
  <c r="AV221" i="13"/>
  <c r="BD221" i="13"/>
  <c r="AE221" i="13"/>
  <c r="AD221" i="13"/>
  <c r="AC221" i="13"/>
  <c r="AA221" i="13"/>
  <c r="X221" i="13"/>
  <c r="AH221" i="13"/>
  <c r="AI221" i="13" s="1"/>
  <c r="JI220" i="13"/>
  <c r="JH220" i="13"/>
  <c r="JG220" i="13"/>
  <c r="JF220" i="13"/>
  <c r="JE220" i="13"/>
  <c r="JJ220" i="13"/>
  <c r="IQ220" i="13"/>
  <c r="IP220" i="13"/>
  <c r="IO220" i="13"/>
  <c r="IN220" i="13"/>
  <c r="IM220" i="13"/>
  <c r="IL220" i="13"/>
  <c r="HW220" i="13"/>
  <c r="HV220" i="13"/>
  <c r="HU220" i="13"/>
  <c r="HT220" i="13"/>
  <c r="HS220" i="13"/>
  <c r="HX220" i="13"/>
  <c r="HD220" i="13"/>
  <c r="HC220" i="13"/>
  <c r="HB220" i="13"/>
  <c r="HA220" i="13"/>
  <c r="GZ220" i="13"/>
  <c r="HE220" i="13"/>
  <c r="GK220" i="13"/>
  <c r="GJ220" i="13"/>
  <c r="GI220" i="13"/>
  <c r="GH220" i="13"/>
  <c r="GG220" i="13"/>
  <c r="GL220" i="13"/>
  <c r="FR220" i="13"/>
  <c r="FQ220" i="13"/>
  <c r="FP220" i="13"/>
  <c r="FO220" i="13"/>
  <c r="FN220" i="13"/>
  <c r="FS220" i="13"/>
  <c r="EY220" i="13"/>
  <c r="EX220" i="13"/>
  <c r="EW220" i="13"/>
  <c r="EV220" i="13"/>
  <c r="EU220" i="13"/>
  <c r="EZ220" i="13"/>
  <c r="EF220" i="13"/>
  <c r="EE220" i="13"/>
  <c r="ED220" i="13"/>
  <c r="EC220" i="13"/>
  <c r="EB220" i="13"/>
  <c r="EG220" i="13"/>
  <c r="DM220" i="13"/>
  <c r="DL220" i="13"/>
  <c r="DK220" i="13"/>
  <c r="DJ220" i="13"/>
  <c r="DI220" i="13"/>
  <c r="DN220" i="13"/>
  <c r="CT220" i="13"/>
  <c r="CS220" i="13"/>
  <c r="CR220" i="13"/>
  <c r="CQ220" i="13"/>
  <c r="CP220" i="13"/>
  <c r="CU220" i="13"/>
  <c r="CA220" i="13"/>
  <c r="BZ220" i="13"/>
  <c r="BY220" i="13"/>
  <c r="BX220" i="13"/>
  <c r="BT220" i="13"/>
  <c r="CB220" i="13"/>
  <c r="BD220" i="13"/>
  <c r="BC220" i="13"/>
  <c r="BB220" i="13"/>
  <c r="BA220" i="13"/>
  <c r="AZ220" i="13"/>
  <c r="AV220" i="13"/>
  <c r="AE220" i="13"/>
  <c r="AD220" i="13"/>
  <c r="AC220" i="13"/>
  <c r="AA220" i="13"/>
  <c r="X220" i="13"/>
  <c r="AF220" i="13"/>
  <c r="JI219" i="13"/>
  <c r="JH219" i="13"/>
  <c r="JG219" i="13"/>
  <c r="JF219" i="13"/>
  <c r="JE219" i="13"/>
  <c r="IP219" i="13"/>
  <c r="IO219" i="13"/>
  <c r="IN219" i="13"/>
  <c r="IM219" i="13"/>
  <c r="IL219" i="13"/>
  <c r="IS219" i="13"/>
  <c r="IT219" i="13" s="1"/>
  <c r="HW219" i="13"/>
  <c r="HV219" i="13"/>
  <c r="HU219" i="13"/>
  <c r="HT219" i="13"/>
  <c r="HS219" i="13"/>
  <c r="HX219" i="13"/>
  <c r="HD219" i="13"/>
  <c r="HC219" i="13"/>
  <c r="HB219" i="13"/>
  <c r="HA219" i="13"/>
  <c r="GZ219" i="13"/>
  <c r="HG219" i="13"/>
  <c r="HH219" i="13" s="1"/>
  <c r="GK219" i="13"/>
  <c r="GJ219" i="13"/>
  <c r="GI219" i="13"/>
  <c r="GH219" i="13"/>
  <c r="GG219" i="13"/>
  <c r="FR219" i="13"/>
  <c r="FQ219" i="13"/>
  <c r="FP219" i="13"/>
  <c r="FO219" i="13"/>
  <c r="FN219" i="13"/>
  <c r="FU219" i="13"/>
  <c r="FV219" i="13" s="1"/>
  <c r="EY219" i="13"/>
  <c r="EX219" i="13"/>
  <c r="EW219" i="13"/>
  <c r="EV219" i="13"/>
  <c r="EU219" i="13"/>
  <c r="EZ219" i="13"/>
  <c r="EF219" i="13"/>
  <c r="EE219" i="13"/>
  <c r="ED219" i="13"/>
  <c r="EC219" i="13"/>
  <c r="EB219" i="13"/>
  <c r="EI219" i="13"/>
  <c r="EJ219" i="13" s="1"/>
  <c r="DM219" i="13"/>
  <c r="DL219" i="13"/>
  <c r="DK219" i="13"/>
  <c r="DJ219" i="13"/>
  <c r="DI219" i="13"/>
  <c r="CT219" i="13"/>
  <c r="CS219" i="13"/>
  <c r="CR219" i="13"/>
  <c r="CQ219" i="13"/>
  <c r="CP219" i="13"/>
  <c r="CW219" i="13"/>
  <c r="CX219" i="13" s="1"/>
  <c r="CA219" i="13"/>
  <c r="BZ219" i="13"/>
  <c r="BY219" i="13"/>
  <c r="BX219" i="13"/>
  <c r="BT219" i="13"/>
  <c r="CB219" i="13"/>
  <c r="BC219" i="13"/>
  <c r="BB219" i="13"/>
  <c r="BA219" i="13"/>
  <c r="AZ219" i="13"/>
  <c r="AV219" i="13"/>
  <c r="BF219" i="13"/>
  <c r="BG219" i="13" s="1"/>
  <c r="AE219" i="13"/>
  <c r="AD219" i="13"/>
  <c r="AC219" i="13"/>
  <c r="AA219" i="13"/>
  <c r="X219" i="13"/>
  <c r="AF219" i="13"/>
  <c r="JI216" i="13"/>
  <c r="JH216" i="13"/>
  <c r="JG216" i="13"/>
  <c r="JF216" i="13"/>
  <c r="JE216" i="13"/>
  <c r="JJ216" i="13"/>
  <c r="IQ216" i="13"/>
  <c r="IP216" i="13"/>
  <c r="IO216" i="13"/>
  <c r="IN216" i="13"/>
  <c r="IM216" i="13"/>
  <c r="IL216" i="13"/>
  <c r="IS216" i="13"/>
  <c r="IT216" i="13" s="1"/>
  <c r="HW216" i="13"/>
  <c r="HV216" i="13"/>
  <c r="HU216" i="13"/>
  <c r="HT216" i="13"/>
  <c r="HS216" i="13"/>
  <c r="HX216" i="13"/>
  <c r="HD216" i="13"/>
  <c r="HC216" i="13"/>
  <c r="HB216" i="13"/>
  <c r="HA216" i="13"/>
  <c r="GZ216" i="13"/>
  <c r="HG216" i="13"/>
  <c r="HH216" i="13" s="1"/>
  <c r="GK216" i="13"/>
  <c r="GJ216" i="13"/>
  <c r="GI216" i="13"/>
  <c r="GH216" i="13"/>
  <c r="GG216" i="13"/>
  <c r="GL216" i="13"/>
  <c r="FR216" i="13"/>
  <c r="FQ216" i="13"/>
  <c r="FP216" i="13"/>
  <c r="FO216" i="13"/>
  <c r="FN216" i="13"/>
  <c r="EY216" i="13"/>
  <c r="EX216" i="13"/>
  <c r="EW216" i="13"/>
  <c r="EV216" i="13"/>
  <c r="EU216" i="13"/>
  <c r="EZ216" i="13"/>
  <c r="EF216" i="13"/>
  <c r="EE216" i="13"/>
  <c r="ED216" i="13"/>
  <c r="EC216" i="13"/>
  <c r="EB216" i="13"/>
  <c r="DM216" i="13"/>
  <c r="DL216" i="13"/>
  <c r="DK216" i="13"/>
  <c r="DJ216" i="13"/>
  <c r="DI216" i="13"/>
  <c r="DN216" i="13"/>
  <c r="CT216" i="13"/>
  <c r="CS216" i="13"/>
  <c r="CR216" i="13"/>
  <c r="CQ216" i="13"/>
  <c r="CP216" i="13"/>
  <c r="CW216" i="13"/>
  <c r="CX216" i="13" s="1"/>
  <c r="CA216" i="13"/>
  <c r="BZ216" i="13"/>
  <c r="BY216" i="13"/>
  <c r="BX216" i="13"/>
  <c r="BT216" i="13"/>
  <c r="CB216" i="13"/>
  <c r="BD216" i="13"/>
  <c r="BC216" i="13"/>
  <c r="BB216" i="13"/>
  <c r="BA216" i="13"/>
  <c r="AZ216" i="13"/>
  <c r="AV216" i="13"/>
  <c r="BF216" i="13"/>
  <c r="BG216" i="13" s="1"/>
  <c r="AE216" i="13"/>
  <c r="AD216" i="13"/>
  <c r="AC216" i="13"/>
  <c r="AA216" i="13"/>
  <c r="X216" i="13"/>
  <c r="AF216" i="13"/>
  <c r="JI215" i="13"/>
  <c r="JH215" i="13"/>
  <c r="JG215" i="13"/>
  <c r="JF215" i="13"/>
  <c r="JE215" i="13"/>
  <c r="JJ215" i="13"/>
  <c r="IQ215" i="13"/>
  <c r="IP215" i="13"/>
  <c r="IO215" i="13"/>
  <c r="IN215" i="13"/>
  <c r="IM215" i="13"/>
  <c r="IL215" i="13"/>
  <c r="IS215" i="13"/>
  <c r="IT215" i="13" s="1"/>
  <c r="HW215" i="13"/>
  <c r="HV215" i="13"/>
  <c r="HU215" i="13"/>
  <c r="HT215" i="13"/>
  <c r="HS215" i="13"/>
  <c r="HX215" i="13"/>
  <c r="HE215" i="13"/>
  <c r="HD215" i="13"/>
  <c r="HC215" i="13"/>
  <c r="HB215" i="13"/>
  <c r="HA215" i="13"/>
  <c r="GZ215" i="13"/>
  <c r="HG215" i="13"/>
  <c r="HH215" i="13" s="1"/>
  <c r="GK215" i="13"/>
  <c r="GJ215" i="13"/>
  <c r="GI215" i="13"/>
  <c r="GH215" i="13"/>
  <c r="GG215" i="13"/>
  <c r="GL215" i="13"/>
  <c r="FR215" i="13"/>
  <c r="FQ215" i="13"/>
  <c r="FP215" i="13"/>
  <c r="FO215" i="13"/>
  <c r="FN215" i="13"/>
  <c r="EY215" i="13"/>
  <c r="EX215" i="13"/>
  <c r="EW215" i="13"/>
  <c r="EV215" i="13"/>
  <c r="EU215" i="13"/>
  <c r="EZ215" i="13"/>
  <c r="EF215" i="13"/>
  <c r="EE215" i="13"/>
  <c r="ED215" i="13"/>
  <c r="EC215" i="13"/>
  <c r="EB215" i="13"/>
  <c r="EI215" i="13"/>
  <c r="EJ215" i="13" s="1"/>
  <c r="DM215" i="13"/>
  <c r="DL215" i="13"/>
  <c r="DK215" i="13"/>
  <c r="DJ215" i="13"/>
  <c r="DI215" i="13"/>
  <c r="DN215" i="13"/>
  <c r="CT215" i="13"/>
  <c r="CS215" i="13"/>
  <c r="CR215" i="13"/>
  <c r="CQ215" i="13"/>
  <c r="CP215" i="13"/>
  <c r="CW215" i="13"/>
  <c r="CX215" i="13" s="1"/>
  <c r="CA215" i="13"/>
  <c r="BZ215" i="13"/>
  <c r="BY215" i="13"/>
  <c r="BX215" i="13"/>
  <c r="BT215" i="13"/>
  <c r="CB215" i="13"/>
  <c r="BC215" i="13"/>
  <c r="BB215" i="13"/>
  <c r="BA215" i="13"/>
  <c r="AZ215" i="13"/>
  <c r="AV215" i="13"/>
  <c r="BF215" i="13"/>
  <c r="BG215" i="13" s="1"/>
  <c r="AE215" i="13"/>
  <c r="AD215" i="13"/>
  <c r="AC215" i="13"/>
  <c r="AA215" i="13"/>
  <c r="X215" i="13"/>
  <c r="AF215" i="13"/>
  <c r="JI214" i="13"/>
  <c r="JH214" i="13"/>
  <c r="JG214" i="13"/>
  <c r="JF214" i="13"/>
  <c r="JE214" i="13"/>
  <c r="JL214" i="13"/>
  <c r="JM214" i="13" s="1"/>
  <c r="IP214" i="13"/>
  <c r="IO214" i="13"/>
  <c r="IN214" i="13"/>
  <c r="IM214" i="13"/>
  <c r="IL214" i="13"/>
  <c r="IQ214" i="13"/>
  <c r="HX214" i="13"/>
  <c r="HW214" i="13"/>
  <c r="HV214" i="13"/>
  <c r="HU214" i="13"/>
  <c r="HT214" i="13"/>
  <c r="HS214" i="13"/>
  <c r="HZ214" i="13"/>
  <c r="IA214" i="13" s="1"/>
  <c r="HD214" i="13"/>
  <c r="HC214" i="13"/>
  <c r="HB214" i="13"/>
  <c r="HA214" i="13"/>
  <c r="GZ214" i="13"/>
  <c r="HE214" i="13"/>
  <c r="GK214" i="13"/>
  <c r="GJ214" i="13"/>
  <c r="GI214" i="13"/>
  <c r="GH214" i="13"/>
  <c r="GG214" i="13"/>
  <c r="GN214" i="13"/>
  <c r="GO214" i="13" s="1"/>
  <c r="FR214" i="13"/>
  <c r="FQ214" i="13"/>
  <c r="FP214" i="13"/>
  <c r="FO214" i="13"/>
  <c r="FN214" i="13"/>
  <c r="FS214" i="13"/>
  <c r="EY214" i="13"/>
  <c r="EX214" i="13"/>
  <c r="EW214" i="13"/>
  <c r="EV214" i="13"/>
  <c r="EU214" i="13"/>
  <c r="EF214" i="13"/>
  <c r="EE214" i="13"/>
  <c r="ED214" i="13"/>
  <c r="EC214" i="13"/>
  <c r="EB214" i="13"/>
  <c r="EG214" i="13"/>
  <c r="DM214" i="13"/>
  <c r="DL214" i="13"/>
  <c r="DK214" i="13"/>
  <c r="DJ214" i="13"/>
  <c r="DI214" i="13"/>
  <c r="DP214" i="13"/>
  <c r="DQ214" i="13" s="1"/>
  <c r="CT214" i="13"/>
  <c r="CS214" i="13"/>
  <c r="CR214" i="13"/>
  <c r="CQ214" i="13"/>
  <c r="CP214" i="13"/>
  <c r="CU214" i="13"/>
  <c r="CB214" i="13"/>
  <c r="CA214" i="13"/>
  <c r="BZ214" i="13"/>
  <c r="BY214" i="13"/>
  <c r="BX214" i="13"/>
  <c r="BT214" i="13"/>
  <c r="CD214" i="13"/>
  <c r="CE214" i="13" s="1"/>
  <c r="BC214" i="13"/>
  <c r="BB214" i="13"/>
  <c r="BA214" i="13"/>
  <c r="AZ214" i="13"/>
  <c r="AV214" i="13"/>
  <c r="BD214" i="13"/>
  <c r="AE214" i="13"/>
  <c r="AD214" i="13"/>
  <c r="AC214" i="13"/>
  <c r="AA214" i="13"/>
  <c r="X214" i="13"/>
  <c r="AH214" i="13"/>
  <c r="AI214" i="13" s="1"/>
  <c r="JI213" i="13"/>
  <c r="JH213" i="13"/>
  <c r="JG213" i="13"/>
  <c r="JF213" i="13"/>
  <c r="JE213" i="13"/>
  <c r="JL213" i="13"/>
  <c r="JM213" i="13" s="1"/>
  <c r="IP213" i="13"/>
  <c r="IO213" i="13"/>
  <c r="IN213" i="13"/>
  <c r="IM213" i="13"/>
  <c r="IL213" i="13"/>
  <c r="IQ213" i="13"/>
  <c r="HW213" i="13"/>
  <c r="HV213" i="13"/>
  <c r="HU213" i="13"/>
  <c r="HT213" i="13"/>
  <c r="HS213" i="13"/>
  <c r="HD213" i="13"/>
  <c r="HC213" i="13"/>
  <c r="HB213" i="13"/>
  <c r="HA213" i="13"/>
  <c r="GZ213" i="13"/>
  <c r="HE213" i="13"/>
  <c r="GL213" i="13"/>
  <c r="GK213" i="13"/>
  <c r="GJ213" i="13"/>
  <c r="GI213" i="13"/>
  <c r="GH213" i="13"/>
  <c r="GG213" i="13"/>
  <c r="GN213" i="13"/>
  <c r="GO213" i="13" s="1"/>
  <c r="FR213" i="13"/>
  <c r="FQ213" i="13"/>
  <c r="FP213" i="13"/>
  <c r="FO213" i="13"/>
  <c r="FN213" i="13"/>
  <c r="FS213" i="13"/>
  <c r="EZ213" i="13"/>
  <c r="EY213" i="13"/>
  <c r="EX213" i="13"/>
  <c r="EW213" i="13"/>
  <c r="EV213" i="13"/>
  <c r="EU213" i="13"/>
  <c r="FB213" i="13"/>
  <c r="FC213" i="13" s="1"/>
  <c r="EF213" i="13"/>
  <c r="EE213" i="13"/>
  <c r="ED213" i="13"/>
  <c r="EC213" i="13"/>
  <c r="EB213" i="13"/>
  <c r="EG213" i="13"/>
  <c r="DM213" i="13"/>
  <c r="DL213" i="13"/>
  <c r="DK213" i="13"/>
  <c r="DJ213" i="13"/>
  <c r="DI213" i="13"/>
  <c r="DP213" i="13"/>
  <c r="DQ213" i="13" s="1"/>
  <c r="CT213" i="13"/>
  <c r="CS213" i="13"/>
  <c r="CR213" i="13"/>
  <c r="CQ213" i="13"/>
  <c r="CP213" i="13"/>
  <c r="CU213" i="13"/>
  <c r="CA213" i="13"/>
  <c r="BZ213" i="13"/>
  <c r="BY213" i="13"/>
  <c r="BX213" i="13"/>
  <c r="BT213" i="13"/>
  <c r="BC213" i="13"/>
  <c r="BB213" i="13"/>
  <c r="BA213" i="13"/>
  <c r="AZ213" i="13"/>
  <c r="AV213" i="13"/>
  <c r="BD213" i="13"/>
  <c r="AE213" i="13"/>
  <c r="AD213" i="13"/>
  <c r="AC213" i="13"/>
  <c r="AA213" i="13"/>
  <c r="X213" i="13"/>
  <c r="AH213" i="13"/>
  <c r="AI213" i="13" s="1"/>
  <c r="JI212" i="13"/>
  <c r="JH212" i="13"/>
  <c r="JG212" i="13"/>
  <c r="JF212" i="13"/>
  <c r="JE212" i="13"/>
  <c r="JJ212" i="13"/>
  <c r="IP212" i="13"/>
  <c r="IO212" i="13"/>
  <c r="IN212" i="13"/>
  <c r="IM212" i="13"/>
  <c r="IL212" i="13"/>
  <c r="IS212" i="13"/>
  <c r="IT212" i="13" s="1"/>
  <c r="HW212" i="13"/>
  <c r="HV212" i="13"/>
  <c r="HU212" i="13"/>
  <c r="HT212" i="13"/>
  <c r="HS212" i="13"/>
  <c r="HX212" i="13"/>
  <c r="HD212" i="13"/>
  <c r="HC212" i="13"/>
  <c r="HB212" i="13"/>
  <c r="HA212" i="13"/>
  <c r="GZ212" i="13"/>
  <c r="GK212" i="13"/>
  <c r="GJ212" i="13"/>
  <c r="GI212" i="13"/>
  <c r="GH212" i="13"/>
  <c r="GG212" i="13"/>
  <c r="GL212" i="13"/>
  <c r="FR212" i="13"/>
  <c r="FQ212" i="13"/>
  <c r="FP212" i="13"/>
  <c r="FO212" i="13"/>
  <c r="FN212" i="13"/>
  <c r="FU212" i="13"/>
  <c r="FV212" i="13" s="1"/>
  <c r="EY212" i="13"/>
  <c r="EX212" i="13"/>
  <c r="EW212" i="13"/>
  <c r="EV212" i="13"/>
  <c r="EU212" i="13"/>
  <c r="EZ212" i="13"/>
  <c r="EG212" i="13"/>
  <c r="EF212" i="13"/>
  <c r="EE212" i="13"/>
  <c r="ED212" i="13"/>
  <c r="EC212" i="13"/>
  <c r="EB212" i="13"/>
  <c r="EI212" i="13"/>
  <c r="EJ212" i="13" s="1"/>
  <c r="DM212" i="13"/>
  <c r="DL212" i="13"/>
  <c r="DK212" i="13"/>
  <c r="DJ212" i="13"/>
  <c r="DI212" i="13"/>
  <c r="DN212" i="13"/>
  <c r="CU212" i="13"/>
  <c r="CT212" i="13"/>
  <c r="CS212" i="13"/>
  <c r="CR212" i="13"/>
  <c r="CQ212" i="13"/>
  <c r="CP212" i="13"/>
  <c r="CW212" i="13"/>
  <c r="CX212" i="13" s="1"/>
  <c r="CA212" i="13"/>
  <c r="BZ212" i="13"/>
  <c r="BY212" i="13"/>
  <c r="BX212" i="13"/>
  <c r="BT212" i="13"/>
  <c r="CB212" i="13"/>
  <c r="BC212" i="13"/>
  <c r="BB212" i="13"/>
  <c r="BA212" i="13"/>
  <c r="AZ212" i="13"/>
  <c r="AV212" i="13"/>
  <c r="AE212" i="13"/>
  <c r="AD212" i="13"/>
  <c r="AC212" i="13"/>
  <c r="AA212" i="13"/>
  <c r="X212" i="13"/>
  <c r="AF212" i="13"/>
  <c r="JI211" i="13"/>
  <c r="JH211" i="13"/>
  <c r="JG211" i="13"/>
  <c r="JF211" i="13"/>
  <c r="JE211" i="13"/>
  <c r="JJ211" i="13"/>
  <c r="IQ211" i="13"/>
  <c r="IP211" i="13"/>
  <c r="IO211" i="13"/>
  <c r="IN211" i="13"/>
  <c r="IM211" i="13"/>
  <c r="IL211" i="13"/>
  <c r="IS211" i="13"/>
  <c r="IT211" i="13" s="1"/>
  <c r="HW211" i="13"/>
  <c r="HV211" i="13"/>
  <c r="HU211" i="13"/>
  <c r="HT211" i="13"/>
  <c r="HS211" i="13"/>
  <c r="HX211" i="13"/>
  <c r="HD211" i="13"/>
  <c r="HC211" i="13"/>
  <c r="HB211" i="13"/>
  <c r="HA211" i="13"/>
  <c r="GZ211" i="13"/>
  <c r="HG211" i="13"/>
  <c r="HH211" i="13" s="1"/>
  <c r="GK211" i="13"/>
  <c r="GJ211" i="13"/>
  <c r="GI211" i="13"/>
  <c r="GH211" i="13"/>
  <c r="GG211" i="13"/>
  <c r="GL211" i="13"/>
  <c r="FR211" i="13"/>
  <c r="FQ211" i="13"/>
  <c r="FP211" i="13"/>
  <c r="FO211" i="13"/>
  <c r="FN211" i="13"/>
  <c r="FU211" i="13"/>
  <c r="FV211" i="13" s="1"/>
  <c r="EY211" i="13"/>
  <c r="EX211" i="13"/>
  <c r="EW211" i="13"/>
  <c r="EV211" i="13"/>
  <c r="EU211" i="13"/>
  <c r="EZ211" i="13"/>
  <c r="EF211" i="13"/>
  <c r="EE211" i="13"/>
  <c r="ED211" i="13"/>
  <c r="EC211" i="13"/>
  <c r="EB211" i="13"/>
  <c r="EI211" i="13"/>
  <c r="EJ211" i="13" s="1"/>
  <c r="DM211" i="13"/>
  <c r="DL211" i="13"/>
  <c r="DK211" i="13"/>
  <c r="DJ211" i="13"/>
  <c r="DI211" i="13"/>
  <c r="DN211" i="13"/>
  <c r="CT211" i="13"/>
  <c r="CS211" i="13"/>
  <c r="CR211" i="13"/>
  <c r="CQ211" i="13"/>
  <c r="CP211" i="13"/>
  <c r="CW211" i="13"/>
  <c r="CX211" i="13" s="1"/>
  <c r="CA211" i="13"/>
  <c r="BZ211" i="13"/>
  <c r="BY211" i="13"/>
  <c r="BX211" i="13"/>
  <c r="BT211" i="13"/>
  <c r="CB211" i="13"/>
  <c r="BD211" i="13"/>
  <c r="BC211" i="13"/>
  <c r="BB211" i="13"/>
  <c r="BA211" i="13"/>
  <c r="AZ211" i="13"/>
  <c r="AV211" i="13"/>
  <c r="BF211" i="13"/>
  <c r="BG211" i="13" s="1"/>
  <c r="AE211" i="13"/>
  <c r="AD211" i="13"/>
  <c r="AC211" i="13"/>
  <c r="AA211" i="13"/>
  <c r="X211" i="13"/>
  <c r="AF211" i="13"/>
  <c r="JI210" i="13"/>
  <c r="JH210" i="13"/>
  <c r="JG210" i="13"/>
  <c r="JF210" i="13"/>
  <c r="JE210" i="13"/>
  <c r="JJ210" i="13"/>
  <c r="IP210" i="13"/>
  <c r="IO210" i="13"/>
  <c r="IN210" i="13"/>
  <c r="IM210" i="13"/>
  <c r="IL210" i="13"/>
  <c r="IQ210" i="13"/>
  <c r="HW210" i="13"/>
  <c r="HV210" i="13"/>
  <c r="HU210" i="13"/>
  <c r="HT210" i="13"/>
  <c r="HS210" i="13"/>
  <c r="HX210" i="13"/>
  <c r="HD210" i="13"/>
  <c r="HC210" i="13"/>
  <c r="HB210" i="13"/>
  <c r="HA210" i="13"/>
  <c r="GZ210" i="13"/>
  <c r="HE210" i="13"/>
  <c r="GK210" i="13"/>
  <c r="GJ210" i="13"/>
  <c r="GI210" i="13"/>
  <c r="GH210" i="13"/>
  <c r="GG210" i="13"/>
  <c r="GL210" i="13"/>
  <c r="FR210" i="13"/>
  <c r="FQ210" i="13"/>
  <c r="FP210" i="13"/>
  <c r="FO210" i="13"/>
  <c r="FN210" i="13"/>
  <c r="FS210" i="13"/>
  <c r="EY210" i="13"/>
  <c r="EX210" i="13"/>
  <c r="EW210" i="13"/>
  <c r="EV210" i="13"/>
  <c r="EU210" i="13"/>
  <c r="EZ210" i="13"/>
  <c r="EF210" i="13"/>
  <c r="EE210" i="13"/>
  <c r="ED210" i="13"/>
  <c r="EC210" i="13"/>
  <c r="EB210" i="13"/>
  <c r="EG210" i="13"/>
  <c r="DM210" i="13"/>
  <c r="DL210" i="13"/>
  <c r="DK210" i="13"/>
  <c r="DJ210" i="13"/>
  <c r="DI210" i="13"/>
  <c r="DN210" i="13"/>
  <c r="CT210" i="13"/>
  <c r="CS210" i="13"/>
  <c r="CR210" i="13"/>
  <c r="CQ210" i="13"/>
  <c r="CP210" i="13"/>
  <c r="CU210" i="13"/>
  <c r="CA210" i="13"/>
  <c r="BZ210" i="13"/>
  <c r="BY210" i="13"/>
  <c r="BX210" i="13"/>
  <c r="BT210" i="13"/>
  <c r="CD210" i="13"/>
  <c r="BC210" i="13"/>
  <c r="BB210" i="13"/>
  <c r="BA210" i="13"/>
  <c r="AZ210" i="13"/>
  <c r="AV210" i="13"/>
  <c r="BD210" i="13"/>
  <c r="AE210" i="13"/>
  <c r="AD210" i="13"/>
  <c r="AC210" i="13"/>
  <c r="AA210" i="13"/>
  <c r="X210" i="13"/>
  <c r="AF210" i="13"/>
  <c r="JI209" i="13"/>
  <c r="JH209" i="13"/>
  <c r="JG209" i="13"/>
  <c r="JF209" i="13"/>
  <c r="JE209" i="13"/>
  <c r="JJ209" i="13"/>
  <c r="IP209" i="13"/>
  <c r="IO209" i="13"/>
  <c r="IN209" i="13"/>
  <c r="IM209" i="13"/>
  <c r="IL209" i="13"/>
  <c r="IS209" i="13"/>
  <c r="IT209" i="13" s="1"/>
  <c r="HW209" i="13"/>
  <c r="HV209" i="13"/>
  <c r="HU209" i="13"/>
  <c r="HT209" i="13"/>
  <c r="HS209" i="13"/>
  <c r="HX209" i="13"/>
  <c r="HD209" i="13"/>
  <c r="HC209" i="13"/>
  <c r="HB209" i="13"/>
  <c r="HA209" i="13"/>
  <c r="GZ209" i="13"/>
  <c r="HG209" i="13"/>
  <c r="HH209" i="13" s="1"/>
  <c r="GK209" i="13"/>
  <c r="GJ209" i="13"/>
  <c r="GI209" i="13"/>
  <c r="GH209" i="13"/>
  <c r="GG209" i="13"/>
  <c r="GL209" i="13"/>
  <c r="FS209" i="13"/>
  <c r="FR209" i="13"/>
  <c r="FQ209" i="13"/>
  <c r="FP209" i="13"/>
  <c r="FO209" i="13"/>
  <c r="FN209" i="13"/>
  <c r="FU209" i="13"/>
  <c r="FV209" i="13" s="1"/>
  <c r="EY209" i="13"/>
  <c r="EX209" i="13"/>
  <c r="EW209" i="13"/>
  <c r="EV209" i="13"/>
  <c r="EU209" i="13"/>
  <c r="EZ209" i="13"/>
  <c r="EF209" i="13"/>
  <c r="EE209" i="13"/>
  <c r="ED209" i="13"/>
  <c r="EC209" i="13"/>
  <c r="EB209" i="13"/>
  <c r="EI209" i="13"/>
  <c r="EJ209" i="13" s="1"/>
  <c r="DM209" i="13"/>
  <c r="DL209" i="13"/>
  <c r="DK209" i="13"/>
  <c r="DJ209" i="13"/>
  <c r="DI209" i="13"/>
  <c r="DN209" i="13"/>
  <c r="CT209" i="13"/>
  <c r="CS209" i="13"/>
  <c r="CR209" i="13"/>
  <c r="CQ209" i="13"/>
  <c r="CP209" i="13"/>
  <c r="CW209" i="13"/>
  <c r="CX209" i="13" s="1"/>
  <c r="CA209" i="13"/>
  <c r="BZ209" i="13"/>
  <c r="BY209" i="13"/>
  <c r="BX209" i="13"/>
  <c r="BT209" i="13"/>
  <c r="CB209" i="13"/>
  <c r="BC209" i="13"/>
  <c r="BB209" i="13"/>
  <c r="BA209" i="13"/>
  <c r="AZ209" i="13"/>
  <c r="AV209" i="13"/>
  <c r="BF209" i="13"/>
  <c r="BG209" i="13" s="1"/>
  <c r="AE209" i="13"/>
  <c r="AD209" i="13"/>
  <c r="AC209" i="13"/>
  <c r="AA209" i="13"/>
  <c r="X209" i="13"/>
  <c r="AF209" i="13"/>
  <c r="JJ208" i="13"/>
  <c r="JI208" i="13"/>
  <c r="JH208" i="13"/>
  <c r="JG208" i="13"/>
  <c r="JF208" i="13"/>
  <c r="JE208" i="13"/>
  <c r="IP208" i="13"/>
  <c r="IO208" i="13"/>
  <c r="IN208" i="13"/>
  <c r="IM208" i="13"/>
  <c r="IL208" i="13"/>
  <c r="IQ208" i="13"/>
  <c r="HW208" i="13"/>
  <c r="HV208" i="13"/>
  <c r="HU208" i="13"/>
  <c r="HT208" i="13"/>
  <c r="HS208" i="13"/>
  <c r="HX208" i="13"/>
  <c r="HD208" i="13"/>
  <c r="HC208" i="13"/>
  <c r="HB208" i="13"/>
  <c r="HA208" i="13"/>
  <c r="GZ208" i="13"/>
  <c r="HE208" i="13"/>
  <c r="GK208" i="13"/>
  <c r="GJ208" i="13"/>
  <c r="GI208" i="13"/>
  <c r="GH208" i="13"/>
  <c r="GG208" i="13"/>
  <c r="GL208" i="13"/>
  <c r="FQ208" i="13"/>
  <c r="FP208" i="13"/>
  <c r="FO208" i="13"/>
  <c r="FN208" i="13"/>
  <c r="FR208" i="13"/>
  <c r="EY208" i="13"/>
  <c r="EX208" i="13"/>
  <c r="EW208" i="13"/>
  <c r="EV208" i="13"/>
  <c r="EU208" i="13"/>
  <c r="EZ208" i="13"/>
  <c r="EF208" i="13"/>
  <c r="EE208" i="13"/>
  <c r="ED208" i="13"/>
  <c r="EC208" i="13"/>
  <c r="EB208" i="13"/>
  <c r="EI208" i="13"/>
  <c r="EJ208" i="13" s="1"/>
  <c r="DM208" i="13"/>
  <c r="DL208" i="13"/>
  <c r="DK208" i="13"/>
  <c r="DJ208" i="13"/>
  <c r="DI208" i="13"/>
  <c r="DN208" i="13"/>
  <c r="CT208" i="13"/>
  <c r="CS208" i="13"/>
  <c r="CR208" i="13"/>
  <c r="CQ208" i="13"/>
  <c r="CP208" i="13"/>
  <c r="CW208" i="13"/>
  <c r="CX208" i="13" s="1"/>
  <c r="CA208" i="13"/>
  <c r="BZ208" i="13"/>
  <c r="BY208" i="13"/>
  <c r="BX208" i="13"/>
  <c r="BT208" i="13"/>
  <c r="CB208" i="13"/>
  <c r="BC208" i="13"/>
  <c r="BB208" i="13"/>
  <c r="BA208" i="13"/>
  <c r="AZ208" i="13"/>
  <c r="AV208" i="13"/>
  <c r="BF208" i="13"/>
  <c r="BG208" i="13" s="1"/>
  <c r="AE208" i="13"/>
  <c r="AD208" i="13"/>
  <c r="AC208" i="13"/>
  <c r="AA208" i="13"/>
  <c r="X208" i="13"/>
  <c r="AF208" i="13"/>
  <c r="JI207" i="13"/>
  <c r="JH207" i="13"/>
  <c r="JG207" i="13"/>
  <c r="JF207" i="13"/>
  <c r="JE207" i="13"/>
  <c r="JJ207" i="13"/>
  <c r="IP207" i="13"/>
  <c r="IO207" i="13"/>
  <c r="IN207" i="13"/>
  <c r="IM207" i="13"/>
  <c r="IL207" i="13"/>
  <c r="IQ207" i="13"/>
  <c r="HX207" i="13"/>
  <c r="HW207" i="13"/>
  <c r="HV207" i="13"/>
  <c r="HU207" i="13"/>
  <c r="HT207" i="13"/>
  <c r="HS207" i="13"/>
  <c r="HD207" i="13"/>
  <c r="HC207" i="13"/>
  <c r="HB207" i="13"/>
  <c r="HA207" i="13"/>
  <c r="GZ207" i="13"/>
  <c r="HE207" i="13"/>
  <c r="GK207" i="13"/>
  <c r="GJ207" i="13"/>
  <c r="GI207" i="13"/>
  <c r="GH207" i="13"/>
  <c r="GG207" i="13"/>
  <c r="GL207" i="13"/>
  <c r="FR207" i="13"/>
  <c r="FQ207" i="13"/>
  <c r="FP207" i="13"/>
  <c r="FO207" i="13"/>
  <c r="FN207" i="13"/>
  <c r="FS207" i="13"/>
  <c r="EY207" i="13"/>
  <c r="EX207" i="13"/>
  <c r="EW207" i="13"/>
  <c r="EV207" i="13"/>
  <c r="EU207" i="13"/>
  <c r="EZ207" i="13"/>
  <c r="EF207" i="13"/>
  <c r="EE207" i="13"/>
  <c r="ED207" i="13"/>
  <c r="EC207" i="13"/>
  <c r="EB207" i="13"/>
  <c r="EG207" i="13"/>
  <c r="DM207" i="13"/>
  <c r="DL207" i="13"/>
  <c r="DK207" i="13"/>
  <c r="DJ207" i="13"/>
  <c r="DI207" i="13"/>
  <c r="DN207" i="13"/>
  <c r="CT207" i="13"/>
  <c r="CS207" i="13"/>
  <c r="CR207" i="13"/>
  <c r="CQ207" i="13"/>
  <c r="CP207" i="13"/>
  <c r="CU207" i="13"/>
  <c r="CA207" i="13"/>
  <c r="BZ207" i="13"/>
  <c r="BY207" i="13"/>
  <c r="BX207" i="13"/>
  <c r="BT207" i="13"/>
  <c r="CB207" i="13"/>
  <c r="BC207" i="13"/>
  <c r="BB207" i="13"/>
  <c r="BA207" i="13"/>
  <c r="AZ207" i="13"/>
  <c r="AV207" i="13"/>
  <c r="BD207" i="13"/>
  <c r="AF207" i="13"/>
  <c r="AE207" i="13"/>
  <c r="AD207" i="13"/>
  <c r="AC207" i="13"/>
  <c r="AA207" i="13"/>
  <c r="X207" i="13"/>
  <c r="JJ206" i="13"/>
  <c r="JI206" i="13"/>
  <c r="JH206" i="13"/>
  <c r="JG206" i="13"/>
  <c r="JF206" i="13"/>
  <c r="JE206" i="13"/>
  <c r="JL206" i="13"/>
  <c r="JM206" i="13" s="1"/>
  <c r="IP206" i="13"/>
  <c r="IO206" i="13"/>
  <c r="IN206" i="13"/>
  <c r="IM206" i="13"/>
  <c r="IL206" i="13"/>
  <c r="IQ206" i="13"/>
  <c r="HW206" i="13"/>
  <c r="HV206" i="13"/>
  <c r="HU206" i="13"/>
  <c r="HT206" i="13"/>
  <c r="HS206" i="13"/>
  <c r="HZ206" i="13"/>
  <c r="IA206" i="13" s="1"/>
  <c r="HD206" i="13"/>
  <c r="HC206" i="13"/>
  <c r="HB206" i="13"/>
  <c r="HA206" i="13"/>
  <c r="GZ206" i="13"/>
  <c r="HE206" i="13"/>
  <c r="GK206" i="13"/>
  <c r="GJ206" i="13"/>
  <c r="GI206" i="13"/>
  <c r="GH206" i="13"/>
  <c r="GG206" i="13"/>
  <c r="GN206" i="13"/>
  <c r="GO206" i="13" s="1"/>
  <c r="FR206" i="13"/>
  <c r="FQ206" i="13"/>
  <c r="FP206" i="13"/>
  <c r="FO206" i="13"/>
  <c r="FN206" i="13"/>
  <c r="FS206" i="13"/>
  <c r="EZ206" i="13"/>
  <c r="EY206" i="13"/>
  <c r="EX206" i="13"/>
  <c r="EW206" i="13"/>
  <c r="EV206" i="13"/>
  <c r="EU206" i="13"/>
  <c r="FB206" i="13"/>
  <c r="FC206" i="13" s="1"/>
  <c r="EF206" i="13"/>
  <c r="EE206" i="13"/>
  <c r="ED206" i="13"/>
  <c r="EC206" i="13"/>
  <c r="EB206" i="13"/>
  <c r="EG206" i="13"/>
  <c r="DM206" i="13"/>
  <c r="DL206" i="13"/>
  <c r="DK206" i="13"/>
  <c r="DJ206" i="13"/>
  <c r="DI206" i="13"/>
  <c r="DP206" i="13"/>
  <c r="DQ206" i="13" s="1"/>
  <c r="CT206" i="13"/>
  <c r="CS206" i="13"/>
  <c r="CR206" i="13"/>
  <c r="CQ206" i="13"/>
  <c r="CP206" i="13"/>
  <c r="CU206" i="13"/>
  <c r="CA206" i="13"/>
  <c r="BZ206" i="13"/>
  <c r="BY206" i="13"/>
  <c r="BX206" i="13"/>
  <c r="BT206" i="13"/>
  <c r="CD206" i="13"/>
  <c r="CE206" i="13" s="1"/>
  <c r="BC206" i="13"/>
  <c r="BB206" i="13"/>
  <c r="BA206" i="13"/>
  <c r="AZ206" i="13"/>
  <c r="AV206" i="13"/>
  <c r="BD206" i="13"/>
  <c r="AE206" i="13"/>
  <c r="AD206" i="13"/>
  <c r="AC206" i="13"/>
  <c r="AA206" i="13"/>
  <c r="X206" i="13"/>
  <c r="AH206" i="13"/>
  <c r="AI206" i="13" s="1"/>
  <c r="JI205" i="13"/>
  <c r="JH205" i="13"/>
  <c r="JG205" i="13"/>
  <c r="JF205" i="13"/>
  <c r="JE205" i="13"/>
  <c r="JJ205" i="13"/>
  <c r="IQ205" i="13"/>
  <c r="IP205" i="13"/>
  <c r="IO205" i="13"/>
  <c r="IN205" i="13"/>
  <c r="IM205" i="13"/>
  <c r="IL205" i="13"/>
  <c r="HW205" i="13"/>
  <c r="HV205" i="13"/>
  <c r="HU205" i="13"/>
  <c r="HT205" i="13"/>
  <c r="HS205" i="13"/>
  <c r="HX205" i="13"/>
  <c r="HD205" i="13"/>
  <c r="HC205" i="13"/>
  <c r="HB205" i="13"/>
  <c r="HA205" i="13"/>
  <c r="GZ205" i="13"/>
  <c r="HE205" i="13"/>
  <c r="GK205" i="13"/>
  <c r="GJ205" i="13"/>
  <c r="GI205" i="13"/>
  <c r="GH205" i="13"/>
  <c r="GG205" i="13"/>
  <c r="GL205" i="13"/>
  <c r="FR205" i="13"/>
  <c r="FQ205" i="13"/>
  <c r="FP205" i="13"/>
  <c r="FO205" i="13"/>
  <c r="FN205" i="13"/>
  <c r="FS205" i="13"/>
  <c r="EY205" i="13"/>
  <c r="EX205" i="13"/>
  <c r="EW205" i="13"/>
  <c r="EV205" i="13"/>
  <c r="EU205" i="13"/>
  <c r="EZ205" i="13"/>
  <c r="EG205" i="13"/>
  <c r="EF205" i="13"/>
  <c r="EE205" i="13"/>
  <c r="ED205" i="13"/>
  <c r="EC205" i="13"/>
  <c r="EB205" i="13"/>
  <c r="DM205" i="13"/>
  <c r="DL205" i="13"/>
  <c r="DK205" i="13"/>
  <c r="DJ205" i="13"/>
  <c r="DI205" i="13"/>
  <c r="DN205" i="13"/>
  <c r="CT205" i="13"/>
  <c r="CS205" i="13"/>
  <c r="CR205" i="13"/>
  <c r="CQ205" i="13"/>
  <c r="CP205" i="13"/>
  <c r="CU205" i="13"/>
  <c r="CA205" i="13"/>
  <c r="BZ205" i="13"/>
  <c r="BY205" i="13"/>
  <c r="BX205" i="13"/>
  <c r="BT205" i="13"/>
  <c r="CB205" i="13"/>
  <c r="BC205" i="13"/>
  <c r="BB205" i="13"/>
  <c r="BA205" i="13"/>
  <c r="AZ205" i="13"/>
  <c r="AV205" i="13"/>
  <c r="BD205" i="13"/>
  <c r="AE205" i="13"/>
  <c r="AD205" i="13"/>
  <c r="AC205" i="13"/>
  <c r="AA205" i="13"/>
  <c r="X205" i="13"/>
  <c r="AF205" i="13"/>
  <c r="JI204" i="13"/>
  <c r="JH204" i="13"/>
  <c r="JG204" i="13"/>
  <c r="JF204" i="13"/>
  <c r="JE204" i="13"/>
  <c r="JJ204" i="13"/>
  <c r="IP204" i="13"/>
  <c r="IO204" i="13"/>
  <c r="IN204" i="13"/>
  <c r="IM204" i="13"/>
  <c r="IL204" i="13"/>
  <c r="IS204" i="13"/>
  <c r="IT204" i="13" s="1"/>
  <c r="HW204" i="13"/>
  <c r="HV204" i="13"/>
  <c r="HU204" i="13"/>
  <c r="HT204" i="13"/>
  <c r="HS204" i="13"/>
  <c r="HX204" i="13"/>
  <c r="HD204" i="13"/>
  <c r="HC204" i="13"/>
  <c r="HB204" i="13"/>
  <c r="HA204" i="13"/>
  <c r="GZ204" i="13"/>
  <c r="HG204" i="13"/>
  <c r="HH204" i="13" s="1"/>
  <c r="GK204" i="13"/>
  <c r="GJ204" i="13"/>
  <c r="GI204" i="13"/>
  <c r="GH204" i="13"/>
  <c r="GG204" i="13"/>
  <c r="GL204" i="13"/>
  <c r="FR204" i="13"/>
  <c r="FQ204" i="13"/>
  <c r="FP204" i="13"/>
  <c r="FO204" i="13"/>
  <c r="FN204" i="13"/>
  <c r="FU204" i="13"/>
  <c r="FV204" i="13" s="1"/>
  <c r="EY204" i="13"/>
  <c r="EX204" i="13"/>
  <c r="EW204" i="13"/>
  <c r="EV204" i="13"/>
  <c r="EU204" i="13"/>
  <c r="EZ204" i="13"/>
  <c r="EF204" i="13"/>
  <c r="EE204" i="13"/>
  <c r="ED204" i="13"/>
  <c r="EC204" i="13"/>
  <c r="EB204" i="13"/>
  <c r="EI204" i="13"/>
  <c r="EJ204" i="13" s="1"/>
  <c r="DM204" i="13"/>
  <c r="DL204" i="13"/>
  <c r="DK204" i="13"/>
  <c r="DJ204" i="13"/>
  <c r="DI204" i="13"/>
  <c r="DN204" i="13"/>
  <c r="CT204" i="13"/>
  <c r="CS204" i="13"/>
  <c r="CR204" i="13"/>
  <c r="CQ204" i="13"/>
  <c r="CP204" i="13"/>
  <c r="CW204" i="13"/>
  <c r="CX204" i="13" s="1"/>
  <c r="CA204" i="13"/>
  <c r="BZ204" i="13"/>
  <c r="BY204" i="13"/>
  <c r="BX204" i="13"/>
  <c r="BT204" i="13"/>
  <c r="CB204" i="13"/>
  <c r="BC204" i="13"/>
  <c r="BB204" i="13"/>
  <c r="BA204" i="13"/>
  <c r="AZ204" i="13"/>
  <c r="AV204" i="13"/>
  <c r="BF204" i="13"/>
  <c r="BG204" i="13" s="1"/>
  <c r="AE204" i="13"/>
  <c r="AD204" i="13"/>
  <c r="AC204" i="13"/>
  <c r="AA204" i="13"/>
  <c r="X204" i="13"/>
  <c r="AF204" i="13"/>
  <c r="JJ203" i="13"/>
  <c r="JI203" i="13"/>
  <c r="JH203" i="13"/>
  <c r="JG203" i="13"/>
  <c r="JF203" i="13"/>
  <c r="JE203" i="13"/>
  <c r="IP203" i="13"/>
  <c r="IO203" i="13"/>
  <c r="IN203" i="13"/>
  <c r="IM203" i="13"/>
  <c r="IL203" i="13"/>
  <c r="IQ203" i="13"/>
  <c r="HW203" i="13"/>
  <c r="HV203" i="13"/>
  <c r="HU203" i="13"/>
  <c r="HT203" i="13"/>
  <c r="HS203" i="13"/>
  <c r="HX203" i="13"/>
  <c r="HD203" i="13"/>
  <c r="HC203" i="13"/>
  <c r="HB203" i="13"/>
  <c r="HA203" i="13"/>
  <c r="GZ203" i="13"/>
  <c r="HE203" i="13"/>
  <c r="GK203" i="13"/>
  <c r="GJ203" i="13"/>
  <c r="GI203" i="13"/>
  <c r="GH203" i="13"/>
  <c r="GG203" i="13"/>
  <c r="GL203" i="13"/>
  <c r="FR203" i="13"/>
  <c r="FQ203" i="13"/>
  <c r="FP203" i="13"/>
  <c r="FO203" i="13"/>
  <c r="FN203" i="13"/>
  <c r="FS203" i="13"/>
  <c r="EY203" i="13"/>
  <c r="EX203" i="13"/>
  <c r="EW203" i="13"/>
  <c r="EV203" i="13"/>
  <c r="EU203" i="13"/>
  <c r="EZ203" i="13"/>
  <c r="EF203" i="13"/>
  <c r="EE203" i="13"/>
  <c r="ED203" i="13"/>
  <c r="EC203" i="13"/>
  <c r="EB203" i="13"/>
  <c r="EG203" i="13"/>
  <c r="DM203" i="13"/>
  <c r="DL203" i="13"/>
  <c r="DK203" i="13"/>
  <c r="DJ203" i="13"/>
  <c r="DI203" i="13"/>
  <c r="DN203" i="13"/>
  <c r="CT203" i="13"/>
  <c r="CS203" i="13"/>
  <c r="CR203" i="13"/>
  <c r="CQ203" i="13"/>
  <c r="CP203" i="13"/>
  <c r="CU203" i="13"/>
  <c r="CA203" i="13"/>
  <c r="BZ203" i="13"/>
  <c r="BY203" i="13"/>
  <c r="BX203" i="13"/>
  <c r="BT203" i="13"/>
  <c r="CB203" i="13"/>
  <c r="BC203" i="13"/>
  <c r="BB203" i="13"/>
  <c r="BA203" i="13"/>
  <c r="AZ203" i="13"/>
  <c r="AV203" i="13"/>
  <c r="BD203" i="13"/>
  <c r="AE203" i="13"/>
  <c r="AD203" i="13"/>
  <c r="AC203" i="13"/>
  <c r="AA203" i="13"/>
  <c r="X203" i="13"/>
  <c r="AF203" i="13"/>
  <c r="JI202" i="13"/>
  <c r="JH202" i="13"/>
  <c r="JG202" i="13"/>
  <c r="JF202" i="13"/>
  <c r="JE202" i="13"/>
  <c r="JL202" i="13"/>
  <c r="JM202" i="13" s="1"/>
  <c r="IP202" i="13"/>
  <c r="IO202" i="13"/>
  <c r="IN202" i="13"/>
  <c r="IM202" i="13"/>
  <c r="IL202" i="13"/>
  <c r="IQ202" i="13"/>
  <c r="HW202" i="13"/>
  <c r="HV202" i="13"/>
  <c r="HU202" i="13"/>
  <c r="HT202" i="13"/>
  <c r="HS202" i="13"/>
  <c r="HZ202" i="13"/>
  <c r="IA202" i="13" s="1"/>
  <c r="HD202" i="13"/>
  <c r="HC202" i="13"/>
  <c r="HB202" i="13"/>
  <c r="HA202" i="13"/>
  <c r="GZ202" i="13"/>
  <c r="HE202" i="13"/>
  <c r="GL202" i="13"/>
  <c r="GK202" i="13"/>
  <c r="GJ202" i="13"/>
  <c r="GI202" i="13"/>
  <c r="GH202" i="13"/>
  <c r="GG202" i="13"/>
  <c r="GN202" i="13"/>
  <c r="FR202" i="13"/>
  <c r="FQ202" i="13"/>
  <c r="FP202" i="13"/>
  <c r="FO202" i="13"/>
  <c r="FN202" i="13"/>
  <c r="FS202" i="13"/>
  <c r="EY202" i="13"/>
  <c r="EX202" i="13"/>
  <c r="EW202" i="13"/>
  <c r="EV202" i="13"/>
  <c r="EU202" i="13"/>
  <c r="FB202" i="13"/>
  <c r="EF202" i="13"/>
  <c r="EE202" i="13"/>
  <c r="ED202" i="13"/>
  <c r="EC202" i="13"/>
  <c r="EB202" i="13"/>
  <c r="EG202" i="13"/>
  <c r="DM202" i="13"/>
  <c r="DL202" i="13"/>
  <c r="DK202" i="13"/>
  <c r="DJ202" i="13"/>
  <c r="DI202" i="13"/>
  <c r="DP202" i="13"/>
  <c r="CT202" i="13"/>
  <c r="CS202" i="13"/>
  <c r="CR202" i="13"/>
  <c r="CQ202" i="13"/>
  <c r="CP202" i="13"/>
  <c r="CU202" i="13"/>
  <c r="CB202" i="13"/>
  <c r="CA202" i="13"/>
  <c r="BZ202" i="13"/>
  <c r="BY202" i="13"/>
  <c r="BX202" i="13"/>
  <c r="BT202" i="13"/>
  <c r="CD202" i="13"/>
  <c r="BC202" i="13"/>
  <c r="BB202" i="13"/>
  <c r="BA202" i="13"/>
  <c r="AZ202" i="13"/>
  <c r="AV202" i="13"/>
  <c r="BD202" i="13"/>
  <c r="AE202" i="13"/>
  <c r="AD202" i="13"/>
  <c r="AC202" i="13"/>
  <c r="AA202" i="13"/>
  <c r="X202" i="13"/>
  <c r="AH202" i="13"/>
  <c r="JI198" i="13"/>
  <c r="JH198" i="13"/>
  <c r="JG198" i="13"/>
  <c r="JF198" i="13"/>
  <c r="JE198" i="13"/>
  <c r="JJ198" i="13"/>
  <c r="IP198" i="13"/>
  <c r="IO198" i="13"/>
  <c r="IN198" i="13"/>
  <c r="IM198" i="13"/>
  <c r="IL198" i="13"/>
  <c r="IQ198" i="13"/>
  <c r="HW198" i="13"/>
  <c r="HV198" i="13"/>
  <c r="HU198" i="13"/>
  <c r="HT198" i="13"/>
  <c r="HS198" i="13"/>
  <c r="HX198" i="13"/>
  <c r="HD198" i="13"/>
  <c r="HC198" i="13"/>
  <c r="HB198" i="13"/>
  <c r="HA198" i="13"/>
  <c r="GZ198" i="13"/>
  <c r="HE198" i="13"/>
  <c r="GL198" i="13"/>
  <c r="GK198" i="13"/>
  <c r="GJ198" i="13"/>
  <c r="GI198" i="13"/>
  <c r="GH198" i="13"/>
  <c r="GG198" i="13"/>
  <c r="FR198" i="13"/>
  <c r="FQ198" i="13"/>
  <c r="FP198" i="13"/>
  <c r="FO198" i="13"/>
  <c r="FN198" i="13"/>
  <c r="FS198" i="13"/>
  <c r="EZ198" i="13"/>
  <c r="EY198" i="13"/>
  <c r="EX198" i="13"/>
  <c r="EW198" i="13"/>
  <c r="EV198" i="13"/>
  <c r="EU198" i="13"/>
  <c r="EF198" i="13"/>
  <c r="EE198" i="13"/>
  <c r="ED198" i="13"/>
  <c r="EC198" i="13"/>
  <c r="EB198" i="13"/>
  <c r="EG198" i="13"/>
  <c r="DM198" i="13"/>
  <c r="DL198" i="13"/>
  <c r="DK198" i="13"/>
  <c r="DJ198" i="13"/>
  <c r="DI198" i="13"/>
  <c r="DN198" i="13"/>
  <c r="CT198" i="13"/>
  <c r="CS198" i="13"/>
  <c r="CR198" i="13"/>
  <c r="CQ198" i="13"/>
  <c r="CP198" i="13"/>
  <c r="CU198" i="13"/>
  <c r="CA198" i="13"/>
  <c r="BZ198" i="13"/>
  <c r="BY198" i="13"/>
  <c r="BX198" i="13"/>
  <c r="BT198" i="13"/>
  <c r="CB198" i="13"/>
  <c r="BC198" i="13"/>
  <c r="BB198" i="13"/>
  <c r="BA198" i="13"/>
  <c r="AZ198" i="13"/>
  <c r="AV198" i="13"/>
  <c r="BD198" i="13"/>
  <c r="AE198" i="13"/>
  <c r="AD198" i="13"/>
  <c r="AC198" i="13"/>
  <c r="AA198" i="13"/>
  <c r="X198" i="13"/>
  <c r="AF198" i="13"/>
  <c r="JI197" i="13"/>
  <c r="JH197" i="13"/>
  <c r="JG197" i="13"/>
  <c r="JF197" i="13"/>
  <c r="JE197" i="13"/>
  <c r="JL197" i="13"/>
  <c r="IP197" i="13"/>
  <c r="IO197" i="13"/>
  <c r="IN197" i="13"/>
  <c r="IM197" i="13"/>
  <c r="IL197" i="13"/>
  <c r="IQ197" i="13"/>
  <c r="HW197" i="13"/>
  <c r="HV197" i="13"/>
  <c r="HU197" i="13"/>
  <c r="HT197" i="13"/>
  <c r="HS197" i="13"/>
  <c r="HZ197" i="13"/>
  <c r="HD197" i="13"/>
  <c r="HC197" i="13"/>
  <c r="HB197" i="13"/>
  <c r="HA197" i="13"/>
  <c r="GZ197" i="13"/>
  <c r="HE197" i="13"/>
  <c r="GK197" i="13"/>
  <c r="GJ197" i="13"/>
  <c r="GI197" i="13"/>
  <c r="GH197" i="13"/>
  <c r="GG197" i="13"/>
  <c r="GN197" i="13"/>
  <c r="FR197" i="13"/>
  <c r="FQ197" i="13"/>
  <c r="FP197" i="13"/>
  <c r="FO197" i="13"/>
  <c r="FN197" i="13"/>
  <c r="FS197" i="13"/>
  <c r="EY197" i="13"/>
  <c r="EX197" i="13"/>
  <c r="EW197" i="13"/>
  <c r="EV197" i="13"/>
  <c r="EU197" i="13"/>
  <c r="FB197" i="13"/>
  <c r="EF197" i="13"/>
  <c r="EE197" i="13"/>
  <c r="ED197" i="13"/>
  <c r="EC197" i="13"/>
  <c r="EB197" i="13"/>
  <c r="EG197" i="13"/>
  <c r="DN197" i="13"/>
  <c r="DM197" i="13"/>
  <c r="DL197" i="13"/>
  <c r="DK197" i="13"/>
  <c r="DJ197" i="13"/>
  <c r="DI197" i="13"/>
  <c r="DP197" i="13"/>
  <c r="CT197" i="13"/>
  <c r="CS197" i="13"/>
  <c r="CR197" i="13"/>
  <c r="CQ197" i="13"/>
  <c r="CP197" i="13"/>
  <c r="CU197" i="13"/>
  <c r="CB197" i="13"/>
  <c r="CA197" i="13"/>
  <c r="BZ197" i="13"/>
  <c r="BY197" i="13"/>
  <c r="BX197" i="13"/>
  <c r="BT197" i="13"/>
  <c r="CD197" i="13"/>
  <c r="BC197" i="13"/>
  <c r="BB197" i="13"/>
  <c r="BA197" i="13"/>
  <c r="AZ197" i="13"/>
  <c r="AV197" i="13"/>
  <c r="BD197" i="13"/>
  <c r="AE197" i="13"/>
  <c r="AD197" i="13"/>
  <c r="AC197" i="13"/>
  <c r="AA197" i="13"/>
  <c r="X197" i="13"/>
  <c r="AH197" i="13"/>
  <c r="JI196" i="13"/>
  <c r="JH196" i="13"/>
  <c r="JG196" i="13"/>
  <c r="JF196" i="13"/>
  <c r="JE196" i="13"/>
  <c r="JJ196" i="13"/>
  <c r="IP196" i="13"/>
  <c r="IO196" i="13"/>
  <c r="IN196" i="13"/>
  <c r="IM196" i="13"/>
  <c r="IL196" i="13"/>
  <c r="IS196" i="13"/>
  <c r="IT196" i="13" s="1"/>
  <c r="HW196" i="13"/>
  <c r="HV196" i="13"/>
  <c r="HU196" i="13"/>
  <c r="HT196" i="13"/>
  <c r="HS196" i="13"/>
  <c r="HX196" i="13"/>
  <c r="HD196" i="13"/>
  <c r="HC196" i="13"/>
  <c r="HB196" i="13"/>
  <c r="HA196" i="13"/>
  <c r="GZ196" i="13"/>
  <c r="HG196" i="13"/>
  <c r="HH196" i="13" s="1"/>
  <c r="GK196" i="13"/>
  <c r="GJ196" i="13"/>
  <c r="GI196" i="13"/>
  <c r="GH196" i="13"/>
  <c r="GG196" i="13"/>
  <c r="GL196" i="13"/>
  <c r="FS196" i="13"/>
  <c r="FR196" i="13"/>
  <c r="FQ196" i="13"/>
  <c r="FP196" i="13"/>
  <c r="FO196" i="13"/>
  <c r="FN196" i="13"/>
  <c r="FU196" i="13"/>
  <c r="FV196" i="13" s="1"/>
  <c r="EY196" i="13"/>
  <c r="EX196" i="13"/>
  <c r="EW196" i="13"/>
  <c r="EV196" i="13"/>
  <c r="EU196" i="13"/>
  <c r="EZ196" i="13"/>
  <c r="EF196" i="13"/>
  <c r="EE196" i="13"/>
  <c r="ED196" i="13"/>
  <c r="EC196" i="13"/>
  <c r="EB196" i="13"/>
  <c r="EI196" i="13"/>
  <c r="EJ196" i="13" s="1"/>
  <c r="DM196" i="13"/>
  <c r="DL196" i="13"/>
  <c r="DK196" i="13"/>
  <c r="DJ196" i="13"/>
  <c r="DI196" i="13"/>
  <c r="DN196" i="13"/>
  <c r="CT196" i="13"/>
  <c r="CS196" i="13"/>
  <c r="CR196" i="13"/>
  <c r="CQ196" i="13"/>
  <c r="CP196" i="13"/>
  <c r="CW196" i="13"/>
  <c r="CX196" i="13" s="1"/>
  <c r="CA196" i="13"/>
  <c r="BZ196" i="13"/>
  <c r="BY196" i="13"/>
  <c r="BX196" i="13"/>
  <c r="BT196" i="13"/>
  <c r="CB196" i="13"/>
  <c r="BD196" i="13"/>
  <c r="BC196" i="13"/>
  <c r="BB196" i="13"/>
  <c r="BA196" i="13"/>
  <c r="AZ196" i="13"/>
  <c r="AV196" i="13"/>
  <c r="BF196" i="13"/>
  <c r="BG196" i="13" s="1"/>
  <c r="AE196" i="13"/>
  <c r="AD196" i="13"/>
  <c r="AC196" i="13"/>
  <c r="AA196" i="13"/>
  <c r="X196" i="13"/>
  <c r="AF196" i="13"/>
  <c r="JI195" i="13"/>
  <c r="JH195" i="13"/>
  <c r="JG195" i="13"/>
  <c r="JF195" i="13"/>
  <c r="JE195" i="13"/>
  <c r="JJ195" i="13"/>
  <c r="IQ195" i="13"/>
  <c r="IP195" i="13"/>
  <c r="IO195" i="13"/>
  <c r="IN195" i="13"/>
  <c r="IM195" i="13"/>
  <c r="IL195" i="13"/>
  <c r="IS195" i="13"/>
  <c r="HW195" i="13"/>
  <c r="HV195" i="13"/>
  <c r="HU195" i="13"/>
  <c r="HT195" i="13"/>
  <c r="HS195" i="13"/>
  <c r="HX195" i="13"/>
  <c r="HD195" i="13"/>
  <c r="HC195" i="13"/>
  <c r="HB195" i="13"/>
  <c r="HA195" i="13"/>
  <c r="GZ195" i="13"/>
  <c r="HG195" i="13"/>
  <c r="GK195" i="13"/>
  <c r="GJ195" i="13"/>
  <c r="GI195" i="13"/>
  <c r="GH195" i="13"/>
  <c r="GG195" i="13"/>
  <c r="GL195" i="13"/>
  <c r="FR195" i="13"/>
  <c r="FQ195" i="13"/>
  <c r="FP195" i="13"/>
  <c r="FO195" i="13"/>
  <c r="FN195" i="13"/>
  <c r="FU195" i="13"/>
  <c r="EY195" i="13"/>
  <c r="EX195" i="13"/>
  <c r="EW195" i="13"/>
  <c r="EV195" i="13"/>
  <c r="EU195" i="13"/>
  <c r="EZ195" i="13"/>
  <c r="EF195" i="13"/>
  <c r="EE195" i="13"/>
  <c r="ED195" i="13"/>
  <c r="EC195" i="13"/>
  <c r="EB195" i="13"/>
  <c r="EI195" i="13"/>
  <c r="DM195" i="13"/>
  <c r="DL195" i="13"/>
  <c r="DK195" i="13"/>
  <c r="DJ195" i="13"/>
  <c r="DI195" i="13"/>
  <c r="DN195" i="13"/>
  <c r="CT195" i="13"/>
  <c r="CS195" i="13"/>
  <c r="CR195" i="13"/>
  <c r="CQ195" i="13"/>
  <c r="CP195" i="13"/>
  <c r="CW195" i="13"/>
  <c r="CA195" i="13"/>
  <c r="BZ195" i="13"/>
  <c r="BY195" i="13"/>
  <c r="BX195" i="13"/>
  <c r="BT195" i="13"/>
  <c r="CB195" i="13"/>
  <c r="BD195" i="13"/>
  <c r="BC195" i="13"/>
  <c r="BB195" i="13"/>
  <c r="BA195" i="13"/>
  <c r="AZ195" i="13"/>
  <c r="AV195" i="13"/>
  <c r="BF195" i="13"/>
  <c r="AE195" i="13"/>
  <c r="AD195" i="13"/>
  <c r="AC195" i="13"/>
  <c r="AA195" i="13"/>
  <c r="X195" i="13"/>
  <c r="AF195" i="13"/>
  <c r="JI194" i="13"/>
  <c r="JH194" i="13"/>
  <c r="JG194" i="13"/>
  <c r="JF194" i="13"/>
  <c r="JE194" i="13"/>
  <c r="JL194" i="13"/>
  <c r="JM194" i="13" s="1"/>
  <c r="IP194" i="13"/>
  <c r="IO194" i="13"/>
  <c r="IN194" i="13"/>
  <c r="IM194" i="13"/>
  <c r="IL194" i="13"/>
  <c r="IQ194" i="13"/>
  <c r="HW194" i="13"/>
  <c r="HV194" i="13"/>
  <c r="HU194" i="13"/>
  <c r="HT194" i="13"/>
  <c r="HS194" i="13"/>
  <c r="HZ194" i="13"/>
  <c r="IA194" i="13" s="1"/>
  <c r="HD194" i="13"/>
  <c r="HC194" i="13"/>
  <c r="HB194" i="13"/>
  <c r="HA194" i="13"/>
  <c r="GZ194" i="13"/>
  <c r="GK194" i="13"/>
  <c r="GJ194" i="13"/>
  <c r="GI194" i="13"/>
  <c r="GH194" i="13"/>
  <c r="GG194" i="13"/>
  <c r="GN194" i="13"/>
  <c r="GO194" i="13" s="1"/>
  <c r="FR194" i="13"/>
  <c r="FQ194" i="13"/>
  <c r="FP194" i="13"/>
  <c r="FO194" i="13"/>
  <c r="FN194" i="13"/>
  <c r="FS194" i="13"/>
  <c r="EY194" i="13"/>
  <c r="EX194" i="13"/>
  <c r="EW194" i="13"/>
  <c r="EV194" i="13"/>
  <c r="EU194" i="13"/>
  <c r="EF194" i="13"/>
  <c r="EE194" i="13"/>
  <c r="ED194" i="13"/>
  <c r="EC194" i="13"/>
  <c r="EB194" i="13"/>
  <c r="EG194" i="13"/>
  <c r="DM194" i="13"/>
  <c r="DL194" i="13"/>
  <c r="DK194" i="13"/>
  <c r="DJ194" i="13"/>
  <c r="DI194" i="13"/>
  <c r="DP194" i="13"/>
  <c r="DQ194" i="13" s="1"/>
  <c r="CT194" i="13"/>
  <c r="CS194" i="13"/>
  <c r="CR194" i="13"/>
  <c r="CQ194" i="13"/>
  <c r="CP194" i="13"/>
  <c r="CU194" i="13"/>
  <c r="CB194" i="13"/>
  <c r="CA194" i="13"/>
  <c r="BZ194" i="13"/>
  <c r="BY194" i="13"/>
  <c r="BX194" i="13"/>
  <c r="BT194" i="13"/>
  <c r="CD194" i="13"/>
  <c r="CE194" i="13" s="1"/>
  <c r="BC194" i="13"/>
  <c r="BB194" i="13"/>
  <c r="BA194" i="13"/>
  <c r="AZ194" i="13"/>
  <c r="AV194" i="13"/>
  <c r="BD194" i="13"/>
  <c r="AF194" i="13"/>
  <c r="AE194" i="13"/>
  <c r="AD194" i="13"/>
  <c r="AC194" i="13"/>
  <c r="AA194" i="13"/>
  <c r="X194" i="13"/>
  <c r="AH194" i="13"/>
  <c r="AI194" i="13" s="1"/>
  <c r="JI190" i="13"/>
  <c r="JH190" i="13"/>
  <c r="JG190" i="13"/>
  <c r="JF190" i="13"/>
  <c r="JE190" i="13"/>
  <c r="JL190" i="13"/>
  <c r="IP190" i="13"/>
  <c r="IO190" i="13"/>
  <c r="IN190" i="13"/>
  <c r="IM190" i="13"/>
  <c r="IL190" i="13"/>
  <c r="IQ190" i="13"/>
  <c r="HW190" i="13"/>
  <c r="HV190" i="13"/>
  <c r="HU190" i="13"/>
  <c r="HT190" i="13"/>
  <c r="HS190" i="13"/>
  <c r="HZ190" i="13"/>
  <c r="HD190" i="13"/>
  <c r="HC190" i="13"/>
  <c r="HB190" i="13"/>
  <c r="HA190" i="13"/>
  <c r="GZ190" i="13"/>
  <c r="HE190" i="13"/>
  <c r="GK190" i="13"/>
  <c r="GJ190" i="13"/>
  <c r="GI190" i="13"/>
  <c r="GH190" i="13"/>
  <c r="GG190" i="13"/>
  <c r="GN190" i="13"/>
  <c r="FR190" i="13"/>
  <c r="FQ190" i="13"/>
  <c r="FP190" i="13"/>
  <c r="FO190" i="13"/>
  <c r="FN190" i="13"/>
  <c r="FS190" i="13"/>
  <c r="EY190" i="13"/>
  <c r="EX190" i="13"/>
  <c r="EW190" i="13"/>
  <c r="EV190" i="13"/>
  <c r="EU190" i="13"/>
  <c r="FB190" i="13"/>
  <c r="EF190" i="13"/>
  <c r="EE190" i="13"/>
  <c r="ED190" i="13"/>
  <c r="EC190" i="13"/>
  <c r="EB190" i="13"/>
  <c r="EG190" i="13"/>
  <c r="DM190" i="13"/>
  <c r="DL190" i="13"/>
  <c r="DK190" i="13"/>
  <c r="DJ190" i="13"/>
  <c r="DI190" i="13"/>
  <c r="DP190" i="13"/>
  <c r="CT190" i="13"/>
  <c r="CS190" i="13"/>
  <c r="CR190" i="13"/>
  <c r="CQ190" i="13"/>
  <c r="CP190" i="13"/>
  <c r="CU190" i="13"/>
  <c r="CA190" i="13"/>
  <c r="BZ190" i="13"/>
  <c r="BY190" i="13"/>
  <c r="BX190" i="13"/>
  <c r="BT190" i="13"/>
  <c r="CD190" i="13"/>
  <c r="BC190" i="13"/>
  <c r="BB190" i="13"/>
  <c r="BA190" i="13"/>
  <c r="AZ190" i="13"/>
  <c r="AV190" i="13"/>
  <c r="BD190" i="13"/>
  <c r="AE190" i="13"/>
  <c r="AD190" i="13"/>
  <c r="AC190" i="13"/>
  <c r="AA190" i="13"/>
  <c r="X190" i="13"/>
  <c r="AH190" i="13"/>
  <c r="JI189" i="13"/>
  <c r="JH189" i="13"/>
  <c r="JG189" i="13"/>
  <c r="JF189" i="13"/>
  <c r="JE189" i="13"/>
  <c r="JJ189" i="13"/>
  <c r="IP189" i="13"/>
  <c r="IO189" i="13"/>
  <c r="IN189" i="13"/>
  <c r="IM189" i="13"/>
  <c r="IL189" i="13"/>
  <c r="IS189" i="13"/>
  <c r="IT189" i="13" s="1"/>
  <c r="HW189" i="13"/>
  <c r="HV189" i="13"/>
  <c r="HU189" i="13"/>
  <c r="HT189" i="13"/>
  <c r="HS189" i="13"/>
  <c r="HX189" i="13"/>
  <c r="HD189" i="13"/>
  <c r="HC189" i="13"/>
  <c r="HB189" i="13"/>
  <c r="HA189" i="13"/>
  <c r="GZ189" i="13"/>
  <c r="GK189" i="13"/>
  <c r="GJ189" i="13"/>
  <c r="GI189" i="13"/>
  <c r="GH189" i="13"/>
  <c r="GG189" i="13"/>
  <c r="GL189" i="13"/>
  <c r="FR189" i="13"/>
  <c r="FQ189" i="13"/>
  <c r="FP189" i="13"/>
  <c r="FO189" i="13"/>
  <c r="FN189" i="13"/>
  <c r="FU189" i="13"/>
  <c r="FV189" i="13" s="1"/>
  <c r="EY189" i="13"/>
  <c r="EX189" i="13"/>
  <c r="EW189" i="13"/>
  <c r="EV189" i="13"/>
  <c r="EU189" i="13"/>
  <c r="EZ189" i="13"/>
  <c r="EF189" i="13"/>
  <c r="EE189" i="13"/>
  <c r="ED189" i="13"/>
  <c r="EC189" i="13"/>
  <c r="EB189" i="13"/>
  <c r="EI189" i="13"/>
  <c r="EJ189" i="13" s="1"/>
  <c r="DM189" i="13"/>
  <c r="DL189" i="13"/>
  <c r="DK189" i="13"/>
  <c r="DJ189" i="13"/>
  <c r="DI189" i="13"/>
  <c r="DN189" i="13"/>
  <c r="CU189" i="13"/>
  <c r="CT189" i="13"/>
  <c r="CS189" i="13"/>
  <c r="CR189" i="13"/>
  <c r="CQ189" i="13"/>
  <c r="CP189" i="13"/>
  <c r="CW189" i="13"/>
  <c r="CX189" i="13" s="1"/>
  <c r="CA189" i="13"/>
  <c r="BZ189" i="13"/>
  <c r="BY189" i="13"/>
  <c r="BX189" i="13"/>
  <c r="BT189" i="13"/>
  <c r="CB189" i="13"/>
  <c r="BD189" i="13"/>
  <c r="BC189" i="13"/>
  <c r="BB189" i="13"/>
  <c r="BA189" i="13"/>
  <c r="AZ189" i="13"/>
  <c r="AV189" i="13"/>
  <c r="BF189" i="13"/>
  <c r="BG189" i="13" s="1"/>
  <c r="AE189" i="13"/>
  <c r="AD189" i="13"/>
  <c r="AC189" i="13"/>
  <c r="AA189" i="13"/>
  <c r="X189" i="13"/>
  <c r="AF189" i="13"/>
  <c r="JI188" i="13"/>
  <c r="JH188" i="13"/>
  <c r="JG188" i="13"/>
  <c r="JF188" i="13"/>
  <c r="JE188" i="13"/>
  <c r="JJ188" i="13"/>
  <c r="IP188" i="13"/>
  <c r="IO188" i="13"/>
  <c r="IN188" i="13"/>
  <c r="IM188" i="13"/>
  <c r="IL188" i="13"/>
  <c r="IS188" i="13"/>
  <c r="HW188" i="13"/>
  <c r="HV188" i="13"/>
  <c r="HU188" i="13"/>
  <c r="HT188" i="13"/>
  <c r="HS188" i="13"/>
  <c r="HX188" i="13"/>
  <c r="HD188" i="13"/>
  <c r="HC188" i="13"/>
  <c r="HB188" i="13"/>
  <c r="HA188" i="13"/>
  <c r="GZ188" i="13"/>
  <c r="HG188" i="13"/>
  <c r="GK188" i="13"/>
  <c r="GJ188" i="13"/>
  <c r="GI188" i="13"/>
  <c r="GH188" i="13"/>
  <c r="GG188" i="13"/>
  <c r="GL188" i="13"/>
  <c r="FR188" i="13"/>
  <c r="FQ188" i="13"/>
  <c r="FP188" i="13"/>
  <c r="FO188" i="13"/>
  <c r="FN188" i="13"/>
  <c r="FU188" i="13"/>
  <c r="EY188" i="13"/>
  <c r="EX188" i="13"/>
  <c r="EW188" i="13"/>
  <c r="EV188" i="13"/>
  <c r="EU188" i="13"/>
  <c r="EZ188" i="13"/>
  <c r="EF188" i="13"/>
  <c r="EE188" i="13"/>
  <c r="ED188" i="13"/>
  <c r="EC188" i="13"/>
  <c r="EB188" i="13"/>
  <c r="EI188" i="13"/>
  <c r="DM188" i="13"/>
  <c r="DL188" i="13"/>
  <c r="DK188" i="13"/>
  <c r="DJ188" i="13"/>
  <c r="DI188" i="13"/>
  <c r="DN188" i="13"/>
  <c r="CT188" i="13"/>
  <c r="CS188" i="13"/>
  <c r="CR188" i="13"/>
  <c r="CQ188" i="13"/>
  <c r="CP188" i="13"/>
  <c r="CW188" i="13"/>
  <c r="CA188" i="13"/>
  <c r="BZ188" i="13"/>
  <c r="BY188" i="13"/>
  <c r="BX188" i="13"/>
  <c r="BT188" i="13"/>
  <c r="CB188" i="13"/>
  <c r="BC188" i="13"/>
  <c r="BB188" i="13"/>
  <c r="BA188" i="13"/>
  <c r="AZ188" i="13"/>
  <c r="AV188" i="13"/>
  <c r="BF188" i="13"/>
  <c r="AE188" i="13"/>
  <c r="AD188" i="13"/>
  <c r="AC188" i="13"/>
  <c r="AA188" i="13"/>
  <c r="X188" i="13"/>
  <c r="AF188" i="13"/>
  <c r="JI186" i="13"/>
  <c r="JH186" i="13"/>
  <c r="JG186" i="13"/>
  <c r="JF186" i="13"/>
  <c r="JE186" i="13"/>
  <c r="JJ186" i="13"/>
  <c r="IQ186" i="13"/>
  <c r="IP186" i="13"/>
  <c r="IO186" i="13"/>
  <c r="IN186" i="13"/>
  <c r="IM186" i="13"/>
  <c r="IL186" i="13"/>
  <c r="IS186" i="13"/>
  <c r="IT186" i="13" s="1"/>
  <c r="HW186" i="13"/>
  <c r="HV186" i="13"/>
  <c r="HU186" i="13"/>
  <c r="HT186" i="13"/>
  <c r="HS186" i="13"/>
  <c r="HD186" i="13"/>
  <c r="HC186" i="13"/>
  <c r="HB186" i="13"/>
  <c r="HA186" i="13"/>
  <c r="GZ186" i="13"/>
  <c r="HG186" i="13"/>
  <c r="GK186" i="13"/>
  <c r="GJ186" i="13"/>
  <c r="GI186" i="13"/>
  <c r="GH186" i="13"/>
  <c r="GG186" i="13"/>
  <c r="GL186" i="13"/>
  <c r="FR186" i="13"/>
  <c r="FQ186" i="13"/>
  <c r="FP186" i="13"/>
  <c r="FO186" i="13"/>
  <c r="FN186" i="13"/>
  <c r="EY186" i="13"/>
  <c r="EX186" i="13"/>
  <c r="EW186" i="13"/>
  <c r="EV186" i="13"/>
  <c r="EU186" i="13"/>
  <c r="EZ186" i="13"/>
  <c r="EF186" i="13"/>
  <c r="EE186" i="13"/>
  <c r="ED186" i="13"/>
  <c r="EC186" i="13"/>
  <c r="EB186" i="13"/>
  <c r="EG186" i="13"/>
  <c r="DM186" i="13"/>
  <c r="DL186" i="13"/>
  <c r="DK186" i="13"/>
  <c r="DJ186" i="13"/>
  <c r="DI186" i="13"/>
  <c r="DN186" i="13"/>
  <c r="CT186" i="13"/>
  <c r="CS186" i="13"/>
  <c r="CR186" i="13"/>
  <c r="CQ186" i="13"/>
  <c r="CP186" i="13"/>
  <c r="CA186" i="13"/>
  <c r="BZ186" i="13"/>
  <c r="BY186" i="13"/>
  <c r="BX186" i="13"/>
  <c r="BT186" i="13"/>
  <c r="CB186" i="13"/>
  <c r="BC186" i="13"/>
  <c r="BB186" i="13"/>
  <c r="BA186" i="13"/>
  <c r="AZ186" i="13"/>
  <c r="AV186" i="13"/>
  <c r="BD186" i="13"/>
  <c r="AE186" i="13"/>
  <c r="AD186" i="13"/>
  <c r="AC186" i="13"/>
  <c r="AA186" i="13"/>
  <c r="X186" i="13"/>
  <c r="JI184" i="13"/>
  <c r="JH184" i="13"/>
  <c r="JG184" i="13"/>
  <c r="JF184" i="13"/>
  <c r="JE184" i="13"/>
  <c r="JJ184" i="13"/>
  <c r="IP184" i="13"/>
  <c r="IO184" i="13"/>
  <c r="IN184" i="13"/>
  <c r="IM184" i="13"/>
  <c r="IL184" i="13"/>
  <c r="IS184" i="13"/>
  <c r="IT184" i="13" s="1"/>
  <c r="HW184" i="13"/>
  <c r="HV184" i="13"/>
  <c r="HU184" i="13"/>
  <c r="HT184" i="13"/>
  <c r="HS184" i="13"/>
  <c r="HX184" i="13"/>
  <c r="HE184" i="13"/>
  <c r="HD184" i="13"/>
  <c r="HC184" i="13"/>
  <c r="HB184" i="13"/>
  <c r="HA184" i="13"/>
  <c r="GZ184" i="13"/>
  <c r="GK184" i="13"/>
  <c r="GJ184" i="13"/>
  <c r="GI184" i="13"/>
  <c r="GH184" i="13"/>
  <c r="GG184" i="13"/>
  <c r="GL184" i="13"/>
  <c r="FS184" i="13"/>
  <c r="FR184" i="13"/>
  <c r="FQ184" i="13"/>
  <c r="FP184" i="13"/>
  <c r="FO184" i="13"/>
  <c r="FN184" i="13"/>
  <c r="FU184" i="13"/>
  <c r="FV184" i="13" s="1"/>
  <c r="EY184" i="13"/>
  <c r="EX184" i="13"/>
  <c r="EW184" i="13"/>
  <c r="EV184" i="13"/>
  <c r="EU184" i="13"/>
  <c r="EZ184" i="13"/>
  <c r="EF184" i="13"/>
  <c r="EE184" i="13"/>
  <c r="ED184" i="13"/>
  <c r="EC184" i="13"/>
  <c r="EB184" i="13"/>
  <c r="EG184" i="13"/>
  <c r="DM184" i="13"/>
  <c r="DL184" i="13"/>
  <c r="DK184" i="13"/>
  <c r="DJ184" i="13"/>
  <c r="DI184" i="13"/>
  <c r="DN184" i="13"/>
  <c r="CT184" i="13"/>
  <c r="CS184" i="13"/>
  <c r="CR184" i="13"/>
  <c r="CQ184" i="13"/>
  <c r="CP184" i="13"/>
  <c r="CW184" i="13"/>
  <c r="CX184" i="13" s="1"/>
  <c r="CA184" i="13"/>
  <c r="BZ184" i="13"/>
  <c r="BY184" i="13"/>
  <c r="BX184" i="13"/>
  <c r="BT184" i="13"/>
  <c r="CB184" i="13"/>
  <c r="BC184" i="13"/>
  <c r="BB184" i="13"/>
  <c r="BA184" i="13"/>
  <c r="AZ184" i="13"/>
  <c r="AV184" i="13"/>
  <c r="AE184" i="13"/>
  <c r="AD184" i="13"/>
  <c r="AC184" i="13"/>
  <c r="AA184" i="13"/>
  <c r="X184" i="13"/>
  <c r="AF184" i="13"/>
  <c r="JI182" i="13"/>
  <c r="JH182" i="13"/>
  <c r="JG182" i="13"/>
  <c r="JF182" i="13"/>
  <c r="JE182" i="13"/>
  <c r="JJ182" i="13"/>
  <c r="IP182" i="13"/>
  <c r="IO182" i="13"/>
  <c r="IN182" i="13"/>
  <c r="IM182" i="13"/>
  <c r="IL182" i="13"/>
  <c r="IQ182" i="13"/>
  <c r="HW182" i="13"/>
  <c r="HV182" i="13"/>
  <c r="HU182" i="13"/>
  <c r="HT182" i="13"/>
  <c r="HS182" i="13"/>
  <c r="HX182" i="13"/>
  <c r="HD182" i="13"/>
  <c r="HC182" i="13"/>
  <c r="HB182" i="13"/>
  <c r="HA182" i="13"/>
  <c r="GZ182" i="13"/>
  <c r="HE182" i="13"/>
  <c r="GK182" i="13"/>
  <c r="GJ182" i="13"/>
  <c r="GI182" i="13"/>
  <c r="GH182" i="13"/>
  <c r="GG182" i="13"/>
  <c r="GL182" i="13"/>
  <c r="FS182" i="13"/>
  <c r="FR182" i="13"/>
  <c r="FQ182" i="13"/>
  <c r="FP182" i="13"/>
  <c r="FO182" i="13"/>
  <c r="FN182" i="13"/>
  <c r="EY182" i="13"/>
  <c r="EX182" i="13"/>
  <c r="EW182" i="13"/>
  <c r="EV182" i="13"/>
  <c r="EU182" i="13"/>
  <c r="EZ182" i="13"/>
  <c r="EF182" i="13"/>
  <c r="EE182" i="13"/>
  <c r="ED182" i="13"/>
  <c r="EC182" i="13"/>
  <c r="EB182" i="13"/>
  <c r="EG182" i="13"/>
  <c r="DM182" i="13"/>
  <c r="DL182" i="13"/>
  <c r="DK182" i="13"/>
  <c r="DJ182" i="13"/>
  <c r="DI182" i="13"/>
  <c r="DN182" i="13"/>
  <c r="CT182" i="13"/>
  <c r="CS182" i="13"/>
  <c r="CR182" i="13"/>
  <c r="CQ182" i="13"/>
  <c r="CP182" i="13"/>
  <c r="CU182" i="13"/>
  <c r="CA182" i="13"/>
  <c r="BZ182" i="13"/>
  <c r="BY182" i="13"/>
  <c r="BX182" i="13"/>
  <c r="BT182" i="13"/>
  <c r="CB182" i="13"/>
  <c r="BD182" i="13"/>
  <c r="BC182" i="13"/>
  <c r="BB182" i="13"/>
  <c r="BA182" i="13"/>
  <c r="AZ182" i="13"/>
  <c r="AV182" i="13"/>
  <c r="AE182" i="13"/>
  <c r="AD182" i="13"/>
  <c r="AC182" i="13"/>
  <c r="AA182" i="13"/>
  <c r="X182" i="13"/>
  <c r="AF182" i="13"/>
  <c r="JI181" i="13"/>
  <c r="JH181" i="13"/>
  <c r="JG181" i="13"/>
  <c r="JF181" i="13"/>
  <c r="JE181" i="13"/>
  <c r="JJ181" i="13"/>
  <c r="IQ181" i="13"/>
  <c r="IP181" i="13"/>
  <c r="IO181" i="13"/>
  <c r="IN181" i="13"/>
  <c r="IM181" i="13"/>
  <c r="IL181" i="13"/>
  <c r="IS181" i="13"/>
  <c r="IT181" i="13" s="1"/>
  <c r="HW181" i="13"/>
  <c r="HV181" i="13"/>
  <c r="HU181" i="13"/>
  <c r="HT181" i="13"/>
  <c r="HS181" i="13"/>
  <c r="HX181" i="13"/>
  <c r="HD181" i="13"/>
  <c r="HC181" i="13"/>
  <c r="HB181" i="13"/>
  <c r="HA181" i="13"/>
  <c r="GZ181" i="13"/>
  <c r="HG181" i="13"/>
  <c r="HH181" i="13" s="1"/>
  <c r="GK181" i="13"/>
  <c r="GJ181" i="13"/>
  <c r="GI181" i="13"/>
  <c r="GH181" i="13"/>
  <c r="GG181" i="13"/>
  <c r="GL181" i="13"/>
  <c r="FR181" i="13"/>
  <c r="FQ181" i="13"/>
  <c r="FP181" i="13"/>
  <c r="FO181" i="13"/>
  <c r="FN181" i="13"/>
  <c r="EY181" i="13"/>
  <c r="EX181" i="13"/>
  <c r="EW181" i="13"/>
  <c r="EV181" i="13"/>
  <c r="EU181" i="13"/>
  <c r="EZ181" i="13"/>
  <c r="EF181" i="13"/>
  <c r="EE181" i="13"/>
  <c r="ED181" i="13"/>
  <c r="EC181" i="13"/>
  <c r="EB181" i="13"/>
  <c r="EI181" i="13"/>
  <c r="EJ181" i="13" s="1"/>
  <c r="DM181" i="13"/>
  <c r="DL181" i="13"/>
  <c r="DK181" i="13"/>
  <c r="DJ181" i="13"/>
  <c r="DI181" i="13"/>
  <c r="DN181" i="13"/>
  <c r="CT181" i="13"/>
  <c r="CS181" i="13"/>
  <c r="CR181" i="13"/>
  <c r="CQ181" i="13"/>
  <c r="CP181" i="13"/>
  <c r="CW181" i="13"/>
  <c r="CX181" i="13" s="1"/>
  <c r="CA181" i="13"/>
  <c r="BZ181" i="13"/>
  <c r="BY181" i="13"/>
  <c r="BX181" i="13"/>
  <c r="BT181" i="13"/>
  <c r="CB181" i="13"/>
  <c r="BC181" i="13"/>
  <c r="BB181" i="13"/>
  <c r="BA181" i="13"/>
  <c r="AZ181" i="13"/>
  <c r="AV181" i="13"/>
  <c r="BF181" i="13"/>
  <c r="BG181" i="13" s="1"/>
  <c r="AE181" i="13"/>
  <c r="AD181" i="13"/>
  <c r="AC181" i="13"/>
  <c r="AA181" i="13"/>
  <c r="X181" i="13"/>
  <c r="AF181" i="13"/>
  <c r="JI180" i="13"/>
  <c r="JH180" i="13"/>
  <c r="JG180" i="13"/>
  <c r="JF180" i="13"/>
  <c r="JE180" i="13"/>
  <c r="JJ180" i="13"/>
  <c r="IP180" i="13"/>
  <c r="IO180" i="13"/>
  <c r="IN180" i="13"/>
  <c r="IM180" i="13"/>
  <c r="IL180" i="13"/>
  <c r="IQ180" i="13"/>
  <c r="HX180" i="13"/>
  <c r="HW180" i="13"/>
  <c r="HV180" i="13"/>
  <c r="HU180" i="13"/>
  <c r="HT180" i="13"/>
  <c r="HS180" i="13"/>
  <c r="HD180" i="13"/>
  <c r="HC180" i="13"/>
  <c r="HB180" i="13"/>
  <c r="HA180" i="13"/>
  <c r="GZ180" i="13"/>
  <c r="HE180" i="13"/>
  <c r="GK180" i="13"/>
  <c r="GJ180" i="13"/>
  <c r="GI180" i="13"/>
  <c r="GH180" i="13"/>
  <c r="GG180" i="13"/>
  <c r="GL180" i="13"/>
  <c r="FR180" i="13"/>
  <c r="FQ180" i="13"/>
  <c r="FP180" i="13"/>
  <c r="FO180" i="13"/>
  <c r="FN180" i="13"/>
  <c r="FS180" i="13"/>
  <c r="EY180" i="13"/>
  <c r="EX180" i="13"/>
  <c r="EW180" i="13"/>
  <c r="EV180" i="13"/>
  <c r="EU180" i="13"/>
  <c r="EZ180" i="13"/>
  <c r="EF180" i="13"/>
  <c r="EE180" i="13"/>
  <c r="ED180" i="13"/>
  <c r="EC180" i="13"/>
  <c r="EB180" i="13"/>
  <c r="EG180" i="13"/>
  <c r="DM180" i="13"/>
  <c r="DL180" i="13"/>
  <c r="DK180" i="13"/>
  <c r="DJ180" i="13"/>
  <c r="DI180" i="13"/>
  <c r="DN180" i="13"/>
  <c r="CT180" i="13"/>
  <c r="CS180" i="13"/>
  <c r="CR180" i="13"/>
  <c r="CQ180" i="13"/>
  <c r="CP180" i="13"/>
  <c r="CU180" i="13"/>
  <c r="CA180" i="13"/>
  <c r="BZ180" i="13"/>
  <c r="BY180" i="13"/>
  <c r="BX180" i="13"/>
  <c r="BT180" i="13"/>
  <c r="CB180" i="13"/>
  <c r="BC180" i="13"/>
  <c r="BB180" i="13"/>
  <c r="BA180" i="13"/>
  <c r="AZ180" i="13"/>
  <c r="AV180" i="13"/>
  <c r="BD180" i="13"/>
  <c r="AE180" i="13"/>
  <c r="AD180" i="13"/>
  <c r="AC180" i="13"/>
  <c r="AA180" i="13"/>
  <c r="X180" i="13"/>
  <c r="AF180" i="13"/>
  <c r="JI179" i="13"/>
  <c r="JH179" i="13"/>
  <c r="JG179" i="13"/>
  <c r="JF179" i="13"/>
  <c r="JE179" i="13"/>
  <c r="JL179" i="13"/>
  <c r="JM179" i="13" s="1"/>
  <c r="IP179" i="13"/>
  <c r="IO179" i="13"/>
  <c r="IN179" i="13"/>
  <c r="IM179" i="13"/>
  <c r="IL179" i="13"/>
  <c r="IQ179" i="13"/>
  <c r="HW179" i="13"/>
  <c r="HV179" i="13"/>
  <c r="HU179" i="13"/>
  <c r="HT179" i="13"/>
  <c r="HS179" i="13"/>
  <c r="HZ179" i="13"/>
  <c r="IA179" i="13" s="1"/>
  <c r="HD179" i="13"/>
  <c r="HC179" i="13"/>
  <c r="HB179" i="13"/>
  <c r="HA179" i="13"/>
  <c r="GZ179" i="13"/>
  <c r="HE179" i="13"/>
  <c r="GK179" i="13"/>
  <c r="GJ179" i="13"/>
  <c r="GI179" i="13"/>
  <c r="GH179" i="13"/>
  <c r="GG179" i="13"/>
  <c r="GN179" i="13"/>
  <c r="GO179" i="13" s="1"/>
  <c r="FR179" i="13"/>
  <c r="FQ179" i="13"/>
  <c r="FP179" i="13"/>
  <c r="FO179" i="13"/>
  <c r="FN179" i="13"/>
  <c r="FS179" i="13"/>
  <c r="EZ179" i="13"/>
  <c r="EY179" i="13"/>
  <c r="EX179" i="13"/>
  <c r="EW179" i="13"/>
  <c r="EV179" i="13"/>
  <c r="EU179" i="13"/>
  <c r="FB179" i="13"/>
  <c r="FC179" i="13" s="1"/>
  <c r="EF179" i="13"/>
  <c r="EE179" i="13"/>
  <c r="ED179" i="13"/>
  <c r="EC179" i="13"/>
  <c r="EB179" i="13"/>
  <c r="EG179" i="13"/>
  <c r="DM179" i="13"/>
  <c r="DL179" i="13"/>
  <c r="DK179" i="13"/>
  <c r="DJ179" i="13"/>
  <c r="DI179" i="13"/>
  <c r="DP179" i="13"/>
  <c r="DQ179" i="13" s="1"/>
  <c r="CT179" i="13"/>
  <c r="CS179" i="13"/>
  <c r="CR179" i="13"/>
  <c r="CQ179" i="13"/>
  <c r="CP179" i="13"/>
  <c r="CU179" i="13"/>
  <c r="CA179" i="13"/>
  <c r="BZ179" i="13"/>
  <c r="BY179" i="13"/>
  <c r="BX179" i="13"/>
  <c r="BT179" i="13"/>
  <c r="CD179" i="13"/>
  <c r="CE179" i="13" s="1"/>
  <c r="BC179" i="13"/>
  <c r="BB179" i="13"/>
  <c r="BA179" i="13"/>
  <c r="AZ179" i="13"/>
  <c r="AV179" i="13"/>
  <c r="BD179" i="13"/>
  <c r="AF179" i="13"/>
  <c r="AE179" i="13"/>
  <c r="AD179" i="13"/>
  <c r="AC179" i="13"/>
  <c r="AA179" i="13"/>
  <c r="X179" i="13"/>
  <c r="AH179" i="13"/>
  <c r="AI179" i="13" s="1"/>
  <c r="JI178" i="13"/>
  <c r="JH178" i="13"/>
  <c r="JG178" i="13"/>
  <c r="JF178" i="13"/>
  <c r="JE178" i="13"/>
  <c r="JJ178" i="13"/>
  <c r="IP178" i="13"/>
  <c r="IO178" i="13"/>
  <c r="IN178" i="13"/>
  <c r="IM178" i="13"/>
  <c r="IL178" i="13"/>
  <c r="IQ178" i="13"/>
  <c r="HW178" i="13"/>
  <c r="HV178" i="13"/>
  <c r="HU178" i="13"/>
  <c r="HT178" i="13"/>
  <c r="HS178" i="13"/>
  <c r="HX178" i="13"/>
  <c r="HD178" i="13"/>
  <c r="HC178" i="13"/>
  <c r="HB178" i="13"/>
  <c r="HA178" i="13"/>
  <c r="GZ178" i="13"/>
  <c r="HE178" i="13"/>
  <c r="GK178" i="13"/>
  <c r="GJ178" i="13"/>
  <c r="GI178" i="13"/>
  <c r="GH178" i="13"/>
  <c r="GG178" i="13"/>
  <c r="GL178" i="13"/>
  <c r="FR178" i="13"/>
  <c r="FQ178" i="13"/>
  <c r="FP178" i="13"/>
  <c r="FO178" i="13"/>
  <c r="FN178" i="13"/>
  <c r="FS178" i="13"/>
  <c r="EY178" i="13"/>
  <c r="EX178" i="13"/>
  <c r="EW178" i="13"/>
  <c r="EV178" i="13"/>
  <c r="EU178" i="13"/>
  <c r="EZ178" i="13"/>
  <c r="EG178" i="13"/>
  <c r="EF178" i="13"/>
  <c r="EE178" i="13"/>
  <c r="ED178" i="13"/>
  <c r="EC178" i="13"/>
  <c r="EB178" i="13"/>
  <c r="DM178" i="13"/>
  <c r="DL178" i="13"/>
  <c r="DK178" i="13"/>
  <c r="DJ178" i="13"/>
  <c r="DI178" i="13"/>
  <c r="DN178" i="13"/>
  <c r="CT178" i="13"/>
  <c r="CS178" i="13"/>
  <c r="CR178" i="13"/>
  <c r="CQ178" i="13"/>
  <c r="CP178" i="13"/>
  <c r="CU178" i="13"/>
  <c r="CA178" i="13"/>
  <c r="BZ178" i="13"/>
  <c r="BY178" i="13"/>
  <c r="BX178" i="13"/>
  <c r="BT178" i="13"/>
  <c r="CB178" i="13"/>
  <c r="BC178" i="13"/>
  <c r="BB178" i="13"/>
  <c r="BA178" i="13"/>
  <c r="AZ178" i="13"/>
  <c r="AV178" i="13"/>
  <c r="BD178" i="13"/>
  <c r="AE178" i="13"/>
  <c r="AD178" i="13"/>
  <c r="AC178" i="13"/>
  <c r="AA178" i="13"/>
  <c r="X178" i="13"/>
  <c r="AF178" i="13"/>
  <c r="JI177" i="13"/>
  <c r="JH177" i="13"/>
  <c r="JG177" i="13"/>
  <c r="JF177" i="13"/>
  <c r="JE177" i="13"/>
  <c r="JJ177" i="13"/>
  <c r="IP177" i="13"/>
  <c r="IO177" i="13"/>
  <c r="IN177" i="13"/>
  <c r="IM177" i="13"/>
  <c r="IL177" i="13"/>
  <c r="IS177" i="13"/>
  <c r="IT177" i="13" s="1"/>
  <c r="HW177" i="13"/>
  <c r="HV177" i="13"/>
  <c r="HU177" i="13"/>
  <c r="HT177" i="13"/>
  <c r="HS177" i="13"/>
  <c r="HX177" i="13"/>
  <c r="HD177" i="13"/>
  <c r="HC177" i="13"/>
  <c r="HB177" i="13"/>
  <c r="HA177" i="13"/>
  <c r="GZ177" i="13"/>
  <c r="HG177" i="13"/>
  <c r="HH177" i="13" s="1"/>
  <c r="GK177" i="13"/>
  <c r="GJ177" i="13"/>
  <c r="GI177" i="13"/>
  <c r="GH177" i="13"/>
  <c r="GG177" i="13"/>
  <c r="GL177" i="13"/>
  <c r="FR177" i="13"/>
  <c r="FQ177" i="13"/>
  <c r="FP177" i="13"/>
  <c r="FO177" i="13"/>
  <c r="FN177" i="13"/>
  <c r="FU177" i="13"/>
  <c r="FV177" i="13" s="1"/>
  <c r="EY177" i="13"/>
  <c r="EX177" i="13"/>
  <c r="EW177" i="13"/>
  <c r="EV177" i="13"/>
  <c r="EU177" i="13"/>
  <c r="EZ177" i="13"/>
  <c r="EF177" i="13"/>
  <c r="EE177" i="13"/>
  <c r="ED177" i="13"/>
  <c r="EC177" i="13"/>
  <c r="EB177" i="13"/>
  <c r="EI177" i="13"/>
  <c r="EJ177" i="13" s="1"/>
  <c r="DM177" i="13"/>
  <c r="DL177" i="13"/>
  <c r="DK177" i="13"/>
  <c r="DJ177" i="13"/>
  <c r="DI177" i="13"/>
  <c r="DN177" i="13"/>
  <c r="CT177" i="13"/>
  <c r="CS177" i="13"/>
  <c r="CR177" i="13"/>
  <c r="CQ177" i="13"/>
  <c r="CP177" i="13"/>
  <c r="CW177" i="13"/>
  <c r="CX177" i="13" s="1"/>
  <c r="CA177" i="13"/>
  <c r="BZ177" i="13"/>
  <c r="BY177" i="13"/>
  <c r="BX177" i="13"/>
  <c r="BT177" i="13"/>
  <c r="CB177" i="13"/>
  <c r="BC177" i="13"/>
  <c r="BB177" i="13"/>
  <c r="BA177" i="13"/>
  <c r="AZ177" i="13"/>
  <c r="AV177" i="13"/>
  <c r="BF177" i="13"/>
  <c r="BG177" i="13" s="1"/>
  <c r="AE177" i="13"/>
  <c r="AD177" i="13"/>
  <c r="AC177" i="13"/>
  <c r="AA177" i="13"/>
  <c r="X177" i="13"/>
  <c r="AF177" i="13"/>
  <c r="JI175" i="13"/>
  <c r="JH175" i="13"/>
  <c r="JG175" i="13"/>
  <c r="JF175" i="13"/>
  <c r="JE175" i="13"/>
  <c r="JJ175" i="13"/>
  <c r="IP175" i="13"/>
  <c r="IO175" i="13"/>
  <c r="IN175" i="13"/>
  <c r="IM175" i="13"/>
  <c r="IL175" i="13"/>
  <c r="IQ175" i="13"/>
  <c r="HW175" i="13"/>
  <c r="HV175" i="13"/>
  <c r="HU175" i="13"/>
  <c r="HT175" i="13"/>
  <c r="HS175" i="13"/>
  <c r="HX175" i="13"/>
  <c r="HD175" i="13"/>
  <c r="HC175" i="13"/>
  <c r="HB175" i="13"/>
  <c r="HA175" i="13"/>
  <c r="GZ175" i="13"/>
  <c r="HE175" i="13"/>
  <c r="GK175" i="13"/>
  <c r="GJ175" i="13"/>
  <c r="GI175" i="13"/>
  <c r="GH175" i="13"/>
  <c r="GG175" i="13"/>
  <c r="GL175" i="13"/>
  <c r="FS175" i="13"/>
  <c r="FR175" i="13"/>
  <c r="FQ175" i="13"/>
  <c r="FP175" i="13"/>
  <c r="FO175" i="13"/>
  <c r="FN175" i="13"/>
  <c r="EY175" i="13"/>
  <c r="EX175" i="13"/>
  <c r="EW175" i="13"/>
  <c r="EV175" i="13"/>
  <c r="EU175" i="13"/>
  <c r="EZ175" i="13"/>
  <c r="EF175" i="13"/>
  <c r="EE175" i="13"/>
  <c r="ED175" i="13"/>
  <c r="EC175" i="13"/>
  <c r="EB175" i="13"/>
  <c r="EG175" i="13"/>
  <c r="DM175" i="13"/>
  <c r="DL175" i="13"/>
  <c r="DK175" i="13"/>
  <c r="DJ175" i="13"/>
  <c r="DI175" i="13"/>
  <c r="DN175" i="13"/>
  <c r="CT175" i="13"/>
  <c r="CS175" i="13"/>
  <c r="CR175" i="13"/>
  <c r="CQ175" i="13"/>
  <c r="CP175" i="13"/>
  <c r="CU175" i="13"/>
  <c r="CA175" i="13"/>
  <c r="BZ175" i="13"/>
  <c r="BY175" i="13"/>
  <c r="BX175" i="13"/>
  <c r="BT175" i="13"/>
  <c r="CB175" i="13"/>
  <c r="BD175" i="13"/>
  <c r="BC175" i="13"/>
  <c r="BB175" i="13"/>
  <c r="BA175" i="13"/>
  <c r="AZ175" i="13"/>
  <c r="AV175" i="13"/>
  <c r="AE175" i="13"/>
  <c r="AD175" i="13"/>
  <c r="AC175" i="13"/>
  <c r="AA175" i="13"/>
  <c r="X175" i="13"/>
  <c r="AF175" i="13"/>
  <c r="JI174" i="13"/>
  <c r="JH174" i="13"/>
  <c r="JG174" i="13"/>
  <c r="JF174" i="13"/>
  <c r="JE174" i="13"/>
  <c r="JJ174" i="13"/>
  <c r="IP174" i="13"/>
  <c r="IO174" i="13"/>
  <c r="IN174" i="13"/>
  <c r="IM174" i="13"/>
  <c r="IL174" i="13"/>
  <c r="IS174" i="13"/>
  <c r="IT174" i="13" s="1"/>
  <c r="HW174" i="13"/>
  <c r="HV174" i="13"/>
  <c r="HU174" i="13"/>
  <c r="HT174" i="13"/>
  <c r="HS174" i="13"/>
  <c r="HX174" i="13"/>
  <c r="HD174" i="13"/>
  <c r="HC174" i="13"/>
  <c r="HB174" i="13"/>
  <c r="HA174" i="13"/>
  <c r="GZ174" i="13"/>
  <c r="HG174" i="13"/>
  <c r="HH174" i="13" s="1"/>
  <c r="GK174" i="13"/>
  <c r="GJ174" i="13"/>
  <c r="GI174" i="13"/>
  <c r="GH174" i="13"/>
  <c r="GG174" i="13"/>
  <c r="GL174" i="13"/>
  <c r="FR174" i="13"/>
  <c r="FQ174" i="13"/>
  <c r="FP174" i="13"/>
  <c r="FO174" i="13"/>
  <c r="FN174" i="13"/>
  <c r="FU174" i="13"/>
  <c r="FV174" i="13" s="1"/>
  <c r="EY174" i="13"/>
  <c r="EX174" i="13"/>
  <c r="EW174" i="13"/>
  <c r="EV174" i="13"/>
  <c r="EU174" i="13"/>
  <c r="EZ174" i="13"/>
  <c r="EF174" i="13"/>
  <c r="EE174" i="13"/>
  <c r="ED174" i="13"/>
  <c r="EC174" i="13"/>
  <c r="EB174" i="13"/>
  <c r="EI174" i="13"/>
  <c r="EJ174" i="13" s="1"/>
  <c r="DM174" i="13"/>
  <c r="DL174" i="13"/>
  <c r="DK174" i="13"/>
  <c r="DJ174" i="13"/>
  <c r="DI174" i="13"/>
  <c r="DN174" i="13"/>
  <c r="CT174" i="13"/>
  <c r="CS174" i="13"/>
  <c r="CR174" i="13"/>
  <c r="CQ174" i="13"/>
  <c r="CP174" i="13"/>
  <c r="CW174" i="13"/>
  <c r="CX174" i="13" s="1"/>
  <c r="CA174" i="13"/>
  <c r="BZ174" i="13"/>
  <c r="BY174" i="13"/>
  <c r="BX174" i="13"/>
  <c r="BT174" i="13"/>
  <c r="CB174" i="13"/>
  <c r="BC174" i="13"/>
  <c r="BB174" i="13"/>
  <c r="BA174" i="13"/>
  <c r="AZ174" i="13"/>
  <c r="AV174" i="13"/>
  <c r="BF174" i="13"/>
  <c r="BG174" i="13" s="1"/>
  <c r="AE174" i="13"/>
  <c r="AD174" i="13"/>
  <c r="AC174" i="13"/>
  <c r="AA174" i="13"/>
  <c r="X174" i="13"/>
  <c r="AF174" i="13"/>
  <c r="JI173" i="13"/>
  <c r="JH173" i="13"/>
  <c r="JG173" i="13"/>
  <c r="JF173" i="13"/>
  <c r="JE173" i="13"/>
  <c r="JJ173" i="13"/>
  <c r="IP173" i="13"/>
  <c r="IO173" i="13"/>
  <c r="IN173" i="13"/>
  <c r="IM173" i="13"/>
  <c r="IL173" i="13"/>
  <c r="IQ173" i="13"/>
  <c r="HW173" i="13"/>
  <c r="HV173" i="13"/>
  <c r="HU173" i="13"/>
  <c r="HT173" i="13"/>
  <c r="HS173" i="13"/>
  <c r="HX173" i="13"/>
  <c r="HD173" i="13"/>
  <c r="HC173" i="13"/>
  <c r="HB173" i="13"/>
  <c r="HA173" i="13"/>
  <c r="GZ173" i="13"/>
  <c r="HE173" i="13"/>
  <c r="GK173" i="13"/>
  <c r="GJ173" i="13"/>
  <c r="GI173" i="13"/>
  <c r="GH173" i="13"/>
  <c r="GG173" i="13"/>
  <c r="GL173" i="13"/>
  <c r="FR173" i="13"/>
  <c r="FQ173" i="13"/>
  <c r="FP173" i="13"/>
  <c r="FO173" i="13"/>
  <c r="FN173" i="13"/>
  <c r="FS173" i="13"/>
  <c r="EY173" i="13"/>
  <c r="EX173" i="13"/>
  <c r="EW173" i="13"/>
  <c r="EV173" i="13"/>
  <c r="EU173" i="13"/>
  <c r="EZ173" i="13"/>
  <c r="EF173" i="13"/>
  <c r="EE173" i="13"/>
  <c r="ED173" i="13"/>
  <c r="EC173" i="13"/>
  <c r="EB173" i="13"/>
  <c r="EG173" i="13"/>
  <c r="DN173" i="13"/>
  <c r="DM173" i="13"/>
  <c r="DL173" i="13"/>
  <c r="DK173" i="13"/>
  <c r="DJ173" i="13"/>
  <c r="DI173" i="13"/>
  <c r="CT173" i="13"/>
  <c r="CS173" i="13"/>
  <c r="CR173" i="13"/>
  <c r="CQ173" i="13"/>
  <c r="CP173" i="13"/>
  <c r="CU173" i="13"/>
  <c r="CA173" i="13"/>
  <c r="BZ173" i="13"/>
  <c r="BY173" i="13"/>
  <c r="BX173" i="13"/>
  <c r="BT173" i="13"/>
  <c r="CB173" i="13"/>
  <c r="BC173" i="13"/>
  <c r="BB173" i="13"/>
  <c r="BA173" i="13"/>
  <c r="AZ173" i="13"/>
  <c r="AV173" i="13"/>
  <c r="BD173" i="13"/>
  <c r="AE173" i="13"/>
  <c r="AD173" i="13"/>
  <c r="AC173" i="13"/>
  <c r="AA173" i="13"/>
  <c r="X173" i="13"/>
  <c r="AF173" i="13"/>
  <c r="JI172" i="13"/>
  <c r="JH172" i="13"/>
  <c r="JG172" i="13"/>
  <c r="JF172" i="13"/>
  <c r="JE172" i="13"/>
  <c r="JL172" i="13"/>
  <c r="JM172" i="13" s="1"/>
  <c r="IP172" i="13"/>
  <c r="IO172" i="13"/>
  <c r="IN172" i="13"/>
  <c r="IM172" i="13"/>
  <c r="IL172" i="13"/>
  <c r="IQ172" i="13"/>
  <c r="HW172" i="13"/>
  <c r="HV172" i="13"/>
  <c r="HU172" i="13"/>
  <c r="HT172" i="13"/>
  <c r="HS172" i="13"/>
  <c r="HZ172" i="13"/>
  <c r="IA172" i="13" s="1"/>
  <c r="HD172" i="13"/>
  <c r="HC172" i="13"/>
  <c r="HB172" i="13"/>
  <c r="HA172" i="13"/>
  <c r="GZ172" i="13"/>
  <c r="HE172" i="13"/>
  <c r="GK172" i="13"/>
  <c r="GJ172" i="13"/>
  <c r="GI172" i="13"/>
  <c r="GH172" i="13"/>
  <c r="GG172" i="13"/>
  <c r="GN172" i="13"/>
  <c r="GO172" i="13" s="1"/>
  <c r="FR172" i="13"/>
  <c r="FQ172" i="13"/>
  <c r="FP172" i="13"/>
  <c r="FO172" i="13"/>
  <c r="FN172" i="13"/>
  <c r="FS172" i="13"/>
  <c r="EY172" i="13"/>
  <c r="EX172" i="13"/>
  <c r="EW172" i="13"/>
  <c r="EV172" i="13"/>
  <c r="EU172" i="13"/>
  <c r="FB172" i="13"/>
  <c r="FC172" i="13" s="1"/>
  <c r="EF172" i="13"/>
  <c r="EE172" i="13"/>
  <c r="ED172" i="13"/>
  <c r="EC172" i="13"/>
  <c r="EB172" i="13"/>
  <c r="EG172" i="13"/>
  <c r="DM172" i="13"/>
  <c r="DL172" i="13"/>
  <c r="DK172" i="13"/>
  <c r="DJ172" i="13"/>
  <c r="DI172" i="13"/>
  <c r="DP172" i="13"/>
  <c r="DQ172" i="13" s="1"/>
  <c r="CT172" i="13"/>
  <c r="CS172" i="13"/>
  <c r="CR172" i="13"/>
  <c r="CQ172" i="13"/>
  <c r="CP172" i="13"/>
  <c r="CU172" i="13"/>
  <c r="CA172" i="13"/>
  <c r="BZ172" i="13"/>
  <c r="BY172" i="13"/>
  <c r="BX172" i="13"/>
  <c r="BT172" i="13"/>
  <c r="CD172" i="13"/>
  <c r="CE172" i="13" s="1"/>
  <c r="BC172" i="13"/>
  <c r="BB172" i="13"/>
  <c r="BA172" i="13"/>
  <c r="AZ172" i="13"/>
  <c r="AV172" i="13"/>
  <c r="BD172" i="13"/>
  <c r="AE172" i="13"/>
  <c r="AD172" i="13"/>
  <c r="AC172" i="13"/>
  <c r="AA172" i="13"/>
  <c r="X172" i="13"/>
  <c r="AH172" i="13"/>
  <c r="AI172" i="13" s="1"/>
  <c r="JI169" i="13"/>
  <c r="JH169" i="13"/>
  <c r="JG169" i="13"/>
  <c r="JF169" i="13"/>
  <c r="JE169" i="13"/>
  <c r="JJ169" i="13"/>
  <c r="IQ169" i="13"/>
  <c r="IP169" i="13"/>
  <c r="IO169" i="13"/>
  <c r="IN169" i="13"/>
  <c r="IM169" i="13"/>
  <c r="IL169" i="13"/>
  <c r="HW169" i="13"/>
  <c r="HV169" i="13"/>
  <c r="HU169" i="13"/>
  <c r="HT169" i="13"/>
  <c r="HS169" i="13"/>
  <c r="HX169" i="13"/>
  <c r="HE169" i="13"/>
  <c r="HD169" i="13"/>
  <c r="HC169" i="13"/>
  <c r="HB169" i="13"/>
  <c r="HA169" i="13"/>
  <c r="GZ169" i="13"/>
  <c r="GK169" i="13"/>
  <c r="GJ169" i="13"/>
  <c r="GI169" i="13"/>
  <c r="GH169" i="13"/>
  <c r="GG169" i="13"/>
  <c r="GL169" i="13"/>
  <c r="FR169" i="13"/>
  <c r="FQ169" i="13"/>
  <c r="FP169" i="13"/>
  <c r="FO169" i="13"/>
  <c r="FN169" i="13"/>
  <c r="FS169" i="13"/>
  <c r="EY169" i="13"/>
  <c r="EX169" i="13"/>
  <c r="EW169" i="13"/>
  <c r="EV169" i="13"/>
  <c r="EU169" i="13"/>
  <c r="EZ169" i="13"/>
  <c r="EF169" i="13"/>
  <c r="EE169" i="13"/>
  <c r="ED169" i="13"/>
  <c r="EC169" i="13"/>
  <c r="EB169" i="13"/>
  <c r="EG169" i="13"/>
  <c r="DM169" i="13"/>
  <c r="DL169" i="13"/>
  <c r="DK169" i="13"/>
  <c r="DJ169" i="13"/>
  <c r="DI169" i="13"/>
  <c r="DN169" i="13"/>
  <c r="CT169" i="13"/>
  <c r="CS169" i="13"/>
  <c r="CR169" i="13"/>
  <c r="CQ169" i="13"/>
  <c r="CP169" i="13"/>
  <c r="CU169" i="13"/>
  <c r="CA169" i="13"/>
  <c r="BZ169" i="13"/>
  <c r="BY169" i="13"/>
  <c r="BX169" i="13"/>
  <c r="BT169" i="13"/>
  <c r="CB169" i="13"/>
  <c r="BC169" i="13"/>
  <c r="BB169" i="13"/>
  <c r="BA169" i="13"/>
  <c r="AZ169" i="13"/>
  <c r="AV169" i="13"/>
  <c r="BD169" i="13"/>
  <c r="AE169" i="13"/>
  <c r="AD169" i="13"/>
  <c r="AC169" i="13"/>
  <c r="AA169" i="13"/>
  <c r="X169" i="13"/>
  <c r="AF169" i="13"/>
  <c r="JI168" i="13"/>
  <c r="JH168" i="13"/>
  <c r="JG168" i="13"/>
  <c r="JF168" i="13"/>
  <c r="JE168" i="13"/>
  <c r="JJ168" i="13"/>
  <c r="IP168" i="13"/>
  <c r="IO168" i="13"/>
  <c r="IN168" i="13"/>
  <c r="IM168" i="13"/>
  <c r="IL168" i="13"/>
  <c r="IS168" i="13"/>
  <c r="IT168" i="13" s="1"/>
  <c r="HW168" i="13"/>
  <c r="HV168" i="13"/>
  <c r="HU168" i="13"/>
  <c r="HT168" i="13"/>
  <c r="HS168" i="13"/>
  <c r="HX168" i="13"/>
  <c r="HD168" i="13"/>
  <c r="HC168" i="13"/>
  <c r="HB168" i="13"/>
  <c r="HA168" i="13"/>
  <c r="GZ168" i="13"/>
  <c r="HG168" i="13"/>
  <c r="HH168" i="13" s="1"/>
  <c r="GK168" i="13"/>
  <c r="GJ168" i="13"/>
  <c r="GI168" i="13"/>
  <c r="GH168" i="13"/>
  <c r="GG168" i="13"/>
  <c r="GL168" i="13"/>
  <c r="FR168" i="13"/>
  <c r="FQ168" i="13"/>
  <c r="FP168" i="13"/>
  <c r="FO168" i="13"/>
  <c r="FN168" i="13"/>
  <c r="FU168" i="13"/>
  <c r="FV168" i="13" s="1"/>
  <c r="EY168" i="13"/>
  <c r="EX168" i="13"/>
  <c r="EW168" i="13"/>
  <c r="EV168" i="13"/>
  <c r="EU168" i="13"/>
  <c r="EZ168" i="13"/>
  <c r="EF168" i="13"/>
  <c r="EE168" i="13"/>
  <c r="ED168" i="13"/>
  <c r="EC168" i="13"/>
  <c r="EB168" i="13"/>
  <c r="EI168" i="13"/>
  <c r="EJ168" i="13" s="1"/>
  <c r="DM168" i="13"/>
  <c r="DL168" i="13"/>
  <c r="DK168" i="13"/>
  <c r="DJ168" i="13"/>
  <c r="DI168" i="13"/>
  <c r="DN168" i="13"/>
  <c r="CT168" i="13"/>
  <c r="CS168" i="13"/>
  <c r="CR168" i="13"/>
  <c r="CQ168" i="13"/>
  <c r="CP168" i="13"/>
  <c r="CW168" i="13"/>
  <c r="CX168" i="13" s="1"/>
  <c r="CA168" i="13"/>
  <c r="BZ168" i="13"/>
  <c r="BY168" i="13"/>
  <c r="BX168" i="13"/>
  <c r="BT168" i="13"/>
  <c r="CB168" i="13"/>
  <c r="BC168" i="13"/>
  <c r="BB168" i="13"/>
  <c r="BA168" i="13"/>
  <c r="AZ168" i="13"/>
  <c r="AV168" i="13"/>
  <c r="BF168" i="13"/>
  <c r="BG168" i="13" s="1"/>
  <c r="AE168" i="13"/>
  <c r="AD168" i="13"/>
  <c r="AC168" i="13"/>
  <c r="AA168" i="13"/>
  <c r="X168" i="13"/>
  <c r="AF168" i="13"/>
  <c r="JI167" i="13"/>
  <c r="JH167" i="13"/>
  <c r="JG167" i="13"/>
  <c r="JF167" i="13"/>
  <c r="JE167" i="13"/>
  <c r="JJ167" i="13"/>
  <c r="IP167" i="13"/>
  <c r="IO167" i="13"/>
  <c r="IN167" i="13"/>
  <c r="IM167" i="13"/>
  <c r="IL167" i="13"/>
  <c r="IQ167" i="13"/>
  <c r="HW167" i="13"/>
  <c r="HV167" i="13"/>
  <c r="HU167" i="13"/>
  <c r="HT167" i="13"/>
  <c r="HS167" i="13"/>
  <c r="HX167" i="13"/>
  <c r="HD167" i="13"/>
  <c r="HC167" i="13"/>
  <c r="HB167" i="13"/>
  <c r="HA167" i="13"/>
  <c r="GZ167" i="13"/>
  <c r="HE167" i="13"/>
  <c r="GL167" i="13"/>
  <c r="GK167" i="13"/>
  <c r="GJ167" i="13"/>
  <c r="GI167" i="13"/>
  <c r="GH167" i="13"/>
  <c r="GG167" i="13"/>
  <c r="FR167" i="13"/>
  <c r="FQ167" i="13"/>
  <c r="FP167" i="13"/>
  <c r="FO167" i="13"/>
  <c r="FN167" i="13"/>
  <c r="FS167" i="13"/>
  <c r="EZ167" i="13"/>
  <c r="EY167" i="13"/>
  <c r="EX167" i="13"/>
  <c r="EW167" i="13"/>
  <c r="EV167" i="13"/>
  <c r="EU167" i="13"/>
  <c r="EF167" i="13"/>
  <c r="EE167" i="13"/>
  <c r="ED167" i="13"/>
  <c r="EC167" i="13"/>
  <c r="EB167" i="13"/>
  <c r="EG167" i="13"/>
  <c r="DM167" i="13"/>
  <c r="DL167" i="13"/>
  <c r="DK167" i="13"/>
  <c r="DJ167" i="13"/>
  <c r="DI167" i="13"/>
  <c r="DN167" i="13"/>
  <c r="CT167" i="13"/>
  <c r="CS167" i="13"/>
  <c r="CR167" i="13"/>
  <c r="CQ167" i="13"/>
  <c r="CP167" i="13"/>
  <c r="CU167" i="13"/>
  <c r="CA167" i="13"/>
  <c r="BZ167" i="13"/>
  <c r="BY167" i="13"/>
  <c r="BX167" i="13"/>
  <c r="BT167" i="13"/>
  <c r="CB167" i="13"/>
  <c r="BC167" i="13"/>
  <c r="BB167" i="13"/>
  <c r="BA167" i="13"/>
  <c r="AZ167" i="13"/>
  <c r="AV167" i="13"/>
  <c r="BD167" i="13"/>
  <c r="AD167" i="13"/>
  <c r="AC167" i="13"/>
  <c r="AA167" i="13"/>
  <c r="X167" i="13"/>
  <c r="AE167" i="13"/>
  <c r="JJ166" i="13"/>
  <c r="JI166" i="13"/>
  <c r="JH166" i="13"/>
  <c r="JG166" i="13"/>
  <c r="JF166" i="13"/>
  <c r="JE166" i="13"/>
  <c r="IP166" i="13"/>
  <c r="IO166" i="13"/>
  <c r="IN166" i="13"/>
  <c r="IM166" i="13"/>
  <c r="IL166" i="13"/>
  <c r="IQ166" i="13"/>
  <c r="HX166" i="13"/>
  <c r="HW166" i="13"/>
  <c r="HV166" i="13"/>
  <c r="HU166" i="13"/>
  <c r="HT166" i="13"/>
  <c r="HS166" i="13"/>
  <c r="HD166" i="13"/>
  <c r="HC166" i="13"/>
  <c r="HB166" i="13"/>
  <c r="HA166" i="13"/>
  <c r="GZ166" i="13"/>
  <c r="HE166" i="13"/>
  <c r="GK166" i="13"/>
  <c r="GJ166" i="13"/>
  <c r="GI166" i="13"/>
  <c r="GH166" i="13"/>
  <c r="GG166" i="13"/>
  <c r="GL166" i="13"/>
  <c r="FR166" i="13"/>
  <c r="FQ166" i="13"/>
  <c r="FP166" i="13"/>
  <c r="FO166" i="13"/>
  <c r="FN166" i="13"/>
  <c r="FS166" i="13"/>
  <c r="EY166" i="13"/>
  <c r="EX166" i="13"/>
  <c r="EW166" i="13"/>
  <c r="EV166" i="13"/>
  <c r="EU166" i="13"/>
  <c r="EZ166" i="13"/>
  <c r="EF166" i="13"/>
  <c r="EE166" i="13"/>
  <c r="ED166" i="13"/>
  <c r="EC166" i="13"/>
  <c r="EB166" i="13"/>
  <c r="EG166" i="13"/>
  <c r="DM166" i="13"/>
  <c r="DL166" i="13"/>
  <c r="DK166" i="13"/>
  <c r="DJ166" i="13"/>
  <c r="DI166" i="13"/>
  <c r="DN166" i="13"/>
  <c r="CT166" i="13"/>
  <c r="CS166" i="13"/>
  <c r="CR166" i="13"/>
  <c r="CQ166" i="13"/>
  <c r="CP166" i="13"/>
  <c r="CU166" i="13"/>
  <c r="CA166" i="13"/>
  <c r="BZ166" i="13"/>
  <c r="BY166" i="13"/>
  <c r="BX166" i="13"/>
  <c r="BT166" i="13"/>
  <c r="CB166" i="13"/>
  <c r="BC166" i="13"/>
  <c r="BB166" i="13"/>
  <c r="BA166" i="13"/>
  <c r="AZ166" i="13"/>
  <c r="AV166" i="13"/>
  <c r="BD166" i="13"/>
  <c r="AD166" i="13"/>
  <c r="AC166" i="13"/>
  <c r="AA166" i="13"/>
  <c r="X166" i="13"/>
  <c r="AE166" i="13"/>
  <c r="JI165" i="13"/>
  <c r="JH165" i="13"/>
  <c r="JG165" i="13"/>
  <c r="JF165" i="13"/>
  <c r="JE165" i="13"/>
  <c r="JJ165" i="13"/>
  <c r="IP165" i="13"/>
  <c r="IO165" i="13"/>
  <c r="IN165" i="13"/>
  <c r="IM165" i="13"/>
  <c r="IL165" i="13"/>
  <c r="IQ165" i="13"/>
  <c r="HW165" i="13"/>
  <c r="HV165" i="13"/>
  <c r="HU165" i="13"/>
  <c r="HT165" i="13"/>
  <c r="HS165" i="13"/>
  <c r="HX165" i="13"/>
  <c r="HD165" i="13"/>
  <c r="HC165" i="13"/>
  <c r="HB165" i="13"/>
  <c r="HA165" i="13"/>
  <c r="GZ165" i="13"/>
  <c r="GK165" i="13"/>
  <c r="GJ165" i="13"/>
  <c r="GI165" i="13"/>
  <c r="GH165" i="13"/>
  <c r="GG165" i="13"/>
  <c r="GL165" i="13"/>
  <c r="FR165" i="13"/>
  <c r="FQ165" i="13"/>
  <c r="FP165" i="13"/>
  <c r="FO165" i="13"/>
  <c r="FN165" i="13"/>
  <c r="FS165" i="13"/>
  <c r="EY165" i="13"/>
  <c r="EX165" i="13"/>
  <c r="EW165" i="13"/>
  <c r="EV165" i="13"/>
  <c r="EU165" i="13"/>
  <c r="EZ165" i="13"/>
  <c r="EF165" i="13"/>
  <c r="EE165" i="13"/>
  <c r="ED165" i="13"/>
  <c r="EC165" i="13"/>
  <c r="EB165" i="13"/>
  <c r="EG165" i="13"/>
  <c r="DM165" i="13"/>
  <c r="DL165" i="13"/>
  <c r="DK165" i="13"/>
  <c r="DJ165" i="13"/>
  <c r="DI165" i="13"/>
  <c r="DN165" i="13"/>
  <c r="CT165" i="13"/>
  <c r="CS165" i="13"/>
  <c r="CR165" i="13"/>
  <c r="CQ165" i="13"/>
  <c r="CP165" i="13"/>
  <c r="CU165" i="13"/>
  <c r="CA165" i="13"/>
  <c r="BZ165" i="13"/>
  <c r="BY165" i="13"/>
  <c r="BX165" i="13"/>
  <c r="BT165" i="13"/>
  <c r="CB165" i="13"/>
  <c r="BC165" i="13"/>
  <c r="BB165" i="13"/>
  <c r="BA165" i="13"/>
  <c r="AZ165" i="13"/>
  <c r="AV165" i="13"/>
  <c r="BD165" i="13"/>
  <c r="AD165" i="13"/>
  <c r="AC165" i="13"/>
  <c r="AA165" i="13"/>
  <c r="X165" i="13"/>
  <c r="AE165" i="13"/>
  <c r="JI162" i="13"/>
  <c r="JH162" i="13"/>
  <c r="JG162" i="13"/>
  <c r="JF162" i="13"/>
  <c r="JE162" i="13"/>
  <c r="JJ162" i="13"/>
  <c r="IP162" i="13"/>
  <c r="IO162" i="13"/>
  <c r="IN162" i="13"/>
  <c r="IM162" i="13"/>
  <c r="IL162" i="13"/>
  <c r="IQ162" i="13"/>
  <c r="HW162" i="13"/>
  <c r="HV162" i="13"/>
  <c r="HU162" i="13"/>
  <c r="HT162" i="13"/>
  <c r="HS162" i="13"/>
  <c r="HX162" i="13"/>
  <c r="HE162" i="13"/>
  <c r="HD162" i="13"/>
  <c r="HC162" i="13"/>
  <c r="HB162" i="13"/>
  <c r="HA162" i="13"/>
  <c r="GZ162" i="13"/>
  <c r="GK162" i="13"/>
  <c r="GJ162" i="13"/>
  <c r="GI162" i="13"/>
  <c r="GH162" i="13"/>
  <c r="GG162" i="13"/>
  <c r="GL162" i="13"/>
  <c r="FR162" i="13"/>
  <c r="FQ162" i="13"/>
  <c r="FP162" i="13"/>
  <c r="FO162" i="13"/>
  <c r="FN162" i="13"/>
  <c r="FS162" i="13"/>
  <c r="EY162" i="13"/>
  <c r="EX162" i="13"/>
  <c r="EW162" i="13"/>
  <c r="EV162" i="13"/>
  <c r="EU162" i="13"/>
  <c r="EZ162" i="13"/>
  <c r="EF162" i="13"/>
  <c r="EE162" i="13"/>
  <c r="ED162" i="13"/>
  <c r="EC162" i="13"/>
  <c r="EB162" i="13"/>
  <c r="EG162" i="13"/>
  <c r="DM162" i="13"/>
  <c r="DL162" i="13"/>
  <c r="DK162" i="13"/>
  <c r="DJ162" i="13"/>
  <c r="DI162" i="13"/>
  <c r="DN162" i="13"/>
  <c r="CT162" i="13"/>
  <c r="CS162" i="13"/>
  <c r="CR162" i="13"/>
  <c r="CQ162" i="13"/>
  <c r="CP162" i="13"/>
  <c r="CU162" i="13"/>
  <c r="CA162" i="13"/>
  <c r="BZ162" i="13"/>
  <c r="BY162" i="13"/>
  <c r="BX162" i="13"/>
  <c r="BT162" i="13"/>
  <c r="CB162" i="13"/>
  <c r="BC162" i="13"/>
  <c r="BB162" i="13"/>
  <c r="BA162" i="13"/>
  <c r="AZ162" i="13"/>
  <c r="AV162" i="13"/>
  <c r="BD162" i="13"/>
  <c r="AE162" i="13"/>
  <c r="AD162" i="13"/>
  <c r="AC162" i="13"/>
  <c r="AA162" i="13"/>
  <c r="X162" i="13"/>
  <c r="AF162" i="13"/>
  <c r="JI161" i="13"/>
  <c r="JH161" i="13"/>
  <c r="JG161" i="13"/>
  <c r="JF161" i="13"/>
  <c r="JE161" i="13"/>
  <c r="JJ161" i="13"/>
  <c r="IP161" i="13"/>
  <c r="IO161" i="13"/>
  <c r="IN161" i="13"/>
  <c r="IM161" i="13"/>
  <c r="IL161" i="13"/>
  <c r="IS161" i="13"/>
  <c r="IT161" i="13" s="1"/>
  <c r="HW161" i="13"/>
  <c r="HV161" i="13"/>
  <c r="HU161" i="13"/>
  <c r="HT161" i="13"/>
  <c r="HS161" i="13"/>
  <c r="HX161" i="13"/>
  <c r="HD161" i="13"/>
  <c r="HC161" i="13"/>
  <c r="HB161" i="13"/>
  <c r="HA161" i="13"/>
  <c r="GZ161" i="13"/>
  <c r="HG161" i="13"/>
  <c r="HH161" i="13" s="1"/>
  <c r="GK161" i="13"/>
  <c r="GJ161" i="13"/>
  <c r="GI161" i="13"/>
  <c r="GH161" i="13"/>
  <c r="GG161" i="13"/>
  <c r="GL161" i="13"/>
  <c r="FR161" i="13"/>
  <c r="FQ161" i="13"/>
  <c r="FP161" i="13"/>
  <c r="FO161" i="13"/>
  <c r="FN161" i="13"/>
  <c r="FU161" i="13"/>
  <c r="FV161" i="13" s="1"/>
  <c r="EY161" i="13"/>
  <c r="EX161" i="13"/>
  <c r="EW161" i="13"/>
  <c r="EV161" i="13"/>
  <c r="EU161" i="13"/>
  <c r="EZ161" i="13"/>
  <c r="EF161" i="13"/>
  <c r="EE161" i="13"/>
  <c r="ED161" i="13"/>
  <c r="EC161" i="13"/>
  <c r="EB161" i="13"/>
  <c r="EI161" i="13"/>
  <c r="EJ161" i="13" s="1"/>
  <c r="DM161" i="13"/>
  <c r="DL161" i="13"/>
  <c r="DK161" i="13"/>
  <c r="DJ161" i="13"/>
  <c r="DI161" i="13"/>
  <c r="DN161" i="13"/>
  <c r="CT161" i="13"/>
  <c r="CS161" i="13"/>
  <c r="CR161" i="13"/>
  <c r="CQ161" i="13"/>
  <c r="CP161" i="13"/>
  <c r="CW161" i="13"/>
  <c r="CX161" i="13" s="1"/>
  <c r="CA161" i="13"/>
  <c r="BZ161" i="13"/>
  <c r="BY161" i="13"/>
  <c r="BX161" i="13"/>
  <c r="BT161" i="13"/>
  <c r="CB161" i="13"/>
  <c r="BC161" i="13"/>
  <c r="BB161" i="13"/>
  <c r="BA161" i="13"/>
  <c r="AZ161" i="13"/>
  <c r="AV161" i="13"/>
  <c r="BF161" i="13"/>
  <c r="BG161" i="13" s="1"/>
  <c r="AE161" i="13"/>
  <c r="AD161" i="13"/>
  <c r="AC161" i="13"/>
  <c r="AA161" i="13"/>
  <c r="X161" i="13"/>
  <c r="AF161" i="13"/>
  <c r="JI160" i="13"/>
  <c r="JH160" i="13"/>
  <c r="JG160" i="13"/>
  <c r="JF160" i="13"/>
  <c r="JE160" i="13"/>
  <c r="JJ160" i="13"/>
  <c r="IP160" i="13"/>
  <c r="IO160" i="13"/>
  <c r="IN160" i="13"/>
  <c r="IM160" i="13"/>
  <c r="IL160" i="13"/>
  <c r="IQ160" i="13"/>
  <c r="HW160" i="13"/>
  <c r="HV160" i="13"/>
  <c r="HU160" i="13"/>
  <c r="HT160" i="13"/>
  <c r="HS160" i="13"/>
  <c r="HX160" i="13"/>
  <c r="HD160" i="13"/>
  <c r="HC160" i="13"/>
  <c r="HB160" i="13"/>
  <c r="HA160" i="13"/>
  <c r="GZ160" i="13"/>
  <c r="HE160" i="13"/>
  <c r="GK160" i="13"/>
  <c r="GJ160" i="13"/>
  <c r="GI160" i="13"/>
  <c r="GH160" i="13"/>
  <c r="GG160" i="13"/>
  <c r="GL160" i="13"/>
  <c r="FR160" i="13"/>
  <c r="FQ160" i="13"/>
  <c r="FP160" i="13"/>
  <c r="FO160" i="13"/>
  <c r="FN160" i="13"/>
  <c r="FS160" i="13"/>
  <c r="EZ160" i="13"/>
  <c r="EY160" i="13"/>
  <c r="EX160" i="13"/>
  <c r="EW160" i="13"/>
  <c r="EV160" i="13"/>
  <c r="EU160" i="13"/>
  <c r="EF160" i="13"/>
  <c r="EE160" i="13"/>
  <c r="ED160" i="13"/>
  <c r="EC160" i="13"/>
  <c r="EB160" i="13"/>
  <c r="EG160" i="13"/>
  <c r="DM160" i="13"/>
  <c r="DL160" i="13"/>
  <c r="DK160" i="13"/>
  <c r="DJ160" i="13"/>
  <c r="DI160" i="13"/>
  <c r="DN160" i="13"/>
  <c r="CT160" i="13"/>
  <c r="CS160" i="13"/>
  <c r="CR160" i="13"/>
  <c r="CQ160" i="13"/>
  <c r="CP160" i="13"/>
  <c r="CU160" i="13"/>
  <c r="CA160" i="13"/>
  <c r="BZ160" i="13"/>
  <c r="BY160" i="13"/>
  <c r="BX160" i="13"/>
  <c r="BT160" i="13"/>
  <c r="CB160" i="13"/>
  <c r="BC160" i="13"/>
  <c r="BB160" i="13"/>
  <c r="BA160" i="13"/>
  <c r="AZ160" i="13"/>
  <c r="AV160" i="13"/>
  <c r="BD160" i="13"/>
  <c r="AF160" i="13"/>
  <c r="AE160" i="13"/>
  <c r="AD160" i="13"/>
  <c r="AC160" i="13"/>
  <c r="AA160" i="13"/>
  <c r="X160" i="13"/>
  <c r="JI159" i="13"/>
  <c r="JH159" i="13"/>
  <c r="JG159" i="13"/>
  <c r="JF159" i="13"/>
  <c r="JE159" i="13"/>
  <c r="JL159" i="13"/>
  <c r="JM159" i="13" s="1"/>
  <c r="IP159" i="13"/>
  <c r="IO159" i="13"/>
  <c r="IN159" i="13"/>
  <c r="IM159" i="13"/>
  <c r="IL159" i="13"/>
  <c r="IQ159" i="13"/>
  <c r="HW159" i="13"/>
  <c r="HV159" i="13"/>
  <c r="HU159" i="13"/>
  <c r="HT159" i="13"/>
  <c r="HS159" i="13"/>
  <c r="HZ159" i="13"/>
  <c r="IA159" i="13" s="1"/>
  <c r="HD159" i="13"/>
  <c r="HC159" i="13"/>
  <c r="HB159" i="13"/>
  <c r="HA159" i="13"/>
  <c r="GZ159" i="13"/>
  <c r="HE159" i="13"/>
  <c r="GK159" i="13"/>
  <c r="GJ159" i="13"/>
  <c r="GI159" i="13"/>
  <c r="GH159" i="13"/>
  <c r="GG159" i="13"/>
  <c r="GN159" i="13"/>
  <c r="GO159" i="13" s="1"/>
  <c r="FR159" i="13"/>
  <c r="FQ159" i="13"/>
  <c r="FP159" i="13"/>
  <c r="FO159" i="13"/>
  <c r="FN159" i="13"/>
  <c r="FS159" i="13"/>
  <c r="EY159" i="13"/>
  <c r="EX159" i="13"/>
  <c r="EW159" i="13"/>
  <c r="EV159" i="13"/>
  <c r="EU159" i="13"/>
  <c r="FB159" i="13"/>
  <c r="FC159" i="13" s="1"/>
  <c r="EF159" i="13"/>
  <c r="EE159" i="13"/>
  <c r="ED159" i="13"/>
  <c r="EC159" i="13"/>
  <c r="EB159" i="13"/>
  <c r="EG159" i="13"/>
  <c r="DM159" i="13"/>
  <c r="DL159" i="13"/>
  <c r="DK159" i="13"/>
  <c r="DJ159" i="13"/>
  <c r="DI159" i="13"/>
  <c r="DP159" i="13"/>
  <c r="DQ159" i="13" s="1"/>
  <c r="CT159" i="13"/>
  <c r="CS159" i="13"/>
  <c r="CR159" i="13"/>
  <c r="CQ159" i="13"/>
  <c r="CP159" i="13"/>
  <c r="CU159" i="13"/>
  <c r="CA159" i="13"/>
  <c r="BZ159" i="13"/>
  <c r="BY159" i="13"/>
  <c r="BX159" i="13"/>
  <c r="BT159" i="13"/>
  <c r="CD159" i="13"/>
  <c r="CE159" i="13" s="1"/>
  <c r="BC159" i="13"/>
  <c r="BB159" i="13"/>
  <c r="BA159" i="13"/>
  <c r="AZ159" i="13"/>
  <c r="AV159" i="13"/>
  <c r="BD159" i="13"/>
  <c r="AE159" i="13"/>
  <c r="AD159" i="13"/>
  <c r="AC159" i="13"/>
  <c r="AA159" i="13"/>
  <c r="X159" i="13"/>
  <c r="AH159" i="13"/>
  <c r="AI159" i="13" s="1"/>
  <c r="JI158" i="13"/>
  <c r="JH158" i="13"/>
  <c r="JG158" i="13"/>
  <c r="JF158" i="13"/>
  <c r="JE158" i="13"/>
  <c r="JJ158" i="13"/>
  <c r="IP158" i="13"/>
  <c r="IO158" i="13"/>
  <c r="IN158" i="13"/>
  <c r="IM158" i="13"/>
  <c r="IL158" i="13"/>
  <c r="IQ158" i="13"/>
  <c r="HW158" i="13"/>
  <c r="HV158" i="13"/>
  <c r="HU158" i="13"/>
  <c r="HT158" i="13"/>
  <c r="HS158" i="13"/>
  <c r="HX158" i="13"/>
  <c r="HD158" i="13"/>
  <c r="HC158" i="13"/>
  <c r="HB158" i="13"/>
  <c r="HA158" i="13"/>
  <c r="GZ158" i="13"/>
  <c r="GK158" i="13"/>
  <c r="GJ158" i="13"/>
  <c r="GI158" i="13"/>
  <c r="GH158" i="13"/>
  <c r="GG158" i="13"/>
  <c r="GL158" i="13"/>
  <c r="FR158" i="13"/>
  <c r="FQ158" i="13"/>
  <c r="FP158" i="13"/>
  <c r="FO158" i="13"/>
  <c r="FN158" i="13"/>
  <c r="FS158" i="13"/>
  <c r="EY158" i="13"/>
  <c r="EX158" i="13"/>
  <c r="EW158" i="13"/>
  <c r="EV158" i="13"/>
  <c r="EU158" i="13"/>
  <c r="EZ158" i="13"/>
  <c r="EF158" i="13"/>
  <c r="EE158" i="13"/>
  <c r="ED158" i="13"/>
  <c r="EC158" i="13"/>
  <c r="EB158" i="13"/>
  <c r="EG158" i="13"/>
  <c r="DM158" i="13"/>
  <c r="DL158" i="13"/>
  <c r="DK158" i="13"/>
  <c r="DJ158" i="13"/>
  <c r="DI158" i="13"/>
  <c r="DN158" i="13"/>
  <c r="CT158" i="13"/>
  <c r="CS158" i="13"/>
  <c r="CR158" i="13"/>
  <c r="CQ158" i="13"/>
  <c r="CP158" i="13"/>
  <c r="CU158" i="13"/>
  <c r="CA158" i="13"/>
  <c r="BZ158" i="13"/>
  <c r="BY158" i="13"/>
  <c r="BX158" i="13"/>
  <c r="BT158" i="13"/>
  <c r="CB158" i="13"/>
  <c r="BC158" i="13"/>
  <c r="BB158" i="13"/>
  <c r="BA158" i="13"/>
  <c r="AZ158" i="13"/>
  <c r="AV158" i="13"/>
  <c r="BD158" i="13"/>
  <c r="AE158" i="13"/>
  <c r="AD158" i="13"/>
  <c r="AC158" i="13"/>
  <c r="AA158" i="13"/>
  <c r="X158" i="13"/>
  <c r="AF158" i="13"/>
  <c r="JI156" i="13"/>
  <c r="JH156" i="13"/>
  <c r="JG156" i="13"/>
  <c r="JF156" i="13"/>
  <c r="JE156" i="13"/>
  <c r="JL156" i="13"/>
  <c r="JM156" i="13" s="1"/>
  <c r="IP156" i="13"/>
  <c r="IO156" i="13"/>
  <c r="IN156" i="13"/>
  <c r="IM156" i="13"/>
  <c r="IL156" i="13"/>
  <c r="IQ156" i="13"/>
  <c r="HW156" i="13"/>
  <c r="HV156" i="13"/>
  <c r="HU156" i="13"/>
  <c r="HT156" i="13"/>
  <c r="HS156" i="13"/>
  <c r="HZ156" i="13"/>
  <c r="HD156" i="13"/>
  <c r="HC156" i="13"/>
  <c r="HB156" i="13"/>
  <c r="HA156" i="13"/>
  <c r="GZ156" i="13"/>
  <c r="HE156" i="13"/>
  <c r="GK156" i="13"/>
  <c r="GJ156" i="13"/>
  <c r="GI156" i="13"/>
  <c r="GH156" i="13"/>
  <c r="GG156" i="13"/>
  <c r="FR156" i="13"/>
  <c r="FQ156" i="13"/>
  <c r="FP156" i="13"/>
  <c r="FO156" i="13"/>
  <c r="FN156" i="13"/>
  <c r="FS156" i="13"/>
  <c r="EY156" i="13"/>
  <c r="EX156" i="13"/>
  <c r="EW156" i="13"/>
  <c r="EV156" i="13"/>
  <c r="EU156" i="13"/>
  <c r="FB156" i="13"/>
  <c r="FC156" i="13" s="1"/>
  <c r="EF156" i="13"/>
  <c r="EE156" i="13"/>
  <c r="ED156" i="13"/>
  <c r="EC156" i="13"/>
  <c r="EB156" i="13"/>
  <c r="EG156" i="13"/>
  <c r="DM156" i="13"/>
  <c r="DL156" i="13"/>
  <c r="DK156" i="13"/>
  <c r="DJ156" i="13"/>
  <c r="DI156" i="13"/>
  <c r="CU156" i="13"/>
  <c r="CT156" i="13"/>
  <c r="CS156" i="13"/>
  <c r="CR156" i="13"/>
  <c r="CQ156" i="13"/>
  <c r="CP156" i="13"/>
  <c r="CW156" i="13"/>
  <c r="CX156" i="13" s="1"/>
  <c r="CA156" i="13"/>
  <c r="BZ156" i="13"/>
  <c r="BY156" i="13"/>
  <c r="BX156" i="13"/>
  <c r="BT156" i="13"/>
  <c r="CB156" i="13"/>
  <c r="BD156" i="13"/>
  <c r="BC156" i="13"/>
  <c r="BB156" i="13"/>
  <c r="BA156" i="13"/>
  <c r="AZ156" i="13"/>
  <c r="AV156" i="13"/>
  <c r="BF156" i="13"/>
  <c r="BG156" i="13" s="1"/>
  <c r="AE156" i="13"/>
  <c r="AD156" i="13"/>
  <c r="AC156" i="13"/>
  <c r="AA156" i="13"/>
  <c r="X156" i="13"/>
  <c r="AF156" i="13"/>
  <c r="JI154" i="13"/>
  <c r="JG154" i="13"/>
  <c r="JE154" i="13"/>
  <c r="JJ154" i="13"/>
  <c r="IP154" i="13"/>
  <c r="IN154" i="13"/>
  <c r="IL154" i="13"/>
  <c r="IQ154" i="13"/>
  <c r="HW154" i="13"/>
  <c r="HU154" i="13"/>
  <c r="HS154" i="13"/>
  <c r="HX154" i="13"/>
  <c r="HD154" i="13"/>
  <c r="HB154" i="13"/>
  <c r="GZ154" i="13"/>
  <c r="HE154" i="13"/>
  <c r="GK154" i="13"/>
  <c r="GI154" i="13"/>
  <c r="GG154" i="13"/>
  <c r="GL154" i="13"/>
  <c r="FR154" i="13"/>
  <c r="FP154" i="13"/>
  <c r="FN154" i="13"/>
  <c r="FS154" i="13"/>
  <c r="EY154" i="13"/>
  <c r="EW154" i="13"/>
  <c r="EU154" i="13"/>
  <c r="EZ154" i="13"/>
  <c r="EF154" i="13"/>
  <c r="ED154" i="13"/>
  <c r="EB154" i="13"/>
  <c r="EG154" i="13"/>
  <c r="DM154" i="13"/>
  <c r="DK154" i="13"/>
  <c r="DI154" i="13"/>
  <c r="DN154" i="13"/>
  <c r="CT154" i="13"/>
  <c r="CR154" i="13"/>
  <c r="CP154" i="13"/>
  <c r="CU154" i="13"/>
  <c r="CA154" i="13"/>
  <c r="BY154" i="13"/>
  <c r="BT154" i="13"/>
  <c r="CB154" i="13"/>
  <c r="BC154" i="13"/>
  <c r="BA154" i="13"/>
  <c r="AV154" i="13"/>
  <c r="BD154" i="13"/>
  <c r="AE154" i="13"/>
  <c r="AC154" i="13"/>
  <c r="X154" i="13"/>
  <c r="AF154" i="13"/>
  <c r="JI153" i="13"/>
  <c r="JH153" i="13"/>
  <c r="JG153" i="13"/>
  <c r="JF153" i="13"/>
  <c r="JE153" i="13"/>
  <c r="JJ153" i="13"/>
  <c r="IP153" i="13"/>
  <c r="IO153" i="13"/>
  <c r="IN153" i="13"/>
  <c r="IM153" i="13"/>
  <c r="IL153" i="13"/>
  <c r="IQ153" i="13"/>
  <c r="HW153" i="13"/>
  <c r="HV153" i="13"/>
  <c r="HU153" i="13"/>
  <c r="HT153" i="13"/>
  <c r="HS153" i="13"/>
  <c r="HX153" i="13"/>
  <c r="HD153" i="13"/>
  <c r="HC153" i="13"/>
  <c r="HB153" i="13"/>
  <c r="HA153" i="13"/>
  <c r="GZ153" i="13"/>
  <c r="HE153" i="13"/>
  <c r="GK153" i="13"/>
  <c r="GJ153" i="13"/>
  <c r="GI153" i="13"/>
  <c r="GH153" i="13"/>
  <c r="GG153" i="13"/>
  <c r="GL153" i="13"/>
  <c r="FR153" i="13"/>
  <c r="FQ153" i="13"/>
  <c r="FP153" i="13"/>
  <c r="FO153" i="13"/>
  <c r="FN153" i="13"/>
  <c r="FS153" i="13"/>
  <c r="EY153" i="13"/>
  <c r="EX153" i="13"/>
  <c r="EW153" i="13"/>
  <c r="EV153" i="13"/>
  <c r="EU153" i="13"/>
  <c r="EZ153" i="13"/>
  <c r="EF153" i="13"/>
  <c r="EE153" i="13"/>
  <c r="ED153" i="13"/>
  <c r="EC153" i="13"/>
  <c r="EB153" i="13"/>
  <c r="EG153" i="13"/>
  <c r="DM153" i="13"/>
  <c r="DL153" i="13"/>
  <c r="DK153" i="13"/>
  <c r="DJ153" i="13"/>
  <c r="DI153" i="13"/>
  <c r="DN153" i="13"/>
  <c r="CT153" i="13"/>
  <c r="CS153" i="13"/>
  <c r="CR153" i="13"/>
  <c r="CQ153" i="13"/>
  <c r="CP153" i="13"/>
  <c r="CU153" i="13"/>
  <c r="CA153" i="13"/>
  <c r="BZ153" i="13"/>
  <c r="BY153" i="13"/>
  <c r="BX153" i="13"/>
  <c r="BT153" i="13"/>
  <c r="CB153" i="13"/>
  <c r="BD153" i="13"/>
  <c r="BC153" i="13"/>
  <c r="BB153" i="13"/>
  <c r="BA153" i="13"/>
  <c r="AZ153" i="13"/>
  <c r="AV153" i="13"/>
  <c r="AE153" i="13"/>
  <c r="AD153" i="13"/>
  <c r="AC153" i="13"/>
  <c r="AA153" i="13"/>
  <c r="X153" i="13"/>
  <c r="AF153" i="13"/>
  <c r="JI152" i="13"/>
  <c r="JH152" i="13"/>
  <c r="JG152" i="13"/>
  <c r="JF152" i="13"/>
  <c r="JE152" i="13"/>
  <c r="JJ152" i="13"/>
  <c r="IQ152" i="13"/>
  <c r="IP152" i="13"/>
  <c r="IO152" i="13"/>
  <c r="IN152" i="13"/>
  <c r="IM152" i="13"/>
  <c r="IL152" i="13"/>
  <c r="IS152" i="13"/>
  <c r="IT152" i="13" s="1"/>
  <c r="HW152" i="13"/>
  <c r="HV152" i="13"/>
  <c r="HU152" i="13"/>
  <c r="HT152" i="13"/>
  <c r="HS152" i="13"/>
  <c r="HX152" i="13"/>
  <c r="HE152" i="13"/>
  <c r="HD152" i="13"/>
  <c r="HC152" i="13"/>
  <c r="HB152" i="13"/>
  <c r="HA152" i="13"/>
  <c r="GZ152" i="13"/>
  <c r="HG152" i="13"/>
  <c r="HH152" i="13" s="1"/>
  <c r="GK152" i="13"/>
  <c r="GJ152" i="13"/>
  <c r="GI152" i="13"/>
  <c r="GH152" i="13"/>
  <c r="GG152" i="13"/>
  <c r="GL152" i="13"/>
  <c r="FR152" i="13"/>
  <c r="FQ152" i="13"/>
  <c r="FP152" i="13"/>
  <c r="FO152" i="13"/>
  <c r="FN152" i="13"/>
  <c r="FU152" i="13"/>
  <c r="FV152" i="13" s="1"/>
  <c r="EY152" i="13"/>
  <c r="EX152" i="13"/>
  <c r="EW152" i="13"/>
  <c r="EV152" i="13"/>
  <c r="EU152" i="13"/>
  <c r="EZ152" i="13"/>
  <c r="EF152" i="13"/>
  <c r="EE152" i="13"/>
  <c r="ED152" i="13"/>
  <c r="EC152" i="13"/>
  <c r="EB152" i="13"/>
  <c r="EI152" i="13"/>
  <c r="EJ152" i="13" s="1"/>
  <c r="DM152" i="13"/>
  <c r="DL152" i="13"/>
  <c r="DK152" i="13"/>
  <c r="DJ152" i="13"/>
  <c r="DI152" i="13"/>
  <c r="DN152" i="13"/>
  <c r="CT152" i="13"/>
  <c r="CS152" i="13"/>
  <c r="CR152" i="13"/>
  <c r="CQ152" i="13"/>
  <c r="CP152" i="13"/>
  <c r="CW152" i="13"/>
  <c r="CX152" i="13" s="1"/>
  <c r="CA152" i="13"/>
  <c r="BZ152" i="13"/>
  <c r="BY152" i="13"/>
  <c r="BX152" i="13"/>
  <c r="BT152" i="13"/>
  <c r="CB152" i="13"/>
  <c r="BC152" i="13"/>
  <c r="BB152" i="13"/>
  <c r="BA152" i="13"/>
  <c r="AZ152" i="13"/>
  <c r="AV152" i="13"/>
  <c r="BF152" i="13"/>
  <c r="BG152" i="13" s="1"/>
  <c r="AE152" i="13"/>
  <c r="AD152" i="13"/>
  <c r="AC152" i="13"/>
  <c r="AA152" i="13"/>
  <c r="X152" i="13"/>
  <c r="AF152" i="13"/>
  <c r="JI151" i="13"/>
  <c r="JH151" i="13"/>
  <c r="JG151" i="13"/>
  <c r="JF151" i="13"/>
  <c r="JE151" i="13"/>
  <c r="IP151" i="13"/>
  <c r="IO151" i="13"/>
  <c r="IN151" i="13"/>
  <c r="IM151" i="13"/>
  <c r="IL151" i="13"/>
  <c r="HX151" i="13"/>
  <c r="HW151" i="13"/>
  <c r="HV151" i="13"/>
  <c r="HU151" i="13"/>
  <c r="HT151" i="13"/>
  <c r="HS151" i="13"/>
  <c r="HD151" i="13"/>
  <c r="HC151" i="13"/>
  <c r="HB151" i="13"/>
  <c r="HA151" i="13"/>
  <c r="GZ151" i="13"/>
  <c r="GK151" i="13"/>
  <c r="GJ151" i="13"/>
  <c r="GI151" i="13"/>
  <c r="GH151" i="13"/>
  <c r="GG151" i="13"/>
  <c r="GL151" i="13"/>
  <c r="FR151" i="13"/>
  <c r="FQ151" i="13"/>
  <c r="FP151" i="13"/>
  <c r="FO151" i="13"/>
  <c r="FN151" i="13"/>
  <c r="EY151" i="13"/>
  <c r="EX151" i="13"/>
  <c r="EW151" i="13"/>
  <c r="EV151" i="13"/>
  <c r="EU151" i="13"/>
  <c r="EZ151" i="13"/>
  <c r="EF151" i="13"/>
  <c r="EE151" i="13"/>
  <c r="ED151" i="13"/>
  <c r="EC151" i="13"/>
  <c r="EB151" i="13"/>
  <c r="DM151" i="13"/>
  <c r="DL151" i="13"/>
  <c r="DK151" i="13"/>
  <c r="DJ151" i="13"/>
  <c r="DI151" i="13"/>
  <c r="CT151" i="13"/>
  <c r="CS151" i="13"/>
  <c r="CR151" i="13"/>
  <c r="CQ151" i="13"/>
  <c r="CP151" i="13"/>
  <c r="CA151" i="13"/>
  <c r="BZ151" i="13"/>
  <c r="BY151" i="13"/>
  <c r="BX151" i="13"/>
  <c r="BT151" i="13"/>
  <c r="CB151" i="13"/>
  <c r="BC151" i="13"/>
  <c r="BB151" i="13"/>
  <c r="BA151" i="13"/>
  <c r="AZ151" i="13"/>
  <c r="AV151" i="13"/>
  <c r="AF151" i="13"/>
  <c r="AE151" i="13"/>
  <c r="AD151" i="13"/>
  <c r="AC151" i="13"/>
  <c r="AA151" i="13"/>
  <c r="X151" i="13"/>
  <c r="JJ148" i="13"/>
  <c r="JI148" i="13"/>
  <c r="JH148" i="13"/>
  <c r="JG148" i="13"/>
  <c r="JF148" i="13"/>
  <c r="JE148" i="13"/>
  <c r="JL148" i="13"/>
  <c r="JM148" i="13" s="1"/>
  <c r="IP148" i="13"/>
  <c r="IO148" i="13"/>
  <c r="IN148" i="13"/>
  <c r="IM148" i="13"/>
  <c r="IL148" i="13"/>
  <c r="IQ148" i="13"/>
  <c r="HX148" i="13"/>
  <c r="HW148" i="13"/>
  <c r="HV148" i="13"/>
  <c r="HU148" i="13"/>
  <c r="HT148" i="13"/>
  <c r="HS148" i="13"/>
  <c r="HZ148" i="13"/>
  <c r="IA148" i="13" s="1"/>
  <c r="HD148" i="13"/>
  <c r="HC148" i="13"/>
  <c r="HB148" i="13"/>
  <c r="HA148" i="13"/>
  <c r="GZ148" i="13"/>
  <c r="HE148" i="13"/>
  <c r="GK148" i="13"/>
  <c r="GJ148" i="13"/>
  <c r="GI148" i="13"/>
  <c r="GH148" i="13"/>
  <c r="GG148" i="13"/>
  <c r="GN148" i="13"/>
  <c r="GO148" i="13" s="1"/>
  <c r="FR148" i="13"/>
  <c r="FQ148" i="13"/>
  <c r="FP148" i="13"/>
  <c r="FO148" i="13"/>
  <c r="FN148" i="13"/>
  <c r="FS148" i="13"/>
  <c r="EY148" i="13"/>
  <c r="EX148" i="13"/>
  <c r="EW148" i="13"/>
  <c r="EV148" i="13"/>
  <c r="EU148" i="13"/>
  <c r="EF148" i="13"/>
  <c r="EE148" i="13"/>
  <c r="ED148" i="13"/>
  <c r="EC148" i="13"/>
  <c r="EB148" i="13"/>
  <c r="EG148" i="13"/>
  <c r="DM148" i="13"/>
  <c r="DL148" i="13"/>
  <c r="DK148" i="13"/>
  <c r="DJ148" i="13"/>
  <c r="DI148" i="13"/>
  <c r="DP148" i="13"/>
  <c r="DQ148" i="13" s="1"/>
  <c r="CT148" i="13"/>
  <c r="CS148" i="13"/>
  <c r="CR148" i="13"/>
  <c r="CQ148" i="13"/>
  <c r="CP148" i="13"/>
  <c r="CU148" i="13"/>
  <c r="CA148" i="13"/>
  <c r="BZ148" i="13"/>
  <c r="BY148" i="13"/>
  <c r="BX148" i="13"/>
  <c r="BT148" i="13"/>
  <c r="CD148" i="13"/>
  <c r="CE148" i="13" s="1"/>
  <c r="BC148" i="13"/>
  <c r="BB148" i="13"/>
  <c r="BA148" i="13"/>
  <c r="AZ148" i="13"/>
  <c r="AV148" i="13"/>
  <c r="BD148" i="13"/>
  <c r="AE148" i="13"/>
  <c r="AD148" i="13"/>
  <c r="AC148" i="13"/>
  <c r="AA148" i="13"/>
  <c r="X148" i="13"/>
  <c r="AH148" i="13"/>
  <c r="AI148" i="13" s="1"/>
  <c r="JI146" i="13"/>
  <c r="JH146" i="13"/>
  <c r="JG146" i="13"/>
  <c r="JF146" i="13"/>
  <c r="JE146" i="13"/>
  <c r="JJ146" i="13"/>
  <c r="IP146" i="13"/>
  <c r="IO146" i="13"/>
  <c r="IN146" i="13"/>
  <c r="IM146" i="13"/>
  <c r="IL146" i="13"/>
  <c r="HW146" i="13"/>
  <c r="HV146" i="13"/>
  <c r="HU146" i="13"/>
  <c r="HT146" i="13"/>
  <c r="HS146" i="13"/>
  <c r="HX146" i="13"/>
  <c r="HD146" i="13"/>
  <c r="HC146" i="13"/>
  <c r="HB146" i="13"/>
  <c r="HA146" i="13"/>
  <c r="GZ146" i="13"/>
  <c r="HE146" i="13"/>
  <c r="GK146" i="13"/>
  <c r="GJ146" i="13"/>
  <c r="GI146" i="13"/>
  <c r="GH146" i="13"/>
  <c r="GG146" i="13"/>
  <c r="GL146" i="13"/>
  <c r="FR146" i="13"/>
  <c r="FQ146" i="13"/>
  <c r="FP146" i="13"/>
  <c r="FO146" i="13"/>
  <c r="FN146" i="13"/>
  <c r="EZ146" i="13"/>
  <c r="EY146" i="13"/>
  <c r="EX146" i="13"/>
  <c r="EW146" i="13"/>
  <c r="EV146" i="13"/>
  <c r="EU146" i="13"/>
  <c r="EF146" i="13"/>
  <c r="EE146" i="13"/>
  <c r="ED146" i="13"/>
  <c r="EC146" i="13"/>
  <c r="EB146" i="13"/>
  <c r="EG146" i="13"/>
  <c r="DM146" i="13"/>
  <c r="DL146" i="13"/>
  <c r="DK146" i="13"/>
  <c r="DJ146" i="13"/>
  <c r="DI146" i="13"/>
  <c r="DN146" i="13"/>
  <c r="CT146" i="13"/>
  <c r="CS146" i="13"/>
  <c r="CR146" i="13"/>
  <c r="CQ146" i="13"/>
  <c r="CP146" i="13"/>
  <c r="CA146" i="13"/>
  <c r="BZ146" i="13"/>
  <c r="BY146" i="13"/>
  <c r="BX146" i="13"/>
  <c r="BT146" i="13"/>
  <c r="CB146" i="13"/>
  <c r="BC146" i="13"/>
  <c r="BB146" i="13"/>
  <c r="BA146" i="13"/>
  <c r="AZ146" i="13"/>
  <c r="AV146" i="13"/>
  <c r="BD146" i="13"/>
  <c r="AF146" i="13"/>
  <c r="AE146" i="13"/>
  <c r="AD146" i="13"/>
  <c r="AC146" i="13"/>
  <c r="AA146" i="13"/>
  <c r="X146" i="13"/>
  <c r="JI144" i="13"/>
  <c r="JH144" i="13"/>
  <c r="JG144" i="13"/>
  <c r="JF144" i="13"/>
  <c r="JE144" i="13"/>
  <c r="JJ144" i="13"/>
  <c r="IP144" i="13"/>
  <c r="IO144" i="13"/>
  <c r="IN144" i="13"/>
  <c r="IM144" i="13"/>
  <c r="IL144" i="13"/>
  <c r="IS144" i="13"/>
  <c r="IT144" i="13" s="1"/>
  <c r="HW144" i="13"/>
  <c r="HV144" i="13"/>
  <c r="HU144" i="13"/>
  <c r="HT144" i="13"/>
  <c r="HS144" i="13"/>
  <c r="HX144" i="13"/>
  <c r="HE144" i="13"/>
  <c r="HD144" i="13"/>
  <c r="HC144" i="13"/>
  <c r="HB144" i="13"/>
  <c r="HA144" i="13"/>
  <c r="GZ144" i="13"/>
  <c r="HG144" i="13"/>
  <c r="HH144" i="13" s="1"/>
  <c r="GK144" i="13"/>
  <c r="GJ144" i="13"/>
  <c r="GI144" i="13"/>
  <c r="GH144" i="13"/>
  <c r="GG144" i="13"/>
  <c r="GL144" i="13"/>
  <c r="FR144" i="13"/>
  <c r="FQ144" i="13"/>
  <c r="FP144" i="13"/>
  <c r="FO144" i="13"/>
  <c r="FN144" i="13"/>
  <c r="FU144" i="13"/>
  <c r="FV144" i="13" s="1"/>
  <c r="EY144" i="13"/>
  <c r="EX144" i="13"/>
  <c r="EW144" i="13"/>
  <c r="EV144" i="13"/>
  <c r="EU144" i="13"/>
  <c r="EZ144" i="13"/>
  <c r="EF144" i="13"/>
  <c r="EE144" i="13"/>
  <c r="ED144" i="13"/>
  <c r="EC144" i="13"/>
  <c r="EB144" i="13"/>
  <c r="EI144" i="13"/>
  <c r="EJ144" i="13" s="1"/>
  <c r="DM144" i="13"/>
  <c r="DL144" i="13"/>
  <c r="DK144" i="13"/>
  <c r="DJ144" i="13"/>
  <c r="DI144" i="13"/>
  <c r="DN144" i="13"/>
  <c r="CT144" i="13"/>
  <c r="CS144" i="13"/>
  <c r="CR144" i="13"/>
  <c r="CQ144" i="13"/>
  <c r="CP144" i="13"/>
  <c r="CW144" i="13"/>
  <c r="CX144" i="13" s="1"/>
  <c r="CA144" i="13"/>
  <c r="BZ144" i="13"/>
  <c r="BY144" i="13"/>
  <c r="BX144" i="13"/>
  <c r="BT144" i="13"/>
  <c r="CB144" i="13"/>
  <c r="BD144" i="13"/>
  <c r="BC144" i="13"/>
  <c r="BB144" i="13"/>
  <c r="BA144" i="13"/>
  <c r="AZ144" i="13"/>
  <c r="AV144" i="13"/>
  <c r="BF144" i="13"/>
  <c r="BG144" i="13" s="1"/>
  <c r="AE144" i="13"/>
  <c r="AD144" i="13"/>
  <c r="AC144" i="13"/>
  <c r="AA144" i="13"/>
  <c r="X144" i="13"/>
  <c r="AF144" i="13"/>
  <c r="JI143" i="13"/>
  <c r="JH143" i="13"/>
  <c r="JG143" i="13"/>
  <c r="JF143" i="13"/>
  <c r="JE143" i="13"/>
  <c r="JJ143" i="13"/>
  <c r="IP143" i="13"/>
  <c r="IO143" i="13"/>
  <c r="IN143" i="13"/>
  <c r="IM143" i="13"/>
  <c r="IL143" i="13"/>
  <c r="IQ143" i="13"/>
  <c r="HW143" i="13"/>
  <c r="HV143" i="13"/>
  <c r="HU143" i="13"/>
  <c r="HT143" i="13"/>
  <c r="HS143" i="13"/>
  <c r="HX143" i="13"/>
  <c r="HD143" i="13"/>
  <c r="HC143" i="13"/>
  <c r="HB143" i="13"/>
  <c r="HA143" i="13"/>
  <c r="GZ143" i="13"/>
  <c r="HE143" i="13"/>
  <c r="GK143" i="13"/>
  <c r="GJ143" i="13"/>
  <c r="GI143" i="13"/>
  <c r="GH143" i="13"/>
  <c r="GG143" i="13"/>
  <c r="GL143" i="13"/>
  <c r="FR143" i="13"/>
  <c r="FQ143" i="13"/>
  <c r="FP143" i="13"/>
  <c r="FO143" i="13"/>
  <c r="FN143" i="13"/>
  <c r="FS143" i="13"/>
  <c r="EY143" i="13"/>
  <c r="EX143" i="13"/>
  <c r="EW143" i="13"/>
  <c r="EV143" i="13"/>
  <c r="EU143" i="13"/>
  <c r="EZ143" i="13"/>
  <c r="EF143" i="13"/>
  <c r="EE143" i="13"/>
  <c r="ED143" i="13"/>
  <c r="EC143" i="13"/>
  <c r="EB143" i="13"/>
  <c r="EG143" i="13"/>
  <c r="DM143" i="13"/>
  <c r="DL143" i="13"/>
  <c r="DK143" i="13"/>
  <c r="DJ143" i="13"/>
  <c r="DI143" i="13"/>
  <c r="DN143" i="13"/>
  <c r="CT143" i="13"/>
  <c r="CS143" i="13"/>
  <c r="CR143" i="13"/>
  <c r="CQ143" i="13"/>
  <c r="CP143" i="13"/>
  <c r="CU143" i="13"/>
  <c r="CA143" i="13"/>
  <c r="BZ143" i="13"/>
  <c r="BY143" i="13"/>
  <c r="BX143" i="13"/>
  <c r="BT143" i="13"/>
  <c r="CB143" i="13"/>
  <c r="BC143" i="13"/>
  <c r="BB143" i="13"/>
  <c r="BA143" i="13"/>
  <c r="AZ143" i="13"/>
  <c r="AV143" i="13"/>
  <c r="BD143" i="13"/>
  <c r="AF143" i="13"/>
  <c r="AE143" i="13"/>
  <c r="AD143" i="13"/>
  <c r="AC143" i="13"/>
  <c r="X143" i="13"/>
  <c r="JJ142" i="13"/>
  <c r="JI142" i="13"/>
  <c r="JH142" i="13"/>
  <c r="JG142" i="13"/>
  <c r="JF142" i="13"/>
  <c r="JE142" i="13"/>
  <c r="JL142" i="13"/>
  <c r="JM142" i="13" s="1"/>
  <c r="IP142" i="13"/>
  <c r="IO142" i="13"/>
  <c r="IN142" i="13"/>
  <c r="IM142" i="13"/>
  <c r="IL142" i="13"/>
  <c r="IQ142" i="13"/>
  <c r="HX142" i="13"/>
  <c r="HW142" i="13"/>
  <c r="HV142" i="13"/>
  <c r="HU142" i="13"/>
  <c r="HT142" i="13"/>
  <c r="HS142" i="13"/>
  <c r="HZ142" i="13"/>
  <c r="IA142" i="13" s="1"/>
  <c r="HD142" i="13"/>
  <c r="HC142" i="13"/>
  <c r="HB142" i="13"/>
  <c r="HA142" i="13"/>
  <c r="GZ142" i="13"/>
  <c r="HE142" i="13"/>
  <c r="GK142" i="13"/>
  <c r="GJ142" i="13"/>
  <c r="GI142" i="13"/>
  <c r="GH142" i="13"/>
  <c r="GG142" i="13"/>
  <c r="GN142" i="13"/>
  <c r="GO142" i="13" s="1"/>
  <c r="FR142" i="13"/>
  <c r="FQ142" i="13"/>
  <c r="FP142" i="13"/>
  <c r="FO142" i="13"/>
  <c r="FN142" i="13"/>
  <c r="FS142" i="13"/>
  <c r="EY142" i="13"/>
  <c r="EX142" i="13"/>
  <c r="EW142" i="13"/>
  <c r="EV142" i="13"/>
  <c r="EU142" i="13"/>
  <c r="FB142" i="13"/>
  <c r="FC142" i="13" s="1"/>
  <c r="EF142" i="13"/>
  <c r="EE142" i="13"/>
  <c r="ED142" i="13"/>
  <c r="EC142" i="13"/>
  <c r="EB142" i="13"/>
  <c r="EG142" i="13"/>
  <c r="DM142" i="13"/>
  <c r="DL142" i="13"/>
  <c r="DK142" i="13"/>
  <c r="DJ142" i="13"/>
  <c r="DI142" i="13"/>
  <c r="DP142" i="13"/>
  <c r="DQ142" i="13" s="1"/>
  <c r="CT142" i="13"/>
  <c r="CS142" i="13"/>
  <c r="CR142" i="13"/>
  <c r="CQ142" i="13"/>
  <c r="CP142" i="13"/>
  <c r="CU142" i="13"/>
  <c r="CA142" i="13"/>
  <c r="BZ142" i="13"/>
  <c r="BY142" i="13"/>
  <c r="BX142" i="13"/>
  <c r="BT142" i="13"/>
  <c r="CD142" i="13"/>
  <c r="CE142" i="13" s="1"/>
  <c r="BC142" i="13"/>
  <c r="BB142" i="13"/>
  <c r="BA142" i="13"/>
  <c r="AZ142" i="13"/>
  <c r="AV142" i="13"/>
  <c r="BD142" i="13"/>
  <c r="AE142" i="13"/>
  <c r="AD142" i="13"/>
  <c r="AC142" i="13"/>
  <c r="AA142" i="13"/>
  <c r="X142" i="13"/>
  <c r="AH142" i="13"/>
  <c r="AI142" i="13" s="1"/>
  <c r="JI141" i="13"/>
  <c r="JH141" i="13"/>
  <c r="JG141" i="13"/>
  <c r="JF141" i="13"/>
  <c r="JE141" i="13"/>
  <c r="JJ141" i="13"/>
  <c r="IQ141" i="13"/>
  <c r="IP141" i="13"/>
  <c r="IO141" i="13"/>
  <c r="IN141" i="13"/>
  <c r="IM141" i="13"/>
  <c r="IL141" i="13"/>
  <c r="HW141" i="13"/>
  <c r="HV141" i="13"/>
  <c r="HU141" i="13"/>
  <c r="HT141" i="13"/>
  <c r="HS141" i="13"/>
  <c r="HX141" i="13"/>
  <c r="HD141" i="13"/>
  <c r="HC141" i="13"/>
  <c r="HB141" i="13"/>
  <c r="HA141" i="13"/>
  <c r="GZ141" i="13"/>
  <c r="HE141" i="13"/>
  <c r="GK141" i="13"/>
  <c r="GJ141" i="13"/>
  <c r="GI141" i="13"/>
  <c r="GH141" i="13"/>
  <c r="GG141" i="13"/>
  <c r="GL141" i="13"/>
  <c r="FR141" i="13"/>
  <c r="FQ141" i="13"/>
  <c r="FP141" i="13"/>
  <c r="FO141" i="13"/>
  <c r="FN141" i="13"/>
  <c r="FS141" i="13"/>
  <c r="EY141" i="13"/>
  <c r="EX141" i="13"/>
  <c r="EW141" i="13"/>
  <c r="EV141" i="13"/>
  <c r="EU141" i="13"/>
  <c r="EZ141" i="13"/>
  <c r="EF141" i="13"/>
  <c r="EE141" i="13"/>
  <c r="ED141" i="13"/>
  <c r="EC141" i="13"/>
  <c r="EB141" i="13"/>
  <c r="EG141" i="13"/>
  <c r="DM141" i="13"/>
  <c r="DL141" i="13"/>
  <c r="DK141" i="13"/>
  <c r="DJ141" i="13"/>
  <c r="DI141" i="13"/>
  <c r="DN141" i="13"/>
  <c r="CT141" i="13"/>
  <c r="CS141" i="13"/>
  <c r="CR141" i="13"/>
  <c r="CQ141" i="13"/>
  <c r="CP141" i="13"/>
  <c r="CU141" i="13"/>
  <c r="CA141" i="13"/>
  <c r="BZ141" i="13"/>
  <c r="BY141" i="13"/>
  <c r="BX141" i="13"/>
  <c r="BT141" i="13"/>
  <c r="CB141" i="13"/>
  <c r="BD141" i="13"/>
  <c r="BC141" i="13"/>
  <c r="BB141" i="13"/>
  <c r="BA141" i="13"/>
  <c r="AZ141" i="13"/>
  <c r="AV141" i="13"/>
  <c r="AE141" i="13"/>
  <c r="AD141" i="13"/>
  <c r="AC141" i="13"/>
  <c r="AA141" i="13"/>
  <c r="X141" i="13"/>
  <c r="AF141" i="13"/>
  <c r="JI139" i="13"/>
  <c r="JH139" i="13"/>
  <c r="JG139" i="13"/>
  <c r="JF139" i="13"/>
  <c r="JE139" i="13"/>
  <c r="JL139" i="13"/>
  <c r="JM139" i="13" s="1"/>
  <c r="IP139" i="13"/>
  <c r="IO139" i="13"/>
  <c r="IN139" i="13"/>
  <c r="IM139" i="13"/>
  <c r="IL139" i="13"/>
  <c r="IQ139" i="13"/>
  <c r="HX139" i="13"/>
  <c r="HW139" i="13"/>
  <c r="HV139" i="13"/>
  <c r="HU139" i="13"/>
  <c r="HT139" i="13"/>
  <c r="HS139" i="13"/>
  <c r="HZ139" i="13"/>
  <c r="IA139" i="13" s="1"/>
  <c r="HD139" i="13"/>
  <c r="HC139" i="13"/>
  <c r="HB139" i="13"/>
  <c r="HA139" i="13"/>
  <c r="GZ139" i="13"/>
  <c r="HE139" i="13"/>
  <c r="GK139" i="13"/>
  <c r="GJ139" i="13"/>
  <c r="GI139" i="13"/>
  <c r="GH139" i="13"/>
  <c r="GG139" i="13"/>
  <c r="GN139" i="13"/>
  <c r="GO139" i="13" s="1"/>
  <c r="FR139" i="13"/>
  <c r="FQ139" i="13"/>
  <c r="FP139" i="13"/>
  <c r="FO139" i="13"/>
  <c r="FN139" i="13"/>
  <c r="FS139" i="13"/>
  <c r="EY139" i="13"/>
  <c r="EX139" i="13"/>
  <c r="EW139" i="13"/>
  <c r="EV139" i="13"/>
  <c r="EU139" i="13"/>
  <c r="FB139" i="13"/>
  <c r="FC139" i="13" s="1"/>
  <c r="EF139" i="13"/>
  <c r="EE139" i="13"/>
  <c r="ED139" i="13"/>
  <c r="EC139" i="13"/>
  <c r="EB139" i="13"/>
  <c r="EG139" i="13"/>
  <c r="DN139" i="13"/>
  <c r="DM139" i="13"/>
  <c r="DL139" i="13"/>
  <c r="DK139" i="13"/>
  <c r="DJ139" i="13"/>
  <c r="DI139" i="13"/>
  <c r="DP139" i="13"/>
  <c r="DQ139" i="13" s="1"/>
  <c r="CT139" i="13"/>
  <c r="CS139" i="13"/>
  <c r="CR139" i="13"/>
  <c r="CQ139" i="13"/>
  <c r="CP139" i="13"/>
  <c r="CU139" i="13"/>
  <c r="CA139" i="13"/>
  <c r="BZ139" i="13"/>
  <c r="BY139" i="13"/>
  <c r="BX139" i="13"/>
  <c r="BT139" i="13"/>
  <c r="CD139" i="13"/>
  <c r="CE139" i="13" s="1"/>
  <c r="BC139" i="13"/>
  <c r="BB139" i="13"/>
  <c r="BA139" i="13"/>
  <c r="AZ139" i="13"/>
  <c r="AV139" i="13"/>
  <c r="BD139" i="13"/>
  <c r="AE139" i="13"/>
  <c r="AD139" i="13"/>
  <c r="AC139" i="13"/>
  <c r="AA139" i="13"/>
  <c r="X139" i="13"/>
  <c r="AH139" i="13"/>
  <c r="AI139" i="13" s="1"/>
  <c r="JI138" i="13"/>
  <c r="JH138" i="13"/>
  <c r="JG138" i="13"/>
  <c r="JF138" i="13"/>
  <c r="JE138" i="13"/>
  <c r="JJ138" i="13"/>
  <c r="IQ138" i="13"/>
  <c r="IP138" i="13"/>
  <c r="IO138" i="13"/>
  <c r="IN138" i="13"/>
  <c r="IM138" i="13"/>
  <c r="IL138" i="13"/>
  <c r="HW138" i="13"/>
  <c r="HV138" i="13"/>
  <c r="HU138" i="13"/>
  <c r="HT138" i="13"/>
  <c r="HS138" i="13"/>
  <c r="HX138" i="13"/>
  <c r="HE138" i="13"/>
  <c r="HD138" i="13"/>
  <c r="HC138" i="13"/>
  <c r="HB138" i="13"/>
  <c r="HA138" i="13"/>
  <c r="GZ138" i="13"/>
  <c r="GK138" i="13"/>
  <c r="GJ138" i="13"/>
  <c r="GI138" i="13"/>
  <c r="GH138" i="13"/>
  <c r="GG138" i="13"/>
  <c r="GL138" i="13"/>
  <c r="FR138" i="13"/>
  <c r="FQ138" i="13"/>
  <c r="FP138" i="13"/>
  <c r="FO138" i="13"/>
  <c r="FN138" i="13"/>
  <c r="FS138" i="13"/>
  <c r="EY138" i="13"/>
  <c r="EX138" i="13"/>
  <c r="EW138" i="13"/>
  <c r="EV138" i="13"/>
  <c r="EU138" i="13"/>
  <c r="EZ138" i="13"/>
  <c r="EF138" i="13"/>
  <c r="EE138" i="13"/>
  <c r="ED138" i="13"/>
  <c r="EC138" i="13"/>
  <c r="EB138" i="13"/>
  <c r="EG138" i="13"/>
  <c r="DM138" i="13"/>
  <c r="DL138" i="13"/>
  <c r="DK138" i="13"/>
  <c r="DJ138" i="13"/>
  <c r="DI138" i="13"/>
  <c r="DN138" i="13"/>
  <c r="CT138" i="13"/>
  <c r="CS138" i="13"/>
  <c r="CR138" i="13"/>
  <c r="CQ138" i="13"/>
  <c r="CP138" i="13"/>
  <c r="CU138" i="13"/>
  <c r="CA138" i="13"/>
  <c r="BZ138" i="13"/>
  <c r="BY138" i="13"/>
  <c r="BX138" i="13"/>
  <c r="BT138" i="13"/>
  <c r="CB138" i="13"/>
  <c r="BC138" i="13"/>
  <c r="BB138" i="13"/>
  <c r="BA138" i="13"/>
  <c r="AZ138" i="13"/>
  <c r="AV138" i="13"/>
  <c r="BD138" i="13"/>
  <c r="AE138" i="13"/>
  <c r="AD138" i="13"/>
  <c r="AC138" i="13"/>
  <c r="AA138" i="13"/>
  <c r="X138" i="13"/>
  <c r="AF138" i="13"/>
  <c r="JI137" i="13"/>
  <c r="JH137" i="13"/>
  <c r="JG137" i="13"/>
  <c r="JF137" i="13"/>
  <c r="JE137" i="13"/>
  <c r="JJ137" i="13"/>
  <c r="IP137" i="13"/>
  <c r="IO137" i="13"/>
  <c r="IN137" i="13"/>
  <c r="IM137" i="13"/>
  <c r="IL137" i="13"/>
  <c r="IS137" i="13"/>
  <c r="IT137" i="13" s="1"/>
  <c r="HW137" i="13"/>
  <c r="HV137" i="13"/>
  <c r="HU137" i="13"/>
  <c r="HT137" i="13"/>
  <c r="HS137" i="13"/>
  <c r="HX137" i="13"/>
  <c r="HD137" i="13"/>
  <c r="HC137" i="13"/>
  <c r="HB137" i="13"/>
  <c r="HA137" i="13"/>
  <c r="GZ137" i="13"/>
  <c r="HG137" i="13"/>
  <c r="HH137" i="13" s="1"/>
  <c r="GK137" i="13"/>
  <c r="GJ137" i="13"/>
  <c r="GI137" i="13"/>
  <c r="GH137" i="13"/>
  <c r="GG137" i="13"/>
  <c r="GL137" i="13"/>
  <c r="FR137" i="13"/>
  <c r="FQ137" i="13"/>
  <c r="FP137" i="13"/>
  <c r="FO137" i="13"/>
  <c r="FN137" i="13"/>
  <c r="FU137" i="13"/>
  <c r="FV137" i="13" s="1"/>
  <c r="EY137" i="13"/>
  <c r="EX137" i="13"/>
  <c r="EW137" i="13"/>
  <c r="EV137" i="13"/>
  <c r="EU137" i="13"/>
  <c r="EZ137" i="13"/>
  <c r="EG137" i="13"/>
  <c r="EF137" i="13"/>
  <c r="EE137" i="13"/>
  <c r="ED137" i="13"/>
  <c r="EC137" i="13"/>
  <c r="EB137" i="13"/>
  <c r="EI137" i="13"/>
  <c r="EJ137" i="13" s="1"/>
  <c r="DM137" i="13"/>
  <c r="DL137" i="13"/>
  <c r="DK137" i="13"/>
  <c r="DJ137" i="13"/>
  <c r="DI137" i="13"/>
  <c r="DN137" i="13"/>
  <c r="CU137" i="13"/>
  <c r="CT137" i="13"/>
  <c r="CS137" i="13"/>
  <c r="CR137" i="13"/>
  <c r="CQ137" i="13"/>
  <c r="CP137" i="13"/>
  <c r="CW137" i="13"/>
  <c r="CX137" i="13" s="1"/>
  <c r="CA137" i="13"/>
  <c r="BZ137" i="13"/>
  <c r="BY137" i="13"/>
  <c r="BX137" i="13"/>
  <c r="BT137" i="13"/>
  <c r="CB137" i="13"/>
  <c r="BC137" i="13"/>
  <c r="BB137" i="13"/>
  <c r="BA137" i="13"/>
  <c r="AZ137" i="13"/>
  <c r="AV137" i="13"/>
  <c r="BF137" i="13"/>
  <c r="BG137" i="13" s="1"/>
  <c r="AE137" i="13"/>
  <c r="AD137" i="13"/>
  <c r="AC137" i="13"/>
  <c r="AA137" i="13"/>
  <c r="X137" i="13"/>
  <c r="AF137" i="13"/>
  <c r="JI136" i="13"/>
  <c r="JH136" i="13"/>
  <c r="JG136" i="13"/>
  <c r="JF136" i="13"/>
  <c r="JE136" i="13"/>
  <c r="JJ136" i="13"/>
  <c r="IP136" i="13"/>
  <c r="IO136" i="13"/>
  <c r="IN136" i="13"/>
  <c r="IM136" i="13"/>
  <c r="IL136" i="13"/>
  <c r="IQ136" i="13"/>
  <c r="HX136" i="13"/>
  <c r="HW136" i="13"/>
  <c r="HV136" i="13"/>
  <c r="HU136" i="13"/>
  <c r="HT136" i="13"/>
  <c r="HS136" i="13"/>
  <c r="HD136" i="13"/>
  <c r="HC136" i="13"/>
  <c r="HB136" i="13"/>
  <c r="HA136" i="13"/>
  <c r="GZ136" i="13"/>
  <c r="HE136" i="13"/>
  <c r="GK136" i="13"/>
  <c r="GJ136" i="13"/>
  <c r="GI136" i="13"/>
  <c r="GH136" i="13"/>
  <c r="GG136" i="13"/>
  <c r="GL136" i="13"/>
  <c r="FR136" i="13"/>
  <c r="FQ136" i="13"/>
  <c r="FP136" i="13"/>
  <c r="FO136" i="13"/>
  <c r="FN136" i="13"/>
  <c r="FS136" i="13"/>
  <c r="EY136" i="13"/>
  <c r="EX136" i="13"/>
  <c r="EW136" i="13"/>
  <c r="EV136" i="13"/>
  <c r="EU136" i="13"/>
  <c r="EZ136" i="13"/>
  <c r="EF136" i="13"/>
  <c r="EE136" i="13"/>
  <c r="ED136" i="13"/>
  <c r="EC136" i="13"/>
  <c r="EB136" i="13"/>
  <c r="EG136" i="13"/>
  <c r="DN136" i="13"/>
  <c r="DM136" i="13"/>
  <c r="DL136" i="13"/>
  <c r="DK136" i="13"/>
  <c r="DJ136" i="13"/>
  <c r="DI136" i="13"/>
  <c r="CT136" i="13"/>
  <c r="CS136" i="13"/>
  <c r="CR136" i="13"/>
  <c r="CQ136" i="13"/>
  <c r="CP136" i="13"/>
  <c r="CU136" i="13"/>
  <c r="CA136" i="13"/>
  <c r="BZ136" i="13"/>
  <c r="BY136" i="13"/>
  <c r="BX136" i="13"/>
  <c r="BT136" i="13"/>
  <c r="CB136" i="13"/>
  <c r="BC136" i="13"/>
  <c r="BB136" i="13"/>
  <c r="BA136" i="13"/>
  <c r="AZ136" i="13"/>
  <c r="AV136" i="13"/>
  <c r="BD136" i="13"/>
  <c r="AE136" i="13"/>
  <c r="AD136" i="13"/>
  <c r="AC136" i="13"/>
  <c r="AA136" i="13"/>
  <c r="X136" i="13"/>
  <c r="AF136" i="13"/>
  <c r="JI135" i="13"/>
  <c r="JH135" i="13"/>
  <c r="JG135" i="13"/>
  <c r="JF135" i="13"/>
  <c r="JE135" i="13"/>
  <c r="JL135" i="13"/>
  <c r="JM135" i="13" s="1"/>
  <c r="IP135" i="13"/>
  <c r="IO135" i="13"/>
  <c r="IN135" i="13"/>
  <c r="IM135" i="13"/>
  <c r="IL135" i="13"/>
  <c r="IQ135" i="13"/>
  <c r="HW135" i="13"/>
  <c r="HV135" i="13"/>
  <c r="HU135" i="13"/>
  <c r="HT135" i="13"/>
  <c r="HS135" i="13"/>
  <c r="HZ135" i="13"/>
  <c r="IA135" i="13" s="1"/>
  <c r="HD135" i="13"/>
  <c r="HC135" i="13"/>
  <c r="HB135" i="13"/>
  <c r="HA135" i="13"/>
  <c r="GZ135" i="13"/>
  <c r="HE135" i="13"/>
  <c r="GK135" i="13"/>
  <c r="GJ135" i="13"/>
  <c r="GI135" i="13"/>
  <c r="GH135" i="13"/>
  <c r="GG135" i="13"/>
  <c r="GN135" i="13"/>
  <c r="GO135" i="13" s="1"/>
  <c r="FR135" i="13"/>
  <c r="FQ135" i="13"/>
  <c r="FP135" i="13"/>
  <c r="FO135" i="13"/>
  <c r="FN135" i="13"/>
  <c r="FS135" i="13"/>
  <c r="EY135" i="13"/>
  <c r="EX135" i="13"/>
  <c r="EW135" i="13"/>
  <c r="EV135" i="13"/>
  <c r="EU135" i="13"/>
  <c r="FB135" i="13"/>
  <c r="FC135" i="13" s="1"/>
  <c r="EF135" i="13"/>
  <c r="EE135" i="13"/>
  <c r="ED135" i="13"/>
  <c r="EC135" i="13"/>
  <c r="EB135" i="13"/>
  <c r="EG135" i="13"/>
  <c r="DM135" i="13"/>
  <c r="DL135" i="13"/>
  <c r="DK135" i="13"/>
  <c r="DJ135" i="13"/>
  <c r="DI135" i="13"/>
  <c r="DP135" i="13"/>
  <c r="DQ135" i="13" s="1"/>
  <c r="CT135" i="13"/>
  <c r="CS135" i="13"/>
  <c r="CR135" i="13"/>
  <c r="CQ135" i="13"/>
  <c r="CP135" i="13"/>
  <c r="CU135" i="13"/>
  <c r="CA135" i="13"/>
  <c r="BZ135" i="13"/>
  <c r="BY135" i="13"/>
  <c r="BX135" i="13"/>
  <c r="BT135" i="13"/>
  <c r="CD135" i="13"/>
  <c r="CE135" i="13" s="1"/>
  <c r="BC135" i="13"/>
  <c r="BB135" i="13"/>
  <c r="BA135" i="13"/>
  <c r="AZ135" i="13"/>
  <c r="AV135" i="13"/>
  <c r="BD135" i="13"/>
  <c r="AF135" i="13"/>
  <c r="AE135" i="13"/>
  <c r="AD135" i="13"/>
  <c r="AC135" i="13"/>
  <c r="AA135" i="13"/>
  <c r="X135" i="13"/>
  <c r="AH135" i="13"/>
  <c r="AI135" i="13" s="1"/>
  <c r="JI134" i="13"/>
  <c r="JH134" i="13"/>
  <c r="JG134" i="13"/>
  <c r="JF134" i="13"/>
  <c r="JE134" i="13"/>
  <c r="JJ134" i="13"/>
  <c r="IP134" i="13"/>
  <c r="IO134" i="13"/>
  <c r="IN134" i="13"/>
  <c r="IM134" i="13"/>
  <c r="IL134" i="13"/>
  <c r="IQ134" i="13"/>
  <c r="HW134" i="13"/>
  <c r="HV134" i="13"/>
  <c r="HU134" i="13"/>
  <c r="HT134" i="13"/>
  <c r="HS134" i="13"/>
  <c r="HX134" i="13"/>
  <c r="HD134" i="13"/>
  <c r="HC134" i="13"/>
  <c r="HB134" i="13"/>
  <c r="HA134" i="13"/>
  <c r="GZ134" i="13"/>
  <c r="HE134" i="13"/>
  <c r="GK134" i="13"/>
  <c r="GJ134" i="13"/>
  <c r="GI134" i="13"/>
  <c r="GH134" i="13"/>
  <c r="GG134" i="13"/>
  <c r="GL134" i="13"/>
  <c r="FR134" i="13"/>
  <c r="FQ134" i="13"/>
  <c r="FP134" i="13"/>
  <c r="FO134" i="13"/>
  <c r="FN134" i="13"/>
  <c r="EY134" i="13"/>
  <c r="EX134" i="13"/>
  <c r="EW134" i="13"/>
  <c r="EV134" i="13"/>
  <c r="EU134" i="13"/>
  <c r="EZ134" i="13"/>
  <c r="EF134" i="13"/>
  <c r="EE134" i="13"/>
  <c r="ED134" i="13"/>
  <c r="EC134" i="13"/>
  <c r="EB134" i="13"/>
  <c r="EG134" i="13"/>
  <c r="DM134" i="13"/>
  <c r="DL134" i="13"/>
  <c r="DK134" i="13"/>
  <c r="DJ134" i="13"/>
  <c r="DI134" i="13"/>
  <c r="DN134" i="13"/>
  <c r="CT134" i="13"/>
  <c r="CS134" i="13"/>
  <c r="CR134" i="13"/>
  <c r="CQ134" i="13"/>
  <c r="CP134" i="13"/>
  <c r="CU134" i="13"/>
  <c r="CA134" i="13"/>
  <c r="BZ134" i="13"/>
  <c r="BY134" i="13"/>
  <c r="BX134" i="13"/>
  <c r="BT134" i="13"/>
  <c r="CB134" i="13"/>
  <c r="BC134" i="13"/>
  <c r="BB134" i="13"/>
  <c r="BA134" i="13"/>
  <c r="AZ134" i="13"/>
  <c r="AV134" i="13"/>
  <c r="BD134" i="13"/>
  <c r="AE134" i="13"/>
  <c r="AD134" i="13"/>
  <c r="AC134" i="13"/>
  <c r="AA134" i="13"/>
  <c r="X134" i="13"/>
  <c r="AF134" i="13"/>
  <c r="JI132" i="13"/>
  <c r="JH132" i="13"/>
  <c r="JG132" i="13"/>
  <c r="JF132" i="13"/>
  <c r="JE132" i="13"/>
  <c r="JL132" i="13"/>
  <c r="JM132" i="13" s="1"/>
  <c r="IP132" i="13"/>
  <c r="IO132" i="13"/>
  <c r="IN132" i="13"/>
  <c r="IM132" i="13"/>
  <c r="IL132" i="13"/>
  <c r="IQ132" i="13"/>
  <c r="HW132" i="13"/>
  <c r="HV132" i="13"/>
  <c r="HU132" i="13"/>
  <c r="HT132" i="13"/>
  <c r="HS132" i="13"/>
  <c r="HZ132" i="13"/>
  <c r="IA132" i="13" s="1"/>
  <c r="HD132" i="13"/>
  <c r="HC132" i="13"/>
  <c r="HB132" i="13"/>
  <c r="HA132" i="13"/>
  <c r="GZ132" i="13"/>
  <c r="HE132" i="13"/>
  <c r="GL132" i="13"/>
  <c r="GK132" i="13"/>
  <c r="GJ132" i="13"/>
  <c r="GI132" i="13"/>
  <c r="GH132" i="13"/>
  <c r="GG132" i="13"/>
  <c r="GN132" i="13"/>
  <c r="GO132" i="13" s="1"/>
  <c r="FR132" i="13"/>
  <c r="FQ132" i="13"/>
  <c r="FP132" i="13"/>
  <c r="FO132" i="13"/>
  <c r="FN132" i="13"/>
  <c r="FS132" i="13"/>
  <c r="EY132" i="13"/>
  <c r="EX132" i="13"/>
  <c r="EW132" i="13"/>
  <c r="EV132" i="13"/>
  <c r="EU132" i="13"/>
  <c r="FB132" i="13"/>
  <c r="FC132" i="13" s="1"/>
  <c r="EF132" i="13"/>
  <c r="EE132" i="13"/>
  <c r="ED132" i="13"/>
  <c r="EC132" i="13"/>
  <c r="EB132" i="13"/>
  <c r="EG132" i="13"/>
  <c r="DM132" i="13"/>
  <c r="DL132" i="13"/>
  <c r="DK132" i="13"/>
  <c r="DJ132" i="13"/>
  <c r="DI132" i="13"/>
  <c r="DP132" i="13"/>
  <c r="DQ132" i="13" s="1"/>
  <c r="CT132" i="13"/>
  <c r="CS132" i="13"/>
  <c r="CR132" i="13"/>
  <c r="CQ132" i="13"/>
  <c r="CP132" i="13"/>
  <c r="CU132" i="13"/>
  <c r="CA132" i="13"/>
  <c r="BZ132" i="13"/>
  <c r="BY132" i="13"/>
  <c r="BX132" i="13"/>
  <c r="BT132" i="13"/>
  <c r="CD132" i="13"/>
  <c r="CE132" i="13" s="1"/>
  <c r="BC132" i="13"/>
  <c r="BB132" i="13"/>
  <c r="BA132" i="13"/>
  <c r="AZ132" i="13"/>
  <c r="AV132" i="13"/>
  <c r="BD132" i="13"/>
  <c r="AE132" i="13"/>
  <c r="AD132" i="13"/>
  <c r="AC132" i="13"/>
  <c r="AA132" i="13"/>
  <c r="X132" i="13"/>
  <c r="AH132" i="13"/>
  <c r="AI132" i="13" s="1"/>
  <c r="JI131" i="13"/>
  <c r="JH131" i="13"/>
  <c r="JG131" i="13"/>
  <c r="JF131" i="13"/>
  <c r="JE131" i="13"/>
  <c r="JJ131" i="13"/>
  <c r="IP131" i="13"/>
  <c r="IO131" i="13"/>
  <c r="IN131" i="13"/>
  <c r="IM131" i="13"/>
  <c r="IL131" i="13"/>
  <c r="IQ131" i="13"/>
  <c r="HW131" i="13"/>
  <c r="HV131" i="13"/>
  <c r="HU131" i="13"/>
  <c r="HT131" i="13"/>
  <c r="HS131" i="13"/>
  <c r="HX131" i="13"/>
  <c r="HD131" i="13"/>
  <c r="HC131" i="13"/>
  <c r="HB131" i="13"/>
  <c r="HA131" i="13"/>
  <c r="GZ131" i="13"/>
  <c r="HE131" i="13"/>
  <c r="GK131" i="13"/>
  <c r="GJ131" i="13"/>
  <c r="GI131" i="13"/>
  <c r="GH131" i="13"/>
  <c r="GG131" i="13"/>
  <c r="GL131" i="13"/>
  <c r="FS131" i="13"/>
  <c r="FR131" i="13"/>
  <c r="FQ131" i="13"/>
  <c r="FP131" i="13"/>
  <c r="FO131" i="13"/>
  <c r="FN131" i="13"/>
  <c r="EY131" i="13"/>
  <c r="EX131" i="13"/>
  <c r="EW131" i="13"/>
  <c r="EV131" i="13"/>
  <c r="EU131" i="13"/>
  <c r="EZ131" i="13"/>
  <c r="EF131" i="13"/>
  <c r="EE131" i="13"/>
  <c r="ED131" i="13"/>
  <c r="EC131" i="13"/>
  <c r="EB131" i="13"/>
  <c r="EG131" i="13"/>
  <c r="DM131" i="13"/>
  <c r="DL131" i="13"/>
  <c r="DK131" i="13"/>
  <c r="DJ131" i="13"/>
  <c r="DI131" i="13"/>
  <c r="DN131" i="13"/>
  <c r="CT131" i="13"/>
  <c r="CS131" i="13"/>
  <c r="CR131" i="13"/>
  <c r="CQ131" i="13"/>
  <c r="CP131" i="13"/>
  <c r="CU131" i="13"/>
  <c r="CA131" i="13"/>
  <c r="BZ131" i="13"/>
  <c r="BY131" i="13"/>
  <c r="BX131" i="13"/>
  <c r="BT131" i="13"/>
  <c r="CB131" i="13"/>
  <c r="BC131" i="13"/>
  <c r="BB131" i="13"/>
  <c r="BA131" i="13"/>
  <c r="AZ131" i="13"/>
  <c r="AV131" i="13"/>
  <c r="BD131" i="13"/>
  <c r="AE131" i="13"/>
  <c r="AD131" i="13"/>
  <c r="AC131" i="13"/>
  <c r="AA131" i="13"/>
  <c r="X131" i="13"/>
  <c r="AF131" i="13"/>
  <c r="JI130" i="13"/>
  <c r="JH130" i="13"/>
  <c r="JG130" i="13"/>
  <c r="JF130" i="13"/>
  <c r="JE130" i="13"/>
  <c r="JJ130" i="13"/>
  <c r="IP130" i="13"/>
  <c r="IO130" i="13"/>
  <c r="IN130" i="13"/>
  <c r="IM130" i="13"/>
  <c r="IL130" i="13"/>
  <c r="IS130" i="13"/>
  <c r="IT130" i="13" s="1"/>
  <c r="HW130" i="13"/>
  <c r="HV130" i="13"/>
  <c r="HU130" i="13"/>
  <c r="HT130" i="13"/>
  <c r="HS130" i="13"/>
  <c r="HX130" i="13"/>
  <c r="HD130" i="13"/>
  <c r="HC130" i="13"/>
  <c r="HB130" i="13"/>
  <c r="HA130" i="13"/>
  <c r="GZ130" i="13"/>
  <c r="HG130" i="13"/>
  <c r="HH130" i="13" s="1"/>
  <c r="GK130" i="13"/>
  <c r="GJ130" i="13"/>
  <c r="GI130" i="13"/>
  <c r="GH130" i="13"/>
  <c r="GG130" i="13"/>
  <c r="GL130" i="13"/>
  <c r="FR130" i="13"/>
  <c r="FQ130" i="13"/>
  <c r="FP130" i="13"/>
  <c r="FO130" i="13"/>
  <c r="FN130" i="13"/>
  <c r="FU130" i="13"/>
  <c r="FV130" i="13" s="1"/>
  <c r="EY130" i="13"/>
  <c r="EX130" i="13"/>
  <c r="EW130" i="13"/>
  <c r="EV130" i="13"/>
  <c r="EU130" i="13"/>
  <c r="EZ130" i="13"/>
  <c r="EF130" i="13"/>
  <c r="EE130" i="13"/>
  <c r="ED130" i="13"/>
  <c r="EC130" i="13"/>
  <c r="EB130" i="13"/>
  <c r="EI130" i="13"/>
  <c r="EJ130" i="13" s="1"/>
  <c r="DM130" i="13"/>
  <c r="DL130" i="13"/>
  <c r="DK130" i="13"/>
  <c r="DJ130" i="13"/>
  <c r="DI130" i="13"/>
  <c r="DN130" i="13"/>
  <c r="CT130" i="13"/>
  <c r="CS130" i="13"/>
  <c r="CR130" i="13"/>
  <c r="CQ130" i="13"/>
  <c r="CP130" i="13"/>
  <c r="CW130" i="13"/>
  <c r="CX130" i="13" s="1"/>
  <c r="CA130" i="13"/>
  <c r="BZ130" i="13"/>
  <c r="BY130" i="13"/>
  <c r="BX130" i="13"/>
  <c r="BT130" i="13"/>
  <c r="CB130" i="13"/>
  <c r="BD130" i="13"/>
  <c r="BC130" i="13"/>
  <c r="BB130" i="13"/>
  <c r="BA130" i="13"/>
  <c r="AZ130" i="13"/>
  <c r="AV130" i="13"/>
  <c r="BF130" i="13"/>
  <c r="BG130" i="13" s="1"/>
  <c r="AE130" i="13"/>
  <c r="AD130" i="13"/>
  <c r="AC130" i="13"/>
  <c r="AA130" i="13"/>
  <c r="X130" i="13"/>
  <c r="AF130" i="13"/>
  <c r="JI129" i="13"/>
  <c r="JH129" i="13"/>
  <c r="JG129" i="13"/>
  <c r="JF129" i="13"/>
  <c r="JE129" i="13"/>
  <c r="JJ129" i="13"/>
  <c r="IP129" i="13"/>
  <c r="IO129" i="13"/>
  <c r="IN129" i="13"/>
  <c r="IM129" i="13"/>
  <c r="IL129" i="13"/>
  <c r="IQ129" i="13"/>
  <c r="HW129" i="13"/>
  <c r="HV129" i="13"/>
  <c r="HU129" i="13"/>
  <c r="HT129" i="13"/>
  <c r="HS129" i="13"/>
  <c r="HX129" i="13"/>
  <c r="HD129" i="13"/>
  <c r="HC129" i="13"/>
  <c r="HB129" i="13"/>
  <c r="HA129" i="13"/>
  <c r="GZ129" i="13"/>
  <c r="HE129" i="13"/>
  <c r="GK129" i="13"/>
  <c r="GJ129" i="13"/>
  <c r="GI129" i="13"/>
  <c r="GH129" i="13"/>
  <c r="GG129" i="13"/>
  <c r="GL129" i="13"/>
  <c r="FR129" i="13"/>
  <c r="FQ129" i="13"/>
  <c r="FP129" i="13"/>
  <c r="FO129" i="13"/>
  <c r="FN129" i="13"/>
  <c r="FS129" i="13"/>
  <c r="EY129" i="13"/>
  <c r="EX129" i="13"/>
  <c r="EW129" i="13"/>
  <c r="EV129" i="13"/>
  <c r="EU129" i="13"/>
  <c r="EZ129" i="13"/>
  <c r="EF129" i="13"/>
  <c r="EE129" i="13"/>
  <c r="ED129" i="13"/>
  <c r="EC129" i="13"/>
  <c r="EB129" i="13"/>
  <c r="EG129" i="13"/>
  <c r="DM129" i="13"/>
  <c r="DL129" i="13"/>
  <c r="DK129" i="13"/>
  <c r="DJ129" i="13"/>
  <c r="DI129" i="13"/>
  <c r="DN129" i="13"/>
  <c r="CT129" i="13"/>
  <c r="CS129" i="13"/>
  <c r="CR129" i="13"/>
  <c r="CQ129" i="13"/>
  <c r="CP129" i="13"/>
  <c r="CU129" i="13"/>
  <c r="CA129" i="13"/>
  <c r="BZ129" i="13"/>
  <c r="BY129" i="13"/>
  <c r="BX129" i="13"/>
  <c r="BT129" i="13"/>
  <c r="CB129" i="13"/>
  <c r="BC129" i="13"/>
  <c r="BB129" i="13"/>
  <c r="BA129" i="13"/>
  <c r="AZ129" i="13"/>
  <c r="AV129" i="13"/>
  <c r="BD129" i="13"/>
  <c r="AF129" i="13"/>
  <c r="AE129" i="13"/>
  <c r="AD129" i="13"/>
  <c r="AC129" i="13"/>
  <c r="AA129" i="13"/>
  <c r="X129" i="13"/>
  <c r="JJ128" i="13"/>
  <c r="JI128" i="13"/>
  <c r="JH128" i="13"/>
  <c r="JG128" i="13"/>
  <c r="JF128" i="13"/>
  <c r="JE128" i="13"/>
  <c r="JL128" i="13"/>
  <c r="JM128" i="13" s="1"/>
  <c r="IP128" i="13"/>
  <c r="IO128" i="13"/>
  <c r="IN128" i="13"/>
  <c r="IM128" i="13"/>
  <c r="IL128" i="13"/>
  <c r="IQ128" i="13"/>
  <c r="HX128" i="13"/>
  <c r="HW128" i="13"/>
  <c r="HV128" i="13"/>
  <c r="HU128" i="13"/>
  <c r="HT128" i="13"/>
  <c r="HS128" i="13"/>
  <c r="HZ128" i="13"/>
  <c r="IA128" i="13" s="1"/>
  <c r="HD128" i="13"/>
  <c r="HC128" i="13"/>
  <c r="HB128" i="13"/>
  <c r="HA128" i="13"/>
  <c r="GZ128" i="13"/>
  <c r="HE128" i="13"/>
  <c r="GK128" i="13"/>
  <c r="GJ128" i="13"/>
  <c r="GI128" i="13"/>
  <c r="GH128" i="13"/>
  <c r="GG128" i="13"/>
  <c r="GN128" i="13"/>
  <c r="GO128" i="13" s="1"/>
  <c r="FR128" i="13"/>
  <c r="FQ128" i="13"/>
  <c r="FP128" i="13"/>
  <c r="FO128" i="13"/>
  <c r="FN128" i="13"/>
  <c r="FS128" i="13"/>
  <c r="EY128" i="13"/>
  <c r="EX128" i="13"/>
  <c r="EW128" i="13"/>
  <c r="EV128" i="13"/>
  <c r="EU128" i="13"/>
  <c r="FB128" i="13"/>
  <c r="FC128" i="13" s="1"/>
  <c r="EF128" i="13"/>
  <c r="EE128" i="13"/>
  <c r="ED128" i="13"/>
  <c r="EC128" i="13"/>
  <c r="EB128" i="13"/>
  <c r="EG128" i="13"/>
  <c r="DM128" i="13"/>
  <c r="DL128" i="13"/>
  <c r="DK128" i="13"/>
  <c r="DJ128" i="13"/>
  <c r="DI128" i="13"/>
  <c r="DP128" i="13"/>
  <c r="DQ128" i="13" s="1"/>
  <c r="CT128" i="13"/>
  <c r="CS128" i="13"/>
  <c r="CR128" i="13"/>
  <c r="CQ128" i="13"/>
  <c r="CP128" i="13"/>
  <c r="CU128" i="13"/>
  <c r="CA128" i="13"/>
  <c r="BZ128" i="13"/>
  <c r="BY128" i="13"/>
  <c r="BX128" i="13"/>
  <c r="BT128" i="13"/>
  <c r="CD128" i="13"/>
  <c r="CE128" i="13" s="1"/>
  <c r="BC128" i="13"/>
  <c r="BB128" i="13"/>
  <c r="BA128" i="13"/>
  <c r="AZ128" i="13"/>
  <c r="AV128" i="13"/>
  <c r="BD128" i="13"/>
  <c r="AE128" i="13"/>
  <c r="AD128" i="13"/>
  <c r="AC128" i="13"/>
  <c r="AA128" i="13"/>
  <c r="X128" i="13"/>
  <c r="AH128" i="13"/>
  <c r="AI128" i="13" s="1"/>
  <c r="JJ126" i="13"/>
  <c r="JI126" i="13"/>
  <c r="JH126" i="13"/>
  <c r="JG126" i="13"/>
  <c r="JF126" i="13"/>
  <c r="JE126" i="13"/>
  <c r="IP126" i="13"/>
  <c r="IO126" i="13"/>
  <c r="IN126" i="13"/>
  <c r="IM126" i="13"/>
  <c r="IL126" i="13"/>
  <c r="HW126" i="13"/>
  <c r="HV126" i="13"/>
  <c r="HU126" i="13"/>
  <c r="HT126" i="13"/>
  <c r="HS126" i="13"/>
  <c r="HX126" i="13"/>
  <c r="HD126" i="13"/>
  <c r="HC126" i="13"/>
  <c r="HB126" i="13"/>
  <c r="HA126" i="13"/>
  <c r="GZ126" i="13"/>
  <c r="HG126" i="13"/>
  <c r="GK126" i="13"/>
  <c r="GJ126" i="13"/>
  <c r="GI126" i="13"/>
  <c r="GH126" i="13"/>
  <c r="GG126" i="13"/>
  <c r="FR126" i="13"/>
  <c r="FQ126" i="13"/>
  <c r="FP126" i="13"/>
  <c r="FO126" i="13"/>
  <c r="FN126" i="13"/>
  <c r="EY126" i="13"/>
  <c r="EX126" i="13"/>
  <c r="EW126" i="13"/>
  <c r="EV126" i="13"/>
  <c r="EU126" i="13"/>
  <c r="EZ126" i="13"/>
  <c r="EG126" i="13"/>
  <c r="EF126" i="13"/>
  <c r="EE126" i="13"/>
  <c r="ED126" i="13"/>
  <c r="EC126" i="13"/>
  <c r="EB126" i="13"/>
  <c r="DM126" i="13"/>
  <c r="DL126" i="13"/>
  <c r="DK126" i="13"/>
  <c r="DJ126" i="13"/>
  <c r="DI126" i="13"/>
  <c r="DN126" i="13"/>
  <c r="CT126" i="13"/>
  <c r="CS126" i="13"/>
  <c r="CR126" i="13"/>
  <c r="CQ126" i="13"/>
  <c r="CP126" i="13"/>
  <c r="CW126" i="13"/>
  <c r="CA126" i="13"/>
  <c r="BZ126" i="13"/>
  <c r="BY126" i="13"/>
  <c r="BX126" i="13"/>
  <c r="BT126" i="13"/>
  <c r="CB126" i="13"/>
  <c r="BC126" i="13"/>
  <c r="BB126" i="13"/>
  <c r="BA126" i="13"/>
  <c r="AZ126" i="13"/>
  <c r="AV126" i="13"/>
  <c r="BD126" i="13"/>
  <c r="AF126" i="13"/>
  <c r="AE126" i="13"/>
  <c r="AD126" i="13"/>
  <c r="AC126" i="13"/>
  <c r="AA126" i="13"/>
  <c r="X126" i="13"/>
  <c r="JJ125" i="13"/>
  <c r="JI125" i="13"/>
  <c r="JH125" i="13"/>
  <c r="JG125" i="13"/>
  <c r="JF125" i="13"/>
  <c r="JE125" i="13"/>
  <c r="JL125" i="13"/>
  <c r="JM125" i="13" s="1"/>
  <c r="IP125" i="13"/>
  <c r="IO125" i="13"/>
  <c r="IN125" i="13"/>
  <c r="IM125" i="13"/>
  <c r="IL125" i="13"/>
  <c r="IQ125" i="13"/>
  <c r="HW125" i="13"/>
  <c r="HV125" i="13"/>
  <c r="HU125" i="13"/>
  <c r="HT125" i="13"/>
  <c r="HS125" i="13"/>
  <c r="HZ125" i="13"/>
  <c r="IA125" i="13" s="1"/>
  <c r="HD125" i="13"/>
  <c r="HC125" i="13"/>
  <c r="HB125" i="13"/>
  <c r="HA125" i="13"/>
  <c r="GZ125" i="13"/>
  <c r="HE125" i="13"/>
  <c r="GL125" i="13"/>
  <c r="GK125" i="13"/>
  <c r="GJ125" i="13"/>
  <c r="GI125" i="13"/>
  <c r="GH125" i="13"/>
  <c r="GG125" i="13"/>
  <c r="GN125" i="13"/>
  <c r="GO125" i="13" s="1"/>
  <c r="FR125" i="13"/>
  <c r="FQ125" i="13"/>
  <c r="FP125" i="13"/>
  <c r="FO125" i="13"/>
  <c r="FN125" i="13"/>
  <c r="FS125" i="13"/>
  <c r="EY125" i="13"/>
  <c r="EX125" i="13"/>
  <c r="EW125" i="13"/>
  <c r="EV125" i="13"/>
  <c r="EU125" i="13"/>
  <c r="EZ125" i="13"/>
  <c r="EG125" i="13"/>
  <c r="EF125" i="13"/>
  <c r="EE125" i="13"/>
  <c r="ED125" i="13"/>
  <c r="EC125" i="13"/>
  <c r="EB125" i="13"/>
  <c r="EI125" i="13"/>
  <c r="EJ125" i="13" s="1"/>
  <c r="DM125" i="13"/>
  <c r="DL125" i="13"/>
  <c r="DK125" i="13"/>
  <c r="DJ125" i="13"/>
  <c r="DI125" i="13"/>
  <c r="DN125" i="13"/>
  <c r="CU125" i="13"/>
  <c r="CT125" i="13"/>
  <c r="CS125" i="13"/>
  <c r="CR125" i="13"/>
  <c r="CQ125" i="13"/>
  <c r="CP125" i="13"/>
  <c r="CW125" i="13"/>
  <c r="CX125" i="13" s="1"/>
  <c r="CA125" i="13"/>
  <c r="BZ125" i="13"/>
  <c r="BY125" i="13"/>
  <c r="BX125" i="13"/>
  <c r="BT125" i="13"/>
  <c r="CB125" i="13"/>
  <c r="BC125" i="13"/>
  <c r="BB125" i="13"/>
  <c r="BA125" i="13"/>
  <c r="AZ125" i="13"/>
  <c r="AV125" i="13"/>
  <c r="BF125" i="13"/>
  <c r="BG125" i="13" s="1"/>
  <c r="AE125" i="13"/>
  <c r="AD125" i="13"/>
  <c r="AC125" i="13"/>
  <c r="AA125" i="13"/>
  <c r="X125" i="13"/>
  <c r="AF125" i="13"/>
  <c r="JI124" i="13"/>
  <c r="JH124" i="13"/>
  <c r="JG124" i="13"/>
  <c r="JF124" i="13"/>
  <c r="JE124" i="13"/>
  <c r="JJ124" i="13"/>
  <c r="IP124" i="13"/>
  <c r="IO124" i="13"/>
  <c r="IN124" i="13"/>
  <c r="IM124" i="13"/>
  <c r="IL124" i="13"/>
  <c r="IS124" i="13"/>
  <c r="IT124" i="13" s="1"/>
  <c r="HW124" i="13"/>
  <c r="HV124" i="13"/>
  <c r="HU124" i="13"/>
  <c r="HT124" i="13"/>
  <c r="HS124" i="13"/>
  <c r="HX124" i="13"/>
  <c r="HD124" i="13"/>
  <c r="HC124" i="13"/>
  <c r="HB124" i="13"/>
  <c r="HA124" i="13"/>
  <c r="GZ124" i="13"/>
  <c r="HG124" i="13"/>
  <c r="HH124" i="13" s="1"/>
  <c r="GK124" i="13"/>
  <c r="GJ124" i="13"/>
  <c r="GI124" i="13"/>
  <c r="GH124" i="13"/>
  <c r="GG124" i="13"/>
  <c r="GL124" i="13"/>
  <c r="FR124" i="13"/>
  <c r="FQ124" i="13"/>
  <c r="FP124" i="13"/>
  <c r="FO124" i="13"/>
  <c r="FN124" i="13"/>
  <c r="FU124" i="13"/>
  <c r="FV124" i="13" s="1"/>
  <c r="EY124" i="13"/>
  <c r="EX124" i="13"/>
  <c r="EW124" i="13"/>
  <c r="EV124" i="13"/>
  <c r="EU124" i="13"/>
  <c r="EZ124" i="13"/>
  <c r="EF124" i="13"/>
  <c r="EE124" i="13"/>
  <c r="ED124" i="13"/>
  <c r="EC124" i="13"/>
  <c r="EB124" i="13"/>
  <c r="EI124" i="13"/>
  <c r="EJ124" i="13" s="1"/>
  <c r="DM124" i="13"/>
  <c r="DL124" i="13"/>
  <c r="DK124" i="13"/>
  <c r="DJ124" i="13"/>
  <c r="DI124" i="13"/>
  <c r="DN124" i="13"/>
  <c r="CT124" i="13"/>
  <c r="CS124" i="13"/>
  <c r="CR124" i="13"/>
  <c r="CQ124" i="13"/>
  <c r="CP124" i="13"/>
  <c r="CW124" i="13"/>
  <c r="CX124" i="13" s="1"/>
  <c r="CA124" i="13"/>
  <c r="BZ124" i="13"/>
  <c r="BY124" i="13"/>
  <c r="BX124" i="13"/>
  <c r="BT124" i="13"/>
  <c r="CB124" i="13"/>
  <c r="BC124" i="13"/>
  <c r="BB124" i="13"/>
  <c r="BA124" i="13"/>
  <c r="AZ124" i="13"/>
  <c r="AV124" i="13"/>
  <c r="BF124" i="13"/>
  <c r="BG124" i="13" s="1"/>
  <c r="AE124" i="13"/>
  <c r="AD124" i="13"/>
  <c r="AC124" i="13"/>
  <c r="AA124" i="13"/>
  <c r="X124" i="13"/>
  <c r="AF124" i="13"/>
  <c r="JI123" i="13"/>
  <c r="JH123" i="13"/>
  <c r="JG123" i="13"/>
  <c r="JF123" i="13"/>
  <c r="JE123" i="13"/>
  <c r="JL123" i="13"/>
  <c r="JM123" i="13" s="1"/>
  <c r="IP123" i="13"/>
  <c r="IO123" i="13"/>
  <c r="IN123" i="13"/>
  <c r="IM123" i="13"/>
  <c r="IL123" i="13"/>
  <c r="IQ123" i="13"/>
  <c r="HW123" i="13"/>
  <c r="HV123" i="13"/>
  <c r="HU123" i="13"/>
  <c r="HT123" i="13"/>
  <c r="HS123" i="13"/>
  <c r="HZ123" i="13"/>
  <c r="IA123" i="13" s="1"/>
  <c r="HD123" i="13"/>
  <c r="HC123" i="13"/>
  <c r="HB123" i="13"/>
  <c r="HA123" i="13"/>
  <c r="GZ123" i="13"/>
  <c r="HE123" i="13"/>
  <c r="GK123" i="13"/>
  <c r="GJ123" i="13"/>
  <c r="GI123" i="13"/>
  <c r="GH123" i="13"/>
  <c r="GG123" i="13"/>
  <c r="GN123" i="13"/>
  <c r="GO123" i="13" s="1"/>
  <c r="FR123" i="13"/>
  <c r="FQ123" i="13"/>
  <c r="FP123" i="13"/>
  <c r="FO123" i="13"/>
  <c r="FN123" i="13"/>
  <c r="FS123" i="13"/>
  <c r="EY123" i="13"/>
  <c r="EX123" i="13"/>
  <c r="EW123" i="13"/>
  <c r="EV123" i="13"/>
  <c r="EU123" i="13"/>
  <c r="FB123" i="13"/>
  <c r="FC123" i="13" s="1"/>
  <c r="EF123" i="13"/>
  <c r="EE123" i="13"/>
  <c r="ED123" i="13"/>
  <c r="EC123" i="13"/>
  <c r="EB123" i="13"/>
  <c r="EG123" i="13"/>
  <c r="DM123" i="13"/>
  <c r="DL123" i="13"/>
  <c r="DK123" i="13"/>
  <c r="DJ123" i="13"/>
  <c r="DI123" i="13"/>
  <c r="DP123" i="13"/>
  <c r="DQ123" i="13" s="1"/>
  <c r="CT123" i="13"/>
  <c r="CS123" i="13"/>
  <c r="CR123" i="13"/>
  <c r="CQ123" i="13"/>
  <c r="CP123" i="13"/>
  <c r="CU123" i="13"/>
  <c r="CB123" i="13"/>
  <c r="CA123" i="13"/>
  <c r="BZ123" i="13"/>
  <c r="BY123" i="13"/>
  <c r="BX123" i="13"/>
  <c r="BT123" i="13"/>
  <c r="CD123" i="13"/>
  <c r="CE123" i="13" s="1"/>
  <c r="BC123" i="13"/>
  <c r="BB123" i="13"/>
  <c r="BA123" i="13"/>
  <c r="AZ123" i="13"/>
  <c r="AV123" i="13"/>
  <c r="BD123" i="13"/>
  <c r="AF123" i="13"/>
  <c r="AE123" i="13"/>
  <c r="AD123" i="13"/>
  <c r="AC123" i="13"/>
  <c r="AA123" i="13"/>
  <c r="X123" i="13"/>
  <c r="AH123" i="13"/>
  <c r="AI123" i="13" s="1"/>
  <c r="JI122" i="13"/>
  <c r="JH122" i="13"/>
  <c r="JG122" i="13"/>
  <c r="JF122" i="13"/>
  <c r="JE122" i="13"/>
  <c r="JL122" i="13"/>
  <c r="JM122" i="13" s="1"/>
  <c r="IP122" i="13"/>
  <c r="IO122" i="13"/>
  <c r="IN122" i="13"/>
  <c r="IM122" i="13"/>
  <c r="IL122" i="13"/>
  <c r="IQ122" i="13"/>
  <c r="HW122" i="13"/>
  <c r="HV122" i="13"/>
  <c r="HU122" i="13"/>
  <c r="HT122" i="13"/>
  <c r="HS122" i="13"/>
  <c r="HZ122" i="13"/>
  <c r="IA122" i="13" s="1"/>
  <c r="HD122" i="13"/>
  <c r="HC122" i="13"/>
  <c r="HB122" i="13"/>
  <c r="HA122" i="13"/>
  <c r="GZ122" i="13"/>
  <c r="HE122" i="13"/>
  <c r="GK122" i="13"/>
  <c r="GJ122" i="13"/>
  <c r="GI122" i="13"/>
  <c r="GH122" i="13"/>
  <c r="GG122" i="13"/>
  <c r="GN122" i="13"/>
  <c r="GO122" i="13" s="1"/>
  <c r="FR122" i="13"/>
  <c r="FQ122" i="13"/>
  <c r="FP122" i="13"/>
  <c r="FO122" i="13"/>
  <c r="FN122" i="13"/>
  <c r="FS122" i="13"/>
  <c r="EY122" i="13"/>
  <c r="EX122" i="13"/>
  <c r="EW122" i="13"/>
  <c r="EV122" i="13"/>
  <c r="EU122" i="13"/>
  <c r="FB122" i="13"/>
  <c r="FC122" i="13" s="1"/>
  <c r="EF122" i="13"/>
  <c r="EE122" i="13"/>
  <c r="ED122" i="13"/>
  <c r="EC122" i="13"/>
  <c r="EB122" i="13"/>
  <c r="EG122" i="13"/>
  <c r="DM122" i="13"/>
  <c r="DL122" i="13"/>
  <c r="DK122" i="13"/>
  <c r="DJ122" i="13"/>
  <c r="DI122" i="13"/>
  <c r="DP122" i="13"/>
  <c r="DQ122" i="13" s="1"/>
  <c r="CT122" i="13"/>
  <c r="CS122" i="13"/>
  <c r="CR122" i="13"/>
  <c r="CQ122" i="13"/>
  <c r="CP122" i="13"/>
  <c r="CU122" i="13"/>
  <c r="CA122" i="13"/>
  <c r="BZ122" i="13"/>
  <c r="BY122" i="13"/>
  <c r="BX122" i="13"/>
  <c r="BT122" i="13"/>
  <c r="CD122" i="13"/>
  <c r="CE122" i="13" s="1"/>
  <c r="BC122" i="13"/>
  <c r="BB122" i="13"/>
  <c r="BA122" i="13"/>
  <c r="AZ122" i="13"/>
  <c r="AV122" i="13"/>
  <c r="BD122" i="13"/>
  <c r="AE122" i="13"/>
  <c r="AD122" i="13"/>
  <c r="AC122" i="13"/>
  <c r="AA122" i="13"/>
  <c r="X122" i="13"/>
  <c r="AH122" i="13"/>
  <c r="AI122" i="13" s="1"/>
  <c r="JI120" i="13"/>
  <c r="JH120" i="13"/>
  <c r="JG120" i="13"/>
  <c r="JF120" i="13"/>
  <c r="JE120" i="13"/>
  <c r="JL120" i="13"/>
  <c r="JM120" i="13" s="1"/>
  <c r="IP120" i="13"/>
  <c r="IO120" i="13"/>
  <c r="IN120" i="13"/>
  <c r="IM120" i="13"/>
  <c r="IL120" i="13"/>
  <c r="IQ120" i="13"/>
  <c r="HX120" i="13"/>
  <c r="HW120" i="13"/>
  <c r="HV120" i="13"/>
  <c r="HU120" i="13"/>
  <c r="HT120" i="13"/>
  <c r="HS120" i="13"/>
  <c r="HZ120" i="13"/>
  <c r="IA120" i="13" s="1"/>
  <c r="HD120" i="13"/>
  <c r="HC120" i="13"/>
  <c r="HB120" i="13"/>
  <c r="HA120" i="13"/>
  <c r="GZ120" i="13"/>
  <c r="HE120" i="13"/>
  <c r="GK120" i="13"/>
  <c r="GJ120" i="13"/>
  <c r="GI120" i="13"/>
  <c r="GH120" i="13"/>
  <c r="GG120" i="13"/>
  <c r="GN120" i="13"/>
  <c r="GO120" i="13" s="1"/>
  <c r="FR120" i="13"/>
  <c r="FQ120" i="13"/>
  <c r="FP120" i="13"/>
  <c r="FO120" i="13"/>
  <c r="FN120" i="13"/>
  <c r="FS120" i="13"/>
  <c r="EY120" i="13"/>
  <c r="EX120" i="13"/>
  <c r="EW120" i="13"/>
  <c r="EV120" i="13"/>
  <c r="EU120" i="13"/>
  <c r="FB120" i="13"/>
  <c r="FC120" i="13" s="1"/>
  <c r="EF120" i="13"/>
  <c r="EE120" i="13"/>
  <c r="ED120" i="13"/>
  <c r="EC120" i="13"/>
  <c r="EB120" i="13"/>
  <c r="EG120" i="13"/>
  <c r="DN120" i="13"/>
  <c r="DM120" i="13"/>
  <c r="DL120" i="13"/>
  <c r="DK120" i="13"/>
  <c r="DJ120" i="13"/>
  <c r="DI120" i="13"/>
  <c r="DP120" i="13"/>
  <c r="DQ120" i="13" s="1"/>
  <c r="CT120" i="13"/>
  <c r="CS120" i="13"/>
  <c r="CR120" i="13"/>
  <c r="CQ120" i="13"/>
  <c r="CP120" i="13"/>
  <c r="CU120" i="13"/>
  <c r="CA120" i="13"/>
  <c r="BZ120" i="13"/>
  <c r="BY120" i="13"/>
  <c r="BX120" i="13"/>
  <c r="BT120" i="13"/>
  <c r="CD120" i="13"/>
  <c r="CE120" i="13" s="1"/>
  <c r="BC120" i="13"/>
  <c r="BB120" i="13"/>
  <c r="BA120" i="13"/>
  <c r="AZ120" i="13"/>
  <c r="AV120" i="13"/>
  <c r="BD120" i="13"/>
  <c r="AE120" i="13"/>
  <c r="AD120" i="13"/>
  <c r="AC120" i="13"/>
  <c r="AA120" i="13"/>
  <c r="X120" i="13"/>
  <c r="AH120" i="13"/>
  <c r="AI120" i="13" s="1"/>
  <c r="JI119" i="13"/>
  <c r="JH119" i="13"/>
  <c r="JG119" i="13"/>
  <c r="JF119" i="13"/>
  <c r="JE119" i="13"/>
  <c r="JL119" i="13"/>
  <c r="JM119" i="13" s="1"/>
  <c r="IP119" i="13"/>
  <c r="IO119" i="13"/>
  <c r="IN119" i="13"/>
  <c r="IM119" i="13"/>
  <c r="IL119" i="13"/>
  <c r="IQ119" i="13"/>
  <c r="HW119" i="13"/>
  <c r="HV119" i="13"/>
  <c r="HU119" i="13"/>
  <c r="HT119" i="13"/>
  <c r="HS119" i="13"/>
  <c r="HZ119" i="13"/>
  <c r="IA119" i="13" s="1"/>
  <c r="HD119" i="13"/>
  <c r="HC119" i="13"/>
  <c r="HB119" i="13"/>
  <c r="HA119" i="13"/>
  <c r="GZ119" i="13"/>
  <c r="HE119" i="13"/>
  <c r="GK119" i="13"/>
  <c r="GJ119" i="13"/>
  <c r="GI119" i="13"/>
  <c r="GH119" i="13"/>
  <c r="GG119" i="13"/>
  <c r="GN119" i="13"/>
  <c r="GO119" i="13" s="1"/>
  <c r="FR119" i="13"/>
  <c r="FQ119" i="13"/>
  <c r="FP119" i="13"/>
  <c r="FO119" i="13"/>
  <c r="FN119" i="13"/>
  <c r="FS119" i="13"/>
  <c r="EY119" i="13"/>
  <c r="EX119" i="13"/>
  <c r="EW119" i="13"/>
  <c r="EV119" i="13"/>
  <c r="EU119" i="13"/>
  <c r="FB119" i="13"/>
  <c r="FC119" i="13" s="1"/>
  <c r="EF119" i="13"/>
  <c r="EE119" i="13"/>
  <c r="ED119" i="13"/>
  <c r="EC119" i="13"/>
  <c r="EB119" i="13"/>
  <c r="EG119" i="13"/>
  <c r="DM119" i="13"/>
  <c r="DL119" i="13"/>
  <c r="DK119" i="13"/>
  <c r="DJ119" i="13"/>
  <c r="DI119" i="13"/>
  <c r="DP119" i="13"/>
  <c r="DQ119" i="13" s="1"/>
  <c r="CT119" i="13"/>
  <c r="CS119" i="13"/>
  <c r="CR119" i="13"/>
  <c r="CQ119" i="13"/>
  <c r="CP119" i="13"/>
  <c r="CU119" i="13"/>
  <c r="CA119" i="13"/>
  <c r="BZ119" i="13"/>
  <c r="BY119" i="13"/>
  <c r="BX119" i="13"/>
  <c r="BT119" i="13"/>
  <c r="CD119" i="13"/>
  <c r="CE119" i="13" s="1"/>
  <c r="BC119" i="13"/>
  <c r="BB119" i="13"/>
  <c r="BA119" i="13"/>
  <c r="AZ119" i="13"/>
  <c r="AV119" i="13"/>
  <c r="BD119" i="13"/>
  <c r="AE119" i="13"/>
  <c r="AD119" i="13"/>
  <c r="AC119" i="13"/>
  <c r="AA119" i="13"/>
  <c r="X119" i="13"/>
  <c r="AH119" i="13"/>
  <c r="AI119" i="13" s="1"/>
  <c r="JI118" i="13"/>
  <c r="JH118" i="13"/>
  <c r="JG118" i="13"/>
  <c r="JF118" i="13"/>
  <c r="JE118" i="13"/>
  <c r="JJ118" i="13"/>
  <c r="IP118" i="13"/>
  <c r="IO118" i="13"/>
  <c r="IN118" i="13"/>
  <c r="IM118" i="13"/>
  <c r="IL118" i="13"/>
  <c r="IS118" i="13"/>
  <c r="IT118" i="13" s="1"/>
  <c r="HW118" i="13"/>
  <c r="HV118" i="13"/>
  <c r="HU118" i="13"/>
  <c r="HT118" i="13"/>
  <c r="HS118" i="13"/>
  <c r="HX118" i="13"/>
  <c r="HD118" i="13"/>
  <c r="HC118" i="13"/>
  <c r="HB118" i="13"/>
  <c r="HA118" i="13"/>
  <c r="GZ118" i="13"/>
  <c r="HG118" i="13"/>
  <c r="HH118" i="13" s="1"/>
  <c r="GK118" i="13"/>
  <c r="GJ118" i="13"/>
  <c r="GI118" i="13"/>
  <c r="GH118" i="13"/>
  <c r="GG118" i="13"/>
  <c r="GL118" i="13"/>
  <c r="FS118" i="13"/>
  <c r="FR118" i="13"/>
  <c r="FQ118" i="13"/>
  <c r="FP118" i="13"/>
  <c r="FO118" i="13"/>
  <c r="FN118" i="13"/>
  <c r="FU118" i="13"/>
  <c r="FV118" i="13" s="1"/>
  <c r="EY118" i="13"/>
  <c r="EX118" i="13"/>
  <c r="EW118" i="13"/>
  <c r="EV118" i="13"/>
  <c r="EU118" i="13"/>
  <c r="EZ118" i="13"/>
  <c r="EF118" i="13"/>
  <c r="EE118" i="13"/>
  <c r="ED118" i="13"/>
  <c r="EC118" i="13"/>
  <c r="EB118" i="13"/>
  <c r="EI118" i="13"/>
  <c r="EJ118" i="13" s="1"/>
  <c r="DM118" i="13"/>
  <c r="DL118" i="13"/>
  <c r="DK118" i="13"/>
  <c r="DJ118" i="13"/>
  <c r="DI118" i="13"/>
  <c r="DN118" i="13"/>
  <c r="CT118" i="13"/>
  <c r="CS118" i="13"/>
  <c r="CR118" i="13"/>
  <c r="CQ118" i="13"/>
  <c r="CP118" i="13"/>
  <c r="CW118" i="13"/>
  <c r="CX118" i="13" s="1"/>
  <c r="CA118" i="13"/>
  <c r="BZ118" i="13"/>
  <c r="BY118" i="13"/>
  <c r="BX118" i="13"/>
  <c r="BT118" i="13"/>
  <c r="CB118" i="13"/>
  <c r="BC118" i="13"/>
  <c r="BB118" i="13"/>
  <c r="BA118" i="13"/>
  <c r="AZ118" i="13"/>
  <c r="AV118" i="13"/>
  <c r="BF118" i="13"/>
  <c r="BG118" i="13" s="1"/>
  <c r="AE118" i="13"/>
  <c r="AD118" i="13"/>
  <c r="AC118" i="13"/>
  <c r="AA118" i="13"/>
  <c r="X118" i="13"/>
  <c r="AF118" i="13"/>
  <c r="JI117" i="13"/>
  <c r="JH117" i="13"/>
  <c r="JG117" i="13"/>
  <c r="JF117" i="13"/>
  <c r="JE117" i="13"/>
  <c r="JJ117" i="13"/>
  <c r="IP117" i="13"/>
  <c r="IO117" i="13"/>
  <c r="IN117" i="13"/>
  <c r="IM117" i="13"/>
  <c r="IL117" i="13"/>
  <c r="IS117" i="13"/>
  <c r="IT117" i="13" s="1"/>
  <c r="HW117" i="13"/>
  <c r="HV117" i="13"/>
  <c r="HU117" i="13"/>
  <c r="HT117" i="13"/>
  <c r="HS117" i="13"/>
  <c r="HX117" i="13"/>
  <c r="HD117" i="13"/>
  <c r="HC117" i="13"/>
  <c r="HB117" i="13"/>
  <c r="HA117" i="13"/>
  <c r="GZ117" i="13"/>
  <c r="HG117" i="13"/>
  <c r="HH117" i="13" s="1"/>
  <c r="GK117" i="13"/>
  <c r="GJ117" i="13"/>
  <c r="GI117" i="13"/>
  <c r="GH117" i="13"/>
  <c r="GG117" i="13"/>
  <c r="GL117" i="13"/>
  <c r="FR117" i="13"/>
  <c r="FQ117" i="13"/>
  <c r="FP117" i="13"/>
  <c r="FO117" i="13"/>
  <c r="FN117" i="13"/>
  <c r="FU117" i="13"/>
  <c r="FV117" i="13" s="1"/>
  <c r="EZ117" i="13"/>
  <c r="EY117" i="13"/>
  <c r="EX117" i="13"/>
  <c r="EW117" i="13"/>
  <c r="EV117" i="13"/>
  <c r="EU117" i="13"/>
  <c r="EF117" i="13"/>
  <c r="EE117" i="13"/>
  <c r="ED117" i="13"/>
  <c r="EC117" i="13"/>
  <c r="EB117" i="13"/>
  <c r="EI117" i="13"/>
  <c r="EJ117" i="13" s="1"/>
  <c r="DM117" i="13"/>
  <c r="DL117" i="13"/>
  <c r="DK117" i="13"/>
  <c r="DJ117" i="13"/>
  <c r="DI117" i="13"/>
  <c r="CT117" i="13"/>
  <c r="CS117" i="13"/>
  <c r="CR117" i="13"/>
  <c r="CQ117" i="13"/>
  <c r="CP117" i="13"/>
  <c r="CW117" i="13"/>
  <c r="CX117" i="13" s="1"/>
  <c r="CA117" i="13"/>
  <c r="BZ117" i="13"/>
  <c r="BY117" i="13"/>
  <c r="BX117" i="13"/>
  <c r="BT117" i="13"/>
  <c r="BC117" i="13"/>
  <c r="BB117" i="13"/>
  <c r="BA117" i="13"/>
  <c r="AZ117" i="13"/>
  <c r="AV117" i="13"/>
  <c r="BF117" i="13"/>
  <c r="BG117" i="13" s="1"/>
  <c r="AF117" i="13"/>
  <c r="AE117" i="13"/>
  <c r="AD117" i="13"/>
  <c r="AC117" i="13"/>
  <c r="AA117" i="13"/>
  <c r="X117" i="13"/>
  <c r="JJ116" i="13"/>
  <c r="JI116" i="13"/>
  <c r="JH116" i="13"/>
  <c r="JG116" i="13"/>
  <c r="JF116" i="13"/>
  <c r="JE116" i="13"/>
  <c r="JL116" i="13"/>
  <c r="JM116" i="13" s="1"/>
  <c r="IP116" i="13"/>
  <c r="IO116" i="13"/>
  <c r="IN116" i="13"/>
  <c r="IM116" i="13"/>
  <c r="IL116" i="13"/>
  <c r="IQ116" i="13"/>
  <c r="HW116" i="13"/>
  <c r="HV116" i="13"/>
  <c r="HU116" i="13"/>
  <c r="HT116" i="13"/>
  <c r="HS116" i="13"/>
  <c r="HZ116" i="13"/>
  <c r="IA116" i="13" s="1"/>
  <c r="HD116" i="13"/>
  <c r="HC116" i="13"/>
  <c r="HB116" i="13"/>
  <c r="HA116" i="13"/>
  <c r="GZ116" i="13"/>
  <c r="HE116" i="13"/>
  <c r="GK116" i="13"/>
  <c r="GJ116" i="13"/>
  <c r="GI116" i="13"/>
  <c r="GH116" i="13"/>
  <c r="GG116" i="13"/>
  <c r="GN116" i="13"/>
  <c r="GO116" i="13" s="1"/>
  <c r="FR116" i="13"/>
  <c r="FQ116" i="13"/>
  <c r="FP116" i="13"/>
  <c r="FO116" i="13"/>
  <c r="FN116" i="13"/>
  <c r="FS116" i="13"/>
  <c r="EY116" i="13"/>
  <c r="EX116" i="13"/>
  <c r="EW116" i="13"/>
  <c r="EV116" i="13"/>
  <c r="EU116" i="13"/>
  <c r="FB116" i="13"/>
  <c r="FC116" i="13" s="1"/>
  <c r="EF116" i="13"/>
  <c r="EE116" i="13"/>
  <c r="ED116" i="13"/>
  <c r="EC116" i="13"/>
  <c r="EB116" i="13"/>
  <c r="EG116" i="13"/>
  <c r="DM116" i="13"/>
  <c r="DL116" i="13"/>
  <c r="DK116" i="13"/>
  <c r="DJ116" i="13"/>
  <c r="DI116" i="13"/>
  <c r="DP116" i="13"/>
  <c r="DQ116" i="13" s="1"/>
  <c r="CT116" i="13"/>
  <c r="CS116" i="13"/>
  <c r="CR116" i="13"/>
  <c r="CQ116" i="13"/>
  <c r="CP116" i="13"/>
  <c r="CB116" i="13"/>
  <c r="CA116" i="13"/>
  <c r="BZ116" i="13"/>
  <c r="BY116" i="13"/>
  <c r="BX116" i="13"/>
  <c r="BT116" i="13"/>
  <c r="CD116" i="13"/>
  <c r="CE116" i="13" s="1"/>
  <c r="BC116" i="13"/>
  <c r="BB116" i="13"/>
  <c r="BA116" i="13"/>
  <c r="AZ116" i="13"/>
  <c r="AV116" i="13"/>
  <c r="AE116" i="13"/>
  <c r="AD116" i="13"/>
  <c r="AC116" i="13"/>
  <c r="AA116" i="13"/>
  <c r="X116" i="13"/>
  <c r="AH116" i="13"/>
  <c r="AI116" i="13" s="1"/>
  <c r="JI113" i="13"/>
  <c r="JH113" i="13"/>
  <c r="JG113" i="13"/>
  <c r="JF113" i="13"/>
  <c r="JE113" i="13"/>
  <c r="JL113" i="13"/>
  <c r="JM113" i="13" s="1"/>
  <c r="IP113" i="13"/>
  <c r="IO113" i="13"/>
  <c r="IN113" i="13"/>
  <c r="IM113" i="13"/>
  <c r="IL113" i="13"/>
  <c r="HW113" i="13"/>
  <c r="HV113" i="13"/>
  <c r="HU113" i="13"/>
  <c r="HT113" i="13"/>
  <c r="HS113" i="13"/>
  <c r="HZ113" i="13"/>
  <c r="IA113" i="13" s="1"/>
  <c r="HD113" i="13"/>
  <c r="HC113" i="13"/>
  <c r="HB113" i="13"/>
  <c r="HA113" i="13"/>
  <c r="GZ113" i="13"/>
  <c r="HE113" i="13"/>
  <c r="GK113" i="13"/>
  <c r="GJ113" i="13"/>
  <c r="GI113" i="13"/>
  <c r="GH113" i="13"/>
  <c r="GG113" i="13"/>
  <c r="GN113" i="13"/>
  <c r="GO113" i="13" s="1"/>
  <c r="FR113" i="13"/>
  <c r="FQ113" i="13"/>
  <c r="FP113" i="13"/>
  <c r="FO113" i="13"/>
  <c r="FN113" i="13"/>
  <c r="FS113" i="13"/>
  <c r="EY113" i="13"/>
  <c r="EX113" i="13"/>
  <c r="EW113" i="13"/>
  <c r="EV113" i="13"/>
  <c r="EU113" i="13"/>
  <c r="FB113" i="13"/>
  <c r="FC113" i="13" s="1"/>
  <c r="EF113" i="13"/>
  <c r="EE113" i="13"/>
  <c r="ED113" i="13"/>
  <c r="EC113" i="13"/>
  <c r="EB113" i="13"/>
  <c r="EG113" i="13"/>
  <c r="DM113" i="13"/>
  <c r="DL113" i="13"/>
  <c r="DK113" i="13"/>
  <c r="DJ113" i="13"/>
  <c r="DI113" i="13"/>
  <c r="DP113" i="13"/>
  <c r="DQ113" i="13" s="1"/>
  <c r="CT113" i="13"/>
  <c r="CS113" i="13"/>
  <c r="CR113" i="13"/>
  <c r="CQ113" i="13"/>
  <c r="CP113" i="13"/>
  <c r="CU113" i="13"/>
  <c r="CA113" i="13"/>
  <c r="BZ113" i="13"/>
  <c r="BY113" i="13"/>
  <c r="BX113" i="13"/>
  <c r="BT113" i="13"/>
  <c r="CD113" i="13"/>
  <c r="CE113" i="13" s="1"/>
  <c r="BC113" i="13"/>
  <c r="BB113" i="13"/>
  <c r="BA113" i="13"/>
  <c r="AZ113" i="13"/>
  <c r="AV113" i="13"/>
  <c r="BD113" i="13"/>
  <c r="AE113" i="13"/>
  <c r="AD113" i="13"/>
  <c r="AC113" i="13"/>
  <c r="AA113" i="13"/>
  <c r="X113" i="13"/>
  <c r="AH113" i="13"/>
  <c r="AI113" i="13" s="1"/>
  <c r="JI110" i="13"/>
  <c r="JH110" i="13"/>
  <c r="JG110" i="13"/>
  <c r="JF110" i="13"/>
  <c r="JE110" i="13"/>
  <c r="JL110" i="13"/>
  <c r="JM110" i="13" s="1"/>
  <c r="IP110" i="13"/>
  <c r="IO110" i="13"/>
  <c r="IN110" i="13"/>
  <c r="IM110" i="13"/>
  <c r="IL110" i="13"/>
  <c r="IQ110" i="13"/>
  <c r="HX110" i="13"/>
  <c r="HW110" i="13"/>
  <c r="HV110" i="13"/>
  <c r="HU110" i="13"/>
  <c r="HT110" i="13"/>
  <c r="HS110" i="13"/>
  <c r="HZ110" i="13"/>
  <c r="IA110" i="13" s="1"/>
  <c r="HD110" i="13"/>
  <c r="HC110" i="13"/>
  <c r="HB110" i="13"/>
  <c r="HA110" i="13"/>
  <c r="GZ110" i="13"/>
  <c r="HE110" i="13"/>
  <c r="GK110" i="13"/>
  <c r="GJ110" i="13"/>
  <c r="GI110" i="13"/>
  <c r="GH110" i="13"/>
  <c r="GG110" i="13"/>
  <c r="GN110" i="13"/>
  <c r="GO110" i="13" s="1"/>
  <c r="FR110" i="13"/>
  <c r="FQ110" i="13"/>
  <c r="FP110" i="13"/>
  <c r="FO110" i="13"/>
  <c r="FN110" i="13"/>
  <c r="FS110" i="13"/>
  <c r="EY110" i="13"/>
  <c r="EX110" i="13"/>
  <c r="EW110" i="13"/>
  <c r="EV110" i="13"/>
  <c r="EU110" i="13"/>
  <c r="FB110" i="13"/>
  <c r="FC110" i="13" s="1"/>
  <c r="EF110" i="13"/>
  <c r="EE110" i="13"/>
  <c r="ED110" i="13"/>
  <c r="EC110" i="13"/>
  <c r="EB110" i="13"/>
  <c r="EG110" i="13"/>
  <c r="DM110" i="13"/>
  <c r="DL110" i="13"/>
  <c r="DK110" i="13"/>
  <c r="DJ110" i="13"/>
  <c r="DI110" i="13"/>
  <c r="DP110" i="13"/>
  <c r="DQ110" i="13" s="1"/>
  <c r="CT110" i="13"/>
  <c r="CS110" i="13"/>
  <c r="CR110" i="13"/>
  <c r="CQ110" i="13"/>
  <c r="CP110" i="13"/>
  <c r="CU110" i="13"/>
  <c r="CA110" i="13"/>
  <c r="BZ110" i="13"/>
  <c r="BY110" i="13"/>
  <c r="BX110" i="13"/>
  <c r="BT110" i="13"/>
  <c r="CD110" i="13"/>
  <c r="CE110" i="13" s="1"/>
  <c r="BC110" i="13"/>
  <c r="BB110" i="13"/>
  <c r="BA110" i="13"/>
  <c r="AZ110" i="13"/>
  <c r="AV110" i="13"/>
  <c r="BD110" i="13"/>
  <c r="AE110" i="13"/>
  <c r="AD110" i="13"/>
  <c r="AC110" i="13"/>
  <c r="AA110" i="13"/>
  <c r="X110" i="13"/>
  <c r="AH110" i="13"/>
  <c r="AI110" i="13" s="1"/>
  <c r="JI109" i="13"/>
  <c r="JH109" i="13"/>
  <c r="JG109" i="13"/>
  <c r="JF109" i="13"/>
  <c r="JE109" i="13"/>
  <c r="JL109" i="13"/>
  <c r="JM109" i="13" s="1"/>
  <c r="IP109" i="13"/>
  <c r="IO109" i="13"/>
  <c r="IN109" i="13"/>
  <c r="IM109" i="13"/>
  <c r="IL109" i="13"/>
  <c r="IQ109" i="13"/>
  <c r="HW109" i="13"/>
  <c r="HV109" i="13"/>
  <c r="HU109" i="13"/>
  <c r="HT109" i="13"/>
  <c r="HS109" i="13"/>
  <c r="HZ109" i="13"/>
  <c r="IA109" i="13" s="1"/>
  <c r="HD109" i="13"/>
  <c r="HC109" i="13"/>
  <c r="HB109" i="13"/>
  <c r="HA109" i="13"/>
  <c r="GZ109" i="13"/>
  <c r="HE109" i="13"/>
  <c r="GK109" i="13"/>
  <c r="GJ109" i="13"/>
  <c r="GI109" i="13"/>
  <c r="GH109" i="13"/>
  <c r="GG109" i="13"/>
  <c r="GN109" i="13"/>
  <c r="GO109" i="13" s="1"/>
  <c r="FR109" i="13"/>
  <c r="FQ109" i="13"/>
  <c r="FP109" i="13"/>
  <c r="FO109" i="13"/>
  <c r="FN109" i="13"/>
  <c r="FS109" i="13"/>
  <c r="EY109" i="13"/>
  <c r="EX109" i="13"/>
  <c r="EW109" i="13"/>
  <c r="EV109" i="13"/>
  <c r="EU109" i="13"/>
  <c r="FB109" i="13"/>
  <c r="FC109" i="13" s="1"/>
  <c r="EF109" i="13"/>
  <c r="EE109" i="13"/>
  <c r="ED109" i="13"/>
  <c r="EC109" i="13"/>
  <c r="EB109" i="13"/>
  <c r="EG109" i="13"/>
  <c r="DM109" i="13"/>
  <c r="DL109" i="13"/>
  <c r="DK109" i="13"/>
  <c r="DJ109" i="13"/>
  <c r="DI109" i="13"/>
  <c r="DP109" i="13"/>
  <c r="DQ109" i="13" s="1"/>
  <c r="CT109" i="13"/>
  <c r="CS109" i="13"/>
  <c r="CR109" i="13"/>
  <c r="CQ109" i="13"/>
  <c r="CP109" i="13"/>
  <c r="CU109" i="13"/>
  <c r="CA109" i="13"/>
  <c r="BZ109" i="13"/>
  <c r="BY109" i="13"/>
  <c r="BX109" i="13"/>
  <c r="BT109" i="13"/>
  <c r="CD109" i="13"/>
  <c r="CE109" i="13" s="1"/>
  <c r="BC109" i="13"/>
  <c r="BB109" i="13"/>
  <c r="BA109" i="13"/>
  <c r="AZ109" i="13"/>
  <c r="AV109" i="13"/>
  <c r="BD109" i="13"/>
  <c r="AE109" i="13"/>
  <c r="AD109" i="13"/>
  <c r="AC109" i="13"/>
  <c r="AA109" i="13"/>
  <c r="X109" i="13"/>
  <c r="AH109" i="13"/>
  <c r="AI109" i="13" s="1"/>
  <c r="JI106" i="13"/>
  <c r="JH106" i="13"/>
  <c r="JG106" i="13"/>
  <c r="JF106" i="13"/>
  <c r="JE106" i="13"/>
  <c r="JL106" i="13"/>
  <c r="JM106" i="13" s="1"/>
  <c r="IP106" i="13"/>
  <c r="IO106" i="13"/>
  <c r="IN106" i="13"/>
  <c r="IM106" i="13"/>
  <c r="IL106" i="13"/>
  <c r="IQ106" i="13"/>
  <c r="HW106" i="13"/>
  <c r="HV106" i="13"/>
  <c r="HU106" i="13"/>
  <c r="HT106" i="13"/>
  <c r="HS106" i="13"/>
  <c r="HZ106" i="13"/>
  <c r="IA106" i="13" s="1"/>
  <c r="HD106" i="13"/>
  <c r="HC106" i="13"/>
  <c r="HB106" i="13"/>
  <c r="HA106" i="13"/>
  <c r="GZ106" i="13"/>
  <c r="HE106" i="13"/>
  <c r="GK106" i="13"/>
  <c r="GJ106" i="13"/>
  <c r="GI106" i="13"/>
  <c r="GH106" i="13"/>
  <c r="GG106" i="13"/>
  <c r="GN106" i="13"/>
  <c r="GO106" i="13" s="1"/>
  <c r="FR106" i="13"/>
  <c r="FQ106" i="13"/>
  <c r="FP106" i="13"/>
  <c r="FO106" i="13"/>
  <c r="FN106" i="13"/>
  <c r="FS106" i="13"/>
  <c r="EY106" i="13"/>
  <c r="EX106" i="13"/>
  <c r="EW106" i="13"/>
  <c r="EV106" i="13"/>
  <c r="EU106" i="13"/>
  <c r="FB106" i="13"/>
  <c r="FC106" i="13" s="1"/>
  <c r="EF106" i="13"/>
  <c r="EE106" i="13"/>
  <c r="ED106" i="13"/>
  <c r="EC106" i="13"/>
  <c r="EB106" i="13"/>
  <c r="EG106" i="13"/>
  <c r="DM106" i="13"/>
  <c r="DL106" i="13"/>
  <c r="DK106" i="13"/>
  <c r="DJ106" i="13"/>
  <c r="DI106" i="13"/>
  <c r="DP106" i="13"/>
  <c r="DQ106" i="13" s="1"/>
  <c r="CT106" i="13"/>
  <c r="CS106" i="13"/>
  <c r="CR106" i="13"/>
  <c r="CQ106" i="13"/>
  <c r="CP106" i="13"/>
  <c r="CU106" i="13"/>
  <c r="CA106" i="13"/>
  <c r="BZ106" i="13"/>
  <c r="BY106" i="13"/>
  <c r="BX106" i="13"/>
  <c r="BT106" i="13"/>
  <c r="CD106" i="13"/>
  <c r="CE106" i="13" s="1"/>
  <c r="BC106" i="13"/>
  <c r="BB106" i="13"/>
  <c r="BA106" i="13"/>
  <c r="AZ106" i="13"/>
  <c r="AV106" i="13"/>
  <c r="BD106" i="13"/>
  <c r="AE106" i="13"/>
  <c r="AD106" i="13"/>
  <c r="AC106" i="13"/>
  <c r="AA106" i="13"/>
  <c r="X106" i="13"/>
  <c r="AH106" i="13"/>
  <c r="AI106" i="13" s="1"/>
  <c r="JI105" i="13"/>
  <c r="JH105" i="13"/>
  <c r="JG105" i="13"/>
  <c r="JF105" i="13"/>
  <c r="JE105" i="13"/>
  <c r="JL105" i="13"/>
  <c r="JM105" i="13" s="1"/>
  <c r="IP105" i="13"/>
  <c r="IO105" i="13"/>
  <c r="IN105" i="13"/>
  <c r="IM105" i="13"/>
  <c r="IL105" i="13"/>
  <c r="IQ105" i="13"/>
  <c r="HW105" i="13"/>
  <c r="HV105" i="13"/>
  <c r="HU105" i="13"/>
  <c r="HT105" i="13"/>
  <c r="HS105" i="13"/>
  <c r="HZ105" i="13"/>
  <c r="IA105" i="13" s="1"/>
  <c r="HD105" i="13"/>
  <c r="HC105" i="13"/>
  <c r="HB105" i="13"/>
  <c r="HA105" i="13"/>
  <c r="GZ105" i="13"/>
  <c r="HE105" i="13"/>
  <c r="GK105" i="13"/>
  <c r="GJ105" i="13"/>
  <c r="GI105" i="13"/>
  <c r="GH105" i="13"/>
  <c r="GG105" i="13"/>
  <c r="GN105" i="13"/>
  <c r="GO105" i="13" s="1"/>
  <c r="FR105" i="13"/>
  <c r="FQ105" i="13"/>
  <c r="FP105" i="13"/>
  <c r="FO105" i="13"/>
  <c r="FN105" i="13"/>
  <c r="FS105" i="13"/>
  <c r="EY105" i="13"/>
  <c r="EX105" i="13"/>
  <c r="EW105" i="13"/>
  <c r="EV105" i="13"/>
  <c r="EU105" i="13"/>
  <c r="FB105" i="13"/>
  <c r="FC105" i="13" s="1"/>
  <c r="EF105" i="13"/>
  <c r="EE105" i="13"/>
  <c r="ED105" i="13"/>
  <c r="EC105" i="13"/>
  <c r="EB105" i="13"/>
  <c r="EG105" i="13"/>
  <c r="DM105" i="13"/>
  <c r="DL105" i="13"/>
  <c r="DK105" i="13"/>
  <c r="DJ105" i="13"/>
  <c r="DI105" i="13"/>
  <c r="DP105" i="13"/>
  <c r="CT105" i="13"/>
  <c r="CS105" i="13"/>
  <c r="CR105" i="13"/>
  <c r="CQ105" i="13"/>
  <c r="CP105" i="13"/>
  <c r="CU105" i="13"/>
  <c r="CA105" i="13"/>
  <c r="BZ105" i="13"/>
  <c r="BY105" i="13"/>
  <c r="BX105" i="13"/>
  <c r="BT105" i="13"/>
  <c r="CD105" i="13"/>
  <c r="BC105" i="13"/>
  <c r="BB105" i="13"/>
  <c r="BA105" i="13"/>
  <c r="AZ105" i="13"/>
  <c r="AV105" i="13"/>
  <c r="BD105" i="13"/>
  <c r="AE105" i="13"/>
  <c r="AD105" i="13"/>
  <c r="AC105" i="13"/>
  <c r="AA105" i="13"/>
  <c r="X105" i="13"/>
  <c r="AH105" i="13"/>
  <c r="JI104" i="13"/>
  <c r="JH104" i="13"/>
  <c r="JG104" i="13"/>
  <c r="JF104" i="13"/>
  <c r="JE104" i="13"/>
  <c r="JJ104" i="13"/>
  <c r="IQ104" i="13"/>
  <c r="IP104" i="13"/>
  <c r="IO104" i="13"/>
  <c r="IN104" i="13"/>
  <c r="IM104" i="13"/>
  <c r="IL104" i="13"/>
  <c r="IS104" i="13"/>
  <c r="IT104" i="13" s="1"/>
  <c r="HW104" i="13"/>
  <c r="HV104" i="13"/>
  <c r="HU104" i="13"/>
  <c r="HT104" i="13"/>
  <c r="HS104" i="13"/>
  <c r="HX104" i="13"/>
  <c r="HD104" i="13"/>
  <c r="HC104" i="13"/>
  <c r="HB104" i="13"/>
  <c r="HA104" i="13"/>
  <c r="GZ104" i="13"/>
  <c r="HG104" i="13"/>
  <c r="HH104" i="13" s="1"/>
  <c r="GK104" i="13"/>
  <c r="GJ104" i="13"/>
  <c r="GI104" i="13"/>
  <c r="GH104" i="13"/>
  <c r="GG104" i="13"/>
  <c r="GL104" i="13"/>
  <c r="FR104" i="13"/>
  <c r="FQ104" i="13"/>
  <c r="FP104" i="13"/>
  <c r="FO104" i="13"/>
  <c r="FN104" i="13"/>
  <c r="EY104" i="13"/>
  <c r="EX104" i="13"/>
  <c r="EW104" i="13"/>
  <c r="EV104" i="13"/>
  <c r="EU104" i="13"/>
  <c r="EZ104" i="13"/>
  <c r="EF104" i="13"/>
  <c r="EE104" i="13"/>
  <c r="ED104" i="13"/>
  <c r="EC104" i="13"/>
  <c r="EB104" i="13"/>
  <c r="EI104" i="13"/>
  <c r="EJ104" i="13" s="1"/>
  <c r="DM104" i="13"/>
  <c r="DL104" i="13"/>
  <c r="DK104" i="13"/>
  <c r="DJ104" i="13"/>
  <c r="DI104" i="13"/>
  <c r="DN104" i="13"/>
  <c r="CT104" i="13"/>
  <c r="CS104" i="13"/>
  <c r="CR104" i="13"/>
  <c r="CQ104" i="13"/>
  <c r="CP104" i="13"/>
  <c r="CW104" i="13"/>
  <c r="CX104" i="13" s="1"/>
  <c r="CA104" i="13"/>
  <c r="BZ104" i="13"/>
  <c r="BY104" i="13"/>
  <c r="BX104" i="13"/>
  <c r="BT104" i="13"/>
  <c r="CB104" i="13"/>
  <c r="BD104" i="13"/>
  <c r="BC104" i="13"/>
  <c r="BB104" i="13"/>
  <c r="BA104" i="13"/>
  <c r="AZ104" i="13"/>
  <c r="AV104" i="13"/>
  <c r="BF104" i="13"/>
  <c r="BG104" i="13" s="1"/>
  <c r="AE104" i="13"/>
  <c r="AD104" i="13"/>
  <c r="AC104" i="13"/>
  <c r="AA104" i="13"/>
  <c r="X104" i="13"/>
  <c r="AF104" i="13"/>
  <c r="JI103" i="13"/>
  <c r="JH103" i="13"/>
  <c r="JG103" i="13"/>
  <c r="JF103" i="13"/>
  <c r="JE103" i="13"/>
  <c r="JJ103" i="13"/>
  <c r="IP103" i="13"/>
  <c r="IO103" i="13"/>
  <c r="IN103" i="13"/>
  <c r="IM103" i="13"/>
  <c r="IL103" i="13"/>
  <c r="IS103" i="13"/>
  <c r="HW103" i="13"/>
  <c r="HV103" i="13"/>
  <c r="HU103" i="13"/>
  <c r="HT103" i="13"/>
  <c r="HS103" i="13"/>
  <c r="HX103" i="13"/>
  <c r="HD103" i="13"/>
  <c r="HC103" i="13"/>
  <c r="HB103" i="13"/>
  <c r="HA103" i="13"/>
  <c r="GZ103" i="13"/>
  <c r="HG103" i="13"/>
  <c r="GK103" i="13"/>
  <c r="GJ103" i="13"/>
  <c r="GI103" i="13"/>
  <c r="GH103" i="13"/>
  <c r="GG103" i="13"/>
  <c r="GL103" i="13"/>
  <c r="FR103" i="13"/>
  <c r="FQ103" i="13"/>
  <c r="FP103" i="13"/>
  <c r="FO103" i="13"/>
  <c r="FN103" i="13"/>
  <c r="FU103" i="13"/>
  <c r="EY103" i="13"/>
  <c r="EX103" i="13"/>
  <c r="EW103" i="13"/>
  <c r="EV103" i="13"/>
  <c r="EU103" i="13"/>
  <c r="EZ103" i="13"/>
  <c r="EF103" i="13"/>
  <c r="EE103" i="13"/>
  <c r="ED103" i="13"/>
  <c r="EC103" i="13"/>
  <c r="EB103" i="13"/>
  <c r="EI103" i="13"/>
  <c r="DM103" i="13"/>
  <c r="DL103" i="13"/>
  <c r="DK103" i="13"/>
  <c r="DJ103" i="13"/>
  <c r="DI103" i="13"/>
  <c r="DN103" i="13"/>
  <c r="CT103" i="13"/>
  <c r="CS103" i="13"/>
  <c r="CR103" i="13"/>
  <c r="CQ103" i="13"/>
  <c r="CP103" i="13"/>
  <c r="CW103" i="13"/>
  <c r="CA103" i="13"/>
  <c r="BZ103" i="13"/>
  <c r="BY103" i="13"/>
  <c r="BX103" i="13"/>
  <c r="BT103" i="13"/>
  <c r="CB103" i="13"/>
  <c r="BC103" i="13"/>
  <c r="BB103" i="13"/>
  <c r="BA103" i="13"/>
  <c r="AZ103" i="13"/>
  <c r="AV103" i="13"/>
  <c r="BF103" i="13"/>
  <c r="AE103" i="13"/>
  <c r="AD103" i="13"/>
  <c r="AC103" i="13"/>
  <c r="AA103" i="13"/>
  <c r="X103" i="13"/>
  <c r="AF103" i="13"/>
  <c r="JI102" i="13"/>
  <c r="JH102" i="13"/>
  <c r="JG102" i="13"/>
  <c r="JF102" i="13"/>
  <c r="JE102" i="13"/>
  <c r="IP102" i="13"/>
  <c r="IO102" i="13"/>
  <c r="IN102" i="13"/>
  <c r="IM102" i="13"/>
  <c r="IL102" i="13"/>
  <c r="IQ102" i="13"/>
  <c r="HW102" i="13"/>
  <c r="HV102" i="13"/>
  <c r="HU102" i="13"/>
  <c r="HT102" i="13"/>
  <c r="HS102" i="13"/>
  <c r="HD102" i="13"/>
  <c r="HC102" i="13"/>
  <c r="HB102" i="13"/>
  <c r="HA102" i="13"/>
  <c r="GZ102" i="13"/>
  <c r="HE102" i="13"/>
  <c r="GL102" i="13"/>
  <c r="GK102" i="13"/>
  <c r="GJ102" i="13"/>
  <c r="GI102" i="13"/>
  <c r="GH102" i="13"/>
  <c r="GG102" i="13"/>
  <c r="GN102" i="13"/>
  <c r="GO102" i="13" s="1"/>
  <c r="FR102" i="13"/>
  <c r="FQ102" i="13"/>
  <c r="FP102" i="13"/>
  <c r="FO102" i="13"/>
  <c r="FN102" i="13"/>
  <c r="FS102" i="13"/>
  <c r="EY102" i="13"/>
  <c r="EX102" i="13"/>
  <c r="EW102" i="13"/>
  <c r="EV102" i="13"/>
  <c r="EU102" i="13"/>
  <c r="FB102" i="13"/>
  <c r="FC102" i="13" s="1"/>
  <c r="EF102" i="13"/>
  <c r="EE102" i="13"/>
  <c r="ED102" i="13"/>
  <c r="EC102" i="13"/>
  <c r="EB102" i="13"/>
  <c r="EG102" i="13"/>
  <c r="DM102" i="13"/>
  <c r="DL102" i="13"/>
  <c r="DK102" i="13"/>
  <c r="DJ102" i="13"/>
  <c r="DI102" i="13"/>
  <c r="DP102" i="13"/>
  <c r="DQ102" i="13" s="1"/>
  <c r="CT102" i="13"/>
  <c r="CS102" i="13"/>
  <c r="CR102" i="13"/>
  <c r="CQ102" i="13"/>
  <c r="CP102" i="13"/>
  <c r="CU102" i="13"/>
  <c r="CA102" i="13"/>
  <c r="BZ102" i="13"/>
  <c r="BY102" i="13"/>
  <c r="BX102" i="13"/>
  <c r="BT102" i="13"/>
  <c r="BC102" i="13"/>
  <c r="BB102" i="13"/>
  <c r="BA102" i="13"/>
  <c r="AZ102" i="13"/>
  <c r="AV102" i="13"/>
  <c r="BD102" i="13"/>
  <c r="AD102" i="13"/>
  <c r="AC102" i="13"/>
  <c r="AA102" i="13"/>
  <c r="X102" i="13"/>
  <c r="JI101" i="13"/>
  <c r="JH101" i="13"/>
  <c r="JG101" i="13"/>
  <c r="JF101" i="13"/>
  <c r="JE101" i="13"/>
  <c r="JL101" i="13"/>
  <c r="JM101" i="13" s="1"/>
  <c r="IP101" i="13"/>
  <c r="IO101" i="13"/>
  <c r="IN101" i="13"/>
  <c r="IM101" i="13"/>
  <c r="IL101" i="13"/>
  <c r="IQ101" i="13"/>
  <c r="HX101" i="13"/>
  <c r="HW101" i="13"/>
  <c r="HV101" i="13"/>
  <c r="HU101" i="13"/>
  <c r="HT101" i="13"/>
  <c r="HS101" i="13"/>
  <c r="HZ101" i="13"/>
  <c r="IA101" i="13" s="1"/>
  <c r="HD101" i="13"/>
  <c r="HC101" i="13"/>
  <c r="HB101" i="13"/>
  <c r="HA101" i="13"/>
  <c r="GZ101" i="13"/>
  <c r="HE101" i="13"/>
  <c r="GK101" i="13"/>
  <c r="GJ101" i="13"/>
  <c r="GI101" i="13"/>
  <c r="GH101" i="13"/>
  <c r="GG101" i="13"/>
  <c r="GN101" i="13"/>
  <c r="GO101" i="13" s="1"/>
  <c r="FR101" i="13"/>
  <c r="FQ101" i="13"/>
  <c r="FP101" i="13"/>
  <c r="FO101" i="13"/>
  <c r="FN101" i="13"/>
  <c r="FS101" i="13"/>
  <c r="EY101" i="13"/>
  <c r="EX101" i="13"/>
  <c r="EW101" i="13"/>
  <c r="EV101" i="13"/>
  <c r="EU101" i="13"/>
  <c r="FB101" i="13"/>
  <c r="FC101" i="13" s="1"/>
  <c r="EF101" i="13"/>
  <c r="EE101" i="13"/>
  <c r="ED101" i="13"/>
  <c r="EC101" i="13"/>
  <c r="EB101" i="13"/>
  <c r="EG101" i="13"/>
  <c r="DN101" i="13"/>
  <c r="DM101" i="13"/>
  <c r="DL101" i="13"/>
  <c r="DK101" i="13"/>
  <c r="DJ101" i="13"/>
  <c r="DI101" i="13"/>
  <c r="DP101" i="13"/>
  <c r="DQ101" i="13" s="1"/>
  <c r="CT101" i="13"/>
  <c r="CS101" i="13"/>
  <c r="CR101" i="13"/>
  <c r="CQ101" i="13"/>
  <c r="CP101" i="13"/>
  <c r="CU101" i="13"/>
  <c r="CA101" i="13"/>
  <c r="BZ101" i="13"/>
  <c r="BY101" i="13"/>
  <c r="BX101" i="13"/>
  <c r="BT101" i="13"/>
  <c r="CD101" i="13"/>
  <c r="CE101" i="13" s="1"/>
  <c r="BC101" i="13"/>
  <c r="BB101" i="13"/>
  <c r="BA101" i="13"/>
  <c r="AZ101" i="13"/>
  <c r="AV101" i="13"/>
  <c r="BD101" i="13"/>
  <c r="AD101" i="13"/>
  <c r="AC101" i="13"/>
  <c r="AA101" i="13"/>
  <c r="X101" i="13"/>
  <c r="JJ100" i="13"/>
  <c r="JI100" i="13"/>
  <c r="JH100" i="13"/>
  <c r="JG100" i="13"/>
  <c r="JF100" i="13"/>
  <c r="JE100" i="13"/>
  <c r="JL100" i="13"/>
  <c r="JM100" i="13" s="1"/>
  <c r="IP100" i="13"/>
  <c r="IO100" i="13"/>
  <c r="IN100" i="13"/>
  <c r="IM100" i="13"/>
  <c r="IL100" i="13"/>
  <c r="IQ100" i="13"/>
  <c r="HW100" i="13"/>
  <c r="HV100" i="13"/>
  <c r="HU100" i="13"/>
  <c r="HT100" i="13"/>
  <c r="HS100" i="13"/>
  <c r="HZ100" i="13"/>
  <c r="IA100" i="13" s="1"/>
  <c r="HD100" i="13"/>
  <c r="HC100" i="13"/>
  <c r="HB100" i="13"/>
  <c r="HA100" i="13"/>
  <c r="GZ100" i="13"/>
  <c r="HE100" i="13"/>
  <c r="GK100" i="13"/>
  <c r="GJ100" i="13"/>
  <c r="GI100" i="13"/>
  <c r="GH100" i="13"/>
  <c r="GG100" i="13"/>
  <c r="GN100" i="13"/>
  <c r="GO100" i="13" s="1"/>
  <c r="FR100" i="13"/>
  <c r="FQ100" i="13"/>
  <c r="FP100" i="13"/>
  <c r="FO100" i="13"/>
  <c r="FN100" i="13"/>
  <c r="FS100" i="13"/>
  <c r="EY100" i="13"/>
  <c r="EX100" i="13"/>
  <c r="EW100" i="13"/>
  <c r="EV100" i="13"/>
  <c r="EU100" i="13"/>
  <c r="FB100" i="13"/>
  <c r="FC100" i="13" s="1"/>
  <c r="EF100" i="13"/>
  <c r="EE100" i="13"/>
  <c r="ED100" i="13"/>
  <c r="EC100" i="13"/>
  <c r="EB100" i="13"/>
  <c r="EG100" i="13"/>
  <c r="DM100" i="13"/>
  <c r="DL100" i="13"/>
  <c r="DK100" i="13"/>
  <c r="DJ100" i="13"/>
  <c r="DI100" i="13"/>
  <c r="DP100" i="13"/>
  <c r="DQ100" i="13" s="1"/>
  <c r="CT100" i="13"/>
  <c r="CS100" i="13"/>
  <c r="CR100" i="13"/>
  <c r="CQ100" i="13"/>
  <c r="CP100" i="13"/>
  <c r="CU100" i="13"/>
  <c r="CA100" i="13"/>
  <c r="BZ100" i="13"/>
  <c r="BY100" i="13"/>
  <c r="BX100" i="13"/>
  <c r="BT100" i="13"/>
  <c r="CD100" i="13"/>
  <c r="CE100" i="13" s="1"/>
  <c r="BC100" i="13"/>
  <c r="BB100" i="13"/>
  <c r="BA100" i="13"/>
  <c r="AZ100" i="13"/>
  <c r="AV100" i="13"/>
  <c r="BD100" i="13"/>
  <c r="AE100" i="13"/>
  <c r="AD100" i="13"/>
  <c r="AC100" i="13"/>
  <c r="AA100" i="13"/>
  <c r="X100" i="13"/>
  <c r="AH100" i="13"/>
  <c r="AI100" i="13" s="1"/>
  <c r="JI99" i="13"/>
  <c r="JH99" i="13"/>
  <c r="JG99" i="13"/>
  <c r="JF99" i="13"/>
  <c r="JE99" i="13"/>
  <c r="JL99" i="13"/>
  <c r="JM99" i="13" s="1"/>
  <c r="IP99" i="13"/>
  <c r="IO99" i="13"/>
  <c r="IN99" i="13"/>
  <c r="IM99" i="13"/>
  <c r="IL99" i="13"/>
  <c r="IQ99" i="13"/>
  <c r="HW99" i="13"/>
  <c r="HV99" i="13"/>
  <c r="HU99" i="13"/>
  <c r="HT99" i="13"/>
  <c r="HS99" i="13"/>
  <c r="HZ99" i="13"/>
  <c r="IA99" i="13" s="1"/>
  <c r="HD99" i="13"/>
  <c r="HC99" i="13"/>
  <c r="HB99" i="13"/>
  <c r="HA99" i="13"/>
  <c r="GZ99" i="13"/>
  <c r="HE99" i="13"/>
  <c r="GK99" i="13"/>
  <c r="GJ99" i="13"/>
  <c r="GI99" i="13"/>
  <c r="GH99" i="13"/>
  <c r="GG99" i="13"/>
  <c r="GN99" i="13"/>
  <c r="GO99" i="13" s="1"/>
  <c r="FR99" i="13"/>
  <c r="FQ99" i="13"/>
  <c r="FP99" i="13"/>
  <c r="FO99" i="13"/>
  <c r="FN99" i="13"/>
  <c r="FS99" i="13"/>
  <c r="EY99" i="13"/>
  <c r="EX99" i="13"/>
  <c r="EW99" i="13"/>
  <c r="EV99" i="13"/>
  <c r="EU99" i="13"/>
  <c r="FB99" i="13"/>
  <c r="FC99" i="13" s="1"/>
  <c r="EG99" i="13"/>
  <c r="EF99" i="13"/>
  <c r="EE99" i="13"/>
  <c r="ED99" i="13"/>
  <c r="EC99" i="13"/>
  <c r="EB99" i="13"/>
  <c r="DM99" i="13"/>
  <c r="DL99" i="13"/>
  <c r="DK99" i="13"/>
  <c r="DJ99" i="13"/>
  <c r="DI99" i="13"/>
  <c r="DP99" i="13"/>
  <c r="DQ99" i="13" s="1"/>
  <c r="CT99" i="13"/>
  <c r="CS99" i="13"/>
  <c r="CR99" i="13"/>
  <c r="CQ99" i="13"/>
  <c r="CP99" i="13"/>
  <c r="CU99" i="13"/>
  <c r="CA99" i="13"/>
  <c r="BZ99" i="13"/>
  <c r="BY99" i="13"/>
  <c r="BX99" i="13"/>
  <c r="BT99" i="13"/>
  <c r="CD99" i="13"/>
  <c r="CE99" i="13" s="1"/>
  <c r="BC99" i="13"/>
  <c r="BB99" i="13"/>
  <c r="BA99" i="13"/>
  <c r="AZ99" i="13"/>
  <c r="AV99" i="13"/>
  <c r="BD99" i="13"/>
  <c r="AE99" i="13"/>
  <c r="AD99" i="13"/>
  <c r="AC99" i="13"/>
  <c r="AA99" i="13"/>
  <c r="X99" i="13"/>
  <c r="AH99" i="13"/>
  <c r="AI99" i="13" s="1"/>
  <c r="JI97" i="13"/>
  <c r="JH97" i="13"/>
  <c r="JG97" i="13"/>
  <c r="JF97" i="13"/>
  <c r="JE97" i="13"/>
  <c r="JJ97" i="13"/>
  <c r="IP97" i="13"/>
  <c r="IO97" i="13"/>
  <c r="IN97" i="13"/>
  <c r="IM97" i="13"/>
  <c r="IL97" i="13"/>
  <c r="IS97" i="13"/>
  <c r="IT97" i="13" s="1"/>
  <c r="HW97" i="13"/>
  <c r="HV97" i="13"/>
  <c r="HU97" i="13"/>
  <c r="HT97" i="13"/>
  <c r="HS97" i="13"/>
  <c r="HX97" i="13"/>
  <c r="HD97" i="13"/>
  <c r="HC97" i="13"/>
  <c r="HB97" i="13"/>
  <c r="HA97" i="13"/>
  <c r="GZ97" i="13"/>
  <c r="HG97" i="13"/>
  <c r="HH97" i="13" s="1"/>
  <c r="GK97" i="13"/>
  <c r="GJ97" i="13"/>
  <c r="GI97" i="13"/>
  <c r="GH97" i="13"/>
  <c r="GG97" i="13"/>
  <c r="GL97" i="13"/>
  <c r="FS97" i="13"/>
  <c r="FR97" i="13"/>
  <c r="FQ97" i="13"/>
  <c r="FP97" i="13"/>
  <c r="FO97" i="13"/>
  <c r="FN97" i="13"/>
  <c r="FU97" i="13"/>
  <c r="FV97" i="13" s="1"/>
  <c r="EY97" i="13"/>
  <c r="EX97" i="13"/>
  <c r="EW97" i="13"/>
  <c r="EV97" i="13"/>
  <c r="EU97" i="13"/>
  <c r="EZ97" i="13"/>
  <c r="EF97" i="13"/>
  <c r="EE97" i="13"/>
  <c r="ED97" i="13"/>
  <c r="EC97" i="13"/>
  <c r="EB97" i="13"/>
  <c r="EI97" i="13"/>
  <c r="EJ97" i="13" s="1"/>
  <c r="DM97" i="13"/>
  <c r="DL97" i="13"/>
  <c r="DK97" i="13"/>
  <c r="DJ97" i="13"/>
  <c r="DI97" i="13"/>
  <c r="DN97" i="13"/>
  <c r="CT97" i="13"/>
  <c r="CS97" i="13"/>
  <c r="CR97" i="13"/>
  <c r="CQ97" i="13"/>
  <c r="CP97" i="13"/>
  <c r="CW97" i="13"/>
  <c r="CX97" i="13" s="1"/>
  <c r="CA97" i="13"/>
  <c r="BZ97" i="13"/>
  <c r="BY97" i="13"/>
  <c r="BX97" i="13"/>
  <c r="BT97" i="13"/>
  <c r="CB97" i="13"/>
  <c r="BC97" i="13"/>
  <c r="BB97" i="13"/>
  <c r="BA97" i="13"/>
  <c r="AZ97" i="13"/>
  <c r="AV97" i="13"/>
  <c r="BF97" i="13"/>
  <c r="BG97" i="13" s="1"/>
  <c r="AE97" i="13"/>
  <c r="AD97" i="13"/>
  <c r="AC97" i="13"/>
  <c r="AA97" i="13"/>
  <c r="X97" i="13"/>
  <c r="AF97" i="13"/>
  <c r="JI96" i="13"/>
  <c r="JH96" i="13"/>
  <c r="JG96" i="13"/>
  <c r="JF96" i="13"/>
  <c r="JE96" i="13"/>
  <c r="JJ96" i="13"/>
  <c r="IP96" i="13"/>
  <c r="IO96" i="13"/>
  <c r="IN96" i="13"/>
  <c r="IM96" i="13"/>
  <c r="IL96" i="13"/>
  <c r="IS96" i="13"/>
  <c r="IT96" i="13" s="1"/>
  <c r="HW96" i="13"/>
  <c r="HV96" i="13"/>
  <c r="HU96" i="13"/>
  <c r="HT96" i="13"/>
  <c r="HS96" i="13"/>
  <c r="HX96" i="13"/>
  <c r="HD96" i="13"/>
  <c r="HC96" i="13"/>
  <c r="HB96" i="13"/>
  <c r="HA96" i="13"/>
  <c r="GZ96" i="13"/>
  <c r="HG96" i="13"/>
  <c r="GK96" i="13"/>
  <c r="GJ96" i="13"/>
  <c r="GI96" i="13"/>
  <c r="GH96" i="13"/>
  <c r="GG96" i="13"/>
  <c r="GL96" i="13"/>
  <c r="FR96" i="13"/>
  <c r="FQ96" i="13"/>
  <c r="FP96" i="13"/>
  <c r="FO96" i="13"/>
  <c r="FN96" i="13"/>
  <c r="FU96" i="13"/>
  <c r="EY96" i="13"/>
  <c r="EX96" i="13"/>
  <c r="EW96" i="13"/>
  <c r="EV96" i="13"/>
  <c r="EU96" i="13"/>
  <c r="EZ96" i="13"/>
  <c r="EF96" i="13"/>
  <c r="EE96" i="13"/>
  <c r="ED96" i="13"/>
  <c r="EC96" i="13"/>
  <c r="EB96" i="13"/>
  <c r="EI96" i="13"/>
  <c r="DM96" i="13"/>
  <c r="DL96" i="13"/>
  <c r="DK96" i="13"/>
  <c r="DJ96" i="13"/>
  <c r="DI96" i="13"/>
  <c r="DN96" i="13"/>
  <c r="CT96" i="13"/>
  <c r="CS96" i="13"/>
  <c r="CR96" i="13"/>
  <c r="CQ96" i="13"/>
  <c r="CP96" i="13"/>
  <c r="CW96" i="13"/>
  <c r="CA96" i="13"/>
  <c r="BZ96" i="13"/>
  <c r="BY96" i="13"/>
  <c r="BX96" i="13"/>
  <c r="BT96" i="13"/>
  <c r="CB96" i="13"/>
  <c r="BC96" i="13"/>
  <c r="BB96" i="13"/>
  <c r="BA96" i="13"/>
  <c r="AZ96" i="13"/>
  <c r="AV96" i="13"/>
  <c r="BF96" i="13"/>
  <c r="AE96" i="13"/>
  <c r="AD96" i="13"/>
  <c r="AC96" i="13"/>
  <c r="AA96" i="13"/>
  <c r="X96" i="13"/>
  <c r="AF96" i="13"/>
  <c r="JI95" i="13"/>
  <c r="JH95" i="13"/>
  <c r="JG95" i="13"/>
  <c r="JF95" i="13"/>
  <c r="JE95" i="13"/>
  <c r="JL95" i="13"/>
  <c r="JM95" i="13" s="1"/>
  <c r="IP95" i="13"/>
  <c r="IO95" i="13"/>
  <c r="IN95" i="13"/>
  <c r="IM95" i="13"/>
  <c r="IL95" i="13"/>
  <c r="IS95" i="13"/>
  <c r="HW95" i="13"/>
  <c r="HV95" i="13"/>
  <c r="HU95" i="13"/>
  <c r="HT95" i="13"/>
  <c r="HS95" i="13"/>
  <c r="HZ95" i="13"/>
  <c r="IA95" i="13" s="1"/>
  <c r="HD95" i="13"/>
  <c r="HC95" i="13"/>
  <c r="HB95" i="13"/>
  <c r="HA95" i="13"/>
  <c r="GZ95" i="13"/>
  <c r="HE95" i="13"/>
  <c r="GK95" i="13"/>
  <c r="GJ95" i="13"/>
  <c r="GI95" i="13"/>
  <c r="GH95" i="13"/>
  <c r="GG95" i="13"/>
  <c r="GN95" i="13"/>
  <c r="GO95" i="13" s="1"/>
  <c r="FR95" i="13"/>
  <c r="FQ95" i="13"/>
  <c r="FP95" i="13"/>
  <c r="FO95" i="13"/>
  <c r="FN95" i="13"/>
  <c r="FS95" i="13"/>
  <c r="EZ95" i="13"/>
  <c r="EY95" i="13"/>
  <c r="EX95" i="13"/>
  <c r="EW95" i="13"/>
  <c r="EV95" i="13"/>
  <c r="EU95" i="13"/>
  <c r="FB95" i="13"/>
  <c r="FC95" i="13" s="1"/>
  <c r="EF95" i="13"/>
  <c r="EE95" i="13"/>
  <c r="ED95" i="13"/>
  <c r="EC95" i="13"/>
  <c r="EB95" i="13"/>
  <c r="EG95" i="13"/>
  <c r="DM95" i="13"/>
  <c r="DL95" i="13"/>
  <c r="DK95" i="13"/>
  <c r="DJ95" i="13"/>
  <c r="DI95" i="13"/>
  <c r="DP95" i="13"/>
  <c r="CT95" i="13"/>
  <c r="CS95" i="13"/>
  <c r="CR95" i="13"/>
  <c r="CQ95" i="13"/>
  <c r="CP95" i="13"/>
  <c r="CU95" i="13"/>
  <c r="CA95" i="13"/>
  <c r="BZ95" i="13"/>
  <c r="BY95" i="13"/>
  <c r="BX95" i="13"/>
  <c r="BT95" i="13"/>
  <c r="CB95" i="13"/>
  <c r="BD95" i="13"/>
  <c r="BC95" i="13"/>
  <c r="BB95" i="13"/>
  <c r="BA95" i="13"/>
  <c r="AZ95" i="13"/>
  <c r="AV95" i="13"/>
  <c r="AE95" i="13"/>
  <c r="AD95" i="13"/>
  <c r="AC95" i="13"/>
  <c r="AA95" i="13"/>
  <c r="X95" i="13"/>
  <c r="AF95" i="13"/>
  <c r="JI94" i="13"/>
  <c r="JH94" i="13"/>
  <c r="JG94" i="13"/>
  <c r="JF94" i="13"/>
  <c r="JE94" i="13"/>
  <c r="JJ94" i="13"/>
  <c r="IP94" i="13"/>
  <c r="IO94" i="13"/>
  <c r="IN94" i="13"/>
  <c r="IM94" i="13"/>
  <c r="IL94" i="13"/>
  <c r="IS94" i="13"/>
  <c r="HW94" i="13"/>
  <c r="HV94" i="13"/>
  <c r="HU94" i="13"/>
  <c r="HT94" i="13"/>
  <c r="HS94" i="13"/>
  <c r="HX94" i="13"/>
  <c r="HD94" i="13"/>
  <c r="HC94" i="13"/>
  <c r="HB94" i="13"/>
  <c r="HA94" i="13"/>
  <c r="GZ94" i="13"/>
  <c r="HG94" i="13"/>
  <c r="GK94" i="13"/>
  <c r="GJ94" i="13"/>
  <c r="GI94" i="13"/>
  <c r="GH94" i="13"/>
  <c r="GG94" i="13"/>
  <c r="GL94" i="13"/>
  <c r="FR94" i="13"/>
  <c r="FQ94" i="13"/>
  <c r="FP94" i="13"/>
  <c r="FO94" i="13"/>
  <c r="FN94" i="13"/>
  <c r="FU94" i="13"/>
  <c r="EY94" i="13"/>
  <c r="EX94" i="13"/>
  <c r="EW94" i="13"/>
  <c r="EV94" i="13"/>
  <c r="EU94" i="13"/>
  <c r="EZ94" i="13"/>
  <c r="EF94" i="13"/>
  <c r="EE94" i="13"/>
  <c r="ED94" i="13"/>
  <c r="EC94" i="13"/>
  <c r="EB94" i="13"/>
  <c r="EI94" i="13"/>
  <c r="DM94" i="13"/>
  <c r="DL94" i="13"/>
  <c r="DK94" i="13"/>
  <c r="DJ94" i="13"/>
  <c r="DI94" i="13"/>
  <c r="DN94" i="13"/>
  <c r="CT94" i="13"/>
  <c r="CS94" i="13"/>
  <c r="CR94" i="13"/>
  <c r="CQ94" i="13"/>
  <c r="CP94" i="13"/>
  <c r="CW94" i="13"/>
  <c r="CA94" i="13"/>
  <c r="BZ94" i="13"/>
  <c r="BY94" i="13"/>
  <c r="BX94" i="13"/>
  <c r="BT94" i="13"/>
  <c r="CB94" i="13"/>
  <c r="BC94" i="13"/>
  <c r="BB94" i="13"/>
  <c r="BA94" i="13"/>
  <c r="AZ94" i="13"/>
  <c r="AV94" i="13"/>
  <c r="BF94" i="13"/>
  <c r="AE94" i="13"/>
  <c r="AD94" i="13"/>
  <c r="AC94" i="13"/>
  <c r="AA94" i="13"/>
  <c r="X94" i="13"/>
  <c r="AF94" i="13"/>
  <c r="JJ92" i="13"/>
  <c r="JI92" i="13"/>
  <c r="JH92" i="13"/>
  <c r="JG92" i="13"/>
  <c r="JF92" i="13"/>
  <c r="JE92" i="13"/>
  <c r="JL92" i="13"/>
  <c r="JM92" i="13" s="1"/>
  <c r="IP92" i="13"/>
  <c r="IO92" i="13"/>
  <c r="IN92" i="13"/>
  <c r="IM92" i="13"/>
  <c r="IL92" i="13"/>
  <c r="IQ92" i="13"/>
  <c r="HW92" i="13"/>
  <c r="HV92" i="13"/>
  <c r="HU92" i="13"/>
  <c r="HT92" i="13"/>
  <c r="HS92" i="13"/>
  <c r="HZ92" i="13"/>
  <c r="IA92" i="13" s="1"/>
  <c r="HD92" i="13"/>
  <c r="HC92" i="13"/>
  <c r="HB92" i="13"/>
  <c r="HA92" i="13"/>
  <c r="GZ92" i="13"/>
  <c r="HE92" i="13"/>
  <c r="GK92" i="13"/>
  <c r="GJ92" i="13"/>
  <c r="GI92" i="13"/>
  <c r="GH92" i="13"/>
  <c r="GG92" i="13"/>
  <c r="GN92" i="13"/>
  <c r="GO92" i="13" s="1"/>
  <c r="FR92" i="13"/>
  <c r="FQ92" i="13"/>
  <c r="FP92" i="13"/>
  <c r="FO92" i="13"/>
  <c r="FN92" i="13"/>
  <c r="FS92" i="13"/>
  <c r="EY92" i="13"/>
  <c r="EX92" i="13"/>
  <c r="EW92" i="13"/>
  <c r="EV92" i="13"/>
  <c r="EU92" i="13"/>
  <c r="FB92" i="13"/>
  <c r="FC92" i="13" s="1"/>
  <c r="EF92" i="13"/>
  <c r="EE92" i="13"/>
  <c r="ED92" i="13"/>
  <c r="EC92" i="13"/>
  <c r="EB92" i="13"/>
  <c r="EG92" i="13"/>
  <c r="DM92" i="13"/>
  <c r="DL92" i="13"/>
  <c r="DK92" i="13"/>
  <c r="DJ92" i="13"/>
  <c r="DI92" i="13"/>
  <c r="DP92" i="13"/>
  <c r="DQ92" i="13" s="1"/>
  <c r="CT92" i="13"/>
  <c r="CS92" i="13"/>
  <c r="CR92" i="13"/>
  <c r="CQ92" i="13"/>
  <c r="CP92" i="13"/>
  <c r="CU92" i="13"/>
  <c r="CA92" i="13"/>
  <c r="BZ92" i="13"/>
  <c r="BY92" i="13"/>
  <c r="BX92" i="13"/>
  <c r="BT92" i="13"/>
  <c r="CD92" i="13"/>
  <c r="CE92" i="13" s="1"/>
  <c r="BC92" i="13"/>
  <c r="BB92" i="13"/>
  <c r="BA92" i="13"/>
  <c r="AZ92" i="13"/>
  <c r="AV92" i="13"/>
  <c r="BD92" i="13"/>
  <c r="AE92" i="13"/>
  <c r="AD92" i="13"/>
  <c r="AC92" i="13"/>
  <c r="AA92" i="13"/>
  <c r="X92" i="13"/>
  <c r="AF92" i="13"/>
  <c r="JI91" i="13"/>
  <c r="JH91" i="13"/>
  <c r="JG91" i="13"/>
  <c r="JF91" i="13"/>
  <c r="JE91" i="13"/>
  <c r="JL91" i="13"/>
  <c r="JM91" i="13" s="1"/>
  <c r="IP91" i="13"/>
  <c r="IO91" i="13"/>
  <c r="IN91" i="13"/>
  <c r="IM91" i="13"/>
  <c r="IL91" i="13"/>
  <c r="IQ91" i="13"/>
  <c r="HW91" i="13"/>
  <c r="HV91" i="13"/>
  <c r="HU91" i="13"/>
  <c r="HT91" i="13"/>
  <c r="HS91" i="13"/>
  <c r="HZ91" i="13"/>
  <c r="IA91" i="13" s="1"/>
  <c r="HD91" i="13"/>
  <c r="HC91" i="13"/>
  <c r="HB91" i="13"/>
  <c r="HA91" i="13"/>
  <c r="GZ91" i="13"/>
  <c r="HE91" i="13"/>
  <c r="GL91" i="13"/>
  <c r="GK91" i="13"/>
  <c r="GJ91" i="13"/>
  <c r="GI91" i="13"/>
  <c r="GH91" i="13"/>
  <c r="GG91" i="13"/>
  <c r="GN91" i="13"/>
  <c r="GO91" i="13" s="1"/>
  <c r="FR91" i="13"/>
  <c r="FQ91" i="13"/>
  <c r="FP91" i="13"/>
  <c r="FO91" i="13"/>
  <c r="FN91" i="13"/>
  <c r="FS91" i="13"/>
  <c r="EY91" i="13"/>
  <c r="EX91" i="13"/>
  <c r="EW91" i="13"/>
  <c r="EV91" i="13"/>
  <c r="EU91" i="13"/>
  <c r="FB91" i="13"/>
  <c r="FC91" i="13" s="1"/>
  <c r="EF91" i="13"/>
  <c r="EE91" i="13"/>
  <c r="ED91" i="13"/>
  <c r="EC91" i="13"/>
  <c r="EB91" i="13"/>
  <c r="EG91" i="13"/>
  <c r="DM91" i="13"/>
  <c r="DL91" i="13"/>
  <c r="DK91" i="13"/>
  <c r="DJ91" i="13"/>
  <c r="DI91" i="13"/>
  <c r="DP91" i="13"/>
  <c r="DQ91" i="13" s="1"/>
  <c r="CT91" i="13"/>
  <c r="CS91" i="13"/>
  <c r="CR91" i="13"/>
  <c r="CQ91" i="13"/>
  <c r="CP91" i="13"/>
  <c r="CU91" i="13"/>
  <c r="CB91" i="13"/>
  <c r="CA91" i="13"/>
  <c r="BZ91" i="13"/>
  <c r="BY91" i="13"/>
  <c r="BX91" i="13"/>
  <c r="BT91" i="13"/>
  <c r="CD91" i="13"/>
  <c r="CE91" i="13" s="1"/>
  <c r="BC91" i="13"/>
  <c r="BB91" i="13"/>
  <c r="BA91" i="13"/>
  <c r="AZ91" i="13"/>
  <c r="AV91" i="13"/>
  <c r="BD91" i="13"/>
  <c r="AE91" i="13"/>
  <c r="AD91" i="13"/>
  <c r="AC91" i="13"/>
  <c r="AA91" i="13"/>
  <c r="X91" i="13"/>
  <c r="AH91" i="13"/>
  <c r="AI91" i="13" s="1"/>
  <c r="JI90" i="13"/>
  <c r="JH90" i="13"/>
  <c r="JG90" i="13"/>
  <c r="JF90" i="13"/>
  <c r="JE90" i="13"/>
  <c r="JJ90" i="13"/>
  <c r="IP90" i="13"/>
  <c r="IO90" i="13"/>
  <c r="IN90" i="13"/>
  <c r="IM90" i="13"/>
  <c r="IL90" i="13"/>
  <c r="IQ90" i="13"/>
  <c r="HW90" i="13"/>
  <c r="HV90" i="13"/>
  <c r="HU90" i="13"/>
  <c r="HT90" i="13"/>
  <c r="HS90" i="13"/>
  <c r="HX90" i="13"/>
  <c r="HE90" i="13"/>
  <c r="HD90" i="13"/>
  <c r="HC90" i="13"/>
  <c r="HB90" i="13"/>
  <c r="HA90" i="13"/>
  <c r="GZ90" i="13"/>
  <c r="GK90" i="13"/>
  <c r="GJ90" i="13"/>
  <c r="GI90" i="13"/>
  <c r="GH90" i="13"/>
  <c r="GG90" i="13"/>
  <c r="GL90" i="13"/>
  <c r="FS90" i="13"/>
  <c r="FR90" i="13"/>
  <c r="FQ90" i="13"/>
  <c r="FP90" i="13"/>
  <c r="FO90" i="13"/>
  <c r="FN90" i="13"/>
  <c r="EY90" i="13"/>
  <c r="EX90" i="13"/>
  <c r="EW90" i="13"/>
  <c r="EV90" i="13"/>
  <c r="EU90" i="13"/>
  <c r="EZ90" i="13"/>
  <c r="EF90" i="13"/>
  <c r="EE90" i="13"/>
  <c r="ED90" i="13"/>
  <c r="EC90" i="13"/>
  <c r="EB90" i="13"/>
  <c r="EG90" i="13"/>
  <c r="DM90" i="13"/>
  <c r="DL90" i="13"/>
  <c r="DK90" i="13"/>
  <c r="DJ90" i="13"/>
  <c r="DI90" i="13"/>
  <c r="DN90" i="13"/>
  <c r="CT90" i="13"/>
  <c r="CS90" i="13"/>
  <c r="CR90" i="13"/>
  <c r="CQ90" i="13"/>
  <c r="CP90" i="13"/>
  <c r="CU90" i="13"/>
  <c r="CA90" i="13"/>
  <c r="BZ90" i="13"/>
  <c r="BY90" i="13"/>
  <c r="BX90" i="13"/>
  <c r="BT90" i="13"/>
  <c r="CB90" i="13"/>
  <c r="BC90" i="13"/>
  <c r="BB90" i="13"/>
  <c r="BA90" i="13"/>
  <c r="AZ90" i="13"/>
  <c r="AV90" i="13"/>
  <c r="BD90" i="13"/>
  <c r="AE90" i="13"/>
  <c r="AD90" i="13"/>
  <c r="AC90" i="13"/>
  <c r="AA90" i="13"/>
  <c r="X90" i="13"/>
  <c r="AF90" i="13"/>
  <c r="JI89" i="13"/>
  <c r="JH89" i="13"/>
  <c r="JG89" i="13"/>
  <c r="JF89" i="13"/>
  <c r="JE89" i="13"/>
  <c r="JJ89" i="13"/>
  <c r="IP89" i="13"/>
  <c r="IO89" i="13"/>
  <c r="IN89" i="13"/>
  <c r="IM89" i="13"/>
  <c r="IL89" i="13"/>
  <c r="IS89" i="13"/>
  <c r="IT89" i="13" s="1"/>
  <c r="HW89" i="13"/>
  <c r="HV89" i="13"/>
  <c r="HU89" i="13"/>
  <c r="HT89" i="13"/>
  <c r="HS89" i="13"/>
  <c r="HX89" i="13"/>
  <c r="HD89" i="13"/>
  <c r="HC89" i="13"/>
  <c r="HB89" i="13"/>
  <c r="HA89" i="13"/>
  <c r="GZ89" i="13"/>
  <c r="GK89" i="13"/>
  <c r="GJ89" i="13"/>
  <c r="GI89" i="13"/>
  <c r="GH89" i="13"/>
  <c r="GG89" i="13"/>
  <c r="GL89" i="13"/>
  <c r="FR89" i="13"/>
  <c r="FQ89" i="13"/>
  <c r="FP89" i="13"/>
  <c r="FO89" i="13"/>
  <c r="FN89" i="13"/>
  <c r="FU89" i="13"/>
  <c r="FV89" i="13" s="1"/>
  <c r="EY89" i="13"/>
  <c r="EX89" i="13"/>
  <c r="EW89" i="13"/>
  <c r="EV89" i="13"/>
  <c r="EU89" i="13"/>
  <c r="EZ89" i="13"/>
  <c r="EF89" i="13"/>
  <c r="EE89" i="13"/>
  <c r="ED89" i="13"/>
  <c r="EC89" i="13"/>
  <c r="EB89" i="13"/>
  <c r="EI89" i="13"/>
  <c r="EJ89" i="13" s="1"/>
  <c r="DM89" i="13"/>
  <c r="DL89" i="13"/>
  <c r="DK89" i="13"/>
  <c r="DJ89" i="13"/>
  <c r="DI89" i="13"/>
  <c r="DN89" i="13"/>
  <c r="CU89" i="13"/>
  <c r="CT89" i="13"/>
  <c r="CS89" i="13"/>
  <c r="CR89" i="13"/>
  <c r="CQ89" i="13"/>
  <c r="CP89" i="13"/>
  <c r="CW89" i="13"/>
  <c r="CX89" i="13" s="1"/>
  <c r="CA89" i="13"/>
  <c r="BZ89" i="13"/>
  <c r="BY89" i="13"/>
  <c r="BX89" i="13"/>
  <c r="BT89" i="13"/>
  <c r="CB89" i="13"/>
  <c r="BD89" i="13"/>
  <c r="BC89" i="13"/>
  <c r="BB89" i="13"/>
  <c r="BA89" i="13"/>
  <c r="AZ89" i="13"/>
  <c r="AV89" i="13"/>
  <c r="BF89" i="13"/>
  <c r="BG89" i="13" s="1"/>
  <c r="AE89" i="13"/>
  <c r="AD89" i="13"/>
  <c r="AC89" i="13"/>
  <c r="AA89" i="13"/>
  <c r="X89" i="13"/>
  <c r="AF89" i="13"/>
  <c r="JI88" i="13"/>
  <c r="JH88" i="13"/>
  <c r="JG88" i="13"/>
  <c r="JF88" i="13"/>
  <c r="JE88" i="13"/>
  <c r="JJ88" i="13"/>
  <c r="IP88" i="13"/>
  <c r="IO88" i="13"/>
  <c r="IN88" i="13"/>
  <c r="IM88" i="13"/>
  <c r="IL88" i="13"/>
  <c r="IQ88" i="13"/>
  <c r="HW88" i="13"/>
  <c r="HV88" i="13"/>
  <c r="HU88" i="13"/>
  <c r="HT88" i="13"/>
  <c r="HS88" i="13"/>
  <c r="HX88" i="13"/>
  <c r="HD88" i="13"/>
  <c r="HC88" i="13"/>
  <c r="HB88" i="13"/>
  <c r="HA88" i="13"/>
  <c r="GZ88" i="13"/>
  <c r="HE88" i="13"/>
  <c r="GL88" i="13"/>
  <c r="GK88" i="13"/>
  <c r="GJ88" i="13"/>
  <c r="GI88" i="13"/>
  <c r="GH88" i="13"/>
  <c r="GG88" i="13"/>
  <c r="FR88" i="13"/>
  <c r="FQ88" i="13"/>
  <c r="FP88" i="13"/>
  <c r="FO88" i="13"/>
  <c r="FN88" i="13"/>
  <c r="FS88" i="13"/>
  <c r="EY88" i="13"/>
  <c r="EX88" i="13"/>
  <c r="EW88" i="13"/>
  <c r="EV88" i="13"/>
  <c r="EU88" i="13"/>
  <c r="EZ88" i="13"/>
  <c r="EF88" i="13"/>
  <c r="EE88" i="13"/>
  <c r="ED88" i="13"/>
  <c r="EC88" i="13"/>
  <c r="EB88" i="13"/>
  <c r="EG88" i="13"/>
  <c r="DM88" i="13"/>
  <c r="DL88" i="13"/>
  <c r="DK88" i="13"/>
  <c r="DJ88" i="13"/>
  <c r="DI88" i="13"/>
  <c r="DN88" i="13"/>
  <c r="CT88" i="13"/>
  <c r="CS88" i="13"/>
  <c r="CR88" i="13"/>
  <c r="CQ88" i="13"/>
  <c r="CP88" i="13"/>
  <c r="CU88" i="13"/>
  <c r="CB88" i="13"/>
  <c r="CA88" i="13"/>
  <c r="BZ88" i="13"/>
  <c r="BY88" i="13"/>
  <c r="BX88" i="13"/>
  <c r="BT88" i="13"/>
  <c r="BC88" i="13"/>
  <c r="BB88" i="13"/>
  <c r="BA88" i="13"/>
  <c r="AZ88" i="13"/>
  <c r="AV88" i="13"/>
  <c r="BD88" i="13"/>
  <c r="AE88" i="13"/>
  <c r="AD88" i="13"/>
  <c r="AC88" i="13"/>
  <c r="AA88" i="13"/>
  <c r="X88" i="13"/>
  <c r="AF88" i="13"/>
  <c r="JI86" i="13"/>
  <c r="JH86" i="13"/>
  <c r="JG86" i="13"/>
  <c r="JF86" i="13"/>
  <c r="JE86" i="13"/>
  <c r="JL86" i="13"/>
  <c r="JM86" i="13" s="1"/>
  <c r="IP86" i="13"/>
  <c r="IO86" i="13"/>
  <c r="IN86" i="13"/>
  <c r="IM86" i="13"/>
  <c r="IL86" i="13"/>
  <c r="IQ86" i="13"/>
  <c r="HW86" i="13"/>
  <c r="HV86" i="13"/>
  <c r="HU86" i="13"/>
  <c r="HT86" i="13"/>
  <c r="HS86" i="13"/>
  <c r="HZ86" i="13"/>
  <c r="IA86" i="13" s="1"/>
  <c r="HD86" i="13"/>
  <c r="HC86" i="13"/>
  <c r="HB86" i="13"/>
  <c r="HA86" i="13"/>
  <c r="GZ86" i="13"/>
  <c r="HE86" i="13"/>
  <c r="GK86" i="13"/>
  <c r="GJ86" i="13"/>
  <c r="GI86" i="13"/>
  <c r="GH86" i="13"/>
  <c r="GG86" i="13"/>
  <c r="GN86" i="13"/>
  <c r="GO86" i="13" s="1"/>
  <c r="FR86" i="13"/>
  <c r="FQ86" i="13"/>
  <c r="FP86" i="13"/>
  <c r="FO86" i="13"/>
  <c r="FN86" i="13"/>
  <c r="FS86" i="13"/>
  <c r="EY86" i="13"/>
  <c r="EX86" i="13"/>
  <c r="EW86" i="13"/>
  <c r="EV86" i="13"/>
  <c r="EU86" i="13"/>
  <c r="EF86" i="13"/>
  <c r="EE86" i="13"/>
  <c r="ED86" i="13"/>
  <c r="EC86" i="13"/>
  <c r="EB86" i="13"/>
  <c r="EG86" i="13"/>
  <c r="DN86" i="13"/>
  <c r="DM86" i="13"/>
  <c r="DL86" i="13"/>
  <c r="DK86" i="13"/>
  <c r="DJ86" i="13"/>
  <c r="DI86" i="13"/>
  <c r="DP86" i="13"/>
  <c r="DQ86" i="13" s="1"/>
  <c r="CT86" i="13"/>
  <c r="CS86" i="13"/>
  <c r="CR86" i="13"/>
  <c r="CQ86" i="13"/>
  <c r="CP86" i="13"/>
  <c r="CU86" i="13"/>
  <c r="CA86" i="13"/>
  <c r="BZ86" i="13"/>
  <c r="BY86" i="13"/>
  <c r="BX86" i="13"/>
  <c r="BT86" i="13"/>
  <c r="CD86" i="13"/>
  <c r="CE86" i="13" s="1"/>
  <c r="BC86" i="13"/>
  <c r="BB86" i="13"/>
  <c r="BA86" i="13"/>
  <c r="AZ86" i="13"/>
  <c r="AV86" i="13"/>
  <c r="BD86" i="13"/>
  <c r="AE86" i="13"/>
  <c r="AD86" i="13"/>
  <c r="AC86" i="13"/>
  <c r="AA86" i="13"/>
  <c r="X86" i="13"/>
  <c r="AH86" i="13"/>
  <c r="AI86" i="13" s="1"/>
  <c r="JI85" i="13"/>
  <c r="JH85" i="13"/>
  <c r="JG85" i="13"/>
  <c r="JF85" i="13"/>
  <c r="JE85" i="13"/>
  <c r="JJ85" i="13"/>
  <c r="IP85" i="13"/>
  <c r="IO85" i="13"/>
  <c r="IN85" i="13"/>
  <c r="IM85" i="13"/>
  <c r="IL85" i="13"/>
  <c r="IQ85" i="13"/>
  <c r="HW85" i="13"/>
  <c r="HV85" i="13"/>
  <c r="HU85" i="13"/>
  <c r="HT85" i="13"/>
  <c r="HS85" i="13"/>
  <c r="HX85" i="13"/>
  <c r="HD85" i="13"/>
  <c r="HC85" i="13"/>
  <c r="HB85" i="13"/>
  <c r="HA85" i="13"/>
  <c r="GZ85" i="13"/>
  <c r="HE85" i="13"/>
  <c r="GK85" i="13"/>
  <c r="GJ85" i="13"/>
  <c r="GI85" i="13"/>
  <c r="GH85" i="13"/>
  <c r="GG85" i="13"/>
  <c r="GL85" i="13"/>
  <c r="FR85" i="13"/>
  <c r="FQ85" i="13"/>
  <c r="FP85" i="13"/>
  <c r="FO85" i="13"/>
  <c r="FN85" i="13"/>
  <c r="FS85" i="13"/>
  <c r="EY85" i="13"/>
  <c r="EX85" i="13"/>
  <c r="EW85" i="13"/>
  <c r="EV85" i="13"/>
  <c r="EU85" i="13"/>
  <c r="EZ85" i="13"/>
  <c r="EF85" i="13"/>
  <c r="EE85" i="13"/>
  <c r="ED85" i="13"/>
  <c r="EC85" i="13"/>
  <c r="EB85" i="13"/>
  <c r="EG85" i="13"/>
  <c r="DM85" i="13"/>
  <c r="DL85" i="13"/>
  <c r="DK85" i="13"/>
  <c r="DJ85" i="13"/>
  <c r="DI85" i="13"/>
  <c r="DN85" i="13"/>
  <c r="CU85" i="13"/>
  <c r="CT85" i="13"/>
  <c r="CS85" i="13"/>
  <c r="CR85" i="13"/>
  <c r="CQ85" i="13"/>
  <c r="CP85" i="13"/>
  <c r="CA85" i="13"/>
  <c r="BZ85" i="13"/>
  <c r="BY85" i="13"/>
  <c r="BX85" i="13"/>
  <c r="BT85" i="13"/>
  <c r="CB85" i="13"/>
  <c r="BC85" i="13"/>
  <c r="BB85" i="13"/>
  <c r="BA85" i="13"/>
  <c r="AZ85" i="13"/>
  <c r="AV85" i="13"/>
  <c r="BD85" i="13"/>
  <c r="AE85" i="13"/>
  <c r="AD85" i="13"/>
  <c r="AC85" i="13"/>
  <c r="AA85" i="13"/>
  <c r="X85" i="13"/>
  <c r="AF85" i="13"/>
  <c r="JI84" i="13"/>
  <c r="JH84" i="13"/>
  <c r="JG84" i="13"/>
  <c r="JF84" i="13"/>
  <c r="JE84" i="13"/>
  <c r="JJ84" i="13"/>
  <c r="IP84" i="13"/>
  <c r="IO84" i="13"/>
  <c r="IN84" i="13"/>
  <c r="IM84" i="13"/>
  <c r="IL84" i="13"/>
  <c r="IS84" i="13"/>
  <c r="IT84" i="13" s="1"/>
  <c r="HW84" i="13"/>
  <c r="HV84" i="13"/>
  <c r="HU84" i="13"/>
  <c r="HT84" i="13"/>
  <c r="HS84" i="13"/>
  <c r="HX84" i="13"/>
  <c r="HD84" i="13"/>
  <c r="HC84" i="13"/>
  <c r="HB84" i="13"/>
  <c r="HA84" i="13"/>
  <c r="GZ84" i="13"/>
  <c r="HG84" i="13"/>
  <c r="HH84" i="13" s="1"/>
  <c r="GK84" i="13"/>
  <c r="GJ84" i="13"/>
  <c r="GI84" i="13"/>
  <c r="GH84" i="13"/>
  <c r="GG84" i="13"/>
  <c r="GL84" i="13"/>
  <c r="FS84" i="13"/>
  <c r="FR84" i="13"/>
  <c r="FQ84" i="13"/>
  <c r="FP84" i="13"/>
  <c r="FO84" i="13"/>
  <c r="FN84" i="13"/>
  <c r="FU84" i="13"/>
  <c r="FV84" i="13" s="1"/>
  <c r="EY84" i="13"/>
  <c r="EX84" i="13"/>
  <c r="EW84" i="13"/>
  <c r="EV84" i="13"/>
  <c r="EU84" i="13"/>
  <c r="EZ84" i="13"/>
  <c r="EG84" i="13"/>
  <c r="EF84" i="13"/>
  <c r="EE84" i="13"/>
  <c r="ED84" i="13"/>
  <c r="EC84" i="13"/>
  <c r="EB84" i="13"/>
  <c r="EI84" i="13"/>
  <c r="EJ84" i="13" s="1"/>
  <c r="DM84" i="13"/>
  <c r="DL84" i="13"/>
  <c r="DK84" i="13"/>
  <c r="DJ84" i="13"/>
  <c r="DI84" i="13"/>
  <c r="DN84" i="13"/>
  <c r="CT84" i="13"/>
  <c r="CS84" i="13"/>
  <c r="CR84" i="13"/>
  <c r="CQ84" i="13"/>
  <c r="CP84" i="13"/>
  <c r="CW84" i="13"/>
  <c r="CX84" i="13" s="1"/>
  <c r="CA84" i="13"/>
  <c r="BZ84" i="13"/>
  <c r="BY84" i="13"/>
  <c r="BX84" i="13"/>
  <c r="BT84" i="13"/>
  <c r="CB84" i="13"/>
  <c r="BC84" i="13"/>
  <c r="BB84" i="13"/>
  <c r="BA84" i="13"/>
  <c r="AZ84" i="13"/>
  <c r="AV84" i="13"/>
  <c r="BF84" i="13"/>
  <c r="BG84" i="13" s="1"/>
  <c r="AE84" i="13"/>
  <c r="AD84" i="13"/>
  <c r="AC84" i="13"/>
  <c r="AA84" i="13"/>
  <c r="X84" i="13"/>
  <c r="AF84" i="13"/>
  <c r="JI83" i="13"/>
  <c r="JH83" i="13"/>
  <c r="JG83" i="13"/>
  <c r="JF83" i="13"/>
  <c r="JE83" i="13"/>
  <c r="JJ83" i="13"/>
  <c r="IP83" i="13"/>
  <c r="IO83" i="13"/>
  <c r="IN83" i="13"/>
  <c r="IM83" i="13"/>
  <c r="IL83" i="13"/>
  <c r="IQ83" i="13"/>
  <c r="HW83" i="13"/>
  <c r="HV83" i="13"/>
  <c r="HU83" i="13"/>
  <c r="HT83" i="13"/>
  <c r="HS83" i="13"/>
  <c r="HX83" i="13"/>
  <c r="HD83" i="13"/>
  <c r="HC83" i="13"/>
  <c r="HB83" i="13"/>
  <c r="HA83" i="13"/>
  <c r="GZ83" i="13"/>
  <c r="HE83" i="13"/>
  <c r="GK83" i="13"/>
  <c r="GJ83" i="13"/>
  <c r="GI83" i="13"/>
  <c r="GH83" i="13"/>
  <c r="GG83" i="13"/>
  <c r="GL83" i="13"/>
  <c r="FR83" i="13"/>
  <c r="FQ83" i="13"/>
  <c r="FP83" i="13"/>
  <c r="FO83" i="13"/>
  <c r="FN83" i="13"/>
  <c r="FS83" i="13"/>
  <c r="EZ83" i="13"/>
  <c r="EY83" i="13"/>
  <c r="EX83" i="13"/>
  <c r="EW83" i="13"/>
  <c r="EV83" i="13"/>
  <c r="EU83" i="13"/>
  <c r="EF83" i="13"/>
  <c r="EE83" i="13"/>
  <c r="ED83" i="13"/>
  <c r="EC83" i="13"/>
  <c r="EB83" i="13"/>
  <c r="EG83" i="13"/>
  <c r="DN83" i="13"/>
  <c r="DM83" i="13"/>
  <c r="DL83" i="13"/>
  <c r="DK83" i="13"/>
  <c r="DJ83" i="13"/>
  <c r="DI83" i="13"/>
  <c r="CT83" i="13"/>
  <c r="CS83" i="13"/>
  <c r="CR83" i="13"/>
  <c r="CQ83" i="13"/>
  <c r="CP83" i="13"/>
  <c r="CU83" i="13"/>
  <c r="CA83" i="13"/>
  <c r="BZ83" i="13"/>
  <c r="BY83" i="13"/>
  <c r="BX83" i="13"/>
  <c r="BT83" i="13"/>
  <c r="CB83" i="13"/>
  <c r="BC83" i="13"/>
  <c r="BB83" i="13"/>
  <c r="BA83" i="13"/>
  <c r="AZ83" i="13"/>
  <c r="AV83" i="13"/>
  <c r="BD83" i="13"/>
  <c r="AE83" i="13"/>
  <c r="AD83" i="13"/>
  <c r="AC83" i="13"/>
  <c r="AA83" i="13"/>
  <c r="X83" i="13"/>
  <c r="AF83" i="13"/>
  <c r="JI80" i="13"/>
  <c r="JH80" i="13"/>
  <c r="JG80" i="13"/>
  <c r="JF80" i="13"/>
  <c r="JE80" i="13"/>
  <c r="JL80" i="13"/>
  <c r="JM80" i="13" s="1"/>
  <c r="IP80" i="13"/>
  <c r="IO80" i="13"/>
  <c r="IN80" i="13"/>
  <c r="IM80" i="13"/>
  <c r="IL80" i="13"/>
  <c r="IQ80" i="13"/>
  <c r="HX80" i="13"/>
  <c r="HW80" i="13"/>
  <c r="HV80" i="13"/>
  <c r="HU80" i="13"/>
  <c r="HT80" i="13"/>
  <c r="HS80" i="13"/>
  <c r="HZ80" i="13"/>
  <c r="IA80" i="13" s="1"/>
  <c r="HD80" i="13"/>
  <c r="HC80" i="13"/>
  <c r="HB80" i="13"/>
  <c r="HA80" i="13"/>
  <c r="GZ80" i="13"/>
  <c r="HE80" i="13"/>
  <c r="GK80" i="13"/>
  <c r="GJ80" i="13"/>
  <c r="GI80" i="13"/>
  <c r="GH80" i="13"/>
  <c r="GG80" i="13"/>
  <c r="GN80" i="13"/>
  <c r="GO80" i="13" s="1"/>
  <c r="FR80" i="13"/>
  <c r="FQ80" i="13"/>
  <c r="FP80" i="13"/>
  <c r="FO80" i="13"/>
  <c r="FN80" i="13"/>
  <c r="FS80" i="13"/>
  <c r="EY80" i="13"/>
  <c r="EX80" i="13"/>
  <c r="EW80" i="13"/>
  <c r="EV80" i="13"/>
  <c r="EU80" i="13"/>
  <c r="FB80" i="13"/>
  <c r="FC80" i="13" s="1"/>
  <c r="EF80" i="13"/>
  <c r="EE80" i="13"/>
  <c r="ED80" i="13"/>
  <c r="EC80" i="13"/>
  <c r="EB80" i="13"/>
  <c r="EG80" i="13"/>
  <c r="DM80" i="13"/>
  <c r="DL80" i="13"/>
  <c r="DK80" i="13"/>
  <c r="DJ80" i="13"/>
  <c r="DI80" i="13"/>
  <c r="DP80" i="13"/>
  <c r="DQ80" i="13" s="1"/>
  <c r="CT80" i="13"/>
  <c r="CS80" i="13"/>
  <c r="CR80" i="13"/>
  <c r="CQ80" i="13"/>
  <c r="CP80" i="13"/>
  <c r="CU80" i="13"/>
  <c r="CA80" i="13"/>
  <c r="BZ80" i="13"/>
  <c r="BY80" i="13"/>
  <c r="BX80" i="13"/>
  <c r="BT80" i="13"/>
  <c r="BC80" i="13"/>
  <c r="BB80" i="13"/>
  <c r="BA80" i="13"/>
  <c r="AZ80" i="13"/>
  <c r="AV80" i="13"/>
  <c r="BD80" i="13"/>
  <c r="AF80" i="13"/>
  <c r="AE80" i="13"/>
  <c r="AD80" i="13"/>
  <c r="AC80" i="13"/>
  <c r="AA80" i="13"/>
  <c r="X80" i="13"/>
  <c r="AH80" i="13"/>
  <c r="AI80" i="13" s="1"/>
  <c r="JI79" i="13"/>
  <c r="JH79" i="13"/>
  <c r="JG79" i="13"/>
  <c r="JF79" i="13"/>
  <c r="JE79" i="13"/>
  <c r="JJ79" i="13"/>
  <c r="IP79" i="13"/>
  <c r="IO79" i="13"/>
  <c r="IN79" i="13"/>
  <c r="IM79" i="13"/>
  <c r="IL79" i="13"/>
  <c r="IQ79" i="13"/>
  <c r="HW79" i="13"/>
  <c r="HV79" i="13"/>
  <c r="HU79" i="13"/>
  <c r="HT79" i="13"/>
  <c r="HS79" i="13"/>
  <c r="HX79" i="13"/>
  <c r="HD79" i="13"/>
  <c r="HC79" i="13"/>
  <c r="HB79" i="13"/>
  <c r="HA79" i="13"/>
  <c r="GZ79" i="13"/>
  <c r="HE79" i="13"/>
  <c r="GK79" i="13"/>
  <c r="GJ79" i="13"/>
  <c r="GI79" i="13"/>
  <c r="GH79" i="13"/>
  <c r="GG79" i="13"/>
  <c r="GL79" i="13"/>
  <c r="FR79" i="13"/>
  <c r="FQ79" i="13"/>
  <c r="FP79" i="13"/>
  <c r="FO79" i="13"/>
  <c r="FN79" i="13"/>
  <c r="FS79" i="13"/>
  <c r="EY79" i="13"/>
  <c r="EX79" i="13"/>
  <c r="EW79" i="13"/>
  <c r="EV79" i="13"/>
  <c r="EU79" i="13"/>
  <c r="EZ79" i="13"/>
  <c r="EF79" i="13"/>
  <c r="EE79" i="13"/>
  <c r="ED79" i="13"/>
  <c r="EC79" i="13"/>
  <c r="EB79" i="13"/>
  <c r="EG79" i="13"/>
  <c r="DM79" i="13"/>
  <c r="DL79" i="13"/>
  <c r="DK79" i="13"/>
  <c r="DJ79" i="13"/>
  <c r="DI79" i="13"/>
  <c r="DN79" i="13"/>
  <c r="CT79" i="13"/>
  <c r="CS79" i="13"/>
  <c r="CR79" i="13"/>
  <c r="CQ79" i="13"/>
  <c r="CP79" i="13"/>
  <c r="CU79" i="13"/>
  <c r="CA79" i="13"/>
  <c r="BZ79" i="13"/>
  <c r="BY79" i="13"/>
  <c r="BX79" i="13"/>
  <c r="BT79" i="13"/>
  <c r="CB79" i="13"/>
  <c r="BD79" i="13"/>
  <c r="BC79" i="13"/>
  <c r="BB79" i="13"/>
  <c r="BA79" i="13"/>
  <c r="AZ79" i="13"/>
  <c r="AV79" i="13"/>
  <c r="AE79" i="13"/>
  <c r="AD79" i="13"/>
  <c r="AC79" i="13"/>
  <c r="AA79" i="13"/>
  <c r="X79" i="13"/>
  <c r="AF79" i="13"/>
  <c r="JI78" i="13"/>
  <c r="JH78" i="13"/>
  <c r="JG78" i="13"/>
  <c r="JF78" i="13"/>
  <c r="JE78" i="13"/>
  <c r="JJ78" i="13"/>
  <c r="IQ78" i="13"/>
  <c r="IP78" i="13"/>
  <c r="IO78" i="13"/>
  <c r="IN78" i="13"/>
  <c r="IM78" i="13"/>
  <c r="IL78" i="13"/>
  <c r="IS78" i="13"/>
  <c r="IT78" i="13" s="1"/>
  <c r="HW78" i="13"/>
  <c r="HV78" i="13"/>
  <c r="HU78" i="13"/>
  <c r="HT78" i="13"/>
  <c r="HS78" i="13"/>
  <c r="HX78" i="13"/>
  <c r="HE78" i="13"/>
  <c r="HD78" i="13"/>
  <c r="HC78" i="13"/>
  <c r="HB78" i="13"/>
  <c r="HA78" i="13"/>
  <c r="GZ78" i="13"/>
  <c r="HG78" i="13"/>
  <c r="HH78" i="13" s="1"/>
  <c r="GK78" i="13"/>
  <c r="GJ78" i="13"/>
  <c r="GI78" i="13"/>
  <c r="GH78" i="13"/>
  <c r="GG78" i="13"/>
  <c r="GL78" i="13"/>
  <c r="FR78" i="13"/>
  <c r="FQ78" i="13"/>
  <c r="FP78" i="13"/>
  <c r="FO78" i="13"/>
  <c r="FN78" i="13"/>
  <c r="FU78" i="13"/>
  <c r="FV78" i="13" s="1"/>
  <c r="EY78" i="13"/>
  <c r="EX78" i="13"/>
  <c r="EW78" i="13"/>
  <c r="EV78" i="13"/>
  <c r="EU78" i="13"/>
  <c r="EZ78" i="13"/>
  <c r="EF78" i="13"/>
  <c r="EE78" i="13"/>
  <c r="ED78" i="13"/>
  <c r="EC78" i="13"/>
  <c r="EB78" i="13"/>
  <c r="EI78" i="13"/>
  <c r="EJ78" i="13" s="1"/>
  <c r="DM78" i="13"/>
  <c r="DL78" i="13"/>
  <c r="DK78" i="13"/>
  <c r="DJ78" i="13"/>
  <c r="DI78" i="13"/>
  <c r="DN78" i="13"/>
  <c r="CT78" i="13"/>
  <c r="CS78" i="13"/>
  <c r="CR78" i="13"/>
  <c r="CQ78" i="13"/>
  <c r="CP78" i="13"/>
  <c r="CW78" i="13"/>
  <c r="CX78" i="13" s="1"/>
  <c r="CA78" i="13"/>
  <c r="BZ78" i="13"/>
  <c r="BY78" i="13"/>
  <c r="BX78" i="13"/>
  <c r="BT78" i="13"/>
  <c r="CB78" i="13"/>
  <c r="BC78" i="13"/>
  <c r="BB78" i="13"/>
  <c r="BA78" i="13"/>
  <c r="AZ78" i="13"/>
  <c r="AV78" i="13"/>
  <c r="AE78" i="13"/>
  <c r="AD78" i="13"/>
  <c r="AC78" i="13"/>
  <c r="AA78" i="13"/>
  <c r="X78" i="13"/>
  <c r="AF78" i="13"/>
  <c r="JI77" i="13"/>
  <c r="JH77" i="13"/>
  <c r="JG77" i="13"/>
  <c r="JF77" i="13"/>
  <c r="JE77" i="13"/>
  <c r="JJ77" i="13"/>
  <c r="IP77" i="13"/>
  <c r="IO77" i="13"/>
  <c r="IN77" i="13"/>
  <c r="IM77" i="13"/>
  <c r="IL77" i="13"/>
  <c r="IQ77" i="13"/>
  <c r="HX77" i="13"/>
  <c r="HW77" i="13"/>
  <c r="HV77" i="13"/>
  <c r="HU77" i="13"/>
  <c r="HT77" i="13"/>
  <c r="HS77" i="13"/>
  <c r="HD77" i="13"/>
  <c r="HC77" i="13"/>
  <c r="HB77" i="13"/>
  <c r="HA77" i="13"/>
  <c r="GZ77" i="13"/>
  <c r="HE77" i="13"/>
  <c r="GK77" i="13"/>
  <c r="GJ77" i="13"/>
  <c r="GI77" i="13"/>
  <c r="GH77" i="13"/>
  <c r="GG77" i="13"/>
  <c r="GL77" i="13"/>
  <c r="FR77" i="13"/>
  <c r="FQ77" i="13"/>
  <c r="FP77" i="13"/>
  <c r="FO77" i="13"/>
  <c r="FN77" i="13"/>
  <c r="FS77" i="13"/>
  <c r="EY77" i="13"/>
  <c r="EX77" i="13"/>
  <c r="EW77" i="13"/>
  <c r="EV77" i="13"/>
  <c r="EU77" i="13"/>
  <c r="EZ77" i="13"/>
  <c r="EF77" i="13"/>
  <c r="EE77" i="13"/>
  <c r="ED77" i="13"/>
  <c r="EC77" i="13"/>
  <c r="EB77" i="13"/>
  <c r="EG77" i="13"/>
  <c r="DM77" i="13"/>
  <c r="DL77" i="13"/>
  <c r="DK77" i="13"/>
  <c r="DJ77" i="13"/>
  <c r="DI77" i="13"/>
  <c r="DN77" i="13"/>
  <c r="CT77" i="13"/>
  <c r="CS77" i="13"/>
  <c r="CR77" i="13"/>
  <c r="CQ77" i="13"/>
  <c r="CP77" i="13"/>
  <c r="CU77" i="13"/>
  <c r="CA77" i="13"/>
  <c r="BZ77" i="13"/>
  <c r="BY77" i="13"/>
  <c r="BX77" i="13"/>
  <c r="BT77" i="13"/>
  <c r="CB77" i="13"/>
  <c r="BC77" i="13"/>
  <c r="BB77" i="13"/>
  <c r="BA77" i="13"/>
  <c r="AZ77" i="13"/>
  <c r="AV77" i="13"/>
  <c r="BD77" i="13"/>
  <c r="AF77" i="13"/>
  <c r="AE77" i="13"/>
  <c r="AD77" i="13"/>
  <c r="AC77" i="13"/>
  <c r="AA77" i="13"/>
  <c r="X77" i="13"/>
  <c r="JJ76" i="13"/>
  <c r="JI76" i="13"/>
  <c r="JH76" i="13"/>
  <c r="JG76" i="13"/>
  <c r="JF76" i="13"/>
  <c r="JE76" i="13"/>
  <c r="JL76" i="13"/>
  <c r="JM76" i="13" s="1"/>
  <c r="IP76" i="13"/>
  <c r="IO76" i="13"/>
  <c r="IN76" i="13"/>
  <c r="IM76" i="13"/>
  <c r="IL76" i="13"/>
  <c r="IQ76" i="13"/>
  <c r="HW76" i="13"/>
  <c r="HV76" i="13"/>
  <c r="HU76" i="13"/>
  <c r="HT76" i="13"/>
  <c r="HS76" i="13"/>
  <c r="HZ76" i="13"/>
  <c r="IA76" i="13" s="1"/>
  <c r="HD76" i="13"/>
  <c r="HC76" i="13"/>
  <c r="HB76" i="13"/>
  <c r="HA76" i="13"/>
  <c r="GZ76" i="13"/>
  <c r="HE76" i="13"/>
  <c r="GK76" i="13"/>
  <c r="GJ76" i="13"/>
  <c r="GI76" i="13"/>
  <c r="GH76" i="13"/>
  <c r="GG76" i="13"/>
  <c r="GN76" i="13"/>
  <c r="GO76" i="13" s="1"/>
  <c r="FR76" i="13"/>
  <c r="FQ76" i="13"/>
  <c r="FP76" i="13"/>
  <c r="FO76" i="13"/>
  <c r="FN76" i="13"/>
  <c r="FS76" i="13"/>
  <c r="EZ76" i="13"/>
  <c r="EY76" i="13"/>
  <c r="EX76" i="13"/>
  <c r="EW76" i="13"/>
  <c r="EV76" i="13"/>
  <c r="EU76" i="13"/>
  <c r="FB76" i="13"/>
  <c r="FC76" i="13" s="1"/>
  <c r="EF76" i="13"/>
  <c r="EE76" i="13"/>
  <c r="ED76" i="13"/>
  <c r="EC76" i="13"/>
  <c r="EB76" i="13"/>
  <c r="EG76" i="13"/>
  <c r="DM76" i="13"/>
  <c r="DL76" i="13"/>
  <c r="DK76" i="13"/>
  <c r="DJ76" i="13"/>
  <c r="DI76" i="13"/>
  <c r="DP76" i="13"/>
  <c r="CT76" i="13"/>
  <c r="CS76" i="13"/>
  <c r="CR76" i="13"/>
  <c r="CQ76" i="13"/>
  <c r="CP76" i="13"/>
  <c r="CU76" i="13"/>
  <c r="JI74" i="13"/>
  <c r="JH74" i="13"/>
  <c r="JG74" i="13"/>
  <c r="JF74" i="13"/>
  <c r="JE74" i="13"/>
  <c r="JJ74" i="13"/>
  <c r="IQ74" i="13"/>
  <c r="IP74" i="13"/>
  <c r="IO74" i="13"/>
  <c r="IN74" i="13"/>
  <c r="IM74" i="13"/>
  <c r="IL74" i="13"/>
  <c r="IS74" i="13"/>
  <c r="IT74" i="13" s="1"/>
  <c r="HW74" i="13"/>
  <c r="HV74" i="13"/>
  <c r="HU74" i="13"/>
  <c r="HT74" i="13"/>
  <c r="HS74" i="13"/>
  <c r="HX74" i="13"/>
  <c r="HE74" i="13"/>
  <c r="HD74" i="13"/>
  <c r="HC74" i="13"/>
  <c r="HB74" i="13"/>
  <c r="HA74" i="13"/>
  <c r="GZ74" i="13"/>
  <c r="HG74" i="13"/>
  <c r="HH74" i="13" s="1"/>
  <c r="GK74" i="13"/>
  <c r="GJ74" i="13"/>
  <c r="GI74" i="13"/>
  <c r="GH74" i="13"/>
  <c r="GG74" i="13"/>
  <c r="GL74" i="13"/>
  <c r="FR74" i="13"/>
  <c r="FQ74" i="13"/>
  <c r="FP74" i="13"/>
  <c r="FO74" i="13"/>
  <c r="FN74" i="13"/>
  <c r="FU74" i="13"/>
  <c r="FV74" i="13" s="1"/>
  <c r="EY74" i="13"/>
  <c r="EX74" i="13"/>
  <c r="EW74" i="13"/>
  <c r="EV74" i="13"/>
  <c r="EU74" i="13"/>
  <c r="EZ74" i="13"/>
  <c r="EF74" i="13"/>
  <c r="EE74" i="13"/>
  <c r="ED74" i="13"/>
  <c r="EC74" i="13"/>
  <c r="EB74" i="13"/>
  <c r="EI74" i="13"/>
  <c r="EJ74" i="13" s="1"/>
  <c r="DM74" i="13"/>
  <c r="DL74" i="13"/>
  <c r="DK74" i="13"/>
  <c r="DJ74" i="13"/>
  <c r="DI74" i="13"/>
  <c r="DN74" i="13"/>
  <c r="CT74" i="13"/>
  <c r="CS74" i="13"/>
  <c r="CR74" i="13"/>
  <c r="CQ74" i="13"/>
  <c r="CP74" i="13"/>
  <c r="CW74" i="13"/>
  <c r="CX74" i="13" s="1"/>
  <c r="JI73" i="13"/>
  <c r="JH73" i="13"/>
  <c r="JG73" i="13"/>
  <c r="JF73" i="13"/>
  <c r="JE73" i="13"/>
  <c r="JJ73" i="13"/>
  <c r="IP73" i="13"/>
  <c r="IO73" i="13"/>
  <c r="IN73" i="13"/>
  <c r="IM73" i="13"/>
  <c r="IL73" i="13"/>
  <c r="IS73" i="13"/>
  <c r="HW73" i="13"/>
  <c r="HV73" i="13"/>
  <c r="HU73" i="13"/>
  <c r="HT73" i="13"/>
  <c r="HS73" i="13"/>
  <c r="HX73" i="13"/>
  <c r="HD73" i="13"/>
  <c r="HC73" i="13"/>
  <c r="HB73" i="13"/>
  <c r="HA73" i="13"/>
  <c r="GZ73" i="13"/>
  <c r="HG73" i="13"/>
  <c r="GL73" i="13"/>
  <c r="GK73" i="13"/>
  <c r="GJ73" i="13"/>
  <c r="GI73" i="13"/>
  <c r="GH73" i="13"/>
  <c r="GG73" i="13"/>
  <c r="FR73" i="13"/>
  <c r="FQ73" i="13"/>
  <c r="FP73" i="13"/>
  <c r="FO73" i="13"/>
  <c r="FN73" i="13"/>
  <c r="FU73" i="13"/>
  <c r="EZ73" i="13"/>
  <c r="EY73" i="13"/>
  <c r="EX73" i="13"/>
  <c r="EW73" i="13"/>
  <c r="EV73" i="13"/>
  <c r="EU73" i="13"/>
  <c r="EF73" i="13"/>
  <c r="EE73" i="13"/>
  <c r="ED73" i="13"/>
  <c r="EC73" i="13"/>
  <c r="EB73" i="13"/>
  <c r="EI73" i="13"/>
  <c r="DM73" i="13"/>
  <c r="DL73" i="13"/>
  <c r="DK73" i="13"/>
  <c r="DJ73" i="13"/>
  <c r="DI73" i="13"/>
  <c r="DN73" i="13"/>
  <c r="CT73" i="13"/>
  <c r="CS73" i="13"/>
  <c r="CR73" i="13"/>
  <c r="CQ73" i="13"/>
  <c r="CP73" i="13"/>
  <c r="CW73" i="13"/>
  <c r="JI72" i="13"/>
  <c r="JH72" i="13"/>
  <c r="JG72" i="13"/>
  <c r="JF72" i="13"/>
  <c r="JE72" i="13"/>
  <c r="JL72" i="13"/>
  <c r="JM72" i="13" s="1"/>
  <c r="IP72" i="13"/>
  <c r="IO72" i="13"/>
  <c r="IN72" i="13"/>
  <c r="IM72" i="13"/>
  <c r="IL72" i="13"/>
  <c r="IQ72" i="13"/>
  <c r="HW72" i="13"/>
  <c r="HV72" i="13"/>
  <c r="HU72" i="13"/>
  <c r="HT72" i="13"/>
  <c r="HS72" i="13"/>
  <c r="HZ72" i="13"/>
  <c r="IA72" i="13" s="1"/>
  <c r="HD72" i="13"/>
  <c r="HC72" i="13"/>
  <c r="HB72" i="13"/>
  <c r="HA72" i="13"/>
  <c r="GZ72" i="13"/>
  <c r="GK72" i="13"/>
  <c r="GJ72" i="13"/>
  <c r="GI72" i="13"/>
  <c r="GH72" i="13"/>
  <c r="GG72" i="13"/>
  <c r="GN72" i="13"/>
  <c r="GO72" i="13" s="1"/>
  <c r="FR72" i="13"/>
  <c r="FQ72" i="13"/>
  <c r="FP72" i="13"/>
  <c r="FO72" i="13"/>
  <c r="FN72" i="13"/>
  <c r="FS72" i="13"/>
  <c r="EY72" i="13"/>
  <c r="EX72" i="13"/>
  <c r="EW72" i="13"/>
  <c r="EV72" i="13"/>
  <c r="EU72" i="13"/>
  <c r="FB72" i="13"/>
  <c r="FC72" i="13" s="1"/>
  <c r="EF72" i="13"/>
  <c r="EE72" i="13"/>
  <c r="ED72" i="13"/>
  <c r="EC72" i="13"/>
  <c r="EB72" i="13"/>
  <c r="EG72" i="13"/>
  <c r="DM72" i="13"/>
  <c r="DL72" i="13"/>
  <c r="DK72" i="13"/>
  <c r="DJ72" i="13"/>
  <c r="DI72" i="13"/>
  <c r="DP72" i="13"/>
  <c r="DQ72" i="13" s="1"/>
  <c r="CT72" i="13"/>
  <c r="CS72" i="13"/>
  <c r="CR72" i="13"/>
  <c r="CQ72" i="13"/>
  <c r="CP72" i="13"/>
  <c r="JI69" i="13"/>
  <c r="JH69" i="13"/>
  <c r="JG69" i="13"/>
  <c r="JF69" i="13"/>
  <c r="JE69" i="13"/>
  <c r="JJ69" i="13"/>
  <c r="IP69" i="13"/>
  <c r="IO69" i="13"/>
  <c r="IN69" i="13"/>
  <c r="IM69" i="13"/>
  <c r="IL69" i="13"/>
  <c r="HW69" i="13"/>
  <c r="HV69" i="13"/>
  <c r="HU69" i="13"/>
  <c r="HT69" i="13"/>
  <c r="HS69" i="13"/>
  <c r="HX69" i="13"/>
  <c r="HD69" i="13"/>
  <c r="HC69" i="13"/>
  <c r="HB69" i="13"/>
  <c r="HA69" i="13"/>
  <c r="GZ69" i="13"/>
  <c r="HG69" i="13"/>
  <c r="GL69" i="13"/>
  <c r="GK69" i="13"/>
  <c r="GJ69" i="13"/>
  <c r="GI69" i="13"/>
  <c r="GH69" i="13"/>
  <c r="GG69" i="13"/>
  <c r="FR69" i="13"/>
  <c r="FQ69" i="13"/>
  <c r="FP69" i="13"/>
  <c r="FO69" i="13"/>
  <c r="FN69" i="13"/>
  <c r="FU69" i="13"/>
  <c r="EY69" i="13"/>
  <c r="EX69" i="13"/>
  <c r="EW69" i="13"/>
  <c r="EV69" i="13"/>
  <c r="EU69" i="13"/>
  <c r="EZ69" i="13"/>
  <c r="EF69" i="13"/>
  <c r="EE69" i="13"/>
  <c r="ED69" i="13"/>
  <c r="EC69" i="13"/>
  <c r="EB69" i="13"/>
  <c r="EI69" i="13"/>
  <c r="DM69" i="13"/>
  <c r="DL69" i="13"/>
  <c r="DK69" i="13"/>
  <c r="DJ69" i="13"/>
  <c r="DI69" i="13"/>
  <c r="DN69" i="13"/>
  <c r="CT69" i="13"/>
  <c r="CS69" i="13"/>
  <c r="CR69" i="13"/>
  <c r="CQ69" i="13"/>
  <c r="CP69" i="13"/>
  <c r="CW69" i="13"/>
  <c r="JI67" i="13"/>
  <c r="JH67" i="13"/>
  <c r="JG67" i="13"/>
  <c r="JF67" i="13"/>
  <c r="JE67" i="13"/>
  <c r="JL67" i="13"/>
  <c r="JM67" i="13" s="1"/>
  <c r="IP67" i="13"/>
  <c r="IO67" i="13"/>
  <c r="IN67" i="13"/>
  <c r="IM67" i="13"/>
  <c r="IL67" i="13"/>
  <c r="IQ67" i="13"/>
  <c r="HW67" i="13"/>
  <c r="HV67" i="13"/>
  <c r="HU67" i="13"/>
  <c r="HT67" i="13"/>
  <c r="HS67" i="13"/>
  <c r="HZ67" i="13"/>
  <c r="IA67" i="13" s="1"/>
  <c r="HD67" i="13"/>
  <c r="HC67" i="13"/>
  <c r="HB67" i="13"/>
  <c r="HA67" i="13"/>
  <c r="GZ67" i="13"/>
  <c r="HE67" i="13"/>
  <c r="GK67" i="13"/>
  <c r="GJ67" i="13"/>
  <c r="GI67" i="13"/>
  <c r="GH67" i="13"/>
  <c r="GG67" i="13"/>
  <c r="GN67" i="13"/>
  <c r="GO67" i="13" s="1"/>
  <c r="FR67" i="13"/>
  <c r="FQ67" i="13"/>
  <c r="FP67" i="13"/>
  <c r="FO67" i="13"/>
  <c r="FN67" i="13"/>
  <c r="FS67" i="13"/>
  <c r="EY67" i="13"/>
  <c r="EX67" i="13"/>
  <c r="EW67" i="13"/>
  <c r="EV67" i="13"/>
  <c r="EU67" i="13"/>
  <c r="FB67" i="13"/>
  <c r="FC67" i="13" s="1"/>
  <c r="EF67" i="13"/>
  <c r="EE67" i="13"/>
  <c r="ED67" i="13"/>
  <c r="EC67" i="13"/>
  <c r="EB67" i="13"/>
  <c r="EG67" i="13"/>
  <c r="DM67" i="13"/>
  <c r="DL67" i="13"/>
  <c r="DK67" i="13"/>
  <c r="DJ67" i="13"/>
  <c r="DI67" i="13"/>
  <c r="DP67" i="13"/>
  <c r="DQ67" i="13" s="1"/>
  <c r="CT67" i="13"/>
  <c r="CS67" i="13"/>
  <c r="CR67" i="13"/>
  <c r="CQ67" i="13"/>
  <c r="CP67" i="13"/>
  <c r="CU67" i="13"/>
  <c r="JI65" i="13"/>
  <c r="JH65" i="13"/>
  <c r="JG65" i="13"/>
  <c r="JF65" i="13"/>
  <c r="JE65" i="13"/>
  <c r="JL65" i="13"/>
  <c r="IQ65" i="13"/>
  <c r="IP65" i="13"/>
  <c r="IO65" i="13"/>
  <c r="IN65" i="13"/>
  <c r="IM65" i="13"/>
  <c r="IL65" i="13"/>
  <c r="HW65" i="13"/>
  <c r="HV65" i="13"/>
  <c r="HU65" i="13"/>
  <c r="HT65" i="13"/>
  <c r="HS65" i="13"/>
  <c r="HZ65" i="13"/>
  <c r="HD65" i="13"/>
  <c r="HC65" i="13"/>
  <c r="HB65" i="13"/>
  <c r="HA65" i="13"/>
  <c r="GZ65" i="13"/>
  <c r="HE65" i="13"/>
  <c r="GK65" i="13"/>
  <c r="GJ65" i="13"/>
  <c r="GI65" i="13"/>
  <c r="GH65" i="13"/>
  <c r="GG65" i="13"/>
  <c r="GN65" i="13"/>
  <c r="FR65" i="13"/>
  <c r="FQ65" i="13"/>
  <c r="FP65" i="13"/>
  <c r="FO65" i="13"/>
  <c r="FN65" i="13"/>
  <c r="FS65" i="13"/>
  <c r="EY65" i="13"/>
  <c r="EX65" i="13"/>
  <c r="EW65" i="13"/>
  <c r="EV65" i="13"/>
  <c r="EU65" i="13"/>
  <c r="FB65" i="13"/>
  <c r="EG65" i="13"/>
  <c r="EF65" i="13"/>
  <c r="EE65" i="13"/>
  <c r="ED65" i="13"/>
  <c r="EC65" i="13"/>
  <c r="EB65" i="13"/>
  <c r="DM65" i="13"/>
  <c r="DL65" i="13"/>
  <c r="DK65" i="13"/>
  <c r="DJ65" i="13"/>
  <c r="DI65" i="13"/>
  <c r="DP65" i="13"/>
  <c r="CT65" i="13"/>
  <c r="CS65" i="13"/>
  <c r="CR65" i="13"/>
  <c r="CQ65" i="13"/>
  <c r="CP65" i="13"/>
  <c r="CU65" i="13"/>
  <c r="JI64" i="13"/>
  <c r="JH64" i="13"/>
  <c r="JG64" i="13"/>
  <c r="JF64" i="13"/>
  <c r="JE64" i="13"/>
  <c r="JJ64" i="13"/>
  <c r="IP64" i="13"/>
  <c r="IO64" i="13"/>
  <c r="IN64" i="13"/>
  <c r="IM64" i="13"/>
  <c r="IL64" i="13"/>
  <c r="IS64" i="13"/>
  <c r="IT64" i="13" s="1"/>
  <c r="HW64" i="13"/>
  <c r="HV64" i="13"/>
  <c r="HU64" i="13"/>
  <c r="HT64" i="13"/>
  <c r="HS64" i="13"/>
  <c r="HX64" i="13"/>
  <c r="HD64" i="13"/>
  <c r="HC64" i="13"/>
  <c r="HB64" i="13"/>
  <c r="HA64" i="13"/>
  <c r="GZ64" i="13"/>
  <c r="HG64" i="13"/>
  <c r="HH64" i="13" s="1"/>
  <c r="GK64" i="13"/>
  <c r="GJ64" i="13"/>
  <c r="GI64" i="13"/>
  <c r="GH64" i="13"/>
  <c r="GG64" i="13"/>
  <c r="GL64" i="13"/>
  <c r="FR64" i="13"/>
  <c r="FQ64" i="13"/>
  <c r="FP64" i="13"/>
  <c r="FO64" i="13"/>
  <c r="FN64" i="13"/>
  <c r="FU64" i="13"/>
  <c r="FV64" i="13" s="1"/>
  <c r="EY64" i="13"/>
  <c r="EX64" i="13"/>
  <c r="EW64" i="13"/>
  <c r="EV64" i="13"/>
  <c r="EU64" i="13"/>
  <c r="EZ64" i="13"/>
  <c r="EF64" i="13"/>
  <c r="EE64" i="13"/>
  <c r="ED64" i="13"/>
  <c r="EC64" i="13"/>
  <c r="EB64" i="13"/>
  <c r="EI64" i="13"/>
  <c r="EJ64" i="13" s="1"/>
  <c r="DM64" i="13"/>
  <c r="DL64" i="13"/>
  <c r="DK64" i="13"/>
  <c r="DJ64" i="13"/>
  <c r="DI64" i="13"/>
  <c r="DN64" i="13"/>
  <c r="CT64" i="13"/>
  <c r="CS64" i="13"/>
  <c r="CR64" i="13"/>
  <c r="CQ64" i="13"/>
  <c r="CP64" i="13"/>
  <c r="CW64" i="13"/>
  <c r="CX64" i="13" s="1"/>
  <c r="JI61" i="13"/>
  <c r="JH61" i="13"/>
  <c r="JG61" i="13"/>
  <c r="JF61" i="13"/>
  <c r="JE61" i="13"/>
  <c r="JL61" i="13"/>
  <c r="IQ61" i="13"/>
  <c r="IP61" i="13"/>
  <c r="IO61" i="13"/>
  <c r="IN61" i="13"/>
  <c r="IM61" i="13"/>
  <c r="IL61" i="13"/>
  <c r="HW61" i="13"/>
  <c r="HV61" i="13"/>
  <c r="HU61" i="13"/>
  <c r="HT61" i="13"/>
  <c r="HS61" i="13"/>
  <c r="HZ61" i="13"/>
  <c r="HD61" i="13"/>
  <c r="HC61" i="13"/>
  <c r="HB61" i="13"/>
  <c r="HA61" i="13"/>
  <c r="GZ61" i="13"/>
  <c r="HE61" i="13"/>
  <c r="GK61" i="13"/>
  <c r="GJ61" i="13"/>
  <c r="GI61" i="13"/>
  <c r="GH61" i="13"/>
  <c r="GG61" i="13"/>
  <c r="GN61" i="13"/>
  <c r="FR61" i="13"/>
  <c r="FQ61" i="13"/>
  <c r="FP61" i="13"/>
  <c r="FO61" i="13"/>
  <c r="FN61" i="13"/>
  <c r="FS61" i="13"/>
  <c r="EY61" i="13"/>
  <c r="EX61" i="13"/>
  <c r="EW61" i="13"/>
  <c r="EV61" i="13"/>
  <c r="EU61" i="13"/>
  <c r="FB61" i="13"/>
  <c r="EF61" i="13"/>
  <c r="EE61" i="13"/>
  <c r="ED61" i="13"/>
  <c r="EC61" i="13"/>
  <c r="EB61" i="13"/>
  <c r="EG61" i="13"/>
  <c r="DM61" i="13"/>
  <c r="DL61" i="13"/>
  <c r="DK61" i="13"/>
  <c r="DJ61" i="13"/>
  <c r="DI61" i="13"/>
  <c r="DP61" i="13"/>
  <c r="CT61" i="13"/>
  <c r="CS61" i="13"/>
  <c r="CR61" i="13"/>
  <c r="CQ61" i="13"/>
  <c r="CP61" i="13"/>
  <c r="CU61" i="13"/>
  <c r="JI60" i="13"/>
  <c r="JH60" i="13"/>
  <c r="JG60" i="13"/>
  <c r="JF60" i="13"/>
  <c r="JE60" i="13"/>
  <c r="JJ60" i="13"/>
  <c r="IP60" i="13"/>
  <c r="IO60" i="13"/>
  <c r="IN60" i="13"/>
  <c r="IM60" i="13"/>
  <c r="IL60" i="13"/>
  <c r="IS60" i="13"/>
  <c r="IT60" i="13" s="1"/>
  <c r="HW60" i="13"/>
  <c r="HV60" i="13"/>
  <c r="HU60" i="13"/>
  <c r="HT60" i="13"/>
  <c r="HS60" i="13"/>
  <c r="HX60" i="13"/>
  <c r="HD60" i="13"/>
  <c r="HC60" i="13"/>
  <c r="HB60" i="13"/>
  <c r="HA60" i="13"/>
  <c r="GZ60" i="13"/>
  <c r="HG60" i="13"/>
  <c r="HH60" i="13" s="1"/>
  <c r="GK60" i="13"/>
  <c r="GJ60" i="13"/>
  <c r="GI60" i="13"/>
  <c r="GH60" i="13"/>
  <c r="GG60" i="13"/>
  <c r="GL60" i="13"/>
  <c r="FR60" i="13"/>
  <c r="FQ60" i="13"/>
  <c r="FP60" i="13"/>
  <c r="FO60" i="13"/>
  <c r="FN60" i="13"/>
  <c r="FU60" i="13"/>
  <c r="FV60" i="13" s="1"/>
  <c r="EY60" i="13"/>
  <c r="EX60" i="13"/>
  <c r="EW60" i="13"/>
  <c r="EV60" i="13"/>
  <c r="EU60" i="13"/>
  <c r="EZ60" i="13"/>
  <c r="EF60" i="13"/>
  <c r="EE60" i="13"/>
  <c r="ED60" i="13"/>
  <c r="EC60" i="13"/>
  <c r="EB60" i="13"/>
  <c r="EI60" i="13"/>
  <c r="EJ60" i="13" s="1"/>
  <c r="DM60" i="13"/>
  <c r="DL60" i="13"/>
  <c r="DK60" i="13"/>
  <c r="DJ60" i="13"/>
  <c r="DI60" i="13"/>
  <c r="DN60" i="13"/>
  <c r="CT60" i="13"/>
  <c r="CS60" i="13"/>
  <c r="CR60" i="13"/>
  <c r="CQ60" i="13"/>
  <c r="CP60" i="13"/>
  <c r="CW60" i="13"/>
  <c r="CX60" i="13" s="1"/>
  <c r="JI59" i="13"/>
  <c r="JH59" i="13"/>
  <c r="JG59" i="13"/>
  <c r="JF59" i="13"/>
  <c r="JE59" i="13"/>
  <c r="JJ59" i="13"/>
  <c r="IP59" i="13"/>
  <c r="IO59" i="13"/>
  <c r="IN59" i="13"/>
  <c r="IM59" i="13"/>
  <c r="IL59" i="13"/>
  <c r="IS59" i="13"/>
  <c r="HW59" i="13"/>
  <c r="HV59" i="13"/>
  <c r="HU59" i="13"/>
  <c r="HT59" i="13"/>
  <c r="HS59" i="13"/>
  <c r="HX59" i="13"/>
  <c r="HD59" i="13"/>
  <c r="HC59" i="13"/>
  <c r="HB59" i="13"/>
  <c r="HA59" i="13"/>
  <c r="GZ59" i="13"/>
  <c r="HG59" i="13"/>
  <c r="GL59" i="13"/>
  <c r="GK59" i="13"/>
  <c r="GJ59" i="13"/>
  <c r="GI59" i="13"/>
  <c r="GH59" i="13"/>
  <c r="GG59" i="13"/>
  <c r="FR59" i="13"/>
  <c r="FQ59" i="13"/>
  <c r="FP59" i="13"/>
  <c r="FO59" i="13"/>
  <c r="FN59" i="13"/>
  <c r="EY59" i="13"/>
  <c r="EX59" i="13"/>
  <c r="EW59" i="13"/>
  <c r="EV59" i="13"/>
  <c r="EU59" i="13"/>
  <c r="EZ59" i="13"/>
  <c r="EF59" i="13"/>
  <c r="EE59" i="13"/>
  <c r="ED59" i="13"/>
  <c r="EC59" i="13"/>
  <c r="EB59" i="13"/>
  <c r="DM59" i="13"/>
  <c r="DL59" i="13"/>
  <c r="DK59" i="13"/>
  <c r="DJ59" i="13"/>
  <c r="DI59" i="13"/>
  <c r="DN59" i="13"/>
  <c r="CT59" i="13"/>
  <c r="CS59" i="13"/>
  <c r="CR59" i="13"/>
  <c r="CQ59" i="13"/>
  <c r="CP59" i="13"/>
  <c r="CW59" i="13"/>
  <c r="JI58" i="13"/>
  <c r="JH58" i="13"/>
  <c r="JG58" i="13"/>
  <c r="JF58" i="13"/>
  <c r="JE58" i="13"/>
  <c r="JL58" i="13"/>
  <c r="IP58" i="13"/>
  <c r="IO58" i="13"/>
  <c r="IN58" i="13"/>
  <c r="IM58" i="13"/>
  <c r="IL58" i="13"/>
  <c r="IQ58" i="13"/>
  <c r="HW58" i="13"/>
  <c r="HV58" i="13"/>
  <c r="HU58" i="13"/>
  <c r="HT58" i="13"/>
  <c r="HS58" i="13"/>
  <c r="HZ58" i="13"/>
  <c r="IA58" i="13" s="1"/>
  <c r="HD58" i="13"/>
  <c r="HC58" i="13"/>
  <c r="HB58" i="13"/>
  <c r="HA58" i="13"/>
  <c r="GZ58" i="13"/>
  <c r="HE58" i="13"/>
  <c r="GK58" i="13"/>
  <c r="GJ58" i="13"/>
  <c r="GI58" i="13"/>
  <c r="GH58" i="13"/>
  <c r="GG58" i="13"/>
  <c r="GN58" i="13"/>
  <c r="FR58" i="13"/>
  <c r="FQ58" i="13"/>
  <c r="FP58" i="13"/>
  <c r="FO58" i="13"/>
  <c r="FN58" i="13"/>
  <c r="FS58" i="13"/>
  <c r="EY58" i="13"/>
  <c r="EX58" i="13"/>
  <c r="EW58" i="13"/>
  <c r="EV58" i="13"/>
  <c r="EU58" i="13"/>
  <c r="EF58" i="13"/>
  <c r="EE58" i="13"/>
  <c r="ED58" i="13"/>
  <c r="EC58" i="13"/>
  <c r="EB58" i="13"/>
  <c r="EG58" i="13"/>
  <c r="DM58" i="13"/>
  <c r="DL58" i="13"/>
  <c r="DK58" i="13"/>
  <c r="DJ58" i="13"/>
  <c r="DI58" i="13"/>
  <c r="DP58" i="13"/>
  <c r="CT58" i="13"/>
  <c r="CS58" i="13"/>
  <c r="CR58" i="13"/>
  <c r="CQ58" i="13"/>
  <c r="CP58" i="13"/>
  <c r="CU58" i="13"/>
  <c r="JJ55" i="13"/>
  <c r="JI55" i="13"/>
  <c r="JH55" i="13"/>
  <c r="JG55" i="13"/>
  <c r="JF55" i="13"/>
  <c r="JE55" i="13"/>
  <c r="IP55" i="13"/>
  <c r="IO55" i="13"/>
  <c r="IN55" i="13"/>
  <c r="IM55" i="13"/>
  <c r="IL55" i="13"/>
  <c r="HW55" i="13"/>
  <c r="HV55" i="13"/>
  <c r="HU55" i="13"/>
  <c r="HT55" i="13"/>
  <c r="HS55" i="13"/>
  <c r="HD55" i="13"/>
  <c r="HC55" i="13"/>
  <c r="HB55" i="13"/>
  <c r="HA55" i="13"/>
  <c r="GZ55" i="13"/>
  <c r="GK55" i="13"/>
  <c r="GJ55" i="13"/>
  <c r="GI55" i="13"/>
  <c r="GH55" i="13"/>
  <c r="GG55" i="13"/>
  <c r="GL55" i="13"/>
  <c r="FR55" i="13"/>
  <c r="FQ55" i="13"/>
  <c r="FP55" i="13"/>
  <c r="FO55" i="13"/>
  <c r="FN55" i="13"/>
  <c r="EY55" i="13"/>
  <c r="EX55" i="13"/>
  <c r="EW55" i="13"/>
  <c r="EV55" i="13"/>
  <c r="EU55" i="13"/>
  <c r="EZ55" i="13"/>
  <c r="EF55" i="13"/>
  <c r="EE55" i="13"/>
  <c r="ED55" i="13"/>
  <c r="EC55" i="13"/>
  <c r="EB55" i="13"/>
  <c r="EG55" i="13"/>
  <c r="DM55" i="13"/>
  <c r="DL55" i="13"/>
  <c r="DK55" i="13"/>
  <c r="DJ55" i="13"/>
  <c r="DI55" i="13"/>
  <c r="CT55" i="13"/>
  <c r="CS55" i="13"/>
  <c r="CR55" i="13"/>
  <c r="CQ55" i="13"/>
  <c r="CP55" i="13"/>
  <c r="CU55" i="13"/>
  <c r="JI53" i="13"/>
  <c r="JH53" i="13"/>
  <c r="JG53" i="13"/>
  <c r="JF53" i="13"/>
  <c r="JE53" i="13"/>
  <c r="JL53" i="13"/>
  <c r="JM53" i="13" s="1"/>
  <c r="IP53" i="13"/>
  <c r="IO53" i="13"/>
  <c r="IN53" i="13"/>
  <c r="IM53" i="13"/>
  <c r="IL53" i="13"/>
  <c r="HW53" i="13"/>
  <c r="HV53" i="13"/>
  <c r="HU53" i="13"/>
  <c r="HT53" i="13"/>
  <c r="HS53" i="13"/>
  <c r="HZ53" i="13"/>
  <c r="IA53" i="13" s="1"/>
  <c r="HD53" i="13"/>
  <c r="HC53" i="13"/>
  <c r="HB53" i="13"/>
  <c r="HA53" i="13"/>
  <c r="GZ53" i="13"/>
  <c r="HE53" i="13"/>
  <c r="GK53" i="13"/>
  <c r="GJ53" i="13"/>
  <c r="GI53" i="13"/>
  <c r="GH53" i="13"/>
  <c r="GG53" i="13"/>
  <c r="GN53" i="13"/>
  <c r="GO53" i="13" s="1"/>
  <c r="FR53" i="13"/>
  <c r="FQ53" i="13"/>
  <c r="FP53" i="13"/>
  <c r="FO53" i="13"/>
  <c r="FN53" i="13"/>
  <c r="FS53" i="13"/>
  <c r="EY53" i="13"/>
  <c r="EX53" i="13"/>
  <c r="EW53" i="13"/>
  <c r="EV53" i="13"/>
  <c r="EU53" i="13"/>
  <c r="EF53" i="13"/>
  <c r="EE53" i="13"/>
  <c r="ED53" i="13"/>
  <c r="EC53" i="13"/>
  <c r="EB53" i="13"/>
  <c r="EG53" i="13"/>
  <c r="DM53" i="13"/>
  <c r="DL53" i="13"/>
  <c r="DK53" i="13"/>
  <c r="DJ53" i="13"/>
  <c r="DI53" i="13"/>
  <c r="DP53" i="13"/>
  <c r="DQ53" i="13" s="1"/>
  <c r="CT53" i="13"/>
  <c r="CS53" i="13"/>
  <c r="CR53" i="13"/>
  <c r="CQ53" i="13"/>
  <c r="CP53" i="13"/>
  <c r="JI50" i="13"/>
  <c r="JH50" i="13"/>
  <c r="JG50" i="13"/>
  <c r="JF50" i="13"/>
  <c r="JE50" i="13"/>
  <c r="JL50" i="13"/>
  <c r="JM50" i="13" s="1"/>
  <c r="IP50" i="13"/>
  <c r="IO50" i="13"/>
  <c r="IN50" i="13"/>
  <c r="IM50" i="13"/>
  <c r="IL50" i="13"/>
  <c r="HW50" i="13"/>
  <c r="HV50" i="13"/>
  <c r="HU50" i="13"/>
  <c r="HT50" i="13"/>
  <c r="HS50" i="13"/>
  <c r="HD50" i="13"/>
  <c r="HC50" i="13"/>
  <c r="HB50" i="13"/>
  <c r="HA50" i="13"/>
  <c r="GZ50" i="13"/>
  <c r="HE50" i="13"/>
  <c r="GL50" i="13"/>
  <c r="GK50" i="13"/>
  <c r="GJ50" i="13"/>
  <c r="GI50" i="13"/>
  <c r="GH50" i="13"/>
  <c r="GG50" i="13"/>
  <c r="GN50" i="13"/>
  <c r="GO50" i="13" s="1"/>
  <c r="FR50" i="13"/>
  <c r="FQ50" i="13"/>
  <c r="FP50" i="13"/>
  <c r="FO50" i="13"/>
  <c r="FN50" i="13"/>
  <c r="EZ50" i="13"/>
  <c r="EY50" i="13"/>
  <c r="EX50" i="13"/>
  <c r="EW50" i="13"/>
  <c r="EV50" i="13"/>
  <c r="EU50" i="13"/>
  <c r="FB50" i="13"/>
  <c r="FC50" i="13" s="1"/>
  <c r="EF50" i="13"/>
  <c r="EE50" i="13"/>
  <c r="ED50" i="13"/>
  <c r="EC50" i="13"/>
  <c r="EB50" i="13"/>
  <c r="EG50" i="13"/>
  <c r="DM50" i="13"/>
  <c r="DL50" i="13"/>
  <c r="DK50" i="13"/>
  <c r="DJ50" i="13"/>
  <c r="DI50" i="13"/>
  <c r="DP50" i="13"/>
  <c r="DQ50" i="13" s="1"/>
  <c r="CT50" i="13"/>
  <c r="CS50" i="13"/>
  <c r="CR50" i="13"/>
  <c r="CQ50" i="13"/>
  <c r="CP50" i="13"/>
  <c r="JJ47" i="13"/>
  <c r="JI47" i="13"/>
  <c r="JH47" i="13"/>
  <c r="JG47" i="13"/>
  <c r="JF47" i="13"/>
  <c r="JE47" i="13"/>
  <c r="IP47" i="13"/>
  <c r="IO47" i="13"/>
  <c r="IN47" i="13"/>
  <c r="IM47" i="13"/>
  <c r="IL47" i="13"/>
  <c r="IS47" i="13"/>
  <c r="IT47" i="13" s="1"/>
  <c r="HW47" i="13"/>
  <c r="HV47" i="13"/>
  <c r="HU47" i="13"/>
  <c r="HT47" i="13"/>
  <c r="HS47" i="13"/>
  <c r="HX47" i="13"/>
  <c r="HD47" i="13"/>
  <c r="HC47" i="13"/>
  <c r="HB47" i="13"/>
  <c r="HA47" i="13"/>
  <c r="GZ47" i="13"/>
  <c r="HG47" i="13"/>
  <c r="HH47" i="13" s="1"/>
  <c r="GK47" i="13"/>
  <c r="GJ47" i="13"/>
  <c r="GI47" i="13"/>
  <c r="GH47" i="13"/>
  <c r="GG47" i="13"/>
  <c r="GL47" i="13"/>
  <c r="FR47" i="13"/>
  <c r="FQ47" i="13"/>
  <c r="FP47" i="13"/>
  <c r="FO47" i="13"/>
  <c r="FN47" i="13"/>
  <c r="FU47" i="13"/>
  <c r="FV47" i="13" s="1"/>
  <c r="EY47" i="13"/>
  <c r="EX47" i="13"/>
  <c r="EW47" i="13"/>
  <c r="EV47" i="13"/>
  <c r="EU47" i="13"/>
  <c r="EZ47" i="13"/>
  <c r="EF47" i="13"/>
  <c r="EE47" i="13"/>
  <c r="ED47" i="13"/>
  <c r="EC47" i="13"/>
  <c r="EB47" i="13"/>
  <c r="EI47" i="13"/>
  <c r="EJ47" i="13" s="1"/>
  <c r="DM47" i="13"/>
  <c r="DL47" i="13"/>
  <c r="DK47" i="13"/>
  <c r="DJ47" i="13"/>
  <c r="DI47" i="13"/>
  <c r="DN47" i="13"/>
  <c r="CT47" i="13"/>
  <c r="CS47" i="13"/>
  <c r="CR47" i="13"/>
  <c r="CQ47" i="13"/>
  <c r="CP47" i="13"/>
  <c r="CW47" i="13"/>
  <c r="CX47" i="13" s="1"/>
  <c r="JI44" i="13"/>
  <c r="JH44" i="13"/>
  <c r="JG44" i="13"/>
  <c r="JF44" i="13"/>
  <c r="JE44" i="13"/>
  <c r="JL44" i="13"/>
  <c r="JM44" i="13" s="1"/>
  <c r="IP44" i="13"/>
  <c r="IO44" i="13"/>
  <c r="IN44" i="13"/>
  <c r="IM44" i="13"/>
  <c r="IL44" i="13"/>
  <c r="IQ44" i="13"/>
  <c r="HW44" i="13"/>
  <c r="HV44" i="13"/>
  <c r="HU44" i="13"/>
  <c r="HT44" i="13"/>
  <c r="HS44" i="13"/>
  <c r="HD44" i="13"/>
  <c r="HC44" i="13"/>
  <c r="HB44" i="13"/>
  <c r="HA44" i="13"/>
  <c r="GZ44" i="13"/>
  <c r="HE44" i="13"/>
  <c r="GL44" i="13"/>
  <c r="GK44" i="13"/>
  <c r="GJ44" i="13"/>
  <c r="GI44" i="13"/>
  <c r="GH44" i="13"/>
  <c r="GG44" i="13"/>
  <c r="GN44" i="13"/>
  <c r="GO44" i="13" s="1"/>
  <c r="FR44" i="13"/>
  <c r="FQ44" i="13"/>
  <c r="FP44" i="13"/>
  <c r="FO44" i="13"/>
  <c r="FN44" i="13"/>
  <c r="FS44" i="13"/>
  <c r="EZ44" i="13"/>
  <c r="EY44" i="13"/>
  <c r="EX44" i="13"/>
  <c r="EW44" i="13"/>
  <c r="EV44" i="13"/>
  <c r="EU44" i="13"/>
  <c r="FB44" i="13"/>
  <c r="FC44" i="13" s="1"/>
  <c r="EF44" i="13"/>
  <c r="EE44" i="13"/>
  <c r="ED44" i="13"/>
  <c r="EC44" i="13"/>
  <c r="EB44" i="13"/>
  <c r="EG44" i="13"/>
  <c r="DM44" i="13"/>
  <c r="DL44" i="13"/>
  <c r="DK44" i="13"/>
  <c r="DJ44" i="13"/>
  <c r="DI44" i="13"/>
  <c r="DP44" i="13"/>
  <c r="DQ44" i="13" s="1"/>
  <c r="CT44" i="13"/>
  <c r="CS44" i="13"/>
  <c r="CR44" i="13"/>
  <c r="CQ44" i="13"/>
  <c r="CP44" i="13"/>
  <c r="CU44" i="13"/>
  <c r="JI42" i="13"/>
  <c r="JH42" i="13"/>
  <c r="JG42" i="13"/>
  <c r="JF42" i="13"/>
  <c r="JE42" i="13"/>
  <c r="JL42" i="13"/>
  <c r="JM42" i="13" s="1"/>
  <c r="IP42" i="13"/>
  <c r="IO42" i="13"/>
  <c r="IN42" i="13"/>
  <c r="IM42" i="13"/>
  <c r="IL42" i="13"/>
  <c r="IQ42" i="13"/>
  <c r="HW42" i="13"/>
  <c r="HV42" i="13"/>
  <c r="HU42" i="13"/>
  <c r="HT42" i="13"/>
  <c r="HS42" i="13"/>
  <c r="HZ42" i="13"/>
  <c r="IA42" i="13" s="1"/>
  <c r="HD42" i="13"/>
  <c r="HC42" i="13"/>
  <c r="HB42" i="13"/>
  <c r="HA42" i="13"/>
  <c r="GZ42" i="13"/>
  <c r="HE42" i="13"/>
  <c r="GK42" i="13"/>
  <c r="GJ42" i="13"/>
  <c r="GI42" i="13"/>
  <c r="GH42" i="13"/>
  <c r="GG42" i="13"/>
  <c r="GN42" i="13"/>
  <c r="GO42" i="13" s="1"/>
  <c r="FS42" i="13"/>
  <c r="FR42" i="13"/>
  <c r="FQ42" i="13"/>
  <c r="FP42" i="13"/>
  <c r="FO42" i="13"/>
  <c r="FN42" i="13"/>
  <c r="EY42" i="13"/>
  <c r="EX42" i="13"/>
  <c r="EW42" i="13"/>
  <c r="EV42" i="13"/>
  <c r="EU42" i="13"/>
  <c r="FB42" i="13"/>
  <c r="FC42" i="13" s="1"/>
  <c r="EG42" i="13"/>
  <c r="EF42" i="13"/>
  <c r="EE42" i="13"/>
  <c r="ED42" i="13"/>
  <c r="EC42" i="13"/>
  <c r="EB42" i="13"/>
  <c r="DM42" i="13"/>
  <c r="DL42" i="13"/>
  <c r="DK42" i="13"/>
  <c r="DJ42" i="13"/>
  <c r="DI42" i="13"/>
  <c r="DP42" i="13"/>
  <c r="DQ42" i="13" s="1"/>
  <c r="CT42" i="13"/>
  <c r="CS42" i="13"/>
  <c r="CR42" i="13"/>
  <c r="CQ42" i="13"/>
  <c r="CP42" i="13"/>
  <c r="CU42" i="13"/>
  <c r="JI40" i="13"/>
  <c r="JH40" i="13"/>
  <c r="JG40" i="13"/>
  <c r="JF40" i="13"/>
  <c r="JE40" i="13"/>
  <c r="IP40" i="13"/>
  <c r="IO40" i="13"/>
  <c r="IN40" i="13"/>
  <c r="IM40" i="13"/>
  <c r="IL40" i="13"/>
  <c r="HW40" i="13"/>
  <c r="HV40" i="13"/>
  <c r="HU40" i="13"/>
  <c r="HT40" i="13"/>
  <c r="HS40" i="13"/>
  <c r="HX40" i="13"/>
  <c r="HE40" i="13"/>
  <c r="HD40" i="13"/>
  <c r="HC40" i="13"/>
  <c r="HB40" i="13"/>
  <c r="HA40" i="13"/>
  <c r="GZ40" i="13"/>
  <c r="HG40" i="13"/>
  <c r="HH40" i="13" s="1"/>
  <c r="GK40" i="13"/>
  <c r="GJ40" i="13"/>
  <c r="GI40" i="13"/>
  <c r="GH40" i="13"/>
  <c r="GG40" i="13"/>
  <c r="FR40" i="13"/>
  <c r="FQ40" i="13"/>
  <c r="FP40" i="13"/>
  <c r="FO40" i="13"/>
  <c r="FN40" i="13"/>
  <c r="FU40" i="13"/>
  <c r="FV40" i="13" s="1"/>
  <c r="EY40" i="13"/>
  <c r="EX40" i="13"/>
  <c r="EW40" i="13"/>
  <c r="EV40" i="13"/>
  <c r="EU40" i="13"/>
  <c r="EZ40" i="13"/>
  <c r="EF40" i="13"/>
  <c r="EE40" i="13"/>
  <c r="ED40" i="13"/>
  <c r="EC40" i="13"/>
  <c r="EB40" i="13"/>
  <c r="EI40" i="13"/>
  <c r="EJ40" i="13" s="1"/>
  <c r="DM40" i="13"/>
  <c r="DL40" i="13"/>
  <c r="DK40" i="13"/>
  <c r="DJ40" i="13"/>
  <c r="DI40" i="13"/>
  <c r="CT40" i="13"/>
  <c r="CS40" i="13"/>
  <c r="CR40" i="13"/>
  <c r="CQ40" i="13"/>
  <c r="CP40" i="13"/>
  <c r="JI39" i="13"/>
  <c r="JH39" i="13"/>
  <c r="JG39" i="13"/>
  <c r="JF39" i="13"/>
  <c r="JE39" i="13"/>
  <c r="JJ39" i="13"/>
  <c r="IP39" i="13"/>
  <c r="IO39" i="13"/>
  <c r="IN39" i="13"/>
  <c r="IM39" i="13"/>
  <c r="IL39" i="13"/>
  <c r="IS39" i="13"/>
  <c r="IT39" i="13" s="1"/>
  <c r="HW39" i="13"/>
  <c r="HV39" i="13"/>
  <c r="HU39" i="13"/>
  <c r="HT39" i="13"/>
  <c r="HS39" i="13"/>
  <c r="HX39" i="13"/>
  <c r="HD39" i="13"/>
  <c r="HC39" i="13"/>
  <c r="HB39" i="13"/>
  <c r="HA39" i="13"/>
  <c r="GZ39" i="13"/>
  <c r="HG39" i="13"/>
  <c r="HH39" i="13" s="1"/>
  <c r="GL39" i="13"/>
  <c r="GK39" i="13"/>
  <c r="GJ39" i="13"/>
  <c r="GI39" i="13"/>
  <c r="GH39" i="13"/>
  <c r="GG39" i="13"/>
  <c r="FR39" i="13"/>
  <c r="FQ39" i="13"/>
  <c r="FP39" i="13"/>
  <c r="FO39" i="13"/>
  <c r="FN39" i="13"/>
  <c r="FU39" i="13"/>
  <c r="FV39" i="13" s="1"/>
  <c r="EY39" i="13"/>
  <c r="EX39" i="13"/>
  <c r="EW39" i="13"/>
  <c r="EV39" i="13"/>
  <c r="EU39" i="13"/>
  <c r="EZ39" i="13"/>
  <c r="EF39" i="13"/>
  <c r="EE39" i="13"/>
  <c r="ED39" i="13"/>
  <c r="EC39" i="13"/>
  <c r="EB39" i="13"/>
  <c r="DM39" i="13"/>
  <c r="DL39" i="13"/>
  <c r="DK39" i="13"/>
  <c r="DJ39" i="13"/>
  <c r="DI39" i="13"/>
  <c r="DN39" i="13"/>
  <c r="CT39" i="13"/>
  <c r="CS39" i="13"/>
  <c r="CR39" i="13"/>
  <c r="CQ39" i="13"/>
  <c r="CP39" i="13"/>
  <c r="CW39" i="13"/>
  <c r="CX39" i="13" s="1"/>
  <c r="JI35" i="13"/>
  <c r="JH35" i="13"/>
  <c r="JG35" i="13"/>
  <c r="JF35" i="13"/>
  <c r="JE35" i="13"/>
  <c r="JJ35" i="13"/>
  <c r="IP35" i="13"/>
  <c r="IO35" i="13"/>
  <c r="IN35" i="13"/>
  <c r="IM35" i="13"/>
  <c r="IL35" i="13"/>
  <c r="IS35" i="13"/>
  <c r="IT35" i="13" s="1"/>
  <c r="HW35" i="13"/>
  <c r="HV35" i="13"/>
  <c r="HU35" i="13"/>
  <c r="HT35" i="13"/>
  <c r="HS35" i="13"/>
  <c r="HX35" i="13"/>
  <c r="HD35" i="13"/>
  <c r="HC35" i="13"/>
  <c r="HB35" i="13"/>
  <c r="HA35" i="13"/>
  <c r="GZ35" i="13"/>
  <c r="GK35" i="13"/>
  <c r="GJ35" i="13"/>
  <c r="GI35" i="13"/>
  <c r="GH35" i="13"/>
  <c r="GG35" i="13"/>
  <c r="GL35" i="13"/>
  <c r="FS35" i="13"/>
  <c r="FR35" i="13"/>
  <c r="FQ35" i="13"/>
  <c r="FP35" i="13"/>
  <c r="FO35" i="13"/>
  <c r="FN35" i="13"/>
  <c r="FU35" i="13"/>
  <c r="FV35" i="13" s="1"/>
  <c r="EY35" i="13"/>
  <c r="EX35" i="13"/>
  <c r="EW35" i="13"/>
  <c r="EV35" i="13"/>
  <c r="EU35" i="13"/>
  <c r="EZ35" i="13"/>
  <c r="EF35" i="13"/>
  <c r="EE35" i="13"/>
  <c r="ED35" i="13"/>
  <c r="EC35" i="13"/>
  <c r="EB35" i="13"/>
  <c r="EI35" i="13"/>
  <c r="EJ35" i="13" s="1"/>
  <c r="DM35" i="13"/>
  <c r="DL35" i="13"/>
  <c r="DK35" i="13"/>
  <c r="DJ35" i="13"/>
  <c r="DI35" i="13"/>
  <c r="DN35" i="13"/>
  <c r="CT35" i="13"/>
  <c r="CS35" i="13"/>
  <c r="CR35" i="13"/>
  <c r="CQ35" i="13"/>
  <c r="CP35" i="13"/>
  <c r="JJ34" i="13"/>
  <c r="JI34" i="13"/>
  <c r="JH34" i="13"/>
  <c r="JG34" i="13"/>
  <c r="JF34" i="13"/>
  <c r="JE34" i="13"/>
  <c r="IP34" i="13"/>
  <c r="IO34" i="13"/>
  <c r="IN34" i="13"/>
  <c r="IM34" i="13"/>
  <c r="IL34" i="13"/>
  <c r="IS34" i="13"/>
  <c r="IT34" i="13" s="1"/>
  <c r="HW34" i="13"/>
  <c r="HV34" i="13"/>
  <c r="HU34" i="13"/>
  <c r="HT34" i="13"/>
  <c r="HS34" i="13"/>
  <c r="HX34" i="13"/>
  <c r="HD34" i="13"/>
  <c r="HC34" i="13"/>
  <c r="HB34" i="13"/>
  <c r="HA34" i="13"/>
  <c r="GZ34" i="13"/>
  <c r="HG34" i="13"/>
  <c r="HH34" i="13" s="1"/>
  <c r="GK34" i="13"/>
  <c r="GJ34" i="13"/>
  <c r="GI34" i="13"/>
  <c r="GH34" i="13"/>
  <c r="GG34" i="13"/>
  <c r="GL34" i="13"/>
  <c r="FR34" i="13"/>
  <c r="FQ34" i="13"/>
  <c r="FP34" i="13"/>
  <c r="FO34" i="13"/>
  <c r="FN34" i="13"/>
  <c r="FU34" i="13"/>
  <c r="FV34" i="13" s="1"/>
  <c r="EZ34" i="13"/>
  <c r="EY34" i="13"/>
  <c r="EX34" i="13"/>
  <c r="EW34" i="13"/>
  <c r="EV34" i="13"/>
  <c r="EU34" i="13"/>
  <c r="EF34" i="13"/>
  <c r="EE34" i="13"/>
  <c r="ED34" i="13"/>
  <c r="EC34" i="13"/>
  <c r="EB34" i="13"/>
  <c r="EI34" i="13"/>
  <c r="EJ34" i="13" s="1"/>
  <c r="DM34" i="13"/>
  <c r="DL34" i="13"/>
  <c r="DK34" i="13"/>
  <c r="DJ34" i="13"/>
  <c r="DI34" i="13"/>
  <c r="DN34" i="13"/>
  <c r="CT34" i="13"/>
  <c r="CS34" i="13"/>
  <c r="CR34" i="13"/>
  <c r="CQ34" i="13"/>
  <c r="CP34" i="13"/>
  <c r="CW34" i="13"/>
  <c r="CX34" i="13" s="1"/>
  <c r="JI33" i="13"/>
  <c r="JH33" i="13"/>
  <c r="JG33" i="13"/>
  <c r="JF33" i="13"/>
  <c r="JE33" i="13"/>
  <c r="IP33" i="13"/>
  <c r="IO33" i="13"/>
  <c r="IN33" i="13"/>
  <c r="IM33" i="13"/>
  <c r="IL33" i="13"/>
  <c r="IQ33" i="13"/>
  <c r="HW33" i="13"/>
  <c r="HV33" i="13"/>
  <c r="HU33" i="13"/>
  <c r="HT33" i="13"/>
  <c r="HS33" i="13"/>
  <c r="HZ33" i="13"/>
  <c r="IA33" i="13" s="1"/>
  <c r="HD33" i="13"/>
  <c r="HC33" i="13"/>
  <c r="HB33" i="13"/>
  <c r="HA33" i="13"/>
  <c r="GZ33" i="13"/>
  <c r="HE33" i="13"/>
  <c r="GK33" i="13"/>
  <c r="GJ33" i="13"/>
  <c r="GI33" i="13"/>
  <c r="GH33" i="13"/>
  <c r="GG33" i="13"/>
  <c r="GN33" i="13"/>
  <c r="GO33" i="13" s="1"/>
  <c r="FR33" i="13"/>
  <c r="FQ33" i="13"/>
  <c r="FP33" i="13"/>
  <c r="FO33" i="13"/>
  <c r="FN33" i="13"/>
  <c r="FS33" i="13"/>
  <c r="EY33" i="13"/>
  <c r="EX33" i="13"/>
  <c r="EW33" i="13"/>
  <c r="EV33" i="13"/>
  <c r="EU33" i="13"/>
  <c r="EF33" i="13"/>
  <c r="EE33" i="13"/>
  <c r="ED33" i="13"/>
  <c r="EC33" i="13"/>
  <c r="EB33" i="13"/>
  <c r="EG33" i="13"/>
  <c r="DM33" i="13"/>
  <c r="DL33" i="13"/>
  <c r="DK33" i="13"/>
  <c r="DJ33" i="13"/>
  <c r="DI33" i="13"/>
  <c r="CT33" i="13"/>
  <c r="CS33" i="13"/>
  <c r="CR33" i="13"/>
  <c r="CQ33" i="13"/>
  <c r="CP33" i="13"/>
  <c r="CU33" i="13"/>
  <c r="JI32" i="13"/>
  <c r="JH32" i="13"/>
  <c r="JG32" i="13"/>
  <c r="JF32" i="13"/>
  <c r="JE32" i="13"/>
  <c r="JL32" i="13"/>
  <c r="JM32" i="13" s="1"/>
  <c r="IP32" i="13"/>
  <c r="IO32" i="13"/>
  <c r="IN32" i="13"/>
  <c r="IM32" i="13"/>
  <c r="IL32" i="13"/>
  <c r="IQ32" i="13"/>
  <c r="HW32" i="13"/>
  <c r="HV32" i="13"/>
  <c r="HU32" i="13"/>
  <c r="HT32" i="13"/>
  <c r="HS32" i="13"/>
  <c r="HZ32" i="13"/>
  <c r="IA32" i="13" s="1"/>
  <c r="HD32" i="13"/>
  <c r="HC32" i="13"/>
  <c r="HB32" i="13"/>
  <c r="HA32" i="13"/>
  <c r="GZ32" i="13"/>
  <c r="HE32" i="13"/>
  <c r="GK32" i="13"/>
  <c r="GJ32" i="13"/>
  <c r="GI32" i="13"/>
  <c r="GH32" i="13"/>
  <c r="GG32" i="13"/>
  <c r="GN32" i="13"/>
  <c r="GO32" i="13" s="1"/>
  <c r="FS32" i="13"/>
  <c r="FR32" i="13"/>
  <c r="FQ32" i="13"/>
  <c r="FP32" i="13"/>
  <c r="FO32" i="13"/>
  <c r="FN32" i="13"/>
  <c r="EY32" i="13"/>
  <c r="EX32" i="13"/>
  <c r="EW32" i="13"/>
  <c r="EV32" i="13"/>
  <c r="EU32" i="13"/>
  <c r="FB32" i="13"/>
  <c r="FC32" i="13" s="1"/>
  <c r="EF32" i="13"/>
  <c r="EE32" i="13"/>
  <c r="ED32" i="13"/>
  <c r="EC32" i="13"/>
  <c r="EB32" i="13"/>
  <c r="EG32" i="13"/>
  <c r="DM32" i="13"/>
  <c r="DL32" i="13"/>
  <c r="DK32" i="13"/>
  <c r="DJ32" i="13"/>
  <c r="DI32" i="13"/>
  <c r="DP32" i="13"/>
  <c r="DQ32" i="13" s="1"/>
  <c r="CT32" i="13"/>
  <c r="CS32" i="13"/>
  <c r="CR32" i="13"/>
  <c r="CQ32" i="13"/>
  <c r="CP32" i="13"/>
  <c r="CU32" i="13"/>
  <c r="JI31" i="13"/>
  <c r="JH31" i="13"/>
  <c r="JG31" i="13"/>
  <c r="JF31" i="13"/>
  <c r="JE31" i="13"/>
  <c r="JJ31" i="13"/>
  <c r="IQ31" i="13"/>
  <c r="IP31" i="13"/>
  <c r="IO31" i="13"/>
  <c r="IN31" i="13"/>
  <c r="IM31" i="13"/>
  <c r="IL31" i="13"/>
  <c r="IS31" i="13"/>
  <c r="IT31" i="13" s="1"/>
  <c r="HW31" i="13"/>
  <c r="HV31" i="13"/>
  <c r="HU31" i="13"/>
  <c r="HT31" i="13"/>
  <c r="HS31" i="13"/>
  <c r="HX31" i="13"/>
  <c r="HD31" i="13"/>
  <c r="HC31" i="13"/>
  <c r="HB31" i="13"/>
  <c r="HA31" i="13"/>
  <c r="GZ31" i="13"/>
  <c r="HG31" i="13"/>
  <c r="HH31" i="13" s="1"/>
  <c r="GK31" i="13"/>
  <c r="GJ31" i="13"/>
  <c r="GI31" i="13"/>
  <c r="GH31" i="13"/>
  <c r="GG31" i="13"/>
  <c r="GL31" i="13"/>
  <c r="FR31" i="13"/>
  <c r="FQ31" i="13"/>
  <c r="FP31" i="13"/>
  <c r="FO31" i="13"/>
  <c r="FN31" i="13"/>
  <c r="EY31" i="13"/>
  <c r="EX31" i="13"/>
  <c r="EW31" i="13"/>
  <c r="EV31" i="13"/>
  <c r="EU31" i="13"/>
  <c r="EZ31" i="13"/>
  <c r="EF31" i="13"/>
  <c r="EE31" i="13"/>
  <c r="ED31" i="13"/>
  <c r="EC31" i="13"/>
  <c r="EB31" i="13"/>
  <c r="DM31" i="13"/>
  <c r="DL31" i="13"/>
  <c r="DK31" i="13"/>
  <c r="DJ31" i="13"/>
  <c r="DI31" i="13"/>
  <c r="DN31" i="13"/>
  <c r="CT31" i="13"/>
  <c r="CS31" i="13"/>
  <c r="CR31" i="13"/>
  <c r="CQ31" i="13"/>
  <c r="CP31" i="13"/>
  <c r="CW31" i="13"/>
  <c r="CX31" i="13" s="1"/>
  <c r="JI30" i="13"/>
  <c r="JH30" i="13"/>
  <c r="JG30" i="13"/>
  <c r="JF30" i="13"/>
  <c r="JE30" i="13"/>
  <c r="JJ30" i="13"/>
  <c r="IP30" i="13"/>
  <c r="IO30" i="13"/>
  <c r="IN30" i="13"/>
  <c r="IM30" i="13"/>
  <c r="IL30" i="13"/>
  <c r="IS30" i="13"/>
  <c r="IT30" i="13" s="1"/>
  <c r="HW30" i="13"/>
  <c r="HV30" i="13"/>
  <c r="HU30" i="13"/>
  <c r="HT30" i="13"/>
  <c r="HS30" i="13"/>
  <c r="HX30" i="13"/>
  <c r="HD30" i="13"/>
  <c r="HC30" i="13"/>
  <c r="HB30" i="13"/>
  <c r="HA30" i="13"/>
  <c r="GZ30" i="13"/>
  <c r="HG30" i="13"/>
  <c r="HH30" i="13" s="1"/>
  <c r="GK30" i="13"/>
  <c r="GJ30" i="13"/>
  <c r="GI30" i="13"/>
  <c r="GH30" i="13"/>
  <c r="GG30" i="13"/>
  <c r="GL30" i="13"/>
  <c r="FR30" i="13"/>
  <c r="FQ30" i="13"/>
  <c r="FP30" i="13"/>
  <c r="FO30" i="13"/>
  <c r="FN30" i="13"/>
  <c r="FU30" i="13"/>
  <c r="FV30" i="13" s="1"/>
  <c r="EY30" i="13"/>
  <c r="EX30" i="13"/>
  <c r="EW30" i="13"/>
  <c r="EV30" i="13"/>
  <c r="EU30" i="13"/>
  <c r="EZ30" i="13"/>
  <c r="EF30" i="13"/>
  <c r="EE30" i="13"/>
  <c r="ED30" i="13"/>
  <c r="EC30" i="13"/>
  <c r="EB30" i="13"/>
  <c r="EI30" i="13"/>
  <c r="EJ30" i="13" s="1"/>
  <c r="DM30" i="13"/>
  <c r="DL30" i="13"/>
  <c r="DK30" i="13"/>
  <c r="DJ30" i="13"/>
  <c r="DI30" i="13"/>
  <c r="DN30" i="13"/>
  <c r="CT30" i="13"/>
  <c r="CS30" i="13"/>
  <c r="CR30" i="13"/>
  <c r="CQ30" i="13"/>
  <c r="CP30" i="13"/>
  <c r="CW30" i="13"/>
  <c r="CX30" i="13" s="1"/>
  <c r="JJ29" i="13"/>
  <c r="JI29" i="13"/>
  <c r="JH29" i="13"/>
  <c r="JG29" i="13"/>
  <c r="JF29" i="13"/>
  <c r="JE29" i="13"/>
  <c r="JL29" i="13"/>
  <c r="JM29" i="13" s="1"/>
  <c r="IP29" i="13"/>
  <c r="IO29" i="13"/>
  <c r="IN29" i="13"/>
  <c r="IM29" i="13"/>
  <c r="IL29" i="13"/>
  <c r="IQ29" i="13"/>
  <c r="HW29" i="13"/>
  <c r="HV29" i="13"/>
  <c r="HU29" i="13"/>
  <c r="HT29" i="13"/>
  <c r="HS29" i="13"/>
  <c r="HD29" i="13"/>
  <c r="HC29" i="13"/>
  <c r="HB29" i="13"/>
  <c r="HA29" i="13"/>
  <c r="GZ29" i="13"/>
  <c r="HE29" i="13"/>
  <c r="GK29" i="13"/>
  <c r="GJ29" i="13"/>
  <c r="GI29" i="13"/>
  <c r="GH29" i="13"/>
  <c r="GG29" i="13"/>
  <c r="FR29" i="13"/>
  <c r="FQ29" i="13"/>
  <c r="FP29" i="13"/>
  <c r="FO29" i="13"/>
  <c r="FN29" i="13"/>
  <c r="FS29" i="13"/>
  <c r="EY29" i="13"/>
  <c r="EX29" i="13"/>
  <c r="EW29" i="13"/>
  <c r="EV29" i="13"/>
  <c r="EU29" i="13"/>
  <c r="FB29" i="13"/>
  <c r="FC29" i="13" s="1"/>
  <c r="EF29" i="13"/>
  <c r="EE29" i="13"/>
  <c r="ED29" i="13"/>
  <c r="EC29" i="13"/>
  <c r="EB29" i="13"/>
  <c r="EG29" i="13"/>
  <c r="DM29" i="13"/>
  <c r="DL29" i="13"/>
  <c r="DK29" i="13"/>
  <c r="DJ29" i="13"/>
  <c r="DI29" i="13"/>
  <c r="DP29" i="13"/>
  <c r="DQ29" i="13" s="1"/>
  <c r="CT29" i="13"/>
  <c r="CS29" i="13"/>
  <c r="CR29" i="13"/>
  <c r="CQ29" i="13"/>
  <c r="CP29" i="13"/>
  <c r="CU29" i="13"/>
  <c r="JI27" i="13"/>
  <c r="JH27" i="13"/>
  <c r="JG27" i="13"/>
  <c r="JF27" i="13"/>
  <c r="JE27" i="13"/>
  <c r="JL27" i="13"/>
  <c r="JM27" i="13" s="1"/>
  <c r="IQ27" i="13"/>
  <c r="IP27" i="13"/>
  <c r="IO27" i="13"/>
  <c r="IN27" i="13"/>
  <c r="IM27" i="13"/>
  <c r="IL27" i="13"/>
  <c r="HW27" i="13"/>
  <c r="HV27" i="13"/>
  <c r="HU27" i="13"/>
  <c r="HT27" i="13"/>
  <c r="HS27" i="13"/>
  <c r="HZ27" i="13"/>
  <c r="IA27" i="13" s="1"/>
  <c r="HD27" i="13"/>
  <c r="HC27" i="13"/>
  <c r="HB27" i="13"/>
  <c r="HA27" i="13"/>
  <c r="GZ27" i="13"/>
  <c r="HE27" i="13"/>
  <c r="GK27" i="13"/>
  <c r="GJ27" i="13"/>
  <c r="GI27" i="13"/>
  <c r="GH27" i="13"/>
  <c r="GG27" i="13"/>
  <c r="GN27" i="13"/>
  <c r="GO27" i="13" s="1"/>
  <c r="FR27" i="13"/>
  <c r="FQ27" i="13"/>
  <c r="FP27" i="13"/>
  <c r="FO27" i="13"/>
  <c r="FN27" i="13"/>
  <c r="FS27" i="13"/>
  <c r="EY27" i="13"/>
  <c r="EX27" i="13"/>
  <c r="EW27" i="13"/>
  <c r="EV27" i="13"/>
  <c r="EU27" i="13"/>
  <c r="FB27" i="13"/>
  <c r="FC27" i="13" s="1"/>
  <c r="EF27" i="13"/>
  <c r="EE27" i="13"/>
  <c r="ED27" i="13"/>
  <c r="EC27" i="13"/>
  <c r="EB27" i="13"/>
  <c r="EG27" i="13"/>
  <c r="DM27" i="13"/>
  <c r="DL27" i="13"/>
  <c r="DK27" i="13"/>
  <c r="DJ27" i="13"/>
  <c r="DI27" i="13"/>
  <c r="DP27" i="13"/>
  <c r="DQ27" i="13" s="1"/>
  <c r="CT27" i="13"/>
  <c r="CS27" i="13"/>
  <c r="CR27" i="13"/>
  <c r="CQ27" i="13"/>
  <c r="CP27" i="13"/>
  <c r="CU27" i="13"/>
  <c r="JI26" i="13"/>
  <c r="JH26" i="13"/>
  <c r="JG26" i="13"/>
  <c r="JF26" i="13"/>
  <c r="JE26" i="13"/>
  <c r="JJ26" i="13"/>
  <c r="IP26" i="13"/>
  <c r="IO26" i="13"/>
  <c r="IN26" i="13"/>
  <c r="IM26" i="13"/>
  <c r="IL26" i="13"/>
  <c r="HW26" i="13"/>
  <c r="HV26" i="13"/>
  <c r="HU26" i="13"/>
  <c r="HT26" i="13"/>
  <c r="HS26" i="13"/>
  <c r="HX26" i="13"/>
  <c r="HD26" i="13"/>
  <c r="HC26" i="13"/>
  <c r="HB26" i="13"/>
  <c r="HA26" i="13"/>
  <c r="GZ26" i="13"/>
  <c r="HG26" i="13"/>
  <c r="HH26" i="13" s="1"/>
  <c r="GK26" i="13"/>
  <c r="GJ26" i="13"/>
  <c r="GI26" i="13"/>
  <c r="GH26" i="13"/>
  <c r="GG26" i="13"/>
  <c r="GL26" i="13"/>
  <c r="FS26" i="13"/>
  <c r="FR26" i="13"/>
  <c r="FQ26" i="13"/>
  <c r="FP26" i="13"/>
  <c r="FO26" i="13"/>
  <c r="FN26" i="13"/>
  <c r="FU26" i="13"/>
  <c r="FV26" i="13" s="1"/>
  <c r="EY26" i="13"/>
  <c r="EX26" i="13"/>
  <c r="EW26" i="13"/>
  <c r="EV26" i="13"/>
  <c r="EU26" i="13"/>
  <c r="EZ26" i="13"/>
  <c r="EF26" i="13"/>
  <c r="EE26" i="13"/>
  <c r="ED26" i="13"/>
  <c r="EC26" i="13"/>
  <c r="EB26" i="13"/>
  <c r="EI26" i="13"/>
  <c r="EJ26" i="13" s="1"/>
  <c r="DM26" i="13"/>
  <c r="DL26" i="13"/>
  <c r="DK26" i="13"/>
  <c r="DJ26" i="13"/>
  <c r="DI26" i="13"/>
  <c r="DN26" i="13"/>
  <c r="CT26" i="13"/>
  <c r="CS26" i="13"/>
  <c r="CR26" i="13"/>
  <c r="CQ26" i="13"/>
  <c r="CP26" i="13"/>
  <c r="JI25" i="13"/>
  <c r="JH25" i="13"/>
  <c r="JG25" i="13"/>
  <c r="JF25" i="13"/>
  <c r="JE25" i="13"/>
  <c r="JJ25" i="13"/>
  <c r="IP25" i="13"/>
  <c r="IO25" i="13"/>
  <c r="IN25" i="13"/>
  <c r="IM25" i="13"/>
  <c r="IL25" i="13"/>
  <c r="IS25" i="13"/>
  <c r="IT25" i="13" s="1"/>
  <c r="HW25" i="13"/>
  <c r="HV25" i="13"/>
  <c r="HU25" i="13"/>
  <c r="HT25" i="13"/>
  <c r="HS25" i="13"/>
  <c r="HX25" i="13"/>
  <c r="HD25" i="13"/>
  <c r="HC25" i="13"/>
  <c r="HB25" i="13"/>
  <c r="HA25" i="13"/>
  <c r="GZ25" i="13"/>
  <c r="HG25" i="13"/>
  <c r="HH25" i="13" s="1"/>
  <c r="GK25" i="13"/>
  <c r="GJ25" i="13"/>
  <c r="GI25" i="13"/>
  <c r="GH25" i="13"/>
  <c r="GG25" i="13"/>
  <c r="GL25" i="13"/>
  <c r="FR25" i="13"/>
  <c r="FQ25" i="13"/>
  <c r="FP25" i="13"/>
  <c r="FO25" i="13"/>
  <c r="FN25" i="13"/>
  <c r="FU25" i="13"/>
  <c r="FV25" i="13" s="1"/>
  <c r="EY25" i="13"/>
  <c r="EX25" i="13"/>
  <c r="EW25" i="13"/>
  <c r="EV25" i="13"/>
  <c r="EU25" i="13"/>
  <c r="EZ25" i="13"/>
  <c r="EF25" i="13"/>
  <c r="EE25" i="13"/>
  <c r="ED25" i="13"/>
  <c r="EC25" i="13"/>
  <c r="EB25" i="13"/>
  <c r="EI25" i="13"/>
  <c r="EJ25" i="13" s="1"/>
  <c r="DN25" i="13"/>
  <c r="DM25" i="13"/>
  <c r="DL25" i="13"/>
  <c r="DK25" i="13"/>
  <c r="DJ25" i="13"/>
  <c r="DI25" i="13"/>
  <c r="CT25" i="13"/>
  <c r="CS25" i="13"/>
  <c r="CR25" i="13"/>
  <c r="CQ25" i="13"/>
  <c r="CP25" i="13"/>
  <c r="CW25" i="13"/>
  <c r="CX25" i="13" s="1"/>
  <c r="JJ24" i="13"/>
  <c r="JI24" i="13"/>
  <c r="JH24" i="13"/>
  <c r="JG24" i="13"/>
  <c r="JF24" i="13"/>
  <c r="JE24" i="13"/>
  <c r="JL24" i="13"/>
  <c r="JM24" i="13" s="1"/>
  <c r="IP24" i="13"/>
  <c r="IO24" i="13"/>
  <c r="IN24" i="13"/>
  <c r="IM24" i="13"/>
  <c r="IL24" i="13"/>
  <c r="IQ24" i="13"/>
  <c r="HW24" i="13"/>
  <c r="HV24" i="13"/>
  <c r="HU24" i="13"/>
  <c r="HT24" i="13"/>
  <c r="HS24" i="13"/>
  <c r="HZ24" i="13"/>
  <c r="IA24" i="13" s="1"/>
  <c r="HD24" i="13"/>
  <c r="HC24" i="13"/>
  <c r="HB24" i="13"/>
  <c r="HA24" i="13"/>
  <c r="GZ24" i="13"/>
  <c r="HE24" i="13"/>
  <c r="GK24" i="13"/>
  <c r="GJ24" i="13"/>
  <c r="GI24" i="13"/>
  <c r="GH24" i="13"/>
  <c r="GG24" i="13"/>
  <c r="GN24" i="13"/>
  <c r="GO24" i="13" s="1"/>
  <c r="FR24" i="13"/>
  <c r="FQ24" i="13"/>
  <c r="FP24" i="13"/>
  <c r="FO24" i="13"/>
  <c r="FN24" i="13"/>
  <c r="FS24" i="13"/>
  <c r="EY24" i="13"/>
  <c r="EX24" i="13"/>
  <c r="EW24" i="13"/>
  <c r="EV24" i="13"/>
  <c r="EU24" i="13"/>
  <c r="EF24" i="13"/>
  <c r="EE24" i="13"/>
  <c r="ED24" i="13"/>
  <c r="EC24" i="13"/>
  <c r="EB24" i="13"/>
  <c r="EG24" i="13"/>
  <c r="DM24" i="13"/>
  <c r="DL24" i="13"/>
  <c r="DK24" i="13"/>
  <c r="DJ24" i="13"/>
  <c r="DI24" i="13"/>
  <c r="DP24" i="13"/>
  <c r="DQ24" i="13" s="1"/>
  <c r="CT24" i="13"/>
  <c r="CS24" i="13"/>
  <c r="CR24" i="13"/>
  <c r="CQ24" i="13"/>
  <c r="CP24" i="13"/>
  <c r="CU24" i="13"/>
  <c r="JI23" i="13"/>
  <c r="JH23" i="13"/>
  <c r="JG23" i="13"/>
  <c r="JF23" i="13"/>
  <c r="JE23" i="13"/>
  <c r="JL23" i="13"/>
  <c r="JM23" i="13" s="1"/>
  <c r="IP23" i="13"/>
  <c r="IO23" i="13"/>
  <c r="IN23" i="13"/>
  <c r="IM23" i="13"/>
  <c r="IL23" i="13"/>
  <c r="IQ23" i="13"/>
  <c r="HW23" i="13"/>
  <c r="HV23" i="13"/>
  <c r="HU23" i="13"/>
  <c r="HT23" i="13"/>
  <c r="HS23" i="13"/>
  <c r="HZ23" i="13"/>
  <c r="IA23" i="13" s="1"/>
  <c r="HE23" i="13"/>
  <c r="HD23" i="13"/>
  <c r="HC23" i="13"/>
  <c r="HB23" i="13"/>
  <c r="HA23" i="13"/>
  <c r="GZ23" i="13"/>
  <c r="GK23" i="13"/>
  <c r="GJ23" i="13"/>
  <c r="GI23" i="13"/>
  <c r="GH23" i="13"/>
  <c r="GG23" i="13"/>
  <c r="GN23" i="13"/>
  <c r="GO23" i="13" s="1"/>
  <c r="FR23" i="13"/>
  <c r="FQ23" i="13"/>
  <c r="FP23" i="13"/>
  <c r="FO23" i="13"/>
  <c r="FN23" i="13"/>
  <c r="FS23" i="13"/>
  <c r="EY23" i="13"/>
  <c r="EX23" i="13"/>
  <c r="EW23" i="13"/>
  <c r="EV23" i="13"/>
  <c r="EU23" i="13"/>
  <c r="FB23" i="13"/>
  <c r="FC23" i="13" s="1"/>
  <c r="EF23" i="13"/>
  <c r="EE23" i="13"/>
  <c r="ED23" i="13"/>
  <c r="EC23" i="13"/>
  <c r="EB23" i="13"/>
  <c r="EG23" i="13"/>
  <c r="DM23" i="13"/>
  <c r="DL23" i="13"/>
  <c r="DK23" i="13"/>
  <c r="DJ23" i="13"/>
  <c r="DI23" i="13"/>
  <c r="DP23" i="13"/>
  <c r="DQ23" i="13" s="1"/>
  <c r="CT23" i="13"/>
  <c r="CS23" i="13"/>
  <c r="CR23" i="13"/>
  <c r="CQ23" i="13"/>
  <c r="CP23" i="13"/>
  <c r="CU23" i="13"/>
  <c r="JI22" i="13"/>
  <c r="JH22" i="13"/>
  <c r="JG22" i="13"/>
  <c r="JF22" i="13"/>
  <c r="JE22" i="13"/>
  <c r="JJ22" i="13"/>
  <c r="IP22" i="13"/>
  <c r="IO22" i="13"/>
  <c r="IN22" i="13"/>
  <c r="IM22" i="13"/>
  <c r="IL22" i="13"/>
  <c r="IS22" i="13"/>
  <c r="IT22" i="13" s="1"/>
  <c r="HW22" i="13"/>
  <c r="HV22" i="13"/>
  <c r="HU22" i="13"/>
  <c r="HT22" i="13"/>
  <c r="HS22" i="13"/>
  <c r="HX22" i="13"/>
  <c r="HD22" i="13"/>
  <c r="HC22" i="13"/>
  <c r="HB22" i="13"/>
  <c r="HA22" i="13"/>
  <c r="GZ22" i="13"/>
  <c r="HG22" i="13"/>
  <c r="HH22" i="13" s="1"/>
  <c r="GK22" i="13"/>
  <c r="GJ22" i="13"/>
  <c r="GI22" i="13"/>
  <c r="GH22" i="13"/>
  <c r="GG22" i="13"/>
  <c r="GL22" i="13"/>
  <c r="FR22" i="13"/>
  <c r="FQ22" i="13"/>
  <c r="FP22" i="13"/>
  <c r="FO22" i="13"/>
  <c r="FN22" i="13"/>
  <c r="EY22" i="13"/>
  <c r="EX22" i="13"/>
  <c r="EW22" i="13"/>
  <c r="EV22" i="13"/>
  <c r="EU22" i="13"/>
  <c r="EZ22" i="13"/>
  <c r="EF22" i="13"/>
  <c r="EE22" i="13"/>
  <c r="ED22" i="13"/>
  <c r="EC22" i="13"/>
  <c r="EB22" i="13"/>
  <c r="EI22" i="13"/>
  <c r="EJ22" i="13" s="1"/>
  <c r="DM22" i="13"/>
  <c r="DL22" i="13"/>
  <c r="DK22" i="13"/>
  <c r="DJ22" i="13"/>
  <c r="DI22" i="13"/>
  <c r="DN22" i="13"/>
  <c r="CT22" i="13"/>
  <c r="CS22" i="13"/>
  <c r="CR22" i="13"/>
  <c r="CQ22" i="13"/>
  <c r="CP22" i="13"/>
  <c r="CW22" i="13"/>
  <c r="CX22" i="13" s="1"/>
  <c r="JI21" i="13"/>
  <c r="JH21" i="13"/>
  <c r="JG21" i="13"/>
  <c r="JF21" i="13"/>
  <c r="JE21" i="13"/>
  <c r="JJ21" i="13"/>
  <c r="IP21" i="13"/>
  <c r="IO21" i="13"/>
  <c r="IN21" i="13"/>
  <c r="IM21" i="13"/>
  <c r="IL21" i="13"/>
  <c r="IS21" i="13"/>
  <c r="IT21" i="13" s="1"/>
  <c r="HW21" i="13"/>
  <c r="HV21" i="13"/>
  <c r="HU21" i="13"/>
  <c r="HT21" i="13"/>
  <c r="HS21" i="13"/>
  <c r="HX21" i="13"/>
  <c r="HD21" i="13"/>
  <c r="HC21" i="13"/>
  <c r="HB21" i="13"/>
  <c r="HA21" i="13"/>
  <c r="GZ21" i="13"/>
  <c r="HG21" i="13"/>
  <c r="HH21" i="13" s="1"/>
  <c r="GK21" i="13"/>
  <c r="GJ21" i="13"/>
  <c r="GI21" i="13"/>
  <c r="GH21" i="13"/>
  <c r="GG21" i="13"/>
  <c r="GL21" i="13"/>
  <c r="FR21" i="13"/>
  <c r="FQ21" i="13"/>
  <c r="FP21" i="13"/>
  <c r="FO21" i="13"/>
  <c r="FN21" i="13"/>
  <c r="FU21" i="13"/>
  <c r="FV21" i="13" s="1"/>
  <c r="EY21" i="13"/>
  <c r="EX21" i="13"/>
  <c r="EW21" i="13"/>
  <c r="EV21" i="13"/>
  <c r="EU21" i="13"/>
  <c r="EZ21" i="13"/>
  <c r="EF21" i="13"/>
  <c r="EE21" i="13"/>
  <c r="ED21" i="13"/>
  <c r="EC21" i="13"/>
  <c r="EB21" i="13"/>
  <c r="EI21" i="13"/>
  <c r="EJ21" i="13" s="1"/>
  <c r="DM21" i="13"/>
  <c r="DL21" i="13"/>
  <c r="DK21" i="13"/>
  <c r="DJ21" i="13"/>
  <c r="DI21" i="13"/>
  <c r="DN21" i="13"/>
  <c r="CT21" i="13"/>
  <c r="CS21" i="13"/>
  <c r="CR21" i="13"/>
  <c r="CQ21" i="13"/>
  <c r="CP21" i="13"/>
  <c r="CW21" i="13"/>
  <c r="CX21" i="13" s="1"/>
  <c r="JJ20" i="13"/>
  <c r="JI20" i="13"/>
  <c r="JH20" i="13"/>
  <c r="JG20" i="13"/>
  <c r="JF20" i="13"/>
  <c r="JE20" i="13"/>
  <c r="JL20" i="13"/>
  <c r="JM20" i="13" s="1"/>
  <c r="IP20" i="13"/>
  <c r="IO20" i="13"/>
  <c r="IN20" i="13"/>
  <c r="IM20" i="13"/>
  <c r="IL20" i="13"/>
  <c r="IQ20" i="13"/>
  <c r="HX20" i="13"/>
  <c r="HW20" i="13"/>
  <c r="HV20" i="13"/>
  <c r="HU20" i="13"/>
  <c r="HT20" i="13"/>
  <c r="HS20" i="13"/>
  <c r="HZ20" i="13"/>
  <c r="IA20" i="13" s="1"/>
  <c r="HD20" i="13"/>
  <c r="HC20" i="13"/>
  <c r="HB20" i="13"/>
  <c r="HA20" i="13"/>
  <c r="GZ20" i="13"/>
  <c r="HE20" i="13"/>
  <c r="GK20" i="13"/>
  <c r="GJ20" i="13"/>
  <c r="GI20" i="13"/>
  <c r="GH20" i="13"/>
  <c r="GG20" i="13"/>
  <c r="GN20" i="13"/>
  <c r="GO20" i="13" s="1"/>
  <c r="FR20" i="13"/>
  <c r="FQ20" i="13"/>
  <c r="FP20" i="13"/>
  <c r="FO20" i="13"/>
  <c r="FN20" i="13"/>
  <c r="EY20" i="13"/>
  <c r="EX20" i="13"/>
  <c r="EW20" i="13"/>
  <c r="EV20" i="13"/>
  <c r="EU20" i="13"/>
  <c r="FB20" i="13"/>
  <c r="FC20" i="13" s="1"/>
  <c r="EF20" i="13"/>
  <c r="EE20" i="13"/>
  <c r="ED20" i="13"/>
  <c r="EC20" i="13"/>
  <c r="EB20" i="13"/>
  <c r="EG20" i="13"/>
  <c r="DM20" i="13"/>
  <c r="DL20" i="13"/>
  <c r="DK20" i="13"/>
  <c r="DJ20" i="13"/>
  <c r="DI20" i="13"/>
  <c r="DP20" i="13"/>
  <c r="DQ20" i="13" s="1"/>
  <c r="CT20" i="13"/>
  <c r="CS20" i="13"/>
  <c r="CR20" i="13"/>
  <c r="CQ20" i="13"/>
  <c r="CP20" i="13"/>
  <c r="JI17" i="13"/>
  <c r="JH17" i="13"/>
  <c r="JG17" i="13"/>
  <c r="JF17" i="13"/>
  <c r="JE17" i="13"/>
  <c r="JJ17" i="13"/>
  <c r="IP17" i="13"/>
  <c r="IO17" i="13"/>
  <c r="IN17" i="13"/>
  <c r="IM17" i="13"/>
  <c r="IL17" i="13"/>
  <c r="IS17" i="13"/>
  <c r="IT17" i="13" s="1"/>
  <c r="HX17" i="13"/>
  <c r="HW17" i="13"/>
  <c r="HV17" i="13"/>
  <c r="HU17" i="13"/>
  <c r="HT17" i="13"/>
  <c r="HS17" i="13"/>
  <c r="HD17" i="13"/>
  <c r="HC17" i="13"/>
  <c r="HB17" i="13"/>
  <c r="HA17" i="13"/>
  <c r="GZ17" i="13"/>
  <c r="HG17" i="13"/>
  <c r="HH17" i="13" s="1"/>
  <c r="GL17" i="13"/>
  <c r="GK17" i="13"/>
  <c r="GJ17" i="13"/>
  <c r="GI17" i="13"/>
  <c r="GH17" i="13"/>
  <c r="GG17" i="13"/>
  <c r="FR17" i="13"/>
  <c r="FQ17" i="13"/>
  <c r="FP17" i="13"/>
  <c r="FO17" i="13"/>
  <c r="FN17" i="13"/>
  <c r="FU17" i="13"/>
  <c r="FV17" i="13" s="1"/>
  <c r="EY17" i="13"/>
  <c r="EX17" i="13"/>
  <c r="EW17" i="13"/>
  <c r="EV17" i="13"/>
  <c r="EU17" i="13"/>
  <c r="EZ17" i="13"/>
  <c r="EF17" i="13"/>
  <c r="EE17" i="13"/>
  <c r="ED17" i="13"/>
  <c r="EC17" i="13"/>
  <c r="EB17" i="13"/>
  <c r="EI17" i="13"/>
  <c r="EJ17" i="13" s="1"/>
  <c r="DM17" i="13"/>
  <c r="DL17" i="13"/>
  <c r="DK17" i="13"/>
  <c r="DJ17" i="13"/>
  <c r="DI17" i="13"/>
  <c r="DN17" i="13"/>
  <c r="CT17" i="13"/>
  <c r="CS17" i="13"/>
  <c r="CR17" i="13"/>
  <c r="CQ17" i="13"/>
  <c r="CP17" i="13"/>
  <c r="CW17" i="13"/>
  <c r="CX17" i="13" s="1"/>
  <c r="JI16" i="13"/>
  <c r="JH16" i="13"/>
  <c r="JG16" i="13"/>
  <c r="JF16" i="13"/>
  <c r="JE16" i="13"/>
  <c r="JL16" i="13"/>
  <c r="JM16" i="13" s="1"/>
  <c r="IP16" i="13"/>
  <c r="IO16" i="13"/>
  <c r="IN16" i="13"/>
  <c r="IM16" i="13"/>
  <c r="IL16" i="13"/>
  <c r="IQ16" i="13"/>
  <c r="HW16" i="13"/>
  <c r="HV16" i="13"/>
  <c r="HU16" i="13"/>
  <c r="HT16" i="13"/>
  <c r="HS16" i="13"/>
  <c r="HZ16" i="13"/>
  <c r="IA16" i="13" s="1"/>
  <c r="HD16" i="13"/>
  <c r="HC16" i="13"/>
  <c r="HB16" i="13"/>
  <c r="HA16" i="13"/>
  <c r="GZ16" i="13"/>
  <c r="HE16" i="13"/>
  <c r="GK16" i="13"/>
  <c r="GJ16" i="13"/>
  <c r="GI16" i="13"/>
  <c r="GH16" i="13"/>
  <c r="GG16" i="13"/>
  <c r="GN16" i="13"/>
  <c r="GO16" i="13" s="1"/>
  <c r="FR16" i="13"/>
  <c r="FQ16" i="13"/>
  <c r="FP16" i="13"/>
  <c r="FO16" i="13"/>
  <c r="FN16" i="13"/>
  <c r="FS16" i="13"/>
  <c r="EZ16" i="13"/>
  <c r="EY16" i="13"/>
  <c r="EX16" i="13"/>
  <c r="EW16" i="13"/>
  <c r="EV16" i="13"/>
  <c r="EU16" i="13"/>
  <c r="FB16" i="13"/>
  <c r="FC16" i="13" s="1"/>
  <c r="EF16" i="13"/>
  <c r="EE16" i="13"/>
  <c r="ED16" i="13"/>
  <c r="EC16" i="13"/>
  <c r="EB16" i="13"/>
  <c r="EG16" i="13"/>
  <c r="DN16" i="13"/>
  <c r="DM16" i="13"/>
  <c r="DL16" i="13"/>
  <c r="DK16" i="13"/>
  <c r="DJ16" i="13"/>
  <c r="DI16" i="13"/>
  <c r="DP16" i="13"/>
  <c r="DQ16" i="13" s="1"/>
  <c r="CT16" i="13"/>
  <c r="CS16" i="13"/>
  <c r="CR16" i="13"/>
  <c r="CQ16" i="13"/>
  <c r="CP16" i="13"/>
  <c r="CU16" i="13"/>
  <c r="JI15" i="13"/>
  <c r="JH15" i="13"/>
  <c r="JG15" i="13"/>
  <c r="JF15" i="13"/>
  <c r="JE15" i="13"/>
  <c r="JL15" i="13"/>
  <c r="JM15" i="13" s="1"/>
  <c r="IP15" i="13"/>
  <c r="IO15" i="13"/>
  <c r="IN15" i="13"/>
  <c r="IM15" i="13"/>
  <c r="IL15" i="13"/>
  <c r="IQ15" i="13"/>
  <c r="HW15" i="13"/>
  <c r="HV15" i="13"/>
  <c r="HU15" i="13"/>
  <c r="HT15" i="13"/>
  <c r="HS15" i="13"/>
  <c r="HZ15" i="13"/>
  <c r="IA15" i="13" s="1"/>
  <c r="HD15" i="13"/>
  <c r="HC15" i="13"/>
  <c r="HB15" i="13"/>
  <c r="HA15" i="13"/>
  <c r="GZ15" i="13"/>
  <c r="HE15" i="13"/>
  <c r="GK15" i="13"/>
  <c r="GJ15" i="13"/>
  <c r="GI15" i="13"/>
  <c r="GH15" i="13"/>
  <c r="GG15" i="13"/>
  <c r="GN15" i="13"/>
  <c r="GO15" i="13" s="1"/>
  <c r="FR15" i="13"/>
  <c r="FQ15" i="13"/>
  <c r="FP15" i="13"/>
  <c r="FO15" i="13"/>
  <c r="FN15" i="13"/>
  <c r="FS15" i="13"/>
  <c r="EY15" i="13"/>
  <c r="EX15" i="13"/>
  <c r="EW15" i="13"/>
  <c r="EV15" i="13"/>
  <c r="EU15" i="13"/>
  <c r="FB15" i="13"/>
  <c r="FC15" i="13" s="1"/>
  <c r="EG15" i="13"/>
  <c r="EF15" i="13"/>
  <c r="EE15" i="13"/>
  <c r="ED15" i="13"/>
  <c r="EC15" i="13"/>
  <c r="EB15" i="13"/>
  <c r="DM15" i="13"/>
  <c r="DL15" i="13"/>
  <c r="DK15" i="13"/>
  <c r="DJ15" i="13"/>
  <c r="DI15" i="13"/>
  <c r="DP15" i="13"/>
  <c r="DQ15" i="13" s="1"/>
  <c r="CU15" i="13"/>
  <c r="CT15" i="13"/>
  <c r="CS15" i="13"/>
  <c r="CR15" i="13"/>
  <c r="CQ15" i="13"/>
  <c r="CP15" i="13"/>
  <c r="JI14" i="13"/>
  <c r="JH14" i="13"/>
  <c r="JG14" i="13"/>
  <c r="JF14" i="13"/>
  <c r="JE14" i="13"/>
  <c r="JJ14" i="13"/>
  <c r="IP14" i="13"/>
  <c r="IO14" i="13"/>
  <c r="IN14" i="13"/>
  <c r="IM14" i="13"/>
  <c r="IL14" i="13"/>
  <c r="IS14" i="13"/>
  <c r="IT14" i="13" s="1"/>
  <c r="HW14" i="13"/>
  <c r="HV14" i="13"/>
  <c r="HU14" i="13"/>
  <c r="HT14" i="13"/>
  <c r="HS14" i="13"/>
  <c r="HX14" i="13"/>
  <c r="HD14" i="13"/>
  <c r="HC14" i="13"/>
  <c r="HB14" i="13"/>
  <c r="HA14" i="13"/>
  <c r="GZ14" i="13"/>
  <c r="HG14" i="13"/>
  <c r="HH14" i="13" s="1"/>
  <c r="GK14" i="13"/>
  <c r="GJ14" i="13"/>
  <c r="GI14" i="13"/>
  <c r="GH14" i="13"/>
  <c r="GG14" i="13"/>
  <c r="GL14" i="13"/>
  <c r="FS14" i="13"/>
  <c r="FR14" i="13"/>
  <c r="FQ14" i="13"/>
  <c r="FP14" i="13"/>
  <c r="FO14" i="13"/>
  <c r="FN14" i="13"/>
  <c r="FU14" i="13"/>
  <c r="FV14" i="13" s="1"/>
  <c r="EY14" i="13"/>
  <c r="EX14" i="13"/>
  <c r="EW14" i="13"/>
  <c r="EV14" i="13"/>
  <c r="EU14" i="13"/>
  <c r="EZ14" i="13"/>
  <c r="EF14" i="13"/>
  <c r="EE14" i="13"/>
  <c r="ED14" i="13"/>
  <c r="EC14" i="13"/>
  <c r="EB14" i="13"/>
  <c r="EI14" i="13"/>
  <c r="EJ14" i="13" s="1"/>
  <c r="DM14" i="13"/>
  <c r="DL14" i="13"/>
  <c r="DK14" i="13"/>
  <c r="DJ14" i="13"/>
  <c r="DI14" i="13"/>
  <c r="DN14" i="13"/>
  <c r="CT14" i="13"/>
  <c r="CS14" i="13"/>
  <c r="CR14" i="13"/>
  <c r="CQ14" i="13"/>
  <c r="CP14" i="13"/>
  <c r="CW14" i="13"/>
  <c r="CX14" i="13" s="1"/>
  <c r="JJ13" i="13"/>
  <c r="JI13" i="13"/>
  <c r="JH13" i="13"/>
  <c r="JG13" i="13"/>
  <c r="JF13" i="13"/>
  <c r="JE13" i="13"/>
  <c r="IP13" i="13"/>
  <c r="IO13" i="13"/>
  <c r="IN13" i="13"/>
  <c r="IM13" i="13"/>
  <c r="IL13" i="13"/>
  <c r="HW13" i="13"/>
  <c r="HV13" i="13"/>
  <c r="HU13" i="13"/>
  <c r="HT13" i="13"/>
  <c r="HS13" i="13"/>
  <c r="HX13" i="13"/>
  <c r="HD13" i="13"/>
  <c r="HC13" i="13"/>
  <c r="HB13" i="13"/>
  <c r="HA13" i="13"/>
  <c r="GZ13" i="13"/>
  <c r="GK13" i="13"/>
  <c r="GJ13" i="13"/>
  <c r="GI13" i="13"/>
  <c r="GH13" i="13"/>
  <c r="GG13" i="13"/>
  <c r="GL13" i="13"/>
  <c r="FR13" i="13"/>
  <c r="FQ13" i="13"/>
  <c r="FP13" i="13"/>
  <c r="FO13" i="13"/>
  <c r="FN13" i="13"/>
  <c r="EZ13" i="13"/>
  <c r="EY13" i="13"/>
  <c r="EX13" i="13"/>
  <c r="EW13" i="13"/>
  <c r="EV13" i="13"/>
  <c r="EU13" i="13"/>
  <c r="EF13" i="13"/>
  <c r="EE13" i="13"/>
  <c r="ED13" i="13"/>
  <c r="EC13" i="13"/>
  <c r="EB13" i="13"/>
  <c r="DZ267" i="13"/>
  <c r="DM13" i="13"/>
  <c r="DL13" i="13"/>
  <c r="DK13" i="13"/>
  <c r="DJ13" i="13"/>
  <c r="DI13" i="13"/>
  <c r="DN13" i="13"/>
  <c r="CT13" i="13"/>
  <c r="CS13" i="13"/>
  <c r="CR13" i="13"/>
  <c r="CQ13" i="13"/>
  <c r="CP13" i="13"/>
  <c r="JA7" i="13"/>
  <c r="IH7" i="13"/>
  <c r="HO7" i="13"/>
  <c r="GV7" i="13"/>
  <c r="GC7" i="13"/>
  <c r="FJ7" i="13"/>
  <c r="EQ7" i="13"/>
  <c r="DX7" i="13"/>
  <c r="DE7" i="13"/>
  <c r="CL7" i="13"/>
  <c r="IY276" i="13"/>
  <c r="IF276" i="13"/>
  <c r="HM276" i="13"/>
  <c r="GT276" i="13"/>
  <c r="GA276" i="13"/>
  <c r="FH276" i="13"/>
  <c r="EO276" i="13"/>
  <c r="DV276" i="13"/>
  <c r="DC276" i="13"/>
  <c r="CJ276" i="13"/>
  <c r="P276" i="13"/>
  <c r="J285" i="13" l="1"/>
  <c r="G285" i="13" s="1"/>
  <c r="FA13" i="13"/>
  <c r="CV89" i="13"/>
  <c r="IR152" i="13"/>
  <c r="AG94" i="13"/>
  <c r="CC94" i="13"/>
  <c r="FA94" i="13"/>
  <c r="AG174" i="13"/>
  <c r="DO174" i="13"/>
  <c r="IR74" i="13"/>
  <c r="IR78" i="13"/>
  <c r="FT131" i="13"/>
  <c r="AG161" i="13"/>
  <c r="AG143" i="13"/>
  <c r="BE196" i="13"/>
  <c r="BE216" i="13"/>
  <c r="BE95" i="13"/>
  <c r="BE179" i="13"/>
  <c r="BE182" i="13"/>
  <c r="CC214" i="13"/>
  <c r="CC161" i="13"/>
  <c r="CC174" i="13"/>
  <c r="CV189" i="13"/>
  <c r="CV42" i="13"/>
  <c r="DO94" i="13"/>
  <c r="DO136" i="13"/>
  <c r="EH77" i="13"/>
  <c r="EH266" i="13"/>
  <c r="FA174" i="13"/>
  <c r="FT197" i="13"/>
  <c r="FT255" i="13"/>
  <c r="FT58" i="13"/>
  <c r="FT84" i="13"/>
  <c r="GM73" i="13"/>
  <c r="GM85" i="13"/>
  <c r="GM250" i="13"/>
  <c r="GM94" i="13"/>
  <c r="GM160" i="13"/>
  <c r="GM50" i="13"/>
  <c r="GM174" i="13"/>
  <c r="HF27" i="13"/>
  <c r="HF213" i="13"/>
  <c r="HY152" i="13"/>
  <c r="HY94" i="13"/>
  <c r="HY174" i="13"/>
  <c r="IR141" i="13"/>
  <c r="IR148" i="13"/>
  <c r="JK126" i="13"/>
  <c r="JK148" i="13"/>
  <c r="JK174" i="13"/>
  <c r="JK181" i="13"/>
  <c r="JK94" i="13"/>
  <c r="JJ16" i="13"/>
  <c r="JK16" i="13" s="1"/>
  <c r="HY26" i="13"/>
  <c r="DN29" i="13"/>
  <c r="DO29" i="13" s="1"/>
  <c r="CU31" i="13"/>
  <c r="CV31" i="13" s="1"/>
  <c r="EH32" i="13"/>
  <c r="GL33" i="13"/>
  <c r="GM33" i="13" s="1"/>
  <c r="HY34" i="13"/>
  <c r="CV61" i="13"/>
  <c r="CU72" i="13"/>
  <c r="CV72" i="13" s="1"/>
  <c r="HE72" i="13"/>
  <c r="HF72" i="13" s="1"/>
  <c r="BF78" i="13"/>
  <c r="BG78" i="13" s="1"/>
  <c r="BD78" i="13"/>
  <c r="BE78" i="13" s="1"/>
  <c r="CD80" i="13"/>
  <c r="CE80" i="13" s="1"/>
  <c r="CB80" i="13"/>
  <c r="CC80" i="13" s="1"/>
  <c r="HF23" i="13"/>
  <c r="JK13" i="13"/>
  <c r="HE22" i="13"/>
  <c r="HF22" i="13" s="1"/>
  <c r="EH24" i="13"/>
  <c r="HE26" i="13"/>
  <c r="HF26" i="13" s="1"/>
  <c r="EG14" i="13"/>
  <c r="EH14" i="13" s="1"/>
  <c r="IR15" i="13"/>
  <c r="DN20" i="13"/>
  <c r="DO20" i="13" s="1"/>
  <c r="FA21" i="13"/>
  <c r="IQ22" i="13"/>
  <c r="IR22" i="13" s="1"/>
  <c r="HX24" i="13"/>
  <c r="HY24" i="13" s="1"/>
  <c r="JK24" i="13"/>
  <c r="EZ29" i="13"/>
  <c r="FA29" i="13" s="1"/>
  <c r="HE31" i="13"/>
  <c r="HF31" i="13" s="1"/>
  <c r="HX33" i="13"/>
  <c r="HY33" i="13" s="1"/>
  <c r="EG35" i="13"/>
  <c r="EH35" i="13" s="1"/>
  <c r="FT35" i="13"/>
  <c r="FS40" i="13"/>
  <c r="FT40" i="13" s="1"/>
  <c r="HF40" i="13"/>
  <c r="DQ58" i="13"/>
  <c r="IS69" i="13"/>
  <c r="IT69" i="13" s="1"/>
  <c r="HY25" i="13"/>
  <c r="JK25" i="13"/>
  <c r="DO34" i="13"/>
  <c r="GM44" i="13"/>
  <c r="EH53" i="13"/>
  <c r="JK55" i="13"/>
  <c r="GO58" i="13"/>
  <c r="CV15" i="13"/>
  <c r="GM17" i="13"/>
  <c r="FB86" i="13"/>
  <c r="FC86" i="13" s="1"/>
  <c r="EZ86" i="13"/>
  <c r="FA86" i="13" s="1"/>
  <c r="HG89" i="13"/>
  <c r="HH89" i="13" s="1"/>
  <c r="HE89" i="13"/>
  <c r="GM59" i="13"/>
  <c r="IR61" i="13"/>
  <c r="EH65" i="13"/>
  <c r="GM69" i="13"/>
  <c r="CU74" i="13"/>
  <c r="CV74" i="13" s="1"/>
  <c r="FA76" i="13"/>
  <c r="GM77" i="13"/>
  <c r="CU78" i="13"/>
  <c r="CV78" i="13" s="1"/>
  <c r="DO79" i="13"/>
  <c r="GL80" i="13"/>
  <c r="GM80" i="13" s="1"/>
  <c r="HY80" i="13"/>
  <c r="HF83" i="13"/>
  <c r="JJ86" i="13"/>
  <c r="JK86" i="13" s="1"/>
  <c r="IQ89" i="13"/>
  <c r="IR89" i="13" s="1"/>
  <c r="JK90" i="13"/>
  <c r="AF91" i="13"/>
  <c r="AG91" i="13" s="1"/>
  <c r="CC91" i="13"/>
  <c r="BE92" i="13"/>
  <c r="EZ92" i="13"/>
  <c r="FA92" i="13" s="1"/>
  <c r="EH95" i="13"/>
  <c r="FA95" i="13"/>
  <c r="FA96" i="13"/>
  <c r="EZ100" i="13"/>
  <c r="FA100" i="13" s="1"/>
  <c r="CB101" i="13"/>
  <c r="CC101" i="13" s="1"/>
  <c r="EZ102" i="13"/>
  <c r="FA102" i="13" s="1"/>
  <c r="FT102" i="13"/>
  <c r="GM102" i="13"/>
  <c r="HE104" i="13"/>
  <c r="HF104" i="13" s="1"/>
  <c r="JJ106" i="13"/>
  <c r="JK106" i="13" s="1"/>
  <c r="DN110" i="13"/>
  <c r="DO110" i="13" s="1"/>
  <c r="BD118" i="13"/>
  <c r="BE118" i="13" s="1"/>
  <c r="HX123" i="13"/>
  <c r="HY123" i="13" s="1"/>
  <c r="IR125" i="13"/>
  <c r="DN128" i="13"/>
  <c r="DO128" i="13" s="1"/>
  <c r="GM129" i="13"/>
  <c r="HE130" i="13"/>
  <c r="HF130" i="13" s="1"/>
  <c r="EZ132" i="13"/>
  <c r="FA132" i="13" s="1"/>
  <c r="FS134" i="13"/>
  <c r="FT134" i="13" s="1"/>
  <c r="GL135" i="13"/>
  <c r="GM135" i="13" s="1"/>
  <c r="CV138" i="13"/>
  <c r="CB139" i="13"/>
  <c r="CC139" i="13" s="1"/>
  <c r="DN142" i="13"/>
  <c r="DO142" i="13" s="1"/>
  <c r="FT143" i="13"/>
  <c r="HY143" i="13"/>
  <c r="FS144" i="13"/>
  <c r="FT144" i="13" s="1"/>
  <c r="GM144" i="13"/>
  <c r="HF144" i="13"/>
  <c r="DN148" i="13"/>
  <c r="DO148" i="13" s="1"/>
  <c r="GM151" i="13"/>
  <c r="CU152" i="13"/>
  <c r="CV152" i="13" s="1"/>
  <c r="GN156" i="13"/>
  <c r="GO156" i="13" s="1"/>
  <c r="AG160" i="13"/>
  <c r="CV156" i="13"/>
  <c r="AG77" i="13"/>
  <c r="JK79" i="13"/>
  <c r="BE83" i="13"/>
  <c r="CV85" i="13"/>
  <c r="DO90" i="13"/>
  <c r="HF92" i="13"/>
  <c r="AE102" i="13"/>
  <c r="DN106" i="13"/>
  <c r="DO106" i="13" s="1"/>
  <c r="JJ110" i="13"/>
  <c r="JK110" i="13" s="1"/>
  <c r="DN116" i="13"/>
  <c r="DO116" i="13" s="1"/>
  <c r="FA117" i="13"/>
  <c r="HE118" i="13"/>
  <c r="HF118" i="13" s="1"/>
  <c r="JJ120" i="13"/>
  <c r="JK120" i="13" s="1"/>
  <c r="FT125" i="13"/>
  <c r="AG129" i="13"/>
  <c r="IR138" i="13"/>
  <c r="CC146" i="13"/>
  <c r="FA146" i="13"/>
  <c r="AG151" i="13"/>
  <c r="HE158" i="13"/>
  <c r="HF158" i="13" s="1"/>
  <c r="HF58" i="13"/>
  <c r="IR58" i="13"/>
  <c r="FT79" i="13"/>
  <c r="AG85" i="13"/>
  <c r="EH88" i="13"/>
  <c r="HX91" i="13"/>
  <c r="HY91" i="13" s="1"/>
  <c r="DN92" i="13"/>
  <c r="DO92" i="13" s="1"/>
  <c r="HF95" i="13"/>
  <c r="JJ95" i="13"/>
  <c r="JK95" i="13" s="1"/>
  <c r="JJ101" i="13"/>
  <c r="JK101" i="13" s="1"/>
  <c r="DN102" i="13"/>
  <c r="DO102" i="13" s="1"/>
  <c r="CU104" i="13"/>
  <c r="EZ106" i="13"/>
  <c r="FA106" i="13" s="1"/>
  <c r="CB110" i="13"/>
  <c r="CC110" i="13" s="1"/>
  <c r="HX116" i="13"/>
  <c r="HY116" i="13" s="1"/>
  <c r="CB120" i="13"/>
  <c r="CC120" i="13" s="1"/>
  <c r="GL123" i="13"/>
  <c r="GM123" i="13" s="1"/>
  <c r="AG126" i="13"/>
  <c r="CB128" i="13"/>
  <c r="CC128" i="13" s="1"/>
  <c r="FS130" i="13"/>
  <c r="AF132" i="13"/>
  <c r="AG132" i="13" s="1"/>
  <c r="EZ135" i="13"/>
  <c r="FA135" i="13" s="1"/>
  <c r="JK136" i="13"/>
  <c r="IQ137" i="13"/>
  <c r="IR137" i="13" s="1"/>
  <c r="JJ139" i="13"/>
  <c r="JK139" i="13" s="1"/>
  <c r="CV141" i="13"/>
  <c r="CB142" i="13"/>
  <c r="CC142" i="13" s="1"/>
  <c r="CU144" i="13"/>
  <c r="CB148" i="13"/>
  <c r="CC148" i="13" s="1"/>
  <c r="CV148" i="13"/>
  <c r="BD152" i="13"/>
  <c r="BE152" i="13" s="1"/>
  <c r="CC152" i="13"/>
  <c r="FT153" i="13"/>
  <c r="EH158" i="13"/>
  <c r="HE165" i="13"/>
  <c r="DO161" i="13"/>
  <c r="FA161" i="13"/>
  <c r="GM161" i="13"/>
  <c r="HY161" i="13"/>
  <c r="JK161" i="13"/>
  <c r="DO180" i="13"/>
  <c r="HE181" i="13"/>
  <c r="HF181" i="13" s="1"/>
  <c r="HX194" i="13"/>
  <c r="HY194" i="13" s="1"/>
  <c r="HE195" i="13"/>
  <c r="HF195" i="13" s="1"/>
  <c r="JJ197" i="13"/>
  <c r="JK197" i="13" s="1"/>
  <c r="AG198" i="13"/>
  <c r="AF202" i="13"/>
  <c r="AG202" i="13" s="1"/>
  <c r="EH202" i="13"/>
  <c r="FA203" i="13"/>
  <c r="FS204" i="13"/>
  <c r="FT204" i="13" s="1"/>
  <c r="DN206" i="13"/>
  <c r="DO206" i="13" s="1"/>
  <c r="CU208" i="13"/>
  <c r="DO208" i="13"/>
  <c r="EG209" i="13"/>
  <c r="EH209" i="13" s="1"/>
  <c r="HY210" i="13"/>
  <c r="HE211" i="13"/>
  <c r="HF211" i="13" s="1"/>
  <c r="GL214" i="13"/>
  <c r="GM214" i="13" s="1"/>
  <c r="CU215" i="13"/>
  <c r="CV215" i="13" s="1"/>
  <c r="HE216" i="13"/>
  <c r="HF216" i="13" s="1"/>
  <c r="IR220" i="13"/>
  <c r="BD227" i="13"/>
  <c r="BE227" i="13" s="1"/>
  <c r="GM230" i="13"/>
  <c r="IR232" i="13"/>
  <c r="IR233" i="13"/>
  <c r="JK235" i="13"/>
  <c r="GM238" i="13"/>
  <c r="IR240" i="13"/>
  <c r="AG243" i="13"/>
  <c r="CC243" i="13"/>
  <c r="DO243" i="13"/>
  <c r="FA243" i="13"/>
  <c r="GM243" i="13"/>
  <c r="HY243" i="13"/>
  <c r="JK243" i="13"/>
  <c r="HF246" i="13"/>
  <c r="JK253" i="13"/>
  <c r="EH205" i="13"/>
  <c r="HY207" i="13"/>
  <c r="GM209" i="13"/>
  <c r="JK211" i="13"/>
  <c r="CV212" i="13"/>
  <c r="HF227" i="13"/>
  <c r="HY235" i="13"/>
  <c r="CV238" i="13"/>
  <c r="FA240" i="13"/>
  <c r="HF242" i="13"/>
  <c r="AG250" i="13"/>
  <c r="EH265" i="13"/>
  <c r="AG177" i="13"/>
  <c r="CC177" i="13"/>
  <c r="DO177" i="13"/>
  <c r="FA177" i="13"/>
  <c r="GM177" i="13"/>
  <c r="FT182" i="13"/>
  <c r="HY184" i="13"/>
  <c r="CC194" i="13"/>
  <c r="FA195" i="13"/>
  <c r="GM198" i="13"/>
  <c r="AG204" i="13"/>
  <c r="CV220" i="13"/>
  <c r="FA222" i="13"/>
  <c r="AG230" i="13"/>
  <c r="CV232" i="13"/>
  <c r="FA235" i="13"/>
  <c r="AG238" i="13"/>
  <c r="CV240" i="13"/>
  <c r="FA242" i="13"/>
  <c r="FT178" i="13"/>
  <c r="GL179" i="13"/>
  <c r="GM179" i="13" s="1"/>
  <c r="HF179" i="13"/>
  <c r="CU181" i="13"/>
  <c r="FA181" i="13"/>
  <c r="IQ189" i="13"/>
  <c r="IR189" i="13" s="1"/>
  <c r="IR190" i="13"/>
  <c r="GL194" i="13"/>
  <c r="GM194" i="13" s="1"/>
  <c r="CU195" i="13"/>
  <c r="HE196" i="13"/>
  <c r="HF196" i="13" s="1"/>
  <c r="HX197" i="13"/>
  <c r="HY197" i="13" s="1"/>
  <c r="HX202" i="13"/>
  <c r="HY202" i="13" s="1"/>
  <c r="IR202" i="13"/>
  <c r="EG204" i="13"/>
  <c r="EH204" i="13" s="1"/>
  <c r="CC207" i="13"/>
  <c r="BD208" i="13"/>
  <c r="BE208" i="13" s="1"/>
  <c r="AG209" i="13"/>
  <c r="CU211" i="13"/>
  <c r="CV211" i="13" s="1"/>
  <c r="DO211" i="13"/>
  <c r="IQ212" i="13"/>
  <c r="IR212" i="13" s="1"/>
  <c r="DN214" i="13"/>
  <c r="DO214" i="13" s="1"/>
  <c r="BD215" i="13"/>
  <c r="BE215" i="13" s="1"/>
  <c r="CC215" i="13"/>
  <c r="CU216" i="13"/>
  <c r="CV216" i="13" s="1"/>
  <c r="JJ225" i="13"/>
  <c r="JK225" i="13" s="1"/>
  <c r="DO229" i="13"/>
  <c r="BE235" i="13"/>
  <c r="GM236" i="13"/>
  <c r="IR238" i="13"/>
  <c r="BE242" i="13"/>
  <c r="BE246" i="13"/>
  <c r="DO253" i="13"/>
  <c r="DN24" i="13"/>
  <c r="DO24" i="13" s="1"/>
  <c r="CW26" i="13"/>
  <c r="CX26" i="13" s="1"/>
  <c r="CU26" i="13"/>
  <c r="CV26" i="13" s="1"/>
  <c r="GN29" i="13"/>
  <c r="GO29" i="13" s="1"/>
  <c r="GL29" i="13"/>
  <c r="GM29" i="13" s="1"/>
  <c r="HZ29" i="13"/>
  <c r="IA29" i="13" s="1"/>
  <c r="HX29" i="13"/>
  <c r="HY29" i="13" s="1"/>
  <c r="FT32" i="13"/>
  <c r="JL33" i="13"/>
  <c r="JM33" i="13" s="1"/>
  <c r="JJ33" i="13"/>
  <c r="JK33" i="13" s="1"/>
  <c r="JK34" i="13"/>
  <c r="CW40" i="13"/>
  <c r="CX40" i="13" s="1"/>
  <c r="CU40" i="13"/>
  <c r="CV40" i="13" s="1"/>
  <c r="HZ50" i="13"/>
  <c r="IA50" i="13" s="1"/>
  <c r="HX50" i="13"/>
  <c r="HY50" i="13" s="1"/>
  <c r="CU53" i="13"/>
  <c r="CV58" i="13"/>
  <c r="GM13" i="13"/>
  <c r="HE14" i="13"/>
  <c r="HF14" i="13" s="1"/>
  <c r="EH15" i="13"/>
  <c r="GL16" i="13"/>
  <c r="GM16" i="13" s="1"/>
  <c r="HY17" i="13"/>
  <c r="EZ20" i="13"/>
  <c r="FA20" i="13" s="1"/>
  <c r="GM21" i="13"/>
  <c r="CU22" i="13"/>
  <c r="CV22" i="13" s="1"/>
  <c r="FU22" i="13"/>
  <c r="FV22" i="13" s="1"/>
  <c r="FS22" i="13"/>
  <c r="FT22" i="13" s="1"/>
  <c r="GL24" i="13"/>
  <c r="GM24" i="13" s="1"/>
  <c r="DO25" i="13"/>
  <c r="CV27" i="13"/>
  <c r="FA30" i="13"/>
  <c r="GM30" i="13"/>
  <c r="IR31" i="13"/>
  <c r="HG35" i="13"/>
  <c r="HH35" i="13" s="1"/>
  <c r="HE35" i="13"/>
  <c r="HF35" i="13" s="1"/>
  <c r="JK39" i="13"/>
  <c r="DN55" i="13"/>
  <c r="DO55" i="13" s="1"/>
  <c r="GX267" i="13"/>
  <c r="GX268" i="13" s="1"/>
  <c r="HY13" i="13"/>
  <c r="CU14" i="13"/>
  <c r="CV14" i="13" s="1"/>
  <c r="DO14" i="13"/>
  <c r="IQ14" i="13"/>
  <c r="IR14" i="13" s="1"/>
  <c r="JK14" i="13"/>
  <c r="FT15" i="13"/>
  <c r="CV16" i="13"/>
  <c r="DO16" i="13"/>
  <c r="HX16" i="13"/>
  <c r="HY16" i="13" s="1"/>
  <c r="IR16" i="13"/>
  <c r="DO17" i="13"/>
  <c r="JK17" i="13"/>
  <c r="GL20" i="13"/>
  <c r="GM20" i="13" s="1"/>
  <c r="HF20" i="13"/>
  <c r="HY20" i="13"/>
  <c r="HY21" i="13"/>
  <c r="EG22" i="13"/>
  <c r="EH22" i="13" s="1"/>
  <c r="FA22" i="13"/>
  <c r="FA25" i="13"/>
  <c r="EG26" i="13"/>
  <c r="EH26" i="13" s="1"/>
  <c r="FT26" i="13"/>
  <c r="DP33" i="13"/>
  <c r="DQ33" i="13" s="1"/>
  <c r="DN33" i="13"/>
  <c r="DO33" i="13" s="1"/>
  <c r="FB33" i="13"/>
  <c r="FC33" i="13" s="1"/>
  <c r="EZ33" i="13"/>
  <c r="FA33" i="13" s="1"/>
  <c r="EI39" i="13"/>
  <c r="EJ39" i="13" s="1"/>
  <c r="IS40" i="13"/>
  <c r="IT40" i="13" s="1"/>
  <c r="IQ40" i="13"/>
  <c r="IR40" i="13" s="1"/>
  <c r="IR42" i="13"/>
  <c r="FB53" i="13"/>
  <c r="FC53" i="13" s="1"/>
  <c r="IQ53" i="13"/>
  <c r="IR53" i="13" s="1"/>
  <c r="FB58" i="13"/>
  <c r="FC58" i="13" s="1"/>
  <c r="CN267" i="13"/>
  <c r="DO13" i="13"/>
  <c r="IJ267" i="13"/>
  <c r="IJ269" i="13" s="1"/>
  <c r="IJ270" i="13" s="1"/>
  <c r="FA14" i="13"/>
  <c r="FT14" i="13"/>
  <c r="HF15" i="13"/>
  <c r="EH16" i="13"/>
  <c r="FA16" i="13"/>
  <c r="FA17" i="13"/>
  <c r="IR20" i="13"/>
  <c r="JK20" i="13"/>
  <c r="DO21" i="13"/>
  <c r="JK21" i="13"/>
  <c r="EH23" i="13"/>
  <c r="FT23" i="13"/>
  <c r="FB24" i="13"/>
  <c r="FC24" i="13" s="1"/>
  <c r="EZ24" i="13"/>
  <c r="FA24" i="13" s="1"/>
  <c r="IS26" i="13"/>
  <c r="IT26" i="13" s="1"/>
  <c r="IQ26" i="13"/>
  <c r="IR26" i="13" s="1"/>
  <c r="IR27" i="13"/>
  <c r="EI31" i="13"/>
  <c r="EJ31" i="13" s="1"/>
  <c r="EG31" i="13"/>
  <c r="EH31" i="13" s="1"/>
  <c r="FU31" i="13"/>
  <c r="FV31" i="13" s="1"/>
  <c r="FS31" i="13"/>
  <c r="FT31" i="13" s="1"/>
  <c r="CW35" i="13"/>
  <c r="CX35" i="13" s="1"/>
  <c r="CU35" i="13"/>
  <c r="CV35" i="13" s="1"/>
  <c r="DO39" i="13"/>
  <c r="HZ44" i="13"/>
  <c r="IA44" i="13" s="1"/>
  <c r="HX44" i="13"/>
  <c r="HY44" i="13" s="1"/>
  <c r="GM47" i="13"/>
  <c r="FS55" i="13"/>
  <c r="FT55" i="13" s="1"/>
  <c r="FA39" i="13"/>
  <c r="EH42" i="13"/>
  <c r="HY47" i="13"/>
  <c r="FT53" i="13"/>
  <c r="EH58" i="13"/>
  <c r="HY59" i="13"/>
  <c r="EH61" i="13"/>
  <c r="FT65" i="13"/>
  <c r="HY69" i="13"/>
  <c r="CC83" i="13"/>
  <c r="HY83" i="13"/>
  <c r="HF85" i="13"/>
  <c r="FA88" i="13"/>
  <c r="EH90" i="13"/>
  <c r="JK96" i="13"/>
  <c r="CV99" i="13"/>
  <c r="IR99" i="13"/>
  <c r="EH27" i="13"/>
  <c r="HF29" i="13"/>
  <c r="HY30" i="13"/>
  <c r="FA31" i="13"/>
  <c r="HF32" i="13"/>
  <c r="EH33" i="13"/>
  <c r="FA34" i="13"/>
  <c r="HY35" i="13"/>
  <c r="GM39" i="13"/>
  <c r="FT42" i="13"/>
  <c r="CV44" i="13"/>
  <c r="IR44" i="13"/>
  <c r="DO47" i="13"/>
  <c r="JK47" i="13"/>
  <c r="HF53" i="13"/>
  <c r="FA55" i="13"/>
  <c r="FA59" i="13"/>
  <c r="FU59" i="13"/>
  <c r="JK59" i="13"/>
  <c r="FT61" i="13"/>
  <c r="HF65" i="13"/>
  <c r="DO69" i="13"/>
  <c r="JK69" i="13"/>
  <c r="EH72" i="13"/>
  <c r="FT72" i="13"/>
  <c r="IR72" i="13"/>
  <c r="HY73" i="13"/>
  <c r="DO74" i="13"/>
  <c r="JK74" i="13"/>
  <c r="FT76" i="13"/>
  <c r="CC77" i="13"/>
  <c r="FT77" i="13"/>
  <c r="HY77" i="13"/>
  <c r="DO78" i="13"/>
  <c r="JK78" i="13"/>
  <c r="BE79" i="13"/>
  <c r="FA79" i="13"/>
  <c r="HF79" i="13"/>
  <c r="CV80" i="13"/>
  <c r="IR80" i="13"/>
  <c r="CV83" i="13"/>
  <c r="DO83" i="13"/>
  <c r="IR83" i="13"/>
  <c r="JK83" i="13"/>
  <c r="AG84" i="13"/>
  <c r="GM84" i="13"/>
  <c r="CC85" i="13"/>
  <c r="EH85" i="13"/>
  <c r="HY85" i="13"/>
  <c r="IR85" i="13"/>
  <c r="FT86" i="13"/>
  <c r="AG88" i="13"/>
  <c r="FT88" i="13"/>
  <c r="GM88" i="13"/>
  <c r="DO89" i="13"/>
  <c r="JK89" i="13"/>
  <c r="BE90" i="13"/>
  <c r="FA90" i="13"/>
  <c r="FT90" i="13"/>
  <c r="CV91" i="13"/>
  <c r="IR91" i="13"/>
  <c r="CV92" i="13"/>
  <c r="IR92" i="13"/>
  <c r="JK92" i="13"/>
  <c r="CV95" i="13"/>
  <c r="AG96" i="13"/>
  <c r="GM96" i="13"/>
  <c r="BD97" i="13"/>
  <c r="BE97" i="13" s="1"/>
  <c r="CC97" i="13"/>
  <c r="HE97" i="13"/>
  <c r="HF97" i="13" s="1"/>
  <c r="HY97" i="13"/>
  <c r="EH99" i="13"/>
  <c r="AF100" i="13"/>
  <c r="AG100" i="13" s="1"/>
  <c r="BE100" i="13"/>
  <c r="GL100" i="13"/>
  <c r="GM100" i="13" s="1"/>
  <c r="HF100" i="13"/>
  <c r="EZ101" i="13"/>
  <c r="FA101" i="13" s="1"/>
  <c r="FT101" i="13"/>
  <c r="HZ102" i="13"/>
  <c r="IA102" i="13" s="1"/>
  <c r="HX102" i="13"/>
  <c r="HY102" i="13" s="1"/>
  <c r="JL102" i="13"/>
  <c r="JM102" i="13" s="1"/>
  <c r="JJ102" i="13"/>
  <c r="JK102" i="13" s="1"/>
  <c r="GM22" i="13"/>
  <c r="CV23" i="13"/>
  <c r="IR23" i="13"/>
  <c r="FT24" i="13"/>
  <c r="GM25" i="13"/>
  <c r="DO26" i="13"/>
  <c r="JK26" i="13"/>
  <c r="FT27" i="13"/>
  <c r="CV29" i="13"/>
  <c r="IR29" i="13"/>
  <c r="JK29" i="13"/>
  <c r="DO30" i="13"/>
  <c r="JK30" i="13"/>
  <c r="GM31" i="13"/>
  <c r="CV32" i="13"/>
  <c r="IR32" i="13"/>
  <c r="FT33" i="13"/>
  <c r="GM34" i="13"/>
  <c r="DO35" i="13"/>
  <c r="IQ35" i="13"/>
  <c r="IR35" i="13" s="1"/>
  <c r="JK35" i="13"/>
  <c r="HY39" i="13"/>
  <c r="EG40" i="13"/>
  <c r="EH40" i="13" s="1"/>
  <c r="FA40" i="13"/>
  <c r="HF42" i="13"/>
  <c r="DN44" i="13"/>
  <c r="DO44" i="13" s="1"/>
  <c r="EH44" i="13"/>
  <c r="FA44" i="13"/>
  <c r="JJ44" i="13"/>
  <c r="JK44" i="13" s="1"/>
  <c r="FA47" i="13"/>
  <c r="DN50" i="13"/>
  <c r="DO50" i="13" s="1"/>
  <c r="EH50" i="13"/>
  <c r="FA50" i="13"/>
  <c r="JJ50" i="13"/>
  <c r="JK50" i="13" s="1"/>
  <c r="CV53" i="13"/>
  <c r="GM55" i="13"/>
  <c r="JM58" i="13"/>
  <c r="HF61" i="13"/>
  <c r="CV65" i="13"/>
  <c r="IR65" i="13"/>
  <c r="FA69" i="13"/>
  <c r="DO73" i="13"/>
  <c r="JK73" i="13"/>
  <c r="EG74" i="13"/>
  <c r="EH74" i="13" s="1"/>
  <c r="CV76" i="13"/>
  <c r="GL76" i="13"/>
  <c r="GM76" i="13" s="1"/>
  <c r="DO77" i="13"/>
  <c r="JK77" i="13"/>
  <c r="EG78" i="13"/>
  <c r="EH78" i="13" s="1"/>
  <c r="CV79" i="13"/>
  <c r="IR79" i="13"/>
  <c r="DN80" i="13"/>
  <c r="DO80" i="13" s="1"/>
  <c r="EH80" i="13"/>
  <c r="JJ80" i="13"/>
  <c r="JK80" i="13" s="1"/>
  <c r="FA83" i="13"/>
  <c r="BD84" i="13"/>
  <c r="BE84" i="13" s="1"/>
  <c r="CC84" i="13"/>
  <c r="HE84" i="13"/>
  <c r="HF84" i="13" s="1"/>
  <c r="HY84" i="13"/>
  <c r="FT85" i="13"/>
  <c r="AF86" i="13"/>
  <c r="AG86" i="13" s="1"/>
  <c r="BE86" i="13"/>
  <c r="GL86" i="13"/>
  <c r="GM86" i="13" s="1"/>
  <c r="HF86" i="13"/>
  <c r="CC88" i="13"/>
  <c r="HY88" i="13"/>
  <c r="EG89" i="13"/>
  <c r="EH89" i="13" s="1"/>
  <c r="FA89" i="13"/>
  <c r="HF90" i="13"/>
  <c r="DN91" i="13"/>
  <c r="DO91" i="13" s="1"/>
  <c r="EH91" i="13"/>
  <c r="JJ91" i="13"/>
  <c r="JK91" i="13" s="1"/>
  <c r="AG92" i="13"/>
  <c r="GL92" i="13"/>
  <c r="GM92" i="13" s="1"/>
  <c r="GL95" i="13"/>
  <c r="GM95" i="13" s="1"/>
  <c r="CC96" i="13"/>
  <c r="CU97" i="13"/>
  <c r="CV97" i="13" s="1"/>
  <c r="DO97" i="13"/>
  <c r="IQ97" i="13"/>
  <c r="IR97" i="13" s="1"/>
  <c r="JK97" i="13"/>
  <c r="FT99" i="13"/>
  <c r="CB100" i="13"/>
  <c r="CC100" i="13" s="1"/>
  <c r="CV100" i="13"/>
  <c r="HX100" i="13"/>
  <c r="HY100" i="13" s="1"/>
  <c r="IR100" i="13"/>
  <c r="JK100" i="13"/>
  <c r="AE101" i="13"/>
  <c r="BE101" i="13"/>
  <c r="GL101" i="13"/>
  <c r="GM101" i="13" s="1"/>
  <c r="HF101" i="13"/>
  <c r="HY101" i="13"/>
  <c r="CD102" i="13"/>
  <c r="CE102" i="13" s="1"/>
  <c r="CB102" i="13"/>
  <c r="CC102" i="13" s="1"/>
  <c r="FA73" i="13"/>
  <c r="FS74" i="13"/>
  <c r="FT74" i="13" s="1"/>
  <c r="HF74" i="13"/>
  <c r="HX76" i="13"/>
  <c r="HY76" i="13" s="1"/>
  <c r="JK76" i="13"/>
  <c r="CV77" i="13"/>
  <c r="FA77" i="13"/>
  <c r="IR77" i="13"/>
  <c r="FS78" i="13"/>
  <c r="FT78" i="13" s="1"/>
  <c r="HF78" i="13"/>
  <c r="CC79" i="13"/>
  <c r="EH79" i="13"/>
  <c r="HY79" i="13"/>
  <c r="AG80" i="13"/>
  <c r="EZ80" i="13"/>
  <c r="FA80" i="13" s="1"/>
  <c r="AG83" i="13"/>
  <c r="GM83" i="13"/>
  <c r="CU84" i="13"/>
  <c r="CV84" i="13" s="1"/>
  <c r="EH84" i="13"/>
  <c r="IQ84" i="13"/>
  <c r="IR84" i="13" s="1"/>
  <c r="BE85" i="13"/>
  <c r="CB86" i="13"/>
  <c r="CC86" i="13" s="1"/>
  <c r="DO86" i="13"/>
  <c r="HX86" i="13"/>
  <c r="HY86" i="13" s="1"/>
  <c r="CV88" i="13"/>
  <c r="DO88" i="13"/>
  <c r="IR88" i="13"/>
  <c r="JK88" i="13"/>
  <c r="BE89" i="13"/>
  <c r="FS89" i="13"/>
  <c r="FT89" i="13" s="1"/>
  <c r="HF89" i="13"/>
  <c r="CV90" i="13"/>
  <c r="HY90" i="13"/>
  <c r="IR90" i="13"/>
  <c r="EZ91" i="13"/>
  <c r="FA91" i="13" s="1"/>
  <c r="GM91" i="13"/>
  <c r="CB92" i="13"/>
  <c r="CC92" i="13" s="1"/>
  <c r="HX92" i="13"/>
  <c r="HY92" i="13" s="1"/>
  <c r="CC95" i="13"/>
  <c r="FT95" i="13"/>
  <c r="HX95" i="13"/>
  <c r="HY95" i="13" s="1"/>
  <c r="DO96" i="13"/>
  <c r="HY96" i="13"/>
  <c r="EG97" i="13"/>
  <c r="EH97" i="13" s="1"/>
  <c r="FT97" i="13"/>
  <c r="BE99" i="13"/>
  <c r="HF99" i="13"/>
  <c r="DN100" i="13"/>
  <c r="DO100" i="13" s="1"/>
  <c r="DO101" i="13"/>
  <c r="FU104" i="13"/>
  <c r="FV104" i="13" s="1"/>
  <c r="FS104" i="13"/>
  <c r="FT104" i="13" s="1"/>
  <c r="FB148" i="13"/>
  <c r="FC148" i="13" s="1"/>
  <c r="EZ148" i="13"/>
  <c r="FA148" i="13" s="1"/>
  <c r="CC104" i="13"/>
  <c r="EG104" i="13"/>
  <c r="EH104" i="13" s="1"/>
  <c r="HY104" i="13"/>
  <c r="AF106" i="13"/>
  <c r="AG106" i="13" s="1"/>
  <c r="EH106" i="13"/>
  <c r="GL106" i="13"/>
  <c r="GM106" i="13" s="1"/>
  <c r="CV110" i="13"/>
  <c r="EZ110" i="13"/>
  <c r="FA110" i="13" s="1"/>
  <c r="IR110" i="13"/>
  <c r="IQ113" i="13"/>
  <c r="IR113" i="13" s="1"/>
  <c r="EZ116" i="13"/>
  <c r="FA116" i="13" s="1"/>
  <c r="AG117" i="13"/>
  <c r="CB117" i="13"/>
  <c r="CC117" i="13" s="1"/>
  <c r="GM117" i="13"/>
  <c r="CU118" i="13"/>
  <c r="CV118" i="13" s="1"/>
  <c r="GM118" i="13"/>
  <c r="IQ118" i="13"/>
  <c r="IR118" i="13" s="1"/>
  <c r="EZ120" i="13"/>
  <c r="FA120" i="13" s="1"/>
  <c r="IR120" i="13"/>
  <c r="BE123" i="13"/>
  <c r="DN123" i="13"/>
  <c r="DO123" i="13" s="1"/>
  <c r="HF123" i="13"/>
  <c r="JJ123" i="13"/>
  <c r="JK123" i="13" s="1"/>
  <c r="DO125" i="13"/>
  <c r="HX125" i="13"/>
  <c r="HY125" i="13" s="1"/>
  <c r="EZ128" i="13"/>
  <c r="FA128" i="13" s="1"/>
  <c r="CC129" i="13"/>
  <c r="FT129" i="13"/>
  <c r="HY129" i="13"/>
  <c r="CU130" i="13"/>
  <c r="CV130" i="13" s="1"/>
  <c r="IQ130" i="13"/>
  <c r="IR130" i="13" s="1"/>
  <c r="BE131" i="13"/>
  <c r="FA131" i="13"/>
  <c r="HF131" i="13"/>
  <c r="CB132" i="13"/>
  <c r="CC132" i="13" s="1"/>
  <c r="HX132" i="13"/>
  <c r="HY132" i="13" s="1"/>
  <c r="BE134" i="13"/>
  <c r="FA134" i="13"/>
  <c r="HF134" i="13"/>
  <c r="CB135" i="13"/>
  <c r="CC135" i="13" s="1"/>
  <c r="HX135" i="13"/>
  <c r="HY135" i="13" s="1"/>
  <c r="CV136" i="13"/>
  <c r="FA136" i="13"/>
  <c r="IR136" i="13"/>
  <c r="FS137" i="13"/>
  <c r="FT137" i="13" s="1"/>
  <c r="CC138" i="13"/>
  <c r="EH138" i="13"/>
  <c r="HY138" i="13"/>
  <c r="EZ139" i="13"/>
  <c r="FA139" i="13" s="1"/>
  <c r="CC141" i="13"/>
  <c r="EH141" i="13"/>
  <c r="HY141" i="13"/>
  <c r="EZ142" i="13"/>
  <c r="FA142" i="13" s="1"/>
  <c r="CC143" i="13"/>
  <c r="AG144" i="13"/>
  <c r="BE144" i="13"/>
  <c r="EH102" i="13"/>
  <c r="AG103" i="13"/>
  <c r="CC103" i="13"/>
  <c r="DO103" i="13"/>
  <c r="FA103" i="13"/>
  <c r="GM103" i="13"/>
  <c r="HY103" i="13"/>
  <c r="JK103" i="13"/>
  <c r="BE104" i="13"/>
  <c r="DO104" i="13"/>
  <c r="JK104" i="13"/>
  <c r="CB106" i="13"/>
  <c r="CC106" i="13" s="1"/>
  <c r="FT106" i="13"/>
  <c r="HX106" i="13"/>
  <c r="HY106" i="13" s="1"/>
  <c r="BE109" i="13"/>
  <c r="CV109" i="13"/>
  <c r="EH109" i="13"/>
  <c r="FT109" i="13"/>
  <c r="HF109" i="13"/>
  <c r="IR109" i="13"/>
  <c r="AF110" i="13"/>
  <c r="AG110" i="13" s="1"/>
  <c r="EH110" i="13"/>
  <c r="GL110" i="13"/>
  <c r="GM110" i="13" s="1"/>
  <c r="HY110" i="13"/>
  <c r="BE113" i="13"/>
  <c r="CV113" i="13"/>
  <c r="EH113" i="13"/>
  <c r="FT113" i="13"/>
  <c r="HF113" i="13"/>
  <c r="AF116" i="13"/>
  <c r="AG116" i="13" s="1"/>
  <c r="CC116" i="13"/>
  <c r="GL116" i="13"/>
  <c r="GM116" i="13" s="1"/>
  <c r="HF116" i="13"/>
  <c r="DN117" i="13"/>
  <c r="DO117" i="13" s="1"/>
  <c r="HY117" i="13"/>
  <c r="EG118" i="13"/>
  <c r="EH118" i="13" s="1"/>
  <c r="FT118" i="13"/>
  <c r="HY118" i="13"/>
  <c r="BE119" i="13"/>
  <c r="CV119" i="13"/>
  <c r="EH119" i="13"/>
  <c r="FT119" i="13"/>
  <c r="HF119" i="13"/>
  <c r="IR119" i="13"/>
  <c r="AF120" i="13"/>
  <c r="AG120" i="13" s="1"/>
  <c r="BE120" i="13"/>
  <c r="GL120" i="13"/>
  <c r="GM120" i="13" s="1"/>
  <c r="HF120" i="13"/>
  <c r="HY120" i="13"/>
  <c r="AG123" i="13"/>
  <c r="CV123" i="13"/>
  <c r="EZ123" i="13"/>
  <c r="FA123" i="13" s="1"/>
  <c r="IR123" i="13"/>
  <c r="AG124" i="13"/>
  <c r="CC124" i="13"/>
  <c r="DO124" i="13"/>
  <c r="FA124" i="13"/>
  <c r="GM124" i="13"/>
  <c r="HY124" i="13"/>
  <c r="JK124" i="13"/>
  <c r="BD125" i="13"/>
  <c r="BE125" i="13" s="1"/>
  <c r="CV125" i="13"/>
  <c r="FA125" i="13"/>
  <c r="HF125" i="13"/>
  <c r="JK125" i="13"/>
  <c r="DO126" i="13"/>
  <c r="AF128" i="13"/>
  <c r="AG128" i="13" s="1"/>
  <c r="BE128" i="13"/>
  <c r="GL128" i="13"/>
  <c r="GM128" i="13" s="1"/>
  <c r="HF128" i="13"/>
  <c r="HY128" i="13"/>
  <c r="BE129" i="13"/>
  <c r="DO129" i="13"/>
  <c r="HF129" i="13"/>
  <c r="JK129" i="13"/>
  <c r="EG130" i="13"/>
  <c r="EH130" i="13" s="1"/>
  <c r="FA130" i="13"/>
  <c r="FT130" i="13"/>
  <c r="AG131" i="13"/>
  <c r="CV131" i="13"/>
  <c r="GM131" i="13"/>
  <c r="IR131" i="13"/>
  <c r="DN132" i="13"/>
  <c r="DO132" i="13" s="1"/>
  <c r="EH132" i="13"/>
  <c r="JJ132" i="13"/>
  <c r="JK132" i="13" s="1"/>
  <c r="AG134" i="13"/>
  <c r="CV134" i="13"/>
  <c r="GM134" i="13"/>
  <c r="IR134" i="13"/>
  <c r="DN135" i="13"/>
  <c r="DO135" i="13" s="1"/>
  <c r="EH135" i="13"/>
  <c r="JJ135" i="13"/>
  <c r="JK135" i="13" s="1"/>
  <c r="AG136" i="13"/>
  <c r="EH136" i="13"/>
  <c r="GM136" i="13"/>
  <c r="BD137" i="13"/>
  <c r="BE137" i="13" s="1"/>
  <c r="CC137" i="13"/>
  <c r="CV137" i="13"/>
  <c r="HE137" i="13"/>
  <c r="HF137" i="13" s="1"/>
  <c r="HY137" i="13"/>
  <c r="DO138" i="13"/>
  <c r="FT138" i="13"/>
  <c r="JK138" i="13"/>
  <c r="AF139" i="13"/>
  <c r="AG139" i="13" s="1"/>
  <c r="BE139" i="13"/>
  <c r="GL139" i="13"/>
  <c r="GM139" i="13" s="1"/>
  <c r="HF139" i="13"/>
  <c r="HY139" i="13"/>
  <c r="DO141" i="13"/>
  <c r="FT141" i="13"/>
  <c r="JK141" i="13"/>
  <c r="AF142" i="13"/>
  <c r="AG142" i="13" s="1"/>
  <c r="BE142" i="13"/>
  <c r="GL142" i="13"/>
  <c r="GM142" i="13" s="1"/>
  <c r="HF142" i="13"/>
  <c r="HY142" i="13"/>
  <c r="FA143" i="13"/>
  <c r="IQ144" i="13"/>
  <c r="IR144" i="13" s="1"/>
  <c r="CV104" i="13"/>
  <c r="IR104" i="13"/>
  <c r="IR116" i="13"/>
  <c r="JK116" i="13"/>
  <c r="JK117" i="13"/>
  <c r="AG118" i="13"/>
  <c r="CV120" i="13"/>
  <c r="DO120" i="13"/>
  <c r="BE122" i="13"/>
  <c r="CV122" i="13"/>
  <c r="EH122" i="13"/>
  <c r="FT122" i="13"/>
  <c r="HF122" i="13"/>
  <c r="IR122" i="13"/>
  <c r="CC123" i="13"/>
  <c r="EH125" i="13"/>
  <c r="GM125" i="13"/>
  <c r="FA126" i="13"/>
  <c r="HY126" i="13"/>
  <c r="CV128" i="13"/>
  <c r="IR128" i="13"/>
  <c r="JK128" i="13"/>
  <c r="FA129" i="13"/>
  <c r="AG130" i="13"/>
  <c r="BE130" i="13"/>
  <c r="GM130" i="13"/>
  <c r="EH131" i="13"/>
  <c r="FT132" i="13"/>
  <c r="GM132" i="13"/>
  <c r="EH134" i="13"/>
  <c r="AG135" i="13"/>
  <c r="FT135" i="13"/>
  <c r="CC136" i="13"/>
  <c r="HY136" i="13"/>
  <c r="DO137" i="13"/>
  <c r="EH137" i="13"/>
  <c r="JK137" i="13"/>
  <c r="BE138" i="13"/>
  <c r="HF138" i="13"/>
  <c r="CV139" i="13"/>
  <c r="DO139" i="13"/>
  <c r="IR139" i="13"/>
  <c r="BE141" i="13"/>
  <c r="HF141" i="13"/>
  <c r="CV142" i="13"/>
  <c r="IR142" i="13"/>
  <c r="JK142" i="13"/>
  <c r="GM143" i="13"/>
  <c r="HY146" i="13"/>
  <c r="DN151" i="13"/>
  <c r="DO151" i="13" s="1"/>
  <c r="JJ151" i="13"/>
  <c r="JK151" i="13" s="1"/>
  <c r="EG152" i="13"/>
  <c r="EH152" i="13" s="1"/>
  <c r="AG153" i="13"/>
  <c r="CV153" i="13"/>
  <c r="GM153" i="13"/>
  <c r="IR153" i="13"/>
  <c r="AH154" i="13"/>
  <c r="AI154" i="13" s="1"/>
  <c r="CV154" i="13"/>
  <c r="DP154" i="13"/>
  <c r="DQ154" i="13" s="1"/>
  <c r="FT154" i="13"/>
  <c r="GN154" i="13"/>
  <c r="GO154" i="13" s="1"/>
  <c r="HY154" i="13"/>
  <c r="JK154" i="13"/>
  <c r="CC156" i="13"/>
  <c r="FT156" i="13"/>
  <c r="IA156" i="13"/>
  <c r="IR156" i="13"/>
  <c r="BE158" i="13"/>
  <c r="DO160" i="13"/>
  <c r="JK160" i="13"/>
  <c r="FT162" i="13"/>
  <c r="FA165" i="13"/>
  <c r="CC166" i="13"/>
  <c r="HY166" i="13"/>
  <c r="FA167" i="13"/>
  <c r="BE169" i="13"/>
  <c r="HF169" i="13"/>
  <c r="DO173" i="13"/>
  <c r="JK173" i="13"/>
  <c r="FT175" i="13"/>
  <c r="EH178" i="13"/>
  <c r="IR178" i="13"/>
  <c r="DN179" i="13"/>
  <c r="DO179" i="13" s="1"/>
  <c r="FA179" i="13"/>
  <c r="JJ179" i="13"/>
  <c r="JK179" i="13" s="1"/>
  <c r="AG180" i="13"/>
  <c r="GM180" i="13"/>
  <c r="BD181" i="13"/>
  <c r="BE181" i="13" s="1"/>
  <c r="CV181" i="13"/>
  <c r="IR182" i="13"/>
  <c r="FT184" i="13"/>
  <c r="HG184" i="13"/>
  <c r="HH184" i="13" s="1"/>
  <c r="AF186" i="13"/>
  <c r="AG186" i="13" s="1"/>
  <c r="EG189" i="13"/>
  <c r="EH189" i="13" s="1"/>
  <c r="HE194" i="13"/>
  <c r="HF194" i="13" s="1"/>
  <c r="BE143" i="13"/>
  <c r="DO143" i="13"/>
  <c r="HF143" i="13"/>
  <c r="JK143" i="13"/>
  <c r="EG144" i="13"/>
  <c r="EH144" i="13" s="1"/>
  <c r="FA144" i="13"/>
  <c r="BE146" i="13"/>
  <c r="DO146" i="13"/>
  <c r="HF146" i="13"/>
  <c r="JK146" i="13"/>
  <c r="AF148" i="13"/>
  <c r="AG148" i="13" s="1"/>
  <c r="BE148" i="13"/>
  <c r="GL148" i="13"/>
  <c r="GM148" i="13" s="1"/>
  <c r="HF148" i="13"/>
  <c r="HY148" i="13"/>
  <c r="FA151" i="13"/>
  <c r="AG152" i="13"/>
  <c r="FS152" i="13"/>
  <c r="FT152" i="13" s="1"/>
  <c r="GM152" i="13"/>
  <c r="HF152" i="13"/>
  <c r="CC153" i="13"/>
  <c r="EH153" i="13"/>
  <c r="HY153" i="13"/>
  <c r="AG154" i="13"/>
  <c r="BF154" i="13"/>
  <c r="BG154" i="13" s="1"/>
  <c r="DO154" i="13"/>
  <c r="EI154" i="13"/>
  <c r="EJ154" i="13" s="1"/>
  <c r="GM154" i="13"/>
  <c r="HG154" i="13"/>
  <c r="HH154" i="13" s="1"/>
  <c r="IS154" i="13"/>
  <c r="IT154" i="13" s="1"/>
  <c r="BE156" i="13"/>
  <c r="CV158" i="13"/>
  <c r="FA158" i="13"/>
  <c r="IR158" i="13"/>
  <c r="BE160" i="13"/>
  <c r="FA160" i="13"/>
  <c r="HF160" i="13"/>
  <c r="BE162" i="13"/>
  <c r="DO162" i="13"/>
  <c r="HF162" i="13"/>
  <c r="JK162" i="13"/>
  <c r="AF165" i="13"/>
  <c r="AG165" i="13" s="1"/>
  <c r="CV165" i="13"/>
  <c r="GM165" i="13"/>
  <c r="IR165" i="13"/>
  <c r="DO166" i="13"/>
  <c r="FT166" i="13"/>
  <c r="JK166" i="13"/>
  <c r="AF167" i="13"/>
  <c r="AG167" i="13" s="1"/>
  <c r="CV167" i="13"/>
  <c r="GM167" i="13"/>
  <c r="IR167" i="13"/>
  <c r="AG168" i="13"/>
  <c r="CC168" i="13"/>
  <c r="DO168" i="13"/>
  <c r="FA168" i="13"/>
  <c r="GM168" i="13"/>
  <c r="HY168" i="13"/>
  <c r="JK168" i="13"/>
  <c r="CV169" i="13"/>
  <c r="FA169" i="13"/>
  <c r="IR169" i="13"/>
  <c r="BE173" i="13"/>
  <c r="FA173" i="13"/>
  <c r="HF173" i="13"/>
  <c r="BE175" i="13"/>
  <c r="DO175" i="13"/>
  <c r="HF175" i="13"/>
  <c r="JK175" i="13"/>
  <c r="CC178" i="13"/>
  <c r="HY178" i="13"/>
  <c r="AG179" i="13"/>
  <c r="FT179" i="13"/>
  <c r="CC180" i="13"/>
  <c r="FT180" i="13"/>
  <c r="HY180" i="13"/>
  <c r="DO181" i="13"/>
  <c r="FU181" i="13"/>
  <c r="FV181" i="13" s="1"/>
  <c r="FS181" i="13"/>
  <c r="CV182" i="13"/>
  <c r="BF184" i="13"/>
  <c r="BG184" i="13" s="1"/>
  <c r="DO186" i="13"/>
  <c r="FB194" i="13"/>
  <c r="FC194" i="13" s="1"/>
  <c r="EZ194" i="13"/>
  <c r="FA194" i="13" s="1"/>
  <c r="CD154" i="13"/>
  <c r="CE154" i="13" s="1"/>
  <c r="FB154" i="13"/>
  <c r="FC154" i="13" s="1"/>
  <c r="CV162" i="13"/>
  <c r="IR162" i="13"/>
  <c r="CC165" i="13"/>
  <c r="HY165" i="13"/>
  <c r="FA166" i="13"/>
  <c r="CC167" i="13"/>
  <c r="HY167" i="13"/>
  <c r="EH169" i="13"/>
  <c r="AG173" i="13"/>
  <c r="GM173" i="13"/>
  <c r="CV175" i="13"/>
  <c r="IR175" i="13"/>
  <c r="BE178" i="13"/>
  <c r="HF178" i="13"/>
  <c r="JK180" i="13"/>
  <c r="EG181" i="13"/>
  <c r="EH181" i="13" s="1"/>
  <c r="FT181" i="13"/>
  <c r="EI184" i="13"/>
  <c r="EJ184" i="13" s="1"/>
  <c r="CV144" i="13"/>
  <c r="AG146" i="13"/>
  <c r="GM146" i="13"/>
  <c r="CC151" i="13"/>
  <c r="HY151" i="13"/>
  <c r="BE153" i="13"/>
  <c r="HF153" i="13"/>
  <c r="CW154" i="13"/>
  <c r="CX154" i="13" s="1"/>
  <c r="FU154" i="13"/>
  <c r="FV154" i="13" s="1"/>
  <c r="HZ154" i="13"/>
  <c r="IA154" i="13" s="1"/>
  <c r="JL154" i="13"/>
  <c r="JM154" i="13" s="1"/>
  <c r="EH156" i="13"/>
  <c r="HF156" i="13"/>
  <c r="FT158" i="13"/>
  <c r="BE159" i="13"/>
  <c r="CV159" i="13"/>
  <c r="EH159" i="13"/>
  <c r="FT159" i="13"/>
  <c r="HF159" i="13"/>
  <c r="IR159" i="13"/>
  <c r="CC160" i="13"/>
  <c r="HY160" i="13"/>
  <c r="EH162" i="13"/>
  <c r="DO165" i="13"/>
  <c r="JK165" i="13"/>
  <c r="AF166" i="13"/>
  <c r="GM166" i="13"/>
  <c r="DO167" i="13"/>
  <c r="JK167" i="13"/>
  <c r="FT169" i="13"/>
  <c r="BE172" i="13"/>
  <c r="CV172" i="13"/>
  <c r="EH172" i="13"/>
  <c r="FT172" i="13"/>
  <c r="HF172" i="13"/>
  <c r="IR172" i="13"/>
  <c r="CC173" i="13"/>
  <c r="HY173" i="13"/>
  <c r="EH175" i="13"/>
  <c r="HE177" i="13"/>
  <c r="HF177" i="13" s="1"/>
  <c r="HY177" i="13"/>
  <c r="JK177" i="13"/>
  <c r="CV178" i="13"/>
  <c r="CB179" i="13"/>
  <c r="CC179" i="13" s="1"/>
  <c r="CV179" i="13"/>
  <c r="HX179" i="13"/>
  <c r="HY179" i="13" s="1"/>
  <c r="IR179" i="13"/>
  <c r="FA180" i="13"/>
  <c r="AG181" i="13"/>
  <c r="IR181" i="13"/>
  <c r="FA182" i="13"/>
  <c r="BD184" i="13"/>
  <c r="BE184" i="13" s="1"/>
  <c r="CC184" i="13"/>
  <c r="GM186" i="13"/>
  <c r="IR186" i="13"/>
  <c r="HG189" i="13"/>
  <c r="HH189" i="13" s="1"/>
  <c r="HE189" i="13"/>
  <c r="HF189" i="13" s="1"/>
  <c r="CD213" i="13"/>
  <c r="CE213" i="13" s="1"/>
  <c r="CB213" i="13"/>
  <c r="CC213" i="13" s="1"/>
  <c r="EI216" i="13"/>
  <c r="EJ216" i="13" s="1"/>
  <c r="EG216" i="13"/>
  <c r="EH216" i="13" s="1"/>
  <c r="FU216" i="13"/>
  <c r="FV216" i="13" s="1"/>
  <c r="FS216" i="13"/>
  <c r="FT216" i="13" s="1"/>
  <c r="HZ225" i="13"/>
  <c r="IA225" i="13" s="1"/>
  <c r="HX225" i="13"/>
  <c r="HY225" i="13" s="1"/>
  <c r="GM181" i="13"/>
  <c r="EH182" i="13"/>
  <c r="CU184" i="13"/>
  <c r="CV184" i="13" s="1"/>
  <c r="DO184" i="13"/>
  <c r="EH184" i="13"/>
  <c r="IQ184" i="13"/>
  <c r="IR184" i="13" s="1"/>
  <c r="JK184" i="13"/>
  <c r="CC186" i="13"/>
  <c r="JK186" i="13"/>
  <c r="BE189" i="13"/>
  <c r="DO189" i="13"/>
  <c r="FS189" i="13"/>
  <c r="FT189" i="13" s="1"/>
  <c r="JK189" i="13"/>
  <c r="HX190" i="13"/>
  <c r="HY190" i="13" s="1"/>
  <c r="BE194" i="13"/>
  <c r="DN194" i="13"/>
  <c r="DO194" i="13" s="1"/>
  <c r="JJ194" i="13"/>
  <c r="JK194" i="13" s="1"/>
  <c r="EG195" i="13"/>
  <c r="EH195" i="13" s="1"/>
  <c r="AG196" i="13"/>
  <c r="CU196" i="13"/>
  <c r="CV196" i="13" s="1"/>
  <c r="GM196" i="13"/>
  <c r="IQ196" i="13"/>
  <c r="IR196" i="13" s="1"/>
  <c r="EZ197" i="13"/>
  <c r="FA197" i="13" s="1"/>
  <c r="CC198" i="13"/>
  <c r="FT198" i="13"/>
  <c r="HY198" i="13"/>
  <c r="DN202" i="13"/>
  <c r="DO202" i="13" s="1"/>
  <c r="JJ202" i="13"/>
  <c r="JK202" i="13" s="1"/>
  <c r="AG203" i="13"/>
  <c r="GM203" i="13"/>
  <c r="BD204" i="13"/>
  <c r="BE204" i="13" s="1"/>
  <c r="CC204" i="13"/>
  <c r="HE204" i="13"/>
  <c r="HF204" i="13" s="1"/>
  <c r="HY204" i="13"/>
  <c r="DO205" i="13"/>
  <c r="FT205" i="13"/>
  <c r="JK205" i="13"/>
  <c r="AF206" i="13"/>
  <c r="AG206" i="13" s="1"/>
  <c r="BE206" i="13"/>
  <c r="GL206" i="13"/>
  <c r="GM206" i="13" s="1"/>
  <c r="HF206" i="13"/>
  <c r="BE207" i="13"/>
  <c r="DO207" i="13"/>
  <c r="HF207" i="13"/>
  <c r="JK207" i="13"/>
  <c r="EG208" i="13"/>
  <c r="EH208" i="13" s="1"/>
  <c r="FA208" i="13"/>
  <c r="FU208" i="13"/>
  <c r="FV208" i="13" s="1"/>
  <c r="GM208" i="13"/>
  <c r="BD209" i="13"/>
  <c r="BE209" i="13" s="1"/>
  <c r="CC209" i="13"/>
  <c r="HE209" i="13"/>
  <c r="HF209" i="13" s="1"/>
  <c r="HY209" i="13"/>
  <c r="HF210" i="13"/>
  <c r="JK210" i="13"/>
  <c r="EG211" i="13"/>
  <c r="EH211" i="13" s="1"/>
  <c r="FA211" i="13"/>
  <c r="EH212" i="13"/>
  <c r="HG212" i="13"/>
  <c r="HH212" i="13" s="1"/>
  <c r="HE212" i="13"/>
  <c r="HF212" i="13" s="1"/>
  <c r="JK212" i="13"/>
  <c r="AF213" i="13"/>
  <c r="AG213" i="13" s="1"/>
  <c r="BE213" i="13"/>
  <c r="JJ213" i="13"/>
  <c r="JK213" i="13" s="1"/>
  <c r="AF214" i="13"/>
  <c r="AG214" i="13" s="1"/>
  <c r="HY214" i="13"/>
  <c r="FU215" i="13"/>
  <c r="FV215" i="13" s="1"/>
  <c r="FS215" i="13"/>
  <c r="FT215" i="13" s="1"/>
  <c r="AG216" i="13"/>
  <c r="DN219" i="13"/>
  <c r="DO219" i="13" s="1"/>
  <c r="GL219" i="13"/>
  <c r="JJ219" i="13"/>
  <c r="JK219" i="13" s="1"/>
  <c r="AG220" i="13"/>
  <c r="IS227" i="13"/>
  <c r="IT227" i="13" s="1"/>
  <c r="IQ227" i="13"/>
  <c r="IR227" i="13" s="1"/>
  <c r="BE195" i="13"/>
  <c r="FS195" i="13"/>
  <c r="FT195" i="13" s="1"/>
  <c r="EG196" i="13"/>
  <c r="EH196" i="13" s="1"/>
  <c r="CC197" i="13"/>
  <c r="GL197" i="13"/>
  <c r="GM197" i="13" s="1"/>
  <c r="DO198" i="13"/>
  <c r="JK198" i="13"/>
  <c r="EZ202" i="13"/>
  <c r="FA202" i="13" s="1"/>
  <c r="GM202" i="13"/>
  <c r="CC203" i="13"/>
  <c r="HY203" i="13"/>
  <c r="CU204" i="13"/>
  <c r="CV204" i="13" s="1"/>
  <c r="IQ204" i="13"/>
  <c r="IR204" i="13" s="1"/>
  <c r="BE205" i="13"/>
  <c r="HF205" i="13"/>
  <c r="CB206" i="13"/>
  <c r="CC206" i="13" s="1"/>
  <c r="HX206" i="13"/>
  <c r="HY206" i="13" s="1"/>
  <c r="JK206" i="13"/>
  <c r="FA207" i="13"/>
  <c r="HY208" i="13"/>
  <c r="CU209" i="13"/>
  <c r="CV209" i="13" s="1"/>
  <c r="IQ209" i="13"/>
  <c r="IR209" i="13" s="1"/>
  <c r="BE210" i="13"/>
  <c r="DO210" i="13"/>
  <c r="FA210" i="13"/>
  <c r="BE211" i="13"/>
  <c r="FS211" i="13"/>
  <c r="FT211" i="13" s="1"/>
  <c r="BF212" i="13"/>
  <c r="BG212" i="13" s="1"/>
  <c r="BD212" i="13"/>
  <c r="BE212" i="13" s="1"/>
  <c r="DO212" i="13"/>
  <c r="FS212" i="13"/>
  <c r="FT212" i="13" s="1"/>
  <c r="DN213" i="13"/>
  <c r="DO213" i="13" s="1"/>
  <c r="EH213" i="13"/>
  <c r="FA213" i="13"/>
  <c r="FB214" i="13"/>
  <c r="FC214" i="13" s="1"/>
  <c r="EZ214" i="13"/>
  <c r="FA214" i="13" s="1"/>
  <c r="HF214" i="13"/>
  <c r="JJ214" i="13"/>
  <c r="JK214" i="13" s="1"/>
  <c r="EG215" i="13"/>
  <c r="EH215" i="13" s="1"/>
  <c r="FA215" i="13"/>
  <c r="GN229" i="13"/>
  <c r="GO229" i="13" s="1"/>
  <c r="JL229" i="13"/>
  <c r="JM229" i="13" s="1"/>
  <c r="HF182" i="13"/>
  <c r="AG184" i="13"/>
  <c r="GM184" i="13"/>
  <c r="HF184" i="13"/>
  <c r="FA186" i="13"/>
  <c r="AG189" i="13"/>
  <c r="GM189" i="13"/>
  <c r="BE190" i="13"/>
  <c r="CV190" i="13"/>
  <c r="EH190" i="13"/>
  <c r="FT190" i="13"/>
  <c r="HF190" i="13"/>
  <c r="AG194" i="13"/>
  <c r="EH194" i="13"/>
  <c r="CV195" i="13"/>
  <c r="DO195" i="13"/>
  <c r="IR195" i="13"/>
  <c r="JK195" i="13"/>
  <c r="DO196" i="13"/>
  <c r="FT196" i="13"/>
  <c r="JK196" i="13"/>
  <c r="DO197" i="13"/>
  <c r="EH197" i="13"/>
  <c r="CV198" i="13"/>
  <c r="FA198" i="13"/>
  <c r="IR198" i="13"/>
  <c r="CC202" i="13"/>
  <c r="CV202" i="13"/>
  <c r="HF202" i="13"/>
  <c r="BE203" i="13"/>
  <c r="DO203" i="13"/>
  <c r="HF203" i="13"/>
  <c r="JK203" i="13"/>
  <c r="FA204" i="13"/>
  <c r="AG205" i="13"/>
  <c r="CV205" i="13"/>
  <c r="GM205" i="13"/>
  <c r="IR205" i="13"/>
  <c r="EH206" i="13"/>
  <c r="FA206" i="13"/>
  <c r="AG207" i="13"/>
  <c r="EH207" i="13"/>
  <c r="GM207" i="13"/>
  <c r="CC208" i="13"/>
  <c r="CV208" i="13"/>
  <c r="HF208" i="13"/>
  <c r="JK208" i="13"/>
  <c r="FA209" i="13"/>
  <c r="FT209" i="13"/>
  <c r="AG210" i="13"/>
  <c r="GM210" i="13"/>
  <c r="CC211" i="13"/>
  <c r="HY211" i="13"/>
  <c r="IR211" i="13"/>
  <c r="GM213" i="13"/>
  <c r="HZ213" i="13"/>
  <c r="IA213" i="13" s="1"/>
  <c r="HX213" i="13"/>
  <c r="HY213" i="13" s="1"/>
  <c r="BE214" i="13"/>
  <c r="HY215" i="13"/>
  <c r="GM216" i="13"/>
  <c r="IR216" i="13"/>
  <c r="DP225" i="13"/>
  <c r="DQ225" i="13" s="1"/>
  <c r="DN225" i="13"/>
  <c r="DO225" i="13" s="1"/>
  <c r="CW226" i="13"/>
  <c r="CX226" i="13" s="1"/>
  <c r="EI226" i="13"/>
  <c r="EJ226" i="13" s="1"/>
  <c r="HG226" i="13"/>
  <c r="HH226" i="13" s="1"/>
  <c r="CW227" i="13"/>
  <c r="CX227" i="13" s="1"/>
  <c r="CU227" i="13"/>
  <c r="CV227" i="13" s="1"/>
  <c r="EH220" i="13"/>
  <c r="GM220" i="13"/>
  <c r="AG222" i="13"/>
  <c r="CV222" i="13"/>
  <c r="GM222" i="13"/>
  <c r="IR222" i="13"/>
  <c r="AG226" i="13"/>
  <c r="CC226" i="13"/>
  <c r="DO226" i="13"/>
  <c r="FA226" i="13"/>
  <c r="GM226" i="13"/>
  <c r="HY226" i="13"/>
  <c r="JK226" i="13"/>
  <c r="FA227" i="13"/>
  <c r="BE229" i="13"/>
  <c r="FA229" i="13"/>
  <c r="HF229" i="13"/>
  <c r="IR229" i="13"/>
  <c r="CC230" i="13"/>
  <c r="EH230" i="13"/>
  <c r="HY230" i="13"/>
  <c r="AG232" i="13"/>
  <c r="EH232" i="13"/>
  <c r="GM232" i="13"/>
  <c r="GM233" i="13"/>
  <c r="AG235" i="13"/>
  <c r="CV235" i="13"/>
  <c r="GM235" i="13"/>
  <c r="FT236" i="13"/>
  <c r="HY236" i="13"/>
  <c r="BE237" i="13"/>
  <c r="CV237" i="13"/>
  <c r="EH237" i="13"/>
  <c r="FT237" i="13"/>
  <c r="HF237" i="13"/>
  <c r="IR237" i="13"/>
  <c r="CC238" i="13"/>
  <c r="EH238" i="13"/>
  <c r="HY238" i="13"/>
  <c r="AG240" i="13"/>
  <c r="EH240" i="13"/>
  <c r="GM240" i="13"/>
  <c r="AG242" i="13"/>
  <c r="CV242" i="13"/>
  <c r="GM242" i="13"/>
  <c r="IR242" i="13"/>
  <c r="CV213" i="13"/>
  <c r="IR213" i="13"/>
  <c r="AG215" i="13"/>
  <c r="GM215" i="13"/>
  <c r="HF215" i="13"/>
  <c r="FT220" i="13"/>
  <c r="BE221" i="13"/>
  <c r="CV221" i="13"/>
  <c r="EH221" i="13"/>
  <c r="FT221" i="13"/>
  <c r="HF221" i="13"/>
  <c r="IR221" i="13"/>
  <c r="CC222" i="13"/>
  <c r="HY222" i="13"/>
  <c r="AG229" i="13"/>
  <c r="DO230" i="13"/>
  <c r="JK230" i="13"/>
  <c r="FT232" i="13"/>
  <c r="BE233" i="13"/>
  <c r="CV233" i="13"/>
  <c r="EH233" i="13"/>
  <c r="BE234" i="13"/>
  <c r="CV234" i="13"/>
  <c r="EH234" i="13"/>
  <c r="FT234" i="13"/>
  <c r="HF234" i="13"/>
  <c r="IR234" i="13"/>
  <c r="CC235" i="13"/>
  <c r="CV236" i="13"/>
  <c r="HF236" i="13"/>
  <c r="DO238" i="13"/>
  <c r="JK238" i="13"/>
  <c r="FT240" i="13"/>
  <c r="BE241" i="13"/>
  <c r="CV241" i="13"/>
  <c r="EH241" i="13"/>
  <c r="FT241" i="13"/>
  <c r="HF241" i="13"/>
  <c r="IR241" i="13"/>
  <c r="CC242" i="13"/>
  <c r="HY242" i="13"/>
  <c r="IR215" i="13"/>
  <c r="JK216" i="13"/>
  <c r="BE220" i="13"/>
  <c r="HF220" i="13"/>
  <c r="DO222" i="13"/>
  <c r="JK222" i="13"/>
  <c r="EZ225" i="13"/>
  <c r="FA225" i="13" s="1"/>
  <c r="CC227" i="13"/>
  <c r="EG227" i="13"/>
  <c r="EH227" i="13" s="1"/>
  <c r="FT227" i="13"/>
  <c r="BE228" i="13"/>
  <c r="CV228" i="13"/>
  <c r="EH228" i="13"/>
  <c r="FT228" i="13"/>
  <c r="HF228" i="13"/>
  <c r="CC229" i="13"/>
  <c r="EH229" i="13"/>
  <c r="BE230" i="13"/>
  <c r="FA230" i="13"/>
  <c r="HF230" i="13"/>
  <c r="BE232" i="13"/>
  <c r="HF232" i="13"/>
  <c r="HF233" i="13"/>
  <c r="DO235" i="13"/>
  <c r="IR236" i="13"/>
  <c r="FA238" i="13"/>
  <c r="BE240" i="13"/>
  <c r="HF240" i="13"/>
  <c r="DO242" i="13"/>
  <c r="JK242" i="13"/>
  <c r="CC246" i="13"/>
  <c r="HY246" i="13"/>
  <c r="DN248" i="13"/>
  <c r="HF248" i="13"/>
  <c r="JJ248" i="13"/>
  <c r="JK248" i="13" s="1"/>
  <c r="BE250" i="13"/>
  <c r="DO250" i="13"/>
  <c r="HF250" i="13"/>
  <c r="JK250" i="13"/>
  <c r="AG253" i="13"/>
  <c r="EH253" i="13"/>
  <c r="GM253" i="13"/>
  <c r="AG255" i="13"/>
  <c r="GM255" i="13"/>
  <c r="AI260" i="13"/>
  <c r="CU260" i="13"/>
  <c r="CV260" i="13" s="1"/>
  <c r="JM260" i="13"/>
  <c r="CC261" i="13"/>
  <c r="HY261" i="13"/>
  <c r="CB262" i="13"/>
  <c r="CC262" i="13" s="1"/>
  <c r="GL262" i="13"/>
  <c r="GM262" i="13" s="1"/>
  <c r="BE263" i="13"/>
  <c r="HF263" i="13"/>
  <c r="EG264" i="13"/>
  <c r="EH264" i="13" s="1"/>
  <c r="AG265" i="13"/>
  <c r="IR265" i="13"/>
  <c r="AI266" i="13"/>
  <c r="BE266" i="13"/>
  <c r="CV266" i="13"/>
  <c r="DO246" i="13"/>
  <c r="JK246" i="13"/>
  <c r="HY247" i="13"/>
  <c r="IR247" i="13"/>
  <c r="AF248" i="13"/>
  <c r="AG248" i="13" s="1"/>
  <c r="EZ248" i="13"/>
  <c r="FA248" i="13" s="1"/>
  <c r="GM248" i="13"/>
  <c r="CV250" i="13"/>
  <c r="IR250" i="13"/>
  <c r="CC253" i="13"/>
  <c r="FT253" i="13"/>
  <c r="HY253" i="13"/>
  <c r="CC255" i="13"/>
  <c r="EH255" i="13"/>
  <c r="HY255" i="13"/>
  <c r="GM256" i="13"/>
  <c r="EG260" i="13"/>
  <c r="EH260" i="13" s="1"/>
  <c r="IQ260" i="13"/>
  <c r="IR260" i="13" s="1"/>
  <c r="BG262" i="13"/>
  <c r="DN262" i="13"/>
  <c r="DO262" i="13" s="1"/>
  <c r="FV262" i="13"/>
  <c r="CV263" i="13"/>
  <c r="IR263" i="13"/>
  <c r="FS264" i="13"/>
  <c r="FT264" i="13" s="1"/>
  <c r="CC265" i="13"/>
  <c r="DQ266" i="13"/>
  <c r="FT266" i="13"/>
  <c r="FA246" i="13"/>
  <c r="EH250" i="13"/>
  <c r="BE253" i="13"/>
  <c r="HF253" i="13"/>
  <c r="DO255" i="13"/>
  <c r="JK255" i="13"/>
  <c r="FS260" i="13"/>
  <c r="FT260" i="13" s="1"/>
  <c r="IA260" i="13"/>
  <c r="FA261" i="13"/>
  <c r="AF262" i="13"/>
  <c r="AG262" i="13" s="1"/>
  <c r="EZ262" i="13"/>
  <c r="FA262" i="13" s="1"/>
  <c r="HX262" i="13"/>
  <c r="HY262" i="13" s="1"/>
  <c r="EH263" i="13"/>
  <c r="FA263" i="13"/>
  <c r="BD264" i="13"/>
  <c r="BE264" i="13" s="1"/>
  <c r="HE264" i="13"/>
  <c r="HF264" i="13" s="1"/>
  <c r="DO265" i="13"/>
  <c r="FT265" i="13"/>
  <c r="GO266" i="13"/>
  <c r="HF266" i="13"/>
  <c r="IR266" i="13"/>
  <c r="AG246" i="13"/>
  <c r="GM246" i="13"/>
  <c r="AG247" i="13"/>
  <c r="CC247" i="13"/>
  <c r="DO247" i="13"/>
  <c r="FA247" i="13"/>
  <c r="GM247" i="13"/>
  <c r="HX248" i="13"/>
  <c r="HY248" i="13" s="1"/>
  <c r="FT250" i="13"/>
  <c r="CV253" i="13"/>
  <c r="IR253" i="13"/>
  <c r="FA255" i="13"/>
  <c r="BD260" i="13"/>
  <c r="BE260" i="13" s="1"/>
  <c r="HE260" i="13"/>
  <c r="HF260" i="13" s="1"/>
  <c r="HH262" i="13"/>
  <c r="JJ262" i="13"/>
  <c r="JK262" i="13" s="1"/>
  <c r="FT263" i="13"/>
  <c r="GM263" i="13"/>
  <c r="CU264" i="13"/>
  <c r="CV264" i="13" s="1"/>
  <c r="IQ264" i="13"/>
  <c r="IR264" i="13" s="1"/>
  <c r="FA265" i="13"/>
  <c r="HF265" i="13"/>
  <c r="JM266" i="13"/>
  <c r="GM14" i="13"/>
  <c r="FT16" i="13"/>
  <c r="EH20" i="13"/>
  <c r="HY22" i="13"/>
  <c r="HF24" i="13"/>
  <c r="FA26" i="13"/>
  <c r="EH29" i="13"/>
  <c r="HY31" i="13"/>
  <c r="HF33" i="13"/>
  <c r="FA35" i="13"/>
  <c r="FT44" i="13"/>
  <c r="CV55" i="13"/>
  <c r="HY14" i="13"/>
  <c r="HF16" i="13"/>
  <c r="DO22" i="13"/>
  <c r="JK22" i="13"/>
  <c r="CV24" i="13"/>
  <c r="IR24" i="13"/>
  <c r="GM26" i="13"/>
  <c r="FT29" i="13"/>
  <c r="DO31" i="13"/>
  <c r="JK31" i="13"/>
  <c r="CV33" i="13"/>
  <c r="IR33" i="13"/>
  <c r="GM35" i="13"/>
  <c r="HY40" i="13"/>
  <c r="HF44" i="13"/>
  <c r="HF50" i="13"/>
  <c r="EH55" i="13"/>
  <c r="CW13" i="13"/>
  <c r="CX13" i="13" s="1"/>
  <c r="K269" i="13"/>
  <c r="K268" i="13"/>
  <c r="FB14" i="13"/>
  <c r="HZ14" i="13"/>
  <c r="IA14" i="13" s="1"/>
  <c r="JL14" i="13"/>
  <c r="JM14" i="13" s="1"/>
  <c r="CW16" i="13"/>
  <c r="CX16" i="13" s="1"/>
  <c r="EI16" i="13"/>
  <c r="EJ16" i="13" s="1"/>
  <c r="FU16" i="13"/>
  <c r="FV16" i="13" s="1"/>
  <c r="HG16" i="13"/>
  <c r="HH16" i="13" s="1"/>
  <c r="IS16" i="13"/>
  <c r="IT16" i="13" s="1"/>
  <c r="CW20" i="13"/>
  <c r="CX20" i="13" s="1"/>
  <c r="EI20" i="13"/>
  <c r="EJ20" i="13" s="1"/>
  <c r="FU20" i="13"/>
  <c r="FV20" i="13" s="1"/>
  <c r="HG20" i="13"/>
  <c r="HH20" i="13" s="1"/>
  <c r="IS20" i="13"/>
  <c r="IT20" i="13" s="1"/>
  <c r="DP22" i="13"/>
  <c r="DQ22" i="13" s="1"/>
  <c r="FB22" i="13"/>
  <c r="FC22" i="13" s="1"/>
  <c r="GN22" i="13"/>
  <c r="GO22" i="13" s="1"/>
  <c r="HZ22" i="13"/>
  <c r="IA22" i="13" s="1"/>
  <c r="JL22" i="13"/>
  <c r="JM22" i="13" s="1"/>
  <c r="CW24" i="13"/>
  <c r="CX24" i="13" s="1"/>
  <c r="EI24" i="13"/>
  <c r="EJ24" i="13" s="1"/>
  <c r="FU24" i="13"/>
  <c r="FV24" i="13" s="1"/>
  <c r="HG24" i="13"/>
  <c r="HH24" i="13" s="1"/>
  <c r="IS24" i="13"/>
  <c r="IT24" i="13" s="1"/>
  <c r="DP26" i="13"/>
  <c r="DQ26" i="13" s="1"/>
  <c r="FB26" i="13"/>
  <c r="FC26" i="13" s="1"/>
  <c r="GN26" i="13"/>
  <c r="GO26" i="13" s="1"/>
  <c r="HZ26" i="13"/>
  <c r="IA26" i="13" s="1"/>
  <c r="JL26" i="13"/>
  <c r="JM26" i="13" s="1"/>
  <c r="CW29" i="13"/>
  <c r="CX29" i="13" s="1"/>
  <c r="EI29" i="13"/>
  <c r="EJ29" i="13" s="1"/>
  <c r="FU29" i="13"/>
  <c r="FV29" i="13" s="1"/>
  <c r="HG29" i="13"/>
  <c r="HH29" i="13" s="1"/>
  <c r="IS29" i="13"/>
  <c r="IT29" i="13" s="1"/>
  <c r="DP31" i="13"/>
  <c r="DQ31" i="13" s="1"/>
  <c r="FB31" i="13"/>
  <c r="FC31" i="13" s="1"/>
  <c r="GN31" i="13"/>
  <c r="GO31" i="13" s="1"/>
  <c r="HZ31" i="13"/>
  <c r="IA31" i="13" s="1"/>
  <c r="JL31" i="13"/>
  <c r="JM31" i="13" s="1"/>
  <c r="CW33" i="13"/>
  <c r="CX33" i="13" s="1"/>
  <c r="EI33" i="13"/>
  <c r="EJ33" i="13" s="1"/>
  <c r="FU33" i="13"/>
  <c r="FV33" i="13" s="1"/>
  <c r="HG33" i="13"/>
  <c r="HH33" i="13" s="1"/>
  <c r="IS33" i="13"/>
  <c r="IT33" i="13" s="1"/>
  <c r="DP35" i="13"/>
  <c r="DQ35" i="13" s="1"/>
  <c r="FB35" i="13"/>
  <c r="FC35" i="13" s="1"/>
  <c r="GN35" i="13"/>
  <c r="GO35" i="13" s="1"/>
  <c r="HZ35" i="13"/>
  <c r="IA35" i="13" s="1"/>
  <c r="JL35" i="13"/>
  <c r="JM35" i="13" s="1"/>
  <c r="DP40" i="13"/>
  <c r="DQ40" i="13" s="1"/>
  <c r="FB40" i="13"/>
  <c r="GN40" i="13"/>
  <c r="GO40" i="13" s="1"/>
  <c r="HZ40" i="13"/>
  <c r="IA40" i="13" s="1"/>
  <c r="JL40" i="13"/>
  <c r="JM40" i="13" s="1"/>
  <c r="CW44" i="13"/>
  <c r="CX44" i="13" s="1"/>
  <c r="EI44" i="13"/>
  <c r="EJ44" i="13" s="1"/>
  <c r="FU44" i="13"/>
  <c r="FV44" i="13" s="1"/>
  <c r="HG44" i="13"/>
  <c r="HH44" i="13" s="1"/>
  <c r="IS44" i="13"/>
  <c r="IT44" i="13" s="1"/>
  <c r="CW50" i="13"/>
  <c r="CX50" i="13" s="1"/>
  <c r="EI50" i="13"/>
  <c r="EJ50" i="13" s="1"/>
  <c r="FU50" i="13"/>
  <c r="FV50" i="13" s="1"/>
  <c r="HG50" i="13"/>
  <c r="HH50" i="13" s="1"/>
  <c r="IS50" i="13"/>
  <c r="IT50" i="13" s="1"/>
  <c r="CW55" i="13"/>
  <c r="CX55" i="13" s="1"/>
  <c r="EI55" i="13"/>
  <c r="EJ55" i="13" s="1"/>
  <c r="FU55" i="13"/>
  <c r="FV55" i="13" s="1"/>
  <c r="HG55" i="13"/>
  <c r="HH55" i="13" s="1"/>
  <c r="IQ55" i="13"/>
  <c r="IR55" i="13" s="1"/>
  <c r="EG59" i="13"/>
  <c r="EH59" i="13" s="1"/>
  <c r="FU13" i="13"/>
  <c r="FV13" i="13" s="1"/>
  <c r="GN14" i="13"/>
  <c r="GO14" i="13" s="1"/>
  <c r="CU13" i="13"/>
  <c r="CV13" i="13" s="1"/>
  <c r="DG267" i="13"/>
  <c r="DP13" i="13"/>
  <c r="DQ13" i="13" s="1"/>
  <c r="EG13" i="13"/>
  <c r="EH13" i="13" s="1"/>
  <c r="ES267" i="13"/>
  <c r="FB13" i="13"/>
  <c r="FS13" i="13"/>
  <c r="FT13" i="13" s="1"/>
  <c r="GE267" i="13"/>
  <c r="GN13" i="13"/>
  <c r="GO13" i="13" s="1"/>
  <c r="HE13" i="13"/>
  <c r="HF13" i="13" s="1"/>
  <c r="HQ267" i="13"/>
  <c r="HZ13" i="13"/>
  <c r="IA13" i="13" s="1"/>
  <c r="IQ13" i="13"/>
  <c r="IR13" i="13" s="1"/>
  <c r="JC267" i="13"/>
  <c r="JL13" i="13"/>
  <c r="JM13" i="13" s="1"/>
  <c r="FC14" i="13"/>
  <c r="CW15" i="13"/>
  <c r="CX15" i="13" s="1"/>
  <c r="DN15" i="13"/>
  <c r="DO15" i="13" s="1"/>
  <c r="EI15" i="13"/>
  <c r="EJ15" i="13" s="1"/>
  <c r="EZ15" i="13"/>
  <c r="FA15" i="13" s="1"/>
  <c r="FU15" i="13"/>
  <c r="FV15" i="13" s="1"/>
  <c r="GL15" i="13"/>
  <c r="GM15" i="13" s="1"/>
  <c r="HG15" i="13"/>
  <c r="HH15" i="13" s="1"/>
  <c r="HX15" i="13"/>
  <c r="HY15" i="13" s="1"/>
  <c r="IS15" i="13"/>
  <c r="IT15" i="13" s="1"/>
  <c r="JJ15" i="13"/>
  <c r="JK15" i="13" s="1"/>
  <c r="CU17" i="13"/>
  <c r="CV17" i="13" s="1"/>
  <c r="DP17" i="13"/>
  <c r="DQ17" i="13" s="1"/>
  <c r="EG17" i="13"/>
  <c r="EH17" i="13" s="1"/>
  <c r="FB17" i="13"/>
  <c r="FC17" i="13" s="1"/>
  <c r="FS17" i="13"/>
  <c r="FT17" i="13" s="1"/>
  <c r="GN17" i="13"/>
  <c r="GO17" i="13" s="1"/>
  <c r="HE17" i="13"/>
  <c r="HF17" i="13" s="1"/>
  <c r="HZ17" i="13"/>
  <c r="IA17" i="13" s="1"/>
  <c r="IQ17" i="13"/>
  <c r="IR17" i="13" s="1"/>
  <c r="JL17" i="13"/>
  <c r="JM17" i="13" s="1"/>
  <c r="CU21" i="13"/>
  <c r="CV21" i="13" s="1"/>
  <c r="DP21" i="13"/>
  <c r="DQ21" i="13" s="1"/>
  <c r="EG21" i="13"/>
  <c r="EH21" i="13" s="1"/>
  <c r="FB21" i="13"/>
  <c r="FC21" i="13" s="1"/>
  <c r="FS21" i="13"/>
  <c r="FT21" i="13" s="1"/>
  <c r="GN21" i="13"/>
  <c r="GO21" i="13" s="1"/>
  <c r="HE21" i="13"/>
  <c r="HF21" i="13" s="1"/>
  <c r="HZ21" i="13"/>
  <c r="IA21" i="13" s="1"/>
  <c r="IQ21" i="13"/>
  <c r="IR21" i="13" s="1"/>
  <c r="JL21" i="13"/>
  <c r="JM21" i="13" s="1"/>
  <c r="CW23" i="13"/>
  <c r="CX23" i="13" s="1"/>
  <c r="DN23" i="13"/>
  <c r="DO23" i="13" s="1"/>
  <c r="EI23" i="13"/>
  <c r="EJ23" i="13" s="1"/>
  <c r="EZ23" i="13"/>
  <c r="FA23" i="13" s="1"/>
  <c r="FU23" i="13"/>
  <c r="FV23" i="13" s="1"/>
  <c r="GL23" i="13"/>
  <c r="GM23" i="13" s="1"/>
  <c r="HG23" i="13"/>
  <c r="HH23" i="13" s="1"/>
  <c r="HX23" i="13"/>
  <c r="HY23" i="13" s="1"/>
  <c r="IS23" i="13"/>
  <c r="IT23" i="13" s="1"/>
  <c r="JJ23" i="13"/>
  <c r="JK23" i="13" s="1"/>
  <c r="CU25" i="13"/>
  <c r="CV25" i="13" s="1"/>
  <c r="DP25" i="13"/>
  <c r="DQ25" i="13" s="1"/>
  <c r="EG25" i="13"/>
  <c r="EH25" i="13" s="1"/>
  <c r="FB25" i="13"/>
  <c r="FC25" i="13" s="1"/>
  <c r="FS25" i="13"/>
  <c r="FT25" i="13" s="1"/>
  <c r="GN25" i="13"/>
  <c r="GO25" i="13" s="1"/>
  <c r="HE25" i="13"/>
  <c r="HF25" i="13" s="1"/>
  <c r="HZ25" i="13"/>
  <c r="IA25" i="13" s="1"/>
  <c r="IQ25" i="13"/>
  <c r="IR25" i="13" s="1"/>
  <c r="JL25" i="13"/>
  <c r="JM25" i="13" s="1"/>
  <c r="CW27" i="13"/>
  <c r="CX27" i="13" s="1"/>
  <c r="DN27" i="13"/>
  <c r="DO27" i="13" s="1"/>
  <c r="EI27" i="13"/>
  <c r="EJ27" i="13" s="1"/>
  <c r="EZ27" i="13"/>
  <c r="FA27" i="13" s="1"/>
  <c r="FU27" i="13"/>
  <c r="FV27" i="13" s="1"/>
  <c r="GL27" i="13"/>
  <c r="GM27" i="13" s="1"/>
  <c r="HG27" i="13"/>
  <c r="HH27" i="13" s="1"/>
  <c r="HX27" i="13"/>
  <c r="HY27" i="13" s="1"/>
  <c r="IS27" i="13"/>
  <c r="IT27" i="13" s="1"/>
  <c r="JJ27" i="13"/>
  <c r="JK27" i="13" s="1"/>
  <c r="CU30" i="13"/>
  <c r="CV30" i="13" s="1"/>
  <c r="DP30" i="13"/>
  <c r="DQ30" i="13" s="1"/>
  <c r="EG30" i="13"/>
  <c r="EH30" i="13" s="1"/>
  <c r="FB30" i="13"/>
  <c r="FC30" i="13" s="1"/>
  <c r="FS30" i="13"/>
  <c r="FT30" i="13" s="1"/>
  <c r="GN30" i="13"/>
  <c r="GO30" i="13" s="1"/>
  <c r="HE30" i="13"/>
  <c r="HF30" i="13" s="1"/>
  <c r="HZ30" i="13"/>
  <c r="IA30" i="13" s="1"/>
  <c r="IQ30" i="13"/>
  <c r="IR30" i="13" s="1"/>
  <c r="JL30" i="13"/>
  <c r="JM30" i="13" s="1"/>
  <c r="CW32" i="13"/>
  <c r="CX32" i="13" s="1"/>
  <c r="DN32" i="13"/>
  <c r="DO32" i="13" s="1"/>
  <c r="EI32" i="13"/>
  <c r="EJ32" i="13" s="1"/>
  <c r="EZ32" i="13"/>
  <c r="FA32" i="13" s="1"/>
  <c r="FU32" i="13"/>
  <c r="FV32" i="13" s="1"/>
  <c r="GL32" i="13"/>
  <c r="GM32" i="13" s="1"/>
  <c r="HG32" i="13"/>
  <c r="HH32" i="13" s="1"/>
  <c r="HX32" i="13"/>
  <c r="HY32" i="13" s="1"/>
  <c r="IS32" i="13"/>
  <c r="IT32" i="13" s="1"/>
  <c r="JJ32" i="13"/>
  <c r="JK32" i="13" s="1"/>
  <c r="CU34" i="13"/>
  <c r="CV34" i="13" s="1"/>
  <c r="DP34" i="13"/>
  <c r="DQ34" i="13" s="1"/>
  <c r="EG34" i="13"/>
  <c r="EH34" i="13" s="1"/>
  <c r="FB34" i="13"/>
  <c r="FC34" i="13" s="1"/>
  <c r="FS34" i="13"/>
  <c r="FT34" i="13" s="1"/>
  <c r="GN34" i="13"/>
  <c r="GO34" i="13" s="1"/>
  <c r="HE34" i="13"/>
  <c r="HF34" i="13" s="1"/>
  <c r="HZ34" i="13"/>
  <c r="IA34" i="13" s="1"/>
  <c r="IQ34" i="13"/>
  <c r="IR34" i="13" s="1"/>
  <c r="JL34" i="13"/>
  <c r="JM34" i="13" s="1"/>
  <c r="CU39" i="13"/>
  <c r="CV39" i="13" s="1"/>
  <c r="DP39" i="13"/>
  <c r="DQ39" i="13" s="1"/>
  <c r="EG39" i="13"/>
  <c r="EH39" i="13" s="1"/>
  <c r="FB39" i="13"/>
  <c r="FC39" i="13" s="1"/>
  <c r="FS39" i="13"/>
  <c r="FT39" i="13" s="1"/>
  <c r="GN39" i="13"/>
  <c r="GO39" i="13" s="1"/>
  <c r="HE39" i="13"/>
  <c r="HF39" i="13" s="1"/>
  <c r="HZ39" i="13"/>
  <c r="IA39" i="13" s="1"/>
  <c r="IQ39" i="13"/>
  <c r="IR39" i="13" s="1"/>
  <c r="JL39" i="13"/>
  <c r="JM39" i="13" s="1"/>
  <c r="FC40" i="13"/>
  <c r="CW42" i="13"/>
  <c r="CX42" i="13" s="1"/>
  <c r="DN42" i="13"/>
  <c r="DO42" i="13" s="1"/>
  <c r="EI42" i="13"/>
  <c r="EJ42" i="13" s="1"/>
  <c r="EZ42" i="13"/>
  <c r="FA42" i="13" s="1"/>
  <c r="FU42" i="13"/>
  <c r="FV42" i="13" s="1"/>
  <c r="GL42" i="13"/>
  <c r="GM42" i="13" s="1"/>
  <c r="HG42" i="13"/>
  <c r="HH42" i="13" s="1"/>
  <c r="HX42" i="13"/>
  <c r="HY42" i="13" s="1"/>
  <c r="IS42" i="13"/>
  <c r="IT42" i="13" s="1"/>
  <c r="JJ42" i="13"/>
  <c r="JK42" i="13" s="1"/>
  <c r="CU47" i="13"/>
  <c r="CV47" i="13" s="1"/>
  <c r="DP47" i="13"/>
  <c r="DQ47" i="13" s="1"/>
  <c r="EG47" i="13"/>
  <c r="EH47" i="13" s="1"/>
  <c r="FB47" i="13"/>
  <c r="FC47" i="13" s="1"/>
  <c r="FS47" i="13"/>
  <c r="FT47" i="13" s="1"/>
  <c r="GN47" i="13"/>
  <c r="GO47" i="13" s="1"/>
  <c r="HE47" i="13"/>
  <c r="HF47" i="13" s="1"/>
  <c r="HZ47" i="13"/>
  <c r="IA47" i="13" s="1"/>
  <c r="IQ47" i="13"/>
  <c r="IR47" i="13" s="1"/>
  <c r="JL47" i="13"/>
  <c r="JM47" i="13" s="1"/>
  <c r="CW53" i="13"/>
  <c r="CX53" i="13" s="1"/>
  <c r="DN53" i="13"/>
  <c r="DO53" i="13" s="1"/>
  <c r="EI53" i="13"/>
  <c r="EJ53" i="13" s="1"/>
  <c r="EZ53" i="13"/>
  <c r="FA53" i="13" s="1"/>
  <c r="FU53" i="13"/>
  <c r="FV53" i="13" s="1"/>
  <c r="GL53" i="13"/>
  <c r="GM53" i="13" s="1"/>
  <c r="HG53" i="13"/>
  <c r="HH53" i="13" s="1"/>
  <c r="HX53" i="13"/>
  <c r="HY53" i="13" s="1"/>
  <c r="IS53" i="13"/>
  <c r="IT53" i="13" s="1"/>
  <c r="JJ53" i="13"/>
  <c r="JK53" i="13" s="1"/>
  <c r="HZ55" i="13"/>
  <c r="IA55" i="13" s="1"/>
  <c r="DO64" i="13"/>
  <c r="FA64" i="13"/>
  <c r="GM64" i="13"/>
  <c r="HY64" i="13"/>
  <c r="JK64" i="13"/>
  <c r="FA74" i="13"/>
  <c r="HF76" i="13"/>
  <c r="BE77" i="13"/>
  <c r="HF77" i="13"/>
  <c r="FA78" i="13"/>
  <c r="AG79" i="13"/>
  <c r="GM79" i="13"/>
  <c r="EH83" i="13"/>
  <c r="DO85" i="13"/>
  <c r="JK85" i="13"/>
  <c r="BE88" i="13"/>
  <c r="HF88" i="13"/>
  <c r="AG90" i="13"/>
  <c r="GM90" i="13"/>
  <c r="EH92" i="13"/>
  <c r="AG95" i="13"/>
  <c r="CN268" i="13"/>
  <c r="DP14" i="13"/>
  <c r="DQ14" i="13" s="1"/>
  <c r="CU20" i="13"/>
  <c r="CV20" i="13" s="1"/>
  <c r="FS20" i="13"/>
  <c r="FT20" i="13" s="1"/>
  <c r="DN40" i="13"/>
  <c r="DO40" i="13" s="1"/>
  <c r="GL40" i="13"/>
  <c r="GM40" i="13" s="1"/>
  <c r="JJ40" i="13"/>
  <c r="JK40" i="13" s="1"/>
  <c r="CU50" i="13"/>
  <c r="CV50" i="13" s="1"/>
  <c r="FS50" i="13"/>
  <c r="FT50" i="13" s="1"/>
  <c r="IQ50" i="13"/>
  <c r="IR50" i="13" s="1"/>
  <c r="DP55" i="13"/>
  <c r="DQ55" i="13" s="1"/>
  <c r="FB55" i="13"/>
  <c r="FC55" i="13" s="1"/>
  <c r="GN55" i="13"/>
  <c r="GO55" i="13" s="1"/>
  <c r="HE55" i="13"/>
  <c r="HF55" i="13" s="1"/>
  <c r="IS55" i="13"/>
  <c r="IT55" i="13" s="1"/>
  <c r="CU59" i="13"/>
  <c r="CV59" i="13" s="1"/>
  <c r="CX59" i="13"/>
  <c r="DO59" i="13"/>
  <c r="EI59" i="13"/>
  <c r="EJ59" i="13" s="1"/>
  <c r="FS59" i="13"/>
  <c r="FT59" i="13" s="1"/>
  <c r="FV59" i="13"/>
  <c r="DO60" i="13"/>
  <c r="FA60" i="13"/>
  <c r="GM60" i="13"/>
  <c r="HY60" i="13"/>
  <c r="JK60" i="13"/>
  <c r="GM74" i="13"/>
  <c r="IR76" i="13"/>
  <c r="AG78" i="13"/>
  <c r="GM78" i="13"/>
  <c r="FT80" i="13"/>
  <c r="FT83" i="13"/>
  <c r="DO84" i="13"/>
  <c r="JK84" i="13"/>
  <c r="FA85" i="13"/>
  <c r="CV86" i="13"/>
  <c r="IR86" i="13"/>
  <c r="AG89" i="13"/>
  <c r="GM89" i="13"/>
  <c r="CC90" i="13"/>
  <c r="FT91" i="13"/>
  <c r="FT92" i="13"/>
  <c r="DZ268" i="13"/>
  <c r="DZ269" i="13"/>
  <c r="DZ270" i="13" s="1"/>
  <c r="EI13" i="13"/>
  <c r="GX269" i="13"/>
  <c r="GX270" i="13" s="1"/>
  <c r="HG13" i="13"/>
  <c r="IS13" i="13"/>
  <c r="HX55" i="13"/>
  <c r="HY55" i="13" s="1"/>
  <c r="CV67" i="13"/>
  <c r="EH67" i="13"/>
  <c r="FT67" i="13"/>
  <c r="HF67" i="13"/>
  <c r="IR67" i="13"/>
  <c r="HY74" i="13"/>
  <c r="EH76" i="13"/>
  <c r="CC78" i="13"/>
  <c r="HY78" i="13"/>
  <c r="BE80" i="13"/>
  <c r="HF80" i="13"/>
  <c r="FA84" i="13"/>
  <c r="EH86" i="13"/>
  <c r="CC89" i="13"/>
  <c r="HY89" i="13"/>
  <c r="BE91" i="13"/>
  <c r="HF91" i="13"/>
  <c r="CW58" i="13"/>
  <c r="CX58" i="13" s="1"/>
  <c r="DN58" i="13"/>
  <c r="DO58" i="13" s="1"/>
  <c r="EI58" i="13"/>
  <c r="EJ58" i="13" s="1"/>
  <c r="EZ58" i="13"/>
  <c r="FA58" i="13" s="1"/>
  <c r="FU58" i="13"/>
  <c r="FV58" i="13" s="1"/>
  <c r="GL58" i="13"/>
  <c r="GM58" i="13" s="1"/>
  <c r="HG58" i="13"/>
  <c r="HH58" i="13" s="1"/>
  <c r="HX58" i="13"/>
  <c r="HY58" i="13" s="1"/>
  <c r="IS58" i="13"/>
  <c r="IT58" i="13" s="1"/>
  <c r="JJ58" i="13"/>
  <c r="JK58" i="13" s="1"/>
  <c r="HH59" i="13"/>
  <c r="IT59" i="13"/>
  <c r="CU60" i="13"/>
  <c r="CV60" i="13" s="1"/>
  <c r="DP60" i="13"/>
  <c r="DQ60" i="13" s="1"/>
  <c r="EG60" i="13"/>
  <c r="EH60" i="13" s="1"/>
  <c r="FB60" i="13"/>
  <c r="FC60" i="13" s="1"/>
  <c r="FS60" i="13"/>
  <c r="FT60" i="13" s="1"/>
  <c r="GN60" i="13"/>
  <c r="GO60" i="13" s="1"/>
  <c r="HE60" i="13"/>
  <c r="HF60" i="13" s="1"/>
  <c r="HZ60" i="13"/>
  <c r="IA60" i="13" s="1"/>
  <c r="IQ60" i="13"/>
  <c r="IR60" i="13" s="1"/>
  <c r="JL60" i="13"/>
  <c r="JM60" i="13" s="1"/>
  <c r="DQ61" i="13"/>
  <c r="FC61" i="13"/>
  <c r="GO61" i="13"/>
  <c r="IA61" i="13"/>
  <c r="JM61" i="13"/>
  <c r="CU64" i="13"/>
  <c r="CV64" i="13" s="1"/>
  <c r="DP64" i="13"/>
  <c r="DQ64" i="13" s="1"/>
  <c r="EG64" i="13"/>
  <c r="EH64" i="13" s="1"/>
  <c r="FB64" i="13"/>
  <c r="FC64" i="13" s="1"/>
  <c r="FS64" i="13"/>
  <c r="FT64" i="13" s="1"/>
  <c r="GN64" i="13"/>
  <c r="GO64" i="13" s="1"/>
  <c r="HE64" i="13"/>
  <c r="HF64" i="13" s="1"/>
  <c r="HZ64" i="13"/>
  <c r="IA64" i="13" s="1"/>
  <c r="IQ64" i="13"/>
  <c r="IR64" i="13" s="1"/>
  <c r="JL64" i="13"/>
  <c r="JM64" i="13" s="1"/>
  <c r="DQ65" i="13"/>
  <c r="FC65" i="13"/>
  <c r="GO65" i="13"/>
  <c r="IA65" i="13"/>
  <c r="JM65" i="13"/>
  <c r="CW67" i="13"/>
  <c r="CX67" i="13" s="1"/>
  <c r="DN67" i="13"/>
  <c r="DO67" i="13" s="1"/>
  <c r="EI67" i="13"/>
  <c r="EJ67" i="13" s="1"/>
  <c r="EZ67" i="13"/>
  <c r="FA67" i="13" s="1"/>
  <c r="FU67" i="13"/>
  <c r="FV67" i="13" s="1"/>
  <c r="GL67" i="13"/>
  <c r="GM67" i="13" s="1"/>
  <c r="HG67" i="13"/>
  <c r="HH67" i="13" s="1"/>
  <c r="HX67" i="13"/>
  <c r="HY67" i="13" s="1"/>
  <c r="IS67" i="13"/>
  <c r="IT67" i="13" s="1"/>
  <c r="JJ67" i="13"/>
  <c r="JK67" i="13" s="1"/>
  <c r="CX69" i="13"/>
  <c r="EJ69" i="13"/>
  <c r="FV69" i="13"/>
  <c r="HH69" i="13"/>
  <c r="CW72" i="13"/>
  <c r="CX72" i="13" s="1"/>
  <c r="DN72" i="13"/>
  <c r="DO72" i="13" s="1"/>
  <c r="EI72" i="13"/>
  <c r="EJ72" i="13" s="1"/>
  <c r="EZ72" i="13"/>
  <c r="FA72" i="13" s="1"/>
  <c r="FU72" i="13"/>
  <c r="FV72" i="13" s="1"/>
  <c r="GL72" i="13"/>
  <c r="GM72" i="13" s="1"/>
  <c r="HG72" i="13"/>
  <c r="HH72" i="13" s="1"/>
  <c r="HX72" i="13"/>
  <c r="HY72" i="13" s="1"/>
  <c r="IS72" i="13"/>
  <c r="IT72" i="13" s="1"/>
  <c r="JJ72" i="13"/>
  <c r="JK72" i="13" s="1"/>
  <c r="CX73" i="13"/>
  <c r="EJ73" i="13"/>
  <c r="FV73" i="13"/>
  <c r="HH73" i="13"/>
  <c r="IT73" i="13"/>
  <c r="DP74" i="13"/>
  <c r="DQ74" i="13" s="1"/>
  <c r="FB74" i="13"/>
  <c r="FC74" i="13" s="1"/>
  <c r="GN74" i="13"/>
  <c r="GO74" i="13" s="1"/>
  <c r="HZ74" i="13"/>
  <c r="IA74" i="13" s="1"/>
  <c r="JL74" i="13"/>
  <c r="JM74" i="13" s="1"/>
  <c r="DQ76" i="13"/>
  <c r="BF77" i="13"/>
  <c r="BG77" i="13" s="1"/>
  <c r="CW77" i="13"/>
  <c r="CX77" i="13" s="1"/>
  <c r="EI77" i="13"/>
  <c r="EJ77" i="13" s="1"/>
  <c r="FU77" i="13"/>
  <c r="FV77" i="13" s="1"/>
  <c r="HG77" i="13"/>
  <c r="HH77" i="13" s="1"/>
  <c r="IS77" i="13"/>
  <c r="IT77" i="13" s="1"/>
  <c r="AH79" i="13"/>
  <c r="AI79" i="13" s="1"/>
  <c r="CD79" i="13"/>
  <c r="CE79" i="13" s="1"/>
  <c r="DP79" i="13"/>
  <c r="DQ79" i="13" s="1"/>
  <c r="FB79" i="13"/>
  <c r="FC79" i="13" s="1"/>
  <c r="GN79" i="13"/>
  <c r="GO79" i="13" s="1"/>
  <c r="HZ79" i="13"/>
  <c r="IA79" i="13" s="1"/>
  <c r="JL79" i="13"/>
  <c r="JM79" i="13" s="1"/>
  <c r="BF83" i="13"/>
  <c r="BG83" i="13" s="1"/>
  <c r="CW83" i="13"/>
  <c r="CX83" i="13" s="1"/>
  <c r="EI83" i="13"/>
  <c r="EJ83" i="13" s="1"/>
  <c r="FU83" i="13"/>
  <c r="FV83" i="13" s="1"/>
  <c r="HG83" i="13"/>
  <c r="HH83" i="13" s="1"/>
  <c r="IS83" i="13"/>
  <c r="IT83" i="13" s="1"/>
  <c r="AH85" i="13"/>
  <c r="AI85" i="13" s="1"/>
  <c r="CD85" i="13"/>
  <c r="CE85" i="13" s="1"/>
  <c r="DP85" i="13"/>
  <c r="DQ85" i="13" s="1"/>
  <c r="FB85" i="13"/>
  <c r="FC85" i="13" s="1"/>
  <c r="GN85" i="13"/>
  <c r="GO85" i="13" s="1"/>
  <c r="HZ85" i="13"/>
  <c r="IA85" i="13" s="1"/>
  <c r="JL85" i="13"/>
  <c r="JM85" i="13" s="1"/>
  <c r="BF88" i="13"/>
  <c r="BG88" i="13" s="1"/>
  <c r="CW88" i="13"/>
  <c r="CX88" i="13" s="1"/>
  <c r="EI88" i="13"/>
  <c r="EJ88" i="13" s="1"/>
  <c r="FU88" i="13"/>
  <c r="FV88" i="13" s="1"/>
  <c r="HG88" i="13"/>
  <c r="HH88" i="13" s="1"/>
  <c r="IS88" i="13"/>
  <c r="IT88" i="13" s="1"/>
  <c r="AH90" i="13"/>
  <c r="AI90" i="13" s="1"/>
  <c r="CD90" i="13"/>
  <c r="CE90" i="13" s="1"/>
  <c r="DP90" i="13"/>
  <c r="DQ90" i="13" s="1"/>
  <c r="FB90" i="13"/>
  <c r="FC90" i="13" s="1"/>
  <c r="GN90" i="13"/>
  <c r="GO90" i="13" s="1"/>
  <c r="HZ90" i="13"/>
  <c r="IA90" i="13" s="1"/>
  <c r="JL90" i="13"/>
  <c r="JM90" i="13" s="1"/>
  <c r="BF92" i="13"/>
  <c r="BG92" i="13" s="1"/>
  <c r="CW92" i="13"/>
  <c r="CX92" i="13" s="1"/>
  <c r="EI92" i="13"/>
  <c r="EJ92" i="13" s="1"/>
  <c r="FU92" i="13"/>
  <c r="FV92" i="13" s="1"/>
  <c r="HG92" i="13"/>
  <c r="HH92" i="13" s="1"/>
  <c r="IS92" i="13"/>
  <c r="IT92" i="13" s="1"/>
  <c r="BG94" i="13"/>
  <c r="CX94" i="13"/>
  <c r="EJ94" i="13"/>
  <c r="FV94" i="13"/>
  <c r="HH94" i="13"/>
  <c r="IT94" i="13"/>
  <c r="AH95" i="13"/>
  <c r="AI95" i="13" s="1"/>
  <c r="CD95" i="13"/>
  <c r="CE95" i="13" s="1"/>
  <c r="DQ95" i="13"/>
  <c r="EI95" i="13"/>
  <c r="EJ95" i="13" s="1"/>
  <c r="HG95" i="13"/>
  <c r="HH95" i="13" s="1"/>
  <c r="AH101" i="13"/>
  <c r="AI101" i="13" s="1"/>
  <c r="AF101" i="13"/>
  <c r="JL55" i="13"/>
  <c r="JM55" i="13" s="1"/>
  <c r="DP59" i="13"/>
  <c r="DQ59" i="13" s="1"/>
  <c r="FB59" i="13"/>
  <c r="FC59" i="13" s="1"/>
  <c r="GN59" i="13"/>
  <c r="GO59" i="13" s="1"/>
  <c r="HE59" i="13"/>
  <c r="HF59" i="13" s="1"/>
  <c r="HZ59" i="13"/>
  <c r="IA59" i="13" s="1"/>
  <c r="IQ59" i="13"/>
  <c r="IR59" i="13" s="1"/>
  <c r="JL59" i="13"/>
  <c r="JM59" i="13" s="1"/>
  <c r="CW61" i="13"/>
  <c r="CX61" i="13" s="1"/>
  <c r="DN61" i="13"/>
  <c r="DO61" i="13" s="1"/>
  <c r="EI61" i="13"/>
  <c r="EJ61" i="13" s="1"/>
  <c r="EZ61" i="13"/>
  <c r="FA61" i="13" s="1"/>
  <c r="FU61" i="13"/>
  <c r="FV61" i="13" s="1"/>
  <c r="GL61" i="13"/>
  <c r="GM61" i="13" s="1"/>
  <c r="HG61" i="13"/>
  <c r="HH61" i="13" s="1"/>
  <c r="HX61" i="13"/>
  <c r="HY61" i="13" s="1"/>
  <c r="IS61" i="13"/>
  <c r="IT61" i="13" s="1"/>
  <c r="JJ61" i="13"/>
  <c r="JK61" i="13" s="1"/>
  <c r="CW65" i="13"/>
  <c r="CX65" i="13" s="1"/>
  <c r="DN65" i="13"/>
  <c r="DO65" i="13" s="1"/>
  <c r="EI65" i="13"/>
  <c r="EJ65" i="13" s="1"/>
  <c r="EZ65" i="13"/>
  <c r="FA65" i="13" s="1"/>
  <c r="FU65" i="13"/>
  <c r="FV65" i="13" s="1"/>
  <c r="GL65" i="13"/>
  <c r="GM65" i="13" s="1"/>
  <c r="HG65" i="13"/>
  <c r="HH65" i="13" s="1"/>
  <c r="HX65" i="13"/>
  <c r="HY65" i="13" s="1"/>
  <c r="IS65" i="13"/>
  <c r="IT65" i="13" s="1"/>
  <c r="JJ65" i="13"/>
  <c r="JK65" i="13" s="1"/>
  <c r="CU69" i="13"/>
  <c r="CV69" i="13" s="1"/>
  <c r="DP69" i="13"/>
  <c r="DQ69" i="13" s="1"/>
  <c r="EG69" i="13"/>
  <c r="EH69" i="13" s="1"/>
  <c r="FB69" i="13"/>
  <c r="FC69" i="13" s="1"/>
  <c r="FS69" i="13"/>
  <c r="FT69" i="13" s="1"/>
  <c r="GN69" i="13"/>
  <c r="GO69" i="13" s="1"/>
  <c r="HE69" i="13"/>
  <c r="HF69" i="13" s="1"/>
  <c r="HZ69" i="13"/>
  <c r="IA69" i="13" s="1"/>
  <c r="IQ69" i="13"/>
  <c r="IR69" i="13" s="1"/>
  <c r="JL69" i="13"/>
  <c r="JM69" i="13" s="1"/>
  <c r="CU73" i="13"/>
  <c r="CV73" i="13" s="1"/>
  <c r="DP73" i="13"/>
  <c r="DQ73" i="13" s="1"/>
  <c r="EG73" i="13"/>
  <c r="EH73" i="13" s="1"/>
  <c r="FB73" i="13"/>
  <c r="FC73" i="13" s="1"/>
  <c r="FS73" i="13"/>
  <c r="FT73" i="13" s="1"/>
  <c r="GN73" i="13"/>
  <c r="GO73" i="13" s="1"/>
  <c r="HE73" i="13"/>
  <c r="HF73" i="13" s="1"/>
  <c r="HZ73" i="13"/>
  <c r="IA73" i="13" s="1"/>
  <c r="IQ73" i="13"/>
  <c r="IR73" i="13" s="1"/>
  <c r="JL73" i="13"/>
  <c r="JM73" i="13" s="1"/>
  <c r="CW76" i="13"/>
  <c r="CX76" i="13" s="1"/>
  <c r="DN76" i="13"/>
  <c r="DO76" i="13" s="1"/>
  <c r="EI76" i="13"/>
  <c r="EJ76" i="13" s="1"/>
  <c r="FU76" i="13"/>
  <c r="FV76" i="13" s="1"/>
  <c r="HG76" i="13"/>
  <c r="HH76" i="13" s="1"/>
  <c r="IS76" i="13"/>
  <c r="IT76" i="13" s="1"/>
  <c r="AH78" i="13"/>
  <c r="AI78" i="13" s="1"/>
  <c r="CD78" i="13"/>
  <c r="CE78" i="13" s="1"/>
  <c r="DP78" i="13"/>
  <c r="DQ78" i="13" s="1"/>
  <c r="FB78" i="13"/>
  <c r="FC78" i="13" s="1"/>
  <c r="GN78" i="13"/>
  <c r="GO78" i="13" s="1"/>
  <c r="HZ78" i="13"/>
  <c r="IA78" i="13" s="1"/>
  <c r="JL78" i="13"/>
  <c r="JM78" i="13" s="1"/>
  <c r="BF80" i="13"/>
  <c r="BG80" i="13" s="1"/>
  <c r="CW80" i="13"/>
  <c r="CX80" i="13" s="1"/>
  <c r="EI80" i="13"/>
  <c r="EJ80" i="13" s="1"/>
  <c r="FU80" i="13"/>
  <c r="FV80" i="13" s="1"/>
  <c r="HG80" i="13"/>
  <c r="HH80" i="13" s="1"/>
  <c r="IS80" i="13"/>
  <c r="IT80" i="13" s="1"/>
  <c r="AH84" i="13"/>
  <c r="AI84" i="13" s="1"/>
  <c r="CD84" i="13"/>
  <c r="CE84" i="13" s="1"/>
  <c r="DP84" i="13"/>
  <c r="DQ84" i="13" s="1"/>
  <c r="FB84" i="13"/>
  <c r="FC84" i="13" s="1"/>
  <c r="GN84" i="13"/>
  <c r="GO84" i="13" s="1"/>
  <c r="HZ84" i="13"/>
  <c r="IA84" i="13" s="1"/>
  <c r="JL84" i="13"/>
  <c r="JM84" i="13" s="1"/>
  <c r="BF86" i="13"/>
  <c r="BG86" i="13" s="1"/>
  <c r="CW86" i="13"/>
  <c r="CX86" i="13" s="1"/>
  <c r="EI86" i="13"/>
  <c r="EJ86" i="13" s="1"/>
  <c r="FU86" i="13"/>
  <c r="FV86" i="13" s="1"/>
  <c r="HG86" i="13"/>
  <c r="HH86" i="13" s="1"/>
  <c r="IS86" i="13"/>
  <c r="IT86" i="13" s="1"/>
  <c r="AH89" i="13"/>
  <c r="AI89" i="13" s="1"/>
  <c r="CD89" i="13"/>
  <c r="CE89" i="13" s="1"/>
  <c r="DP89" i="13"/>
  <c r="DQ89" i="13" s="1"/>
  <c r="FB89" i="13"/>
  <c r="FC89" i="13" s="1"/>
  <c r="GN89" i="13"/>
  <c r="GO89" i="13" s="1"/>
  <c r="HZ89" i="13"/>
  <c r="IA89" i="13" s="1"/>
  <c r="JL89" i="13"/>
  <c r="JM89" i="13" s="1"/>
  <c r="BF91" i="13"/>
  <c r="BG91" i="13" s="1"/>
  <c r="CW91" i="13"/>
  <c r="CX91" i="13" s="1"/>
  <c r="EI91" i="13"/>
  <c r="EJ91" i="13" s="1"/>
  <c r="FU91" i="13"/>
  <c r="FV91" i="13" s="1"/>
  <c r="HG91" i="13"/>
  <c r="HH91" i="13" s="1"/>
  <c r="IS91" i="13"/>
  <c r="IT91" i="13" s="1"/>
  <c r="AH94" i="13"/>
  <c r="AI94" i="13" s="1"/>
  <c r="BD94" i="13"/>
  <c r="BE94" i="13" s="1"/>
  <c r="CD94" i="13"/>
  <c r="CE94" i="13" s="1"/>
  <c r="CU94" i="13"/>
  <c r="CV94" i="13" s="1"/>
  <c r="DP94" i="13"/>
  <c r="DQ94" i="13" s="1"/>
  <c r="EG94" i="13"/>
  <c r="EH94" i="13" s="1"/>
  <c r="FB94" i="13"/>
  <c r="FC94" i="13" s="1"/>
  <c r="FS94" i="13"/>
  <c r="FT94" i="13" s="1"/>
  <c r="GN94" i="13"/>
  <c r="GO94" i="13" s="1"/>
  <c r="HE94" i="13"/>
  <c r="HF94" i="13" s="1"/>
  <c r="HZ94" i="13"/>
  <c r="IA94" i="13" s="1"/>
  <c r="IQ94" i="13"/>
  <c r="IR94" i="13" s="1"/>
  <c r="JL94" i="13"/>
  <c r="JM94" i="13" s="1"/>
  <c r="AH102" i="13"/>
  <c r="AI102" i="13" s="1"/>
  <c r="AF102" i="13"/>
  <c r="AG102" i="13" s="1"/>
  <c r="FA104" i="13"/>
  <c r="BE106" i="13"/>
  <c r="HF106" i="13"/>
  <c r="FT110" i="13"/>
  <c r="DO118" i="13"/>
  <c r="JK118" i="13"/>
  <c r="EH123" i="13"/>
  <c r="AG125" i="13"/>
  <c r="AH77" i="13"/>
  <c r="AI77" i="13" s="1"/>
  <c r="CD77" i="13"/>
  <c r="CE77" i="13" s="1"/>
  <c r="DP77" i="13"/>
  <c r="DQ77" i="13" s="1"/>
  <c r="FB77" i="13"/>
  <c r="FC77" i="13" s="1"/>
  <c r="GN77" i="13"/>
  <c r="GO77" i="13" s="1"/>
  <c r="HZ77" i="13"/>
  <c r="IA77" i="13" s="1"/>
  <c r="JL77" i="13"/>
  <c r="JM77" i="13" s="1"/>
  <c r="BF79" i="13"/>
  <c r="BG79" i="13" s="1"/>
  <c r="CW79" i="13"/>
  <c r="CX79" i="13" s="1"/>
  <c r="EI79" i="13"/>
  <c r="EJ79" i="13" s="1"/>
  <c r="FU79" i="13"/>
  <c r="FV79" i="13" s="1"/>
  <c r="HG79" i="13"/>
  <c r="HH79" i="13" s="1"/>
  <c r="IS79" i="13"/>
  <c r="IT79" i="13" s="1"/>
  <c r="AH83" i="13"/>
  <c r="AI83" i="13" s="1"/>
  <c r="CD83" i="13"/>
  <c r="CE83" i="13" s="1"/>
  <c r="DP83" i="13"/>
  <c r="DQ83" i="13" s="1"/>
  <c r="FB83" i="13"/>
  <c r="FC83" i="13" s="1"/>
  <c r="GN83" i="13"/>
  <c r="GO83" i="13" s="1"/>
  <c r="HZ83" i="13"/>
  <c r="IA83" i="13" s="1"/>
  <c r="JL83" i="13"/>
  <c r="JM83" i="13" s="1"/>
  <c r="BF85" i="13"/>
  <c r="BG85" i="13" s="1"/>
  <c r="CW85" i="13"/>
  <c r="CX85" i="13" s="1"/>
  <c r="EI85" i="13"/>
  <c r="EJ85" i="13" s="1"/>
  <c r="FU85" i="13"/>
  <c r="FV85" i="13" s="1"/>
  <c r="HG85" i="13"/>
  <c r="HH85" i="13" s="1"/>
  <c r="IS85" i="13"/>
  <c r="IT85" i="13" s="1"/>
  <c r="AH88" i="13"/>
  <c r="AI88" i="13" s="1"/>
  <c r="CD88" i="13"/>
  <c r="CE88" i="13" s="1"/>
  <c r="DP88" i="13"/>
  <c r="DQ88" i="13" s="1"/>
  <c r="FB88" i="13"/>
  <c r="FC88" i="13" s="1"/>
  <c r="GN88" i="13"/>
  <c r="GO88" i="13" s="1"/>
  <c r="HZ88" i="13"/>
  <c r="IA88" i="13" s="1"/>
  <c r="JL88" i="13"/>
  <c r="JM88" i="13" s="1"/>
  <c r="BF90" i="13"/>
  <c r="BG90" i="13" s="1"/>
  <c r="CW90" i="13"/>
  <c r="CX90" i="13" s="1"/>
  <c r="EI90" i="13"/>
  <c r="EJ90" i="13" s="1"/>
  <c r="FU90" i="13"/>
  <c r="FV90" i="13" s="1"/>
  <c r="HG90" i="13"/>
  <c r="HH90" i="13" s="1"/>
  <c r="IS90" i="13"/>
  <c r="IT90" i="13" s="1"/>
  <c r="AH92" i="13"/>
  <c r="AI92" i="13" s="1"/>
  <c r="BF95" i="13"/>
  <c r="BG95" i="13" s="1"/>
  <c r="CW95" i="13"/>
  <c r="CX95" i="13" s="1"/>
  <c r="DN95" i="13"/>
  <c r="DO95" i="13" s="1"/>
  <c r="FU95" i="13"/>
  <c r="FV95" i="13" s="1"/>
  <c r="IQ95" i="13"/>
  <c r="IR95" i="13" s="1"/>
  <c r="IT95" i="13"/>
  <c r="FA97" i="13"/>
  <c r="EH100" i="13"/>
  <c r="CV101" i="13"/>
  <c r="IR101" i="13"/>
  <c r="BE102" i="13"/>
  <c r="HF102" i="13"/>
  <c r="AG104" i="13"/>
  <c r="GM104" i="13"/>
  <c r="BE105" i="13"/>
  <c r="CV105" i="13"/>
  <c r="CV106" i="13"/>
  <c r="IR106" i="13"/>
  <c r="BE110" i="13"/>
  <c r="HF110" i="13"/>
  <c r="EH116" i="13"/>
  <c r="CC118" i="13"/>
  <c r="FA118" i="13"/>
  <c r="EH120" i="13"/>
  <c r="FT123" i="13"/>
  <c r="CC125" i="13"/>
  <c r="AG97" i="13"/>
  <c r="GM97" i="13"/>
  <c r="FT100" i="13"/>
  <c r="EH101" i="13"/>
  <c r="CV102" i="13"/>
  <c r="IR102" i="13"/>
  <c r="EH105" i="13"/>
  <c r="FT105" i="13"/>
  <c r="HF105" i="13"/>
  <c r="IR105" i="13"/>
  <c r="FT116" i="13"/>
  <c r="FT120" i="13"/>
  <c r="CC126" i="13"/>
  <c r="BG96" i="13"/>
  <c r="CX96" i="13"/>
  <c r="EJ96" i="13"/>
  <c r="FV96" i="13"/>
  <c r="HH96" i="13"/>
  <c r="AH97" i="13"/>
  <c r="AI97" i="13" s="1"/>
  <c r="CD97" i="13"/>
  <c r="CE97" i="13" s="1"/>
  <c r="DP97" i="13"/>
  <c r="DQ97" i="13" s="1"/>
  <c r="FB97" i="13"/>
  <c r="FC97" i="13" s="1"/>
  <c r="GN97" i="13"/>
  <c r="GO97" i="13" s="1"/>
  <c r="HZ97" i="13"/>
  <c r="IA97" i="13" s="1"/>
  <c r="JL97" i="13"/>
  <c r="JM97" i="13" s="1"/>
  <c r="BF100" i="13"/>
  <c r="BG100" i="13" s="1"/>
  <c r="CW100" i="13"/>
  <c r="CX100" i="13" s="1"/>
  <c r="EI100" i="13"/>
  <c r="EJ100" i="13" s="1"/>
  <c r="FU100" i="13"/>
  <c r="HG100" i="13"/>
  <c r="HH100" i="13" s="1"/>
  <c r="IS100" i="13"/>
  <c r="IT100" i="13" s="1"/>
  <c r="BF101" i="13"/>
  <c r="BG101" i="13" s="1"/>
  <c r="CW101" i="13"/>
  <c r="CX101" i="13" s="1"/>
  <c r="EI101" i="13"/>
  <c r="EJ101" i="13" s="1"/>
  <c r="FU101" i="13"/>
  <c r="FV101" i="13" s="1"/>
  <c r="HG101" i="13"/>
  <c r="HH101" i="13" s="1"/>
  <c r="IS101" i="13"/>
  <c r="IT101" i="13" s="1"/>
  <c r="BF102" i="13"/>
  <c r="BG102" i="13" s="1"/>
  <c r="CW102" i="13"/>
  <c r="CX102" i="13" s="1"/>
  <c r="EI102" i="13"/>
  <c r="EJ102" i="13" s="1"/>
  <c r="FU102" i="13"/>
  <c r="FV102" i="13" s="1"/>
  <c r="HG102" i="13"/>
  <c r="HH102" i="13" s="1"/>
  <c r="IS102" i="13"/>
  <c r="IT102" i="13" s="1"/>
  <c r="BG103" i="13"/>
  <c r="CX103" i="13"/>
  <c r="EJ103" i="13"/>
  <c r="FV103" i="13"/>
  <c r="HH103" i="13"/>
  <c r="IT103" i="13"/>
  <c r="AH104" i="13"/>
  <c r="AI104" i="13" s="1"/>
  <c r="CD104" i="13"/>
  <c r="CE104" i="13" s="1"/>
  <c r="DP104" i="13"/>
  <c r="DQ104" i="13" s="1"/>
  <c r="FB104" i="13"/>
  <c r="FC104" i="13" s="1"/>
  <c r="GN104" i="13"/>
  <c r="GO104" i="13" s="1"/>
  <c r="HZ104" i="13"/>
  <c r="IA104" i="13" s="1"/>
  <c r="JL104" i="13"/>
  <c r="JM104" i="13" s="1"/>
  <c r="AI105" i="13"/>
  <c r="CE105" i="13"/>
  <c r="DQ105" i="13"/>
  <c r="BF106" i="13"/>
  <c r="BG106" i="13" s="1"/>
  <c r="CW106" i="13"/>
  <c r="CX106" i="13" s="1"/>
  <c r="EI106" i="13"/>
  <c r="EJ106" i="13" s="1"/>
  <c r="FU106" i="13"/>
  <c r="FV106" i="13" s="1"/>
  <c r="HG106" i="13"/>
  <c r="HH106" i="13" s="1"/>
  <c r="IS106" i="13"/>
  <c r="IT106" i="13" s="1"/>
  <c r="BF110" i="13"/>
  <c r="BG110" i="13" s="1"/>
  <c r="CW110" i="13"/>
  <c r="CX110" i="13" s="1"/>
  <c r="EI110" i="13"/>
  <c r="EJ110" i="13" s="1"/>
  <c r="FU110" i="13"/>
  <c r="FV110" i="13" s="1"/>
  <c r="HG110" i="13"/>
  <c r="HH110" i="13" s="1"/>
  <c r="IS110" i="13"/>
  <c r="IT110" i="13" s="1"/>
  <c r="BF116" i="13"/>
  <c r="BG116" i="13" s="1"/>
  <c r="CW116" i="13"/>
  <c r="CX116" i="13" s="1"/>
  <c r="EI116" i="13"/>
  <c r="EJ116" i="13" s="1"/>
  <c r="FU116" i="13"/>
  <c r="FV116" i="13" s="1"/>
  <c r="HG116" i="13"/>
  <c r="HH116" i="13" s="1"/>
  <c r="IS116" i="13"/>
  <c r="IT116" i="13" s="1"/>
  <c r="AH118" i="13"/>
  <c r="AI118" i="13" s="1"/>
  <c r="CD118" i="13"/>
  <c r="CE118" i="13" s="1"/>
  <c r="DP118" i="13"/>
  <c r="DQ118" i="13" s="1"/>
  <c r="FB118" i="13"/>
  <c r="FC118" i="13" s="1"/>
  <c r="GN118" i="13"/>
  <c r="GO118" i="13" s="1"/>
  <c r="HZ118" i="13"/>
  <c r="IA118" i="13" s="1"/>
  <c r="JL118" i="13"/>
  <c r="JM118" i="13" s="1"/>
  <c r="BF120" i="13"/>
  <c r="BG120" i="13" s="1"/>
  <c r="CW120" i="13"/>
  <c r="CX120" i="13" s="1"/>
  <c r="EI120" i="13"/>
  <c r="EJ120" i="13" s="1"/>
  <c r="FU120" i="13"/>
  <c r="FV120" i="13" s="1"/>
  <c r="HG120" i="13"/>
  <c r="HH120" i="13" s="1"/>
  <c r="IS120" i="13"/>
  <c r="IT120" i="13" s="1"/>
  <c r="BF123" i="13"/>
  <c r="BG123" i="13" s="1"/>
  <c r="CW123" i="13"/>
  <c r="CX123" i="13" s="1"/>
  <c r="EI123" i="13"/>
  <c r="EJ123" i="13" s="1"/>
  <c r="FU123" i="13"/>
  <c r="FV123" i="13" s="1"/>
  <c r="HG123" i="13"/>
  <c r="HH123" i="13" s="1"/>
  <c r="IS123" i="13"/>
  <c r="IT123" i="13" s="1"/>
  <c r="AH125" i="13"/>
  <c r="AI125" i="13" s="1"/>
  <c r="CD125" i="13"/>
  <c r="CE125" i="13" s="1"/>
  <c r="DP125" i="13"/>
  <c r="DQ125" i="13" s="1"/>
  <c r="FB125" i="13"/>
  <c r="FC125" i="13" s="1"/>
  <c r="CX126" i="13"/>
  <c r="GN126" i="13"/>
  <c r="GO126" i="13" s="1"/>
  <c r="AH96" i="13"/>
  <c r="AI96" i="13" s="1"/>
  <c r="BD96" i="13"/>
  <c r="BE96" i="13" s="1"/>
  <c r="CD96" i="13"/>
  <c r="CE96" i="13" s="1"/>
  <c r="CU96" i="13"/>
  <c r="CV96" i="13" s="1"/>
  <c r="DP96" i="13"/>
  <c r="DQ96" i="13" s="1"/>
  <c r="EG96" i="13"/>
  <c r="EH96" i="13" s="1"/>
  <c r="FB96" i="13"/>
  <c r="FC96" i="13" s="1"/>
  <c r="FS96" i="13"/>
  <c r="FT96" i="13" s="1"/>
  <c r="GN96" i="13"/>
  <c r="GO96" i="13" s="1"/>
  <c r="HE96" i="13"/>
  <c r="HF96" i="13" s="1"/>
  <c r="HZ96" i="13"/>
  <c r="IA96" i="13" s="1"/>
  <c r="IQ96" i="13"/>
  <c r="IR96" i="13" s="1"/>
  <c r="JL96" i="13"/>
  <c r="JM96" i="13" s="1"/>
  <c r="AF99" i="13"/>
  <c r="AG99" i="13" s="1"/>
  <c r="BF99" i="13"/>
  <c r="BG99" i="13" s="1"/>
  <c r="CB99" i="13"/>
  <c r="CC99" i="13" s="1"/>
  <c r="CW99" i="13"/>
  <c r="CX99" i="13" s="1"/>
  <c r="DN99" i="13"/>
  <c r="DO99" i="13" s="1"/>
  <c r="EI99" i="13"/>
  <c r="EJ99" i="13" s="1"/>
  <c r="EZ99" i="13"/>
  <c r="FA99" i="13" s="1"/>
  <c r="FU99" i="13"/>
  <c r="FV99" i="13" s="1"/>
  <c r="GL99" i="13"/>
  <c r="GM99" i="13" s="1"/>
  <c r="HG99" i="13"/>
  <c r="HH99" i="13" s="1"/>
  <c r="HX99" i="13"/>
  <c r="HY99" i="13" s="1"/>
  <c r="IS99" i="13"/>
  <c r="IT99" i="13" s="1"/>
  <c r="JJ99" i="13"/>
  <c r="JK99" i="13" s="1"/>
  <c r="FV100" i="13"/>
  <c r="AH103" i="13"/>
  <c r="AI103" i="13" s="1"/>
  <c r="BD103" i="13"/>
  <c r="BE103" i="13" s="1"/>
  <c r="CD103" i="13"/>
  <c r="CE103" i="13" s="1"/>
  <c r="CU103" i="13"/>
  <c r="CV103" i="13" s="1"/>
  <c r="DP103" i="13"/>
  <c r="DQ103" i="13" s="1"/>
  <c r="EG103" i="13"/>
  <c r="EH103" i="13" s="1"/>
  <c r="FB103" i="13"/>
  <c r="FC103" i="13" s="1"/>
  <c r="FS103" i="13"/>
  <c r="FT103" i="13" s="1"/>
  <c r="GN103" i="13"/>
  <c r="GO103" i="13" s="1"/>
  <c r="HE103" i="13"/>
  <c r="HF103" i="13" s="1"/>
  <c r="HZ103" i="13"/>
  <c r="IA103" i="13" s="1"/>
  <c r="IQ103" i="13"/>
  <c r="IR103" i="13" s="1"/>
  <c r="JL103" i="13"/>
  <c r="JM103" i="13" s="1"/>
  <c r="AF105" i="13"/>
  <c r="AG105" i="13" s="1"/>
  <c r="BF105" i="13"/>
  <c r="BG105" i="13" s="1"/>
  <c r="CB105" i="13"/>
  <c r="CC105" i="13" s="1"/>
  <c r="CW105" i="13"/>
  <c r="CX105" i="13" s="1"/>
  <c r="DN105" i="13"/>
  <c r="DO105" i="13" s="1"/>
  <c r="EI105" i="13"/>
  <c r="EJ105" i="13" s="1"/>
  <c r="EZ105" i="13"/>
  <c r="FA105" i="13" s="1"/>
  <c r="FU105" i="13"/>
  <c r="FV105" i="13" s="1"/>
  <c r="GL105" i="13"/>
  <c r="GM105" i="13" s="1"/>
  <c r="HG105" i="13"/>
  <c r="HH105" i="13" s="1"/>
  <c r="HX105" i="13"/>
  <c r="HY105" i="13" s="1"/>
  <c r="IS105" i="13"/>
  <c r="IT105" i="13" s="1"/>
  <c r="JJ105" i="13"/>
  <c r="JK105" i="13" s="1"/>
  <c r="AF109" i="13"/>
  <c r="AG109" i="13" s="1"/>
  <c r="BF109" i="13"/>
  <c r="BG109" i="13" s="1"/>
  <c r="CB109" i="13"/>
  <c r="CC109" i="13" s="1"/>
  <c r="CW109" i="13"/>
  <c r="CX109" i="13" s="1"/>
  <c r="DN109" i="13"/>
  <c r="DO109" i="13" s="1"/>
  <c r="EI109" i="13"/>
  <c r="EJ109" i="13" s="1"/>
  <c r="EZ109" i="13"/>
  <c r="FA109" i="13" s="1"/>
  <c r="FU109" i="13"/>
  <c r="FV109" i="13" s="1"/>
  <c r="GL109" i="13"/>
  <c r="GM109" i="13" s="1"/>
  <c r="HG109" i="13"/>
  <c r="HH109" i="13" s="1"/>
  <c r="HX109" i="13"/>
  <c r="HY109" i="13" s="1"/>
  <c r="IS109" i="13"/>
  <c r="IT109" i="13" s="1"/>
  <c r="JJ109" i="13"/>
  <c r="JK109" i="13" s="1"/>
  <c r="AF113" i="13"/>
  <c r="AG113" i="13" s="1"/>
  <c r="BF113" i="13"/>
  <c r="BG113" i="13" s="1"/>
  <c r="CB113" i="13"/>
  <c r="CC113" i="13" s="1"/>
  <c r="CW113" i="13"/>
  <c r="CX113" i="13" s="1"/>
  <c r="DN113" i="13"/>
  <c r="DO113" i="13" s="1"/>
  <c r="EI113" i="13"/>
  <c r="EJ113" i="13" s="1"/>
  <c r="EZ113" i="13"/>
  <c r="FA113" i="13" s="1"/>
  <c r="FU113" i="13"/>
  <c r="FV113" i="13" s="1"/>
  <c r="GL113" i="13"/>
  <c r="GM113" i="13" s="1"/>
  <c r="HG113" i="13"/>
  <c r="HH113" i="13" s="1"/>
  <c r="HX113" i="13"/>
  <c r="HY113" i="13" s="1"/>
  <c r="IS113" i="13"/>
  <c r="IT113" i="13" s="1"/>
  <c r="JJ113" i="13"/>
  <c r="JK113" i="13" s="1"/>
  <c r="AH117" i="13"/>
  <c r="AI117" i="13" s="1"/>
  <c r="BD117" i="13"/>
  <c r="BE117" i="13" s="1"/>
  <c r="CD117" i="13"/>
  <c r="CE117" i="13" s="1"/>
  <c r="CU117" i="13"/>
  <c r="CV117" i="13" s="1"/>
  <c r="DP117" i="13"/>
  <c r="DQ117" i="13" s="1"/>
  <c r="EG117" i="13"/>
  <c r="EH117" i="13" s="1"/>
  <c r="FB117" i="13"/>
  <c r="FC117" i="13" s="1"/>
  <c r="FS117" i="13"/>
  <c r="FT117" i="13" s="1"/>
  <c r="GN117" i="13"/>
  <c r="GO117" i="13" s="1"/>
  <c r="HE117" i="13"/>
  <c r="HF117" i="13" s="1"/>
  <c r="HZ117" i="13"/>
  <c r="IA117" i="13" s="1"/>
  <c r="IQ117" i="13"/>
  <c r="IR117" i="13" s="1"/>
  <c r="JL117" i="13"/>
  <c r="JM117" i="13" s="1"/>
  <c r="AF119" i="13"/>
  <c r="AG119" i="13" s="1"/>
  <c r="BF119" i="13"/>
  <c r="BG119" i="13" s="1"/>
  <c r="CB119" i="13"/>
  <c r="CC119" i="13" s="1"/>
  <c r="CW119" i="13"/>
  <c r="CX119" i="13" s="1"/>
  <c r="DN119" i="13"/>
  <c r="DO119" i="13" s="1"/>
  <c r="EI119" i="13"/>
  <c r="EJ119" i="13" s="1"/>
  <c r="EZ119" i="13"/>
  <c r="FA119" i="13" s="1"/>
  <c r="FU119" i="13"/>
  <c r="FV119" i="13" s="1"/>
  <c r="GL119" i="13"/>
  <c r="GM119" i="13" s="1"/>
  <c r="HG119" i="13"/>
  <c r="HH119" i="13" s="1"/>
  <c r="HX119" i="13"/>
  <c r="HY119" i="13" s="1"/>
  <c r="IS119" i="13"/>
  <c r="IT119" i="13" s="1"/>
  <c r="JJ119" i="13"/>
  <c r="JK119" i="13" s="1"/>
  <c r="AF122" i="13"/>
  <c r="AG122" i="13" s="1"/>
  <c r="BF122" i="13"/>
  <c r="BG122" i="13" s="1"/>
  <c r="CB122" i="13"/>
  <c r="CC122" i="13" s="1"/>
  <c r="CW122" i="13"/>
  <c r="CX122" i="13" s="1"/>
  <c r="DN122" i="13"/>
  <c r="DO122" i="13" s="1"/>
  <c r="EI122" i="13"/>
  <c r="EJ122" i="13" s="1"/>
  <c r="EZ122" i="13"/>
  <c r="FA122" i="13" s="1"/>
  <c r="FU122" i="13"/>
  <c r="FV122" i="13" s="1"/>
  <c r="GL122" i="13"/>
  <c r="GM122" i="13" s="1"/>
  <c r="HG122" i="13"/>
  <c r="HH122" i="13" s="1"/>
  <c r="HX122" i="13"/>
  <c r="HY122" i="13" s="1"/>
  <c r="IS122" i="13"/>
  <c r="IT122" i="13" s="1"/>
  <c r="JJ122" i="13"/>
  <c r="JK122" i="13" s="1"/>
  <c r="AH124" i="13"/>
  <c r="AI124" i="13" s="1"/>
  <c r="BD124" i="13"/>
  <c r="BE124" i="13" s="1"/>
  <c r="CD124" i="13"/>
  <c r="CE124" i="13" s="1"/>
  <c r="CU124" i="13"/>
  <c r="CV124" i="13" s="1"/>
  <c r="DP124" i="13"/>
  <c r="DQ124" i="13" s="1"/>
  <c r="EG124" i="13"/>
  <c r="EH124" i="13" s="1"/>
  <c r="FB124" i="13"/>
  <c r="FC124" i="13" s="1"/>
  <c r="FS124" i="13"/>
  <c r="FT124" i="13" s="1"/>
  <c r="GN124" i="13"/>
  <c r="GO124" i="13" s="1"/>
  <c r="HE124" i="13"/>
  <c r="HF124" i="13" s="1"/>
  <c r="HZ124" i="13"/>
  <c r="IA124" i="13" s="1"/>
  <c r="IQ124" i="13"/>
  <c r="IR124" i="13" s="1"/>
  <c r="JL124" i="13"/>
  <c r="JM124" i="13" s="1"/>
  <c r="FU125" i="13"/>
  <c r="FV125" i="13" s="1"/>
  <c r="IS125" i="13"/>
  <c r="IT125" i="13" s="1"/>
  <c r="AH126" i="13"/>
  <c r="AI126" i="13" s="1"/>
  <c r="BF126" i="13"/>
  <c r="BG126" i="13" s="1"/>
  <c r="DP126" i="13"/>
  <c r="DQ126" i="13" s="1"/>
  <c r="EI126" i="13"/>
  <c r="EJ126" i="13" s="1"/>
  <c r="IQ126" i="13"/>
  <c r="IR126" i="13" s="1"/>
  <c r="CV129" i="13"/>
  <c r="IR129" i="13"/>
  <c r="CC131" i="13"/>
  <c r="HY131" i="13"/>
  <c r="CC134" i="13"/>
  <c r="HY134" i="13"/>
  <c r="FT136" i="13"/>
  <c r="FA138" i="13"/>
  <c r="FA141" i="13"/>
  <c r="CV143" i="13"/>
  <c r="IR143" i="13"/>
  <c r="DO153" i="13"/>
  <c r="JK153" i="13"/>
  <c r="BE154" i="13"/>
  <c r="EH154" i="13"/>
  <c r="HF154" i="13"/>
  <c r="IR154" i="13"/>
  <c r="BD116" i="13"/>
  <c r="BE116" i="13" s="1"/>
  <c r="CU116" i="13"/>
  <c r="CV116" i="13" s="1"/>
  <c r="CU126" i="13"/>
  <c r="CV126" i="13" s="1"/>
  <c r="FS126" i="13"/>
  <c r="FT126" i="13" s="1"/>
  <c r="GL126" i="13"/>
  <c r="GM126" i="13" s="1"/>
  <c r="EH128" i="13"/>
  <c r="EH129" i="13"/>
  <c r="CC130" i="13"/>
  <c r="HY130" i="13"/>
  <c r="DO131" i="13"/>
  <c r="JK131" i="13"/>
  <c r="BE132" i="13"/>
  <c r="HF132" i="13"/>
  <c r="DO134" i="13"/>
  <c r="JK134" i="13"/>
  <c r="BE135" i="13"/>
  <c r="HF135" i="13"/>
  <c r="BE136" i="13"/>
  <c r="HF136" i="13"/>
  <c r="FA137" i="13"/>
  <c r="AG138" i="13"/>
  <c r="GM138" i="13"/>
  <c r="EH139" i="13"/>
  <c r="AG141" i="13"/>
  <c r="GM141" i="13"/>
  <c r="EH142" i="13"/>
  <c r="EH143" i="13"/>
  <c r="CC144" i="13"/>
  <c r="HY144" i="13"/>
  <c r="EH146" i="13"/>
  <c r="EH148" i="13"/>
  <c r="DO152" i="13"/>
  <c r="JK152" i="13"/>
  <c r="FA153" i="13"/>
  <c r="CC154" i="13"/>
  <c r="FA154" i="13"/>
  <c r="AG156" i="13"/>
  <c r="HG125" i="13"/>
  <c r="HH125" i="13" s="1"/>
  <c r="BE126" i="13"/>
  <c r="CD126" i="13"/>
  <c r="CE126" i="13" s="1"/>
  <c r="EH126" i="13"/>
  <c r="FB126" i="13"/>
  <c r="FC126" i="13" s="1"/>
  <c r="FU126" i="13"/>
  <c r="FV126" i="13" s="1"/>
  <c r="HE126" i="13"/>
  <c r="HF126" i="13" s="1"/>
  <c r="HH126" i="13"/>
  <c r="IS126" i="13"/>
  <c r="IT126" i="13" s="1"/>
  <c r="FT128" i="13"/>
  <c r="DO130" i="13"/>
  <c r="JK130" i="13"/>
  <c r="CV132" i="13"/>
  <c r="IR132" i="13"/>
  <c r="CV135" i="13"/>
  <c r="IR135" i="13"/>
  <c r="AG137" i="13"/>
  <c r="GM137" i="13"/>
  <c r="FT139" i="13"/>
  <c r="FT142" i="13"/>
  <c r="DO144" i="13"/>
  <c r="JK144" i="13"/>
  <c r="FT148" i="13"/>
  <c r="FA152" i="13"/>
  <c r="BF129" i="13"/>
  <c r="BG129" i="13" s="1"/>
  <c r="CW129" i="13"/>
  <c r="CX129" i="13" s="1"/>
  <c r="EI129" i="13"/>
  <c r="EJ129" i="13" s="1"/>
  <c r="FU129" i="13"/>
  <c r="FV129" i="13" s="1"/>
  <c r="HG129" i="13"/>
  <c r="HH129" i="13" s="1"/>
  <c r="IS129" i="13"/>
  <c r="IT129" i="13" s="1"/>
  <c r="AH131" i="13"/>
  <c r="CD131" i="13"/>
  <c r="CE131" i="13" s="1"/>
  <c r="DP131" i="13"/>
  <c r="DQ131" i="13" s="1"/>
  <c r="FB131" i="13"/>
  <c r="FC131" i="13" s="1"/>
  <c r="GN131" i="13"/>
  <c r="GO131" i="13" s="1"/>
  <c r="HZ131" i="13"/>
  <c r="IA131" i="13" s="1"/>
  <c r="JL131" i="13"/>
  <c r="JM131" i="13" s="1"/>
  <c r="AH134" i="13"/>
  <c r="AI134" i="13" s="1"/>
  <c r="CD134" i="13"/>
  <c r="CE134" i="13" s="1"/>
  <c r="DP134" i="13"/>
  <c r="DQ134" i="13" s="1"/>
  <c r="FB134" i="13"/>
  <c r="FC134" i="13" s="1"/>
  <c r="GN134" i="13"/>
  <c r="GO134" i="13" s="1"/>
  <c r="HZ134" i="13"/>
  <c r="IA134" i="13" s="1"/>
  <c r="JL134" i="13"/>
  <c r="JM134" i="13" s="1"/>
  <c r="BF136" i="13"/>
  <c r="BG136" i="13" s="1"/>
  <c r="CW136" i="13"/>
  <c r="CX136" i="13" s="1"/>
  <c r="EI136" i="13"/>
  <c r="EJ136" i="13" s="1"/>
  <c r="FU136" i="13"/>
  <c r="FV136" i="13" s="1"/>
  <c r="HG136" i="13"/>
  <c r="HH136" i="13" s="1"/>
  <c r="IS136" i="13"/>
  <c r="IT136" i="13" s="1"/>
  <c r="AH138" i="13"/>
  <c r="AI138" i="13" s="1"/>
  <c r="CD138" i="13"/>
  <c r="CE138" i="13" s="1"/>
  <c r="DP138" i="13"/>
  <c r="DQ138" i="13" s="1"/>
  <c r="FB138" i="13"/>
  <c r="FC138" i="13" s="1"/>
  <c r="GN138" i="13"/>
  <c r="GO138" i="13" s="1"/>
  <c r="HZ138" i="13"/>
  <c r="IA138" i="13" s="1"/>
  <c r="JL138" i="13"/>
  <c r="JM138" i="13" s="1"/>
  <c r="AH141" i="13"/>
  <c r="AI141" i="13" s="1"/>
  <c r="CD141" i="13"/>
  <c r="CE141" i="13" s="1"/>
  <c r="DP141" i="13"/>
  <c r="DQ141" i="13" s="1"/>
  <c r="FB141" i="13"/>
  <c r="FC141" i="13" s="1"/>
  <c r="GN141" i="13"/>
  <c r="GO141" i="13" s="1"/>
  <c r="HZ141" i="13"/>
  <c r="IA141" i="13" s="1"/>
  <c r="JL141" i="13"/>
  <c r="JM141" i="13" s="1"/>
  <c r="BF143" i="13"/>
  <c r="BG143" i="13" s="1"/>
  <c r="CW143" i="13"/>
  <c r="CX143" i="13" s="1"/>
  <c r="EI143" i="13"/>
  <c r="EJ143" i="13" s="1"/>
  <c r="FU143" i="13"/>
  <c r="FV143" i="13" s="1"/>
  <c r="HG143" i="13"/>
  <c r="HH143" i="13" s="1"/>
  <c r="IS143" i="13"/>
  <c r="IT143" i="13" s="1"/>
  <c r="BF146" i="13"/>
  <c r="BG146" i="13" s="1"/>
  <c r="CW146" i="13"/>
  <c r="CX146" i="13" s="1"/>
  <c r="EI146" i="13"/>
  <c r="EJ146" i="13" s="1"/>
  <c r="FU146" i="13"/>
  <c r="FV146" i="13" s="1"/>
  <c r="HG146" i="13"/>
  <c r="HH146" i="13" s="1"/>
  <c r="IS146" i="13"/>
  <c r="IT146" i="13" s="1"/>
  <c r="BF151" i="13"/>
  <c r="BG151" i="13" s="1"/>
  <c r="CW151" i="13"/>
  <c r="CX151" i="13" s="1"/>
  <c r="EI151" i="13"/>
  <c r="EJ151" i="13" s="1"/>
  <c r="FU151" i="13"/>
  <c r="FV151" i="13" s="1"/>
  <c r="HG151" i="13"/>
  <c r="HH151" i="13" s="1"/>
  <c r="IS151" i="13"/>
  <c r="IT151" i="13" s="1"/>
  <c r="AH153" i="13"/>
  <c r="AI153" i="13" s="1"/>
  <c r="CD153" i="13"/>
  <c r="CE153" i="13" s="1"/>
  <c r="DP153" i="13"/>
  <c r="DQ153" i="13" s="1"/>
  <c r="FB153" i="13"/>
  <c r="FC153" i="13" s="1"/>
  <c r="GN153" i="13"/>
  <c r="GO153" i="13" s="1"/>
  <c r="HZ153" i="13"/>
  <c r="IA153" i="13" s="1"/>
  <c r="JL153" i="13"/>
  <c r="JM153" i="13" s="1"/>
  <c r="BF128" i="13"/>
  <c r="BG128" i="13" s="1"/>
  <c r="CW128" i="13"/>
  <c r="CX128" i="13" s="1"/>
  <c r="EI128" i="13"/>
  <c r="EJ128" i="13" s="1"/>
  <c r="FU128" i="13"/>
  <c r="FV128" i="13" s="1"/>
  <c r="HG128" i="13"/>
  <c r="HH128" i="13" s="1"/>
  <c r="IS128" i="13"/>
  <c r="IT128" i="13" s="1"/>
  <c r="AH130" i="13"/>
  <c r="AI130" i="13" s="1"/>
  <c r="CD130" i="13"/>
  <c r="CE130" i="13" s="1"/>
  <c r="DP130" i="13"/>
  <c r="DQ130" i="13" s="1"/>
  <c r="FB130" i="13"/>
  <c r="FC130" i="13" s="1"/>
  <c r="GN130" i="13"/>
  <c r="GO130" i="13" s="1"/>
  <c r="HZ130" i="13"/>
  <c r="IA130" i="13" s="1"/>
  <c r="JL130" i="13"/>
  <c r="JM130" i="13" s="1"/>
  <c r="AI131" i="13"/>
  <c r="BF132" i="13"/>
  <c r="BG132" i="13" s="1"/>
  <c r="CW132" i="13"/>
  <c r="CX132" i="13" s="1"/>
  <c r="EI132" i="13"/>
  <c r="EJ132" i="13" s="1"/>
  <c r="FU132" i="13"/>
  <c r="FV132" i="13" s="1"/>
  <c r="HG132" i="13"/>
  <c r="HH132" i="13" s="1"/>
  <c r="IS132" i="13"/>
  <c r="IT132" i="13" s="1"/>
  <c r="BF135" i="13"/>
  <c r="BG135" i="13" s="1"/>
  <c r="CW135" i="13"/>
  <c r="CX135" i="13" s="1"/>
  <c r="EI135" i="13"/>
  <c r="EJ135" i="13" s="1"/>
  <c r="FU135" i="13"/>
  <c r="FV135" i="13" s="1"/>
  <c r="HG135" i="13"/>
  <c r="HH135" i="13" s="1"/>
  <c r="IS135" i="13"/>
  <c r="IT135" i="13" s="1"/>
  <c r="AH137" i="13"/>
  <c r="AI137" i="13" s="1"/>
  <c r="CD137" i="13"/>
  <c r="CE137" i="13" s="1"/>
  <c r="DP137" i="13"/>
  <c r="DQ137" i="13" s="1"/>
  <c r="FB137" i="13"/>
  <c r="FC137" i="13" s="1"/>
  <c r="GN137" i="13"/>
  <c r="GO137" i="13" s="1"/>
  <c r="HZ137" i="13"/>
  <c r="IA137" i="13" s="1"/>
  <c r="JL137" i="13"/>
  <c r="JM137" i="13" s="1"/>
  <c r="BF139" i="13"/>
  <c r="BG139" i="13" s="1"/>
  <c r="CW139" i="13"/>
  <c r="CX139" i="13" s="1"/>
  <c r="EI139" i="13"/>
  <c r="EJ139" i="13" s="1"/>
  <c r="FU139" i="13"/>
  <c r="FV139" i="13" s="1"/>
  <c r="HG139" i="13"/>
  <c r="HH139" i="13" s="1"/>
  <c r="IS139" i="13"/>
  <c r="IT139" i="13" s="1"/>
  <c r="BF142" i="13"/>
  <c r="BG142" i="13" s="1"/>
  <c r="CW142" i="13"/>
  <c r="CX142" i="13" s="1"/>
  <c r="EI142" i="13"/>
  <c r="EJ142" i="13" s="1"/>
  <c r="FU142" i="13"/>
  <c r="FV142" i="13" s="1"/>
  <c r="HG142" i="13"/>
  <c r="HH142" i="13" s="1"/>
  <c r="IS142" i="13"/>
  <c r="IT142" i="13" s="1"/>
  <c r="AH144" i="13"/>
  <c r="AI144" i="13" s="1"/>
  <c r="CD144" i="13"/>
  <c r="CE144" i="13" s="1"/>
  <c r="DP144" i="13"/>
  <c r="DQ144" i="13" s="1"/>
  <c r="FB144" i="13"/>
  <c r="FC144" i="13" s="1"/>
  <c r="GN144" i="13"/>
  <c r="GO144" i="13" s="1"/>
  <c r="HZ144" i="13"/>
  <c r="IA144" i="13" s="1"/>
  <c r="JL144" i="13"/>
  <c r="JM144" i="13" s="1"/>
  <c r="BF148" i="13"/>
  <c r="BG148" i="13" s="1"/>
  <c r="CW148" i="13"/>
  <c r="CX148" i="13" s="1"/>
  <c r="EI148" i="13"/>
  <c r="EJ148" i="13" s="1"/>
  <c r="FU148" i="13"/>
  <c r="FV148" i="13" s="1"/>
  <c r="HG148" i="13"/>
  <c r="HH148" i="13" s="1"/>
  <c r="IS148" i="13"/>
  <c r="IT148" i="13" s="1"/>
  <c r="AH152" i="13"/>
  <c r="AI152" i="13" s="1"/>
  <c r="CD152" i="13"/>
  <c r="CE152" i="13" s="1"/>
  <c r="DP152" i="13"/>
  <c r="DQ152" i="13" s="1"/>
  <c r="FB152" i="13"/>
  <c r="FC152" i="13" s="1"/>
  <c r="GN152" i="13"/>
  <c r="GO152" i="13" s="1"/>
  <c r="HZ152" i="13"/>
  <c r="IA152" i="13" s="1"/>
  <c r="JL152" i="13"/>
  <c r="JM152" i="13" s="1"/>
  <c r="AH156" i="13"/>
  <c r="AI156" i="13" s="1"/>
  <c r="CD156" i="13"/>
  <c r="CE156" i="13" s="1"/>
  <c r="DP156" i="13"/>
  <c r="DQ156" i="13" s="1"/>
  <c r="DN156" i="13"/>
  <c r="DO156" i="13" s="1"/>
  <c r="AG158" i="13"/>
  <c r="GM158" i="13"/>
  <c r="CV160" i="13"/>
  <c r="IR160" i="13"/>
  <c r="FA162" i="13"/>
  <c r="EH165" i="13"/>
  <c r="BE166" i="13"/>
  <c r="HF166" i="13"/>
  <c r="EH167" i="13"/>
  <c r="AG169" i="13"/>
  <c r="GM169" i="13"/>
  <c r="CV173" i="13"/>
  <c r="IR173" i="13"/>
  <c r="FA175" i="13"/>
  <c r="DO178" i="13"/>
  <c r="JK178" i="13"/>
  <c r="BE180" i="13"/>
  <c r="HF180" i="13"/>
  <c r="AG182" i="13"/>
  <c r="GM182" i="13"/>
  <c r="EH186" i="13"/>
  <c r="HZ126" i="13"/>
  <c r="IA126" i="13" s="1"/>
  <c r="JL126" i="13"/>
  <c r="JM126" i="13" s="1"/>
  <c r="AH129" i="13"/>
  <c r="AI129" i="13" s="1"/>
  <c r="CD129" i="13"/>
  <c r="CE129" i="13" s="1"/>
  <c r="DP129" i="13"/>
  <c r="DQ129" i="13" s="1"/>
  <c r="FB129" i="13"/>
  <c r="FC129" i="13" s="1"/>
  <c r="GN129" i="13"/>
  <c r="GO129" i="13" s="1"/>
  <c r="HZ129" i="13"/>
  <c r="IA129" i="13" s="1"/>
  <c r="JL129" i="13"/>
  <c r="JM129" i="13" s="1"/>
  <c r="BF131" i="13"/>
  <c r="BG131" i="13" s="1"/>
  <c r="CW131" i="13"/>
  <c r="CX131" i="13" s="1"/>
  <c r="EI131" i="13"/>
  <c r="EJ131" i="13" s="1"/>
  <c r="FU131" i="13"/>
  <c r="FV131" i="13" s="1"/>
  <c r="HG131" i="13"/>
  <c r="HH131" i="13" s="1"/>
  <c r="IS131" i="13"/>
  <c r="IT131" i="13" s="1"/>
  <c r="BF134" i="13"/>
  <c r="BG134" i="13" s="1"/>
  <c r="CW134" i="13"/>
  <c r="CX134" i="13" s="1"/>
  <c r="EI134" i="13"/>
  <c r="EJ134" i="13" s="1"/>
  <c r="FU134" i="13"/>
  <c r="FV134" i="13" s="1"/>
  <c r="HG134" i="13"/>
  <c r="HH134" i="13" s="1"/>
  <c r="IS134" i="13"/>
  <c r="IT134" i="13" s="1"/>
  <c r="AH136" i="13"/>
  <c r="AI136" i="13" s="1"/>
  <c r="CD136" i="13"/>
  <c r="CE136" i="13" s="1"/>
  <c r="DP136" i="13"/>
  <c r="DQ136" i="13" s="1"/>
  <c r="FB136" i="13"/>
  <c r="FC136" i="13" s="1"/>
  <c r="GN136" i="13"/>
  <c r="GO136" i="13" s="1"/>
  <c r="HZ136" i="13"/>
  <c r="IA136" i="13" s="1"/>
  <c r="JL136" i="13"/>
  <c r="JM136" i="13" s="1"/>
  <c r="BF138" i="13"/>
  <c r="BG138" i="13" s="1"/>
  <c r="CW138" i="13"/>
  <c r="CX138" i="13" s="1"/>
  <c r="EI138" i="13"/>
  <c r="EJ138" i="13" s="1"/>
  <c r="FU138" i="13"/>
  <c r="FV138" i="13" s="1"/>
  <c r="HG138" i="13"/>
  <c r="HH138" i="13" s="1"/>
  <c r="IS138" i="13"/>
  <c r="IT138" i="13" s="1"/>
  <c r="BF141" i="13"/>
  <c r="BG141" i="13" s="1"/>
  <c r="CW141" i="13"/>
  <c r="CX141" i="13" s="1"/>
  <c r="EI141" i="13"/>
  <c r="EJ141" i="13" s="1"/>
  <c r="FU141" i="13"/>
  <c r="FV141" i="13" s="1"/>
  <c r="HG141" i="13"/>
  <c r="HH141" i="13" s="1"/>
  <c r="IS141" i="13"/>
  <c r="IT141" i="13" s="1"/>
  <c r="AH143" i="13"/>
  <c r="AI143" i="13" s="1"/>
  <c r="CD143" i="13"/>
  <c r="CE143" i="13" s="1"/>
  <c r="DP143" i="13"/>
  <c r="DQ143" i="13" s="1"/>
  <c r="FB143" i="13"/>
  <c r="FC143" i="13" s="1"/>
  <c r="GN143" i="13"/>
  <c r="GO143" i="13" s="1"/>
  <c r="HZ143" i="13"/>
  <c r="IA143" i="13" s="1"/>
  <c r="JL143" i="13"/>
  <c r="JM143" i="13" s="1"/>
  <c r="AH146" i="13"/>
  <c r="AI146" i="13" s="1"/>
  <c r="CD146" i="13"/>
  <c r="CE146" i="13" s="1"/>
  <c r="CU146" i="13"/>
  <c r="CV146" i="13" s="1"/>
  <c r="DP146" i="13"/>
  <c r="DQ146" i="13" s="1"/>
  <c r="FB146" i="13"/>
  <c r="FC146" i="13" s="1"/>
  <c r="FS146" i="13"/>
  <c r="FT146" i="13" s="1"/>
  <c r="GN146" i="13"/>
  <c r="GO146" i="13" s="1"/>
  <c r="HZ146" i="13"/>
  <c r="IA146" i="13" s="1"/>
  <c r="IQ146" i="13"/>
  <c r="IR146" i="13" s="1"/>
  <c r="JL146" i="13"/>
  <c r="JM146" i="13" s="1"/>
  <c r="AH151" i="13"/>
  <c r="AI151" i="13" s="1"/>
  <c r="BD151" i="13"/>
  <c r="BE151" i="13" s="1"/>
  <c r="CD151" i="13"/>
  <c r="CE151" i="13" s="1"/>
  <c r="CU151" i="13"/>
  <c r="CV151" i="13" s="1"/>
  <c r="DP151" i="13"/>
  <c r="DQ151" i="13" s="1"/>
  <c r="EG151" i="13"/>
  <c r="EH151" i="13" s="1"/>
  <c r="FB151" i="13"/>
  <c r="FC151" i="13" s="1"/>
  <c r="FS151" i="13"/>
  <c r="FT151" i="13" s="1"/>
  <c r="GN151" i="13"/>
  <c r="GO151" i="13" s="1"/>
  <c r="HE151" i="13"/>
  <c r="HF151" i="13" s="1"/>
  <c r="HZ151" i="13"/>
  <c r="IA151" i="13" s="1"/>
  <c r="IQ151" i="13"/>
  <c r="IR151" i="13" s="1"/>
  <c r="JL151" i="13"/>
  <c r="JM151" i="13" s="1"/>
  <c r="BF153" i="13"/>
  <c r="BG153" i="13" s="1"/>
  <c r="CW153" i="13"/>
  <c r="CX153" i="13" s="1"/>
  <c r="EI153" i="13"/>
  <c r="EJ153" i="13" s="1"/>
  <c r="FU153" i="13"/>
  <c r="FV153" i="13" s="1"/>
  <c r="HG153" i="13"/>
  <c r="HH153" i="13" s="1"/>
  <c r="IS153" i="13"/>
  <c r="IT153" i="13" s="1"/>
  <c r="CC158" i="13"/>
  <c r="HY158" i="13"/>
  <c r="EH160" i="13"/>
  <c r="AG162" i="13"/>
  <c r="GM162" i="13"/>
  <c r="FT165" i="13"/>
  <c r="CV166" i="13"/>
  <c r="IR166" i="13"/>
  <c r="FT167" i="13"/>
  <c r="CC169" i="13"/>
  <c r="HY169" i="13"/>
  <c r="EH173" i="13"/>
  <c r="AG175" i="13"/>
  <c r="GM175" i="13"/>
  <c r="FA178" i="13"/>
  <c r="CV180" i="13"/>
  <c r="IR180" i="13"/>
  <c r="CC182" i="13"/>
  <c r="HY182" i="13"/>
  <c r="DO158" i="13"/>
  <c r="JK158" i="13"/>
  <c r="FT160" i="13"/>
  <c r="CC162" i="13"/>
  <c r="HY162" i="13"/>
  <c r="BE165" i="13"/>
  <c r="HF165" i="13"/>
  <c r="AG166" i="13"/>
  <c r="EH166" i="13"/>
  <c r="BE167" i="13"/>
  <c r="HF167" i="13"/>
  <c r="DO169" i="13"/>
  <c r="JK169" i="13"/>
  <c r="FT173" i="13"/>
  <c r="CC175" i="13"/>
  <c r="HY175" i="13"/>
  <c r="AG178" i="13"/>
  <c r="GM178" i="13"/>
  <c r="EH179" i="13"/>
  <c r="EH180" i="13"/>
  <c r="CC181" i="13"/>
  <c r="HY181" i="13"/>
  <c r="DO182" i="13"/>
  <c r="JK182" i="13"/>
  <c r="FA184" i="13"/>
  <c r="BE186" i="13"/>
  <c r="AH158" i="13"/>
  <c r="AI158" i="13" s="1"/>
  <c r="CD158" i="13"/>
  <c r="CE158" i="13" s="1"/>
  <c r="DP158" i="13"/>
  <c r="DQ158" i="13" s="1"/>
  <c r="FB158" i="13"/>
  <c r="FC158" i="13" s="1"/>
  <c r="GN158" i="13"/>
  <c r="GO158" i="13" s="1"/>
  <c r="HZ158" i="13"/>
  <c r="IA158" i="13" s="1"/>
  <c r="JL158" i="13"/>
  <c r="JM158" i="13" s="1"/>
  <c r="BF160" i="13"/>
  <c r="BG160" i="13" s="1"/>
  <c r="CW160" i="13"/>
  <c r="CX160" i="13" s="1"/>
  <c r="EI160" i="13"/>
  <c r="EJ160" i="13" s="1"/>
  <c r="FU160" i="13"/>
  <c r="FV160" i="13" s="1"/>
  <c r="HG160" i="13"/>
  <c r="HH160" i="13" s="1"/>
  <c r="IS160" i="13"/>
  <c r="IT160" i="13" s="1"/>
  <c r="AH162" i="13"/>
  <c r="AI162" i="13" s="1"/>
  <c r="CD162" i="13"/>
  <c r="CE162" i="13" s="1"/>
  <c r="DP162" i="13"/>
  <c r="DQ162" i="13" s="1"/>
  <c r="FB162" i="13"/>
  <c r="FC162" i="13" s="1"/>
  <c r="GN162" i="13"/>
  <c r="GO162" i="13" s="1"/>
  <c r="HZ162" i="13"/>
  <c r="IA162" i="13" s="1"/>
  <c r="JL162" i="13"/>
  <c r="JM162" i="13" s="1"/>
  <c r="BF165" i="13"/>
  <c r="BG165" i="13" s="1"/>
  <c r="CW165" i="13"/>
  <c r="CX165" i="13" s="1"/>
  <c r="EI165" i="13"/>
  <c r="EJ165" i="13" s="1"/>
  <c r="FU165" i="13"/>
  <c r="FV165" i="13" s="1"/>
  <c r="HG165" i="13"/>
  <c r="HH165" i="13" s="1"/>
  <c r="IS165" i="13"/>
  <c r="IT165" i="13" s="1"/>
  <c r="BF166" i="13"/>
  <c r="BG166" i="13" s="1"/>
  <c r="CW166" i="13"/>
  <c r="CX166" i="13" s="1"/>
  <c r="EI166" i="13"/>
  <c r="EJ166" i="13" s="1"/>
  <c r="FU166" i="13"/>
  <c r="FV166" i="13" s="1"/>
  <c r="HG166" i="13"/>
  <c r="HH166" i="13" s="1"/>
  <c r="IS166" i="13"/>
  <c r="IT166" i="13" s="1"/>
  <c r="BF167" i="13"/>
  <c r="BG167" i="13" s="1"/>
  <c r="CW167" i="13"/>
  <c r="CX167" i="13" s="1"/>
  <c r="EI167" i="13"/>
  <c r="EJ167" i="13" s="1"/>
  <c r="FU167" i="13"/>
  <c r="FV167" i="13" s="1"/>
  <c r="HG167" i="13"/>
  <c r="HH167" i="13" s="1"/>
  <c r="IS167" i="13"/>
  <c r="IT167" i="13" s="1"/>
  <c r="AH169" i="13"/>
  <c r="AI169" i="13" s="1"/>
  <c r="CD169" i="13"/>
  <c r="CE169" i="13" s="1"/>
  <c r="DP169" i="13"/>
  <c r="DQ169" i="13" s="1"/>
  <c r="FB169" i="13"/>
  <c r="FC169" i="13" s="1"/>
  <c r="GN169" i="13"/>
  <c r="GO169" i="13" s="1"/>
  <c r="HZ169" i="13"/>
  <c r="IA169" i="13" s="1"/>
  <c r="JL169" i="13"/>
  <c r="JM169" i="13" s="1"/>
  <c r="BF173" i="13"/>
  <c r="BG173" i="13" s="1"/>
  <c r="CW173" i="13"/>
  <c r="CX173" i="13" s="1"/>
  <c r="EI173" i="13"/>
  <c r="EJ173" i="13" s="1"/>
  <c r="FU173" i="13"/>
  <c r="FV173" i="13" s="1"/>
  <c r="HG173" i="13"/>
  <c r="HH173" i="13" s="1"/>
  <c r="IS173" i="13"/>
  <c r="IT173" i="13" s="1"/>
  <c r="AH175" i="13"/>
  <c r="AI175" i="13" s="1"/>
  <c r="CD175" i="13"/>
  <c r="CE175" i="13" s="1"/>
  <c r="DP175" i="13"/>
  <c r="DQ175" i="13" s="1"/>
  <c r="FB175" i="13"/>
  <c r="FC175" i="13" s="1"/>
  <c r="GN175" i="13"/>
  <c r="GO175" i="13" s="1"/>
  <c r="HZ175" i="13"/>
  <c r="IA175" i="13" s="1"/>
  <c r="JL175" i="13"/>
  <c r="JM175" i="13" s="1"/>
  <c r="AH178" i="13"/>
  <c r="AI178" i="13" s="1"/>
  <c r="CD178" i="13"/>
  <c r="CE178" i="13" s="1"/>
  <c r="DP178" i="13"/>
  <c r="DQ178" i="13" s="1"/>
  <c r="FB178" i="13"/>
  <c r="FC178" i="13" s="1"/>
  <c r="GN178" i="13"/>
  <c r="GO178" i="13" s="1"/>
  <c r="HZ178" i="13"/>
  <c r="IA178" i="13" s="1"/>
  <c r="JL178" i="13"/>
  <c r="JM178" i="13" s="1"/>
  <c r="BF180" i="13"/>
  <c r="BG180" i="13" s="1"/>
  <c r="CW180" i="13"/>
  <c r="CX180" i="13" s="1"/>
  <c r="EI180" i="13"/>
  <c r="EJ180" i="13" s="1"/>
  <c r="FU180" i="13"/>
  <c r="FV180" i="13" s="1"/>
  <c r="HG180" i="13"/>
  <c r="HH180" i="13" s="1"/>
  <c r="IS180" i="13"/>
  <c r="IT180" i="13" s="1"/>
  <c r="AH182" i="13"/>
  <c r="AI182" i="13" s="1"/>
  <c r="CD182" i="13"/>
  <c r="CE182" i="13" s="1"/>
  <c r="DP182" i="13"/>
  <c r="DQ182" i="13" s="1"/>
  <c r="FB182" i="13"/>
  <c r="FC182" i="13" s="1"/>
  <c r="GN182" i="13"/>
  <c r="GO182" i="13" s="1"/>
  <c r="HZ182" i="13"/>
  <c r="IA182" i="13" s="1"/>
  <c r="JL182" i="13"/>
  <c r="JM182" i="13" s="1"/>
  <c r="BF186" i="13"/>
  <c r="BG186" i="13" s="1"/>
  <c r="CW186" i="13"/>
  <c r="CX186" i="13" s="1"/>
  <c r="EI186" i="13"/>
  <c r="EJ186" i="13" s="1"/>
  <c r="FU186" i="13"/>
  <c r="FV186" i="13" s="1"/>
  <c r="HH186" i="13"/>
  <c r="EI156" i="13"/>
  <c r="EJ156" i="13" s="1"/>
  <c r="EZ156" i="13"/>
  <c r="FA156" i="13" s="1"/>
  <c r="FU156" i="13"/>
  <c r="FV156" i="13" s="1"/>
  <c r="GL156" i="13"/>
  <c r="GM156" i="13" s="1"/>
  <c r="HG156" i="13"/>
  <c r="HH156" i="13" s="1"/>
  <c r="HX156" i="13"/>
  <c r="HY156" i="13" s="1"/>
  <c r="IS156" i="13"/>
  <c r="IT156" i="13" s="1"/>
  <c r="JJ156" i="13"/>
  <c r="JK156" i="13" s="1"/>
  <c r="AF159" i="13"/>
  <c r="AG159" i="13" s="1"/>
  <c r="BF159" i="13"/>
  <c r="BG159" i="13" s="1"/>
  <c r="CB159" i="13"/>
  <c r="CC159" i="13" s="1"/>
  <c r="CW159" i="13"/>
  <c r="CX159" i="13" s="1"/>
  <c r="DN159" i="13"/>
  <c r="DO159" i="13" s="1"/>
  <c r="EI159" i="13"/>
  <c r="EJ159" i="13" s="1"/>
  <c r="EZ159" i="13"/>
  <c r="FA159" i="13" s="1"/>
  <c r="FU159" i="13"/>
  <c r="FV159" i="13" s="1"/>
  <c r="GL159" i="13"/>
  <c r="GM159" i="13" s="1"/>
  <c r="HG159" i="13"/>
  <c r="HH159" i="13" s="1"/>
  <c r="HX159" i="13"/>
  <c r="HY159" i="13" s="1"/>
  <c r="IS159" i="13"/>
  <c r="IT159" i="13" s="1"/>
  <c r="JJ159" i="13"/>
  <c r="JK159" i="13" s="1"/>
  <c r="AH161" i="13"/>
  <c r="AI161" i="13" s="1"/>
  <c r="BD161" i="13"/>
  <c r="BE161" i="13" s="1"/>
  <c r="CD161" i="13"/>
  <c r="CE161" i="13" s="1"/>
  <c r="CU161" i="13"/>
  <c r="CV161" i="13" s="1"/>
  <c r="DP161" i="13"/>
  <c r="DQ161" i="13" s="1"/>
  <c r="EG161" i="13"/>
  <c r="EH161" i="13" s="1"/>
  <c r="FB161" i="13"/>
  <c r="FC161" i="13" s="1"/>
  <c r="FS161" i="13"/>
  <c r="FT161" i="13" s="1"/>
  <c r="GN161" i="13"/>
  <c r="GO161" i="13" s="1"/>
  <c r="HE161" i="13"/>
  <c r="HF161" i="13" s="1"/>
  <c r="HZ161" i="13"/>
  <c r="IA161" i="13" s="1"/>
  <c r="IQ161" i="13"/>
  <c r="IR161" i="13" s="1"/>
  <c r="JL161" i="13"/>
  <c r="JM161" i="13" s="1"/>
  <c r="AH168" i="13"/>
  <c r="AI168" i="13" s="1"/>
  <c r="BD168" i="13"/>
  <c r="BE168" i="13" s="1"/>
  <c r="CD168" i="13"/>
  <c r="CE168" i="13" s="1"/>
  <c r="CU168" i="13"/>
  <c r="CV168" i="13" s="1"/>
  <c r="DP168" i="13"/>
  <c r="DQ168" i="13" s="1"/>
  <c r="EG168" i="13"/>
  <c r="EH168" i="13" s="1"/>
  <c r="FB168" i="13"/>
  <c r="FC168" i="13" s="1"/>
  <c r="FS168" i="13"/>
  <c r="FT168" i="13" s="1"/>
  <c r="GN168" i="13"/>
  <c r="GO168" i="13" s="1"/>
  <c r="HE168" i="13"/>
  <c r="HF168" i="13" s="1"/>
  <c r="HZ168" i="13"/>
  <c r="IA168" i="13" s="1"/>
  <c r="IQ168" i="13"/>
  <c r="IR168" i="13" s="1"/>
  <c r="JL168" i="13"/>
  <c r="JM168" i="13" s="1"/>
  <c r="AF172" i="13"/>
  <c r="AG172" i="13" s="1"/>
  <c r="BF172" i="13"/>
  <c r="BG172" i="13" s="1"/>
  <c r="CB172" i="13"/>
  <c r="CC172" i="13" s="1"/>
  <c r="CW172" i="13"/>
  <c r="CX172" i="13" s="1"/>
  <c r="DN172" i="13"/>
  <c r="DO172" i="13" s="1"/>
  <c r="EI172" i="13"/>
  <c r="EJ172" i="13" s="1"/>
  <c r="EZ172" i="13"/>
  <c r="FA172" i="13" s="1"/>
  <c r="FU172" i="13"/>
  <c r="FV172" i="13" s="1"/>
  <c r="GL172" i="13"/>
  <c r="GM172" i="13" s="1"/>
  <c r="HG172" i="13"/>
  <c r="HH172" i="13" s="1"/>
  <c r="HX172" i="13"/>
  <c r="HY172" i="13" s="1"/>
  <c r="IS172" i="13"/>
  <c r="IT172" i="13" s="1"/>
  <c r="JJ172" i="13"/>
  <c r="JK172" i="13" s="1"/>
  <c r="AH174" i="13"/>
  <c r="AI174" i="13" s="1"/>
  <c r="BD174" i="13"/>
  <c r="BE174" i="13" s="1"/>
  <c r="CD174" i="13"/>
  <c r="CE174" i="13" s="1"/>
  <c r="CU174" i="13"/>
  <c r="CV174" i="13" s="1"/>
  <c r="DP174" i="13"/>
  <c r="DQ174" i="13" s="1"/>
  <c r="EG174" i="13"/>
  <c r="EH174" i="13" s="1"/>
  <c r="FB174" i="13"/>
  <c r="FC174" i="13" s="1"/>
  <c r="FS174" i="13"/>
  <c r="FT174" i="13" s="1"/>
  <c r="GN174" i="13"/>
  <c r="GO174" i="13" s="1"/>
  <c r="HE174" i="13"/>
  <c r="HF174" i="13" s="1"/>
  <c r="HZ174" i="13"/>
  <c r="IA174" i="13" s="1"/>
  <c r="IQ174" i="13"/>
  <c r="IR174" i="13" s="1"/>
  <c r="JL174" i="13"/>
  <c r="JM174" i="13" s="1"/>
  <c r="AH177" i="13"/>
  <c r="AI177" i="13" s="1"/>
  <c r="BD177" i="13"/>
  <c r="BE177" i="13" s="1"/>
  <c r="CD177" i="13"/>
  <c r="CE177" i="13" s="1"/>
  <c r="CU177" i="13"/>
  <c r="CV177" i="13" s="1"/>
  <c r="DP177" i="13"/>
  <c r="DQ177" i="13" s="1"/>
  <c r="EG177" i="13"/>
  <c r="EH177" i="13" s="1"/>
  <c r="FB177" i="13"/>
  <c r="FC177" i="13" s="1"/>
  <c r="FS177" i="13"/>
  <c r="FT177" i="13" s="1"/>
  <c r="GN177" i="13"/>
  <c r="GO177" i="13" s="1"/>
  <c r="HZ177" i="13"/>
  <c r="IA177" i="13" s="1"/>
  <c r="IQ177" i="13"/>
  <c r="IR177" i="13" s="1"/>
  <c r="JL177" i="13"/>
  <c r="JM177" i="13" s="1"/>
  <c r="BF179" i="13"/>
  <c r="BG179" i="13" s="1"/>
  <c r="CW179" i="13"/>
  <c r="CX179" i="13" s="1"/>
  <c r="EI179" i="13"/>
  <c r="EJ179" i="13" s="1"/>
  <c r="FU179" i="13"/>
  <c r="FV179" i="13" s="1"/>
  <c r="HG179" i="13"/>
  <c r="HH179" i="13" s="1"/>
  <c r="IS179" i="13"/>
  <c r="IT179" i="13" s="1"/>
  <c r="AH181" i="13"/>
  <c r="AI181" i="13" s="1"/>
  <c r="CD181" i="13"/>
  <c r="CE181" i="13" s="1"/>
  <c r="DP181" i="13"/>
  <c r="DQ181" i="13" s="1"/>
  <c r="FB181" i="13"/>
  <c r="FC181" i="13" s="1"/>
  <c r="GN181" i="13"/>
  <c r="GO181" i="13" s="1"/>
  <c r="HZ181" i="13"/>
  <c r="IA181" i="13" s="1"/>
  <c r="JL181" i="13"/>
  <c r="JM181" i="13" s="1"/>
  <c r="AH184" i="13"/>
  <c r="AI184" i="13" s="1"/>
  <c r="CD184" i="13"/>
  <c r="CE184" i="13" s="1"/>
  <c r="DP184" i="13"/>
  <c r="DQ184" i="13" s="1"/>
  <c r="FB184" i="13"/>
  <c r="FC184" i="13" s="1"/>
  <c r="GN184" i="13"/>
  <c r="GO184" i="13" s="1"/>
  <c r="HZ184" i="13"/>
  <c r="IA184" i="13" s="1"/>
  <c r="JL184" i="13"/>
  <c r="JM184" i="13" s="1"/>
  <c r="HX186" i="13"/>
  <c r="HY186" i="13" s="1"/>
  <c r="HZ186" i="13"/>
  <c r="IA186" i="13" s="1"/>
  <c r="CC189" i="13"/>
  <c r="HY189" i="13"/>
  <c r="FT194" i="13"/>
  <c r="FA196" i="13"/>
  <c r="EH198" i="13"/>
  <c r="CV203" i="13"/>
  <c r="IR203" i="13"/>
  <c r="GM204" i="13"/>
  <c r="CC205" i="13"/>
  <c r="HY205" i="13"/>
  <c r="FT206" i="13"/>
  <c r="FT207" i="13"/>
  <c r="IR208" i="13"/>
  <c r="BF158" i="13"/>
  <c r="BG158" i="13" s="1"/>
  <c r="CW158" i="13"/>
  <c r="CX158" i="13" s="1"/>
  <c r="EI158" i="13"/>
  <c r="EJ158" i="13" s="1"/>
  <c r="FU158" i="13"/>
  <c r="FV158" i="13" s="1"/>
  <c r="HG158" i="13"/>
  <c r="HH158" i="13" s="1"/>
  <c r="IS158" i="13"/>
  <c r="IT158" i="13" s="1"/>
  <c r="AH160" i="13"/>
  <c r="AI160" i="13" s="1"/>
  <c r="CD160" i="13"/>
  <c r="CE160" i="13" s="1"/>
  <c r="DP160" i="13"/>
  <c r="DQ160" i="13" s="1"/>
  <c r="FB160" i="13"/>
  <c r="FC160" i="13" s="1"/>
  <c r="GN160" i="13"/>
  <c r="GO160" i="13" s="1"/>
  <c r="HZ160" i="13"/>
  <c r="IA160" i="13" s="1"/>
  <c r="JL160" i="13"/>
  <c r="JM160" i="13" s="1"/>
  <c r="BF162" i="13"/>
  <c r="BG162" i="13" s="1"/>
  <c r="CW162" i="13"/>
  <c r="CX162" i="13" s="1"/>
  <c r="EI162" i="13"/>
  <c r="EJ162" i="13" s="1"/>
  <c r="FU162" i="13"/>
  <c r="FV162" i="13" s="1"/>
  <c r="HG162" i="13"/>
  <c r="HH162" i="13" s="1"/>
  <c r="IS162" i="13"/>
  <c r="IT162" i="13" s="1"/>
  <c r="AH165" i="13"/>
  <c r="AI165" i="13" s="1"/>
  <c r="CD165" i="13"/>
  <c r="CE165" i="13" s="1"/>
  <c r="DP165" i="13"/>
  <c r="DQ165" i="13" s="1"/>
  <c r="FB165" i="13"/>
  <c r="FC165" i="13" s="1"/>
  <c r="GN165" i="13"/>
  <c r="GO165" i="13" s="1"/>
  <c r="HZ165" i="13"/>
  <c r="IA165" i="13" s="1"/>
  <c r="JL165" i="13"/>
  <c r="JM165" i="13" s="1"/>
  <c r="AH166" i="13"/>
  <c r="AI166" i="13" s="1"/>
  <c r="CD166" i="13"/>
  <c r="CE166" i="13" s="1"/>
  <c r="DP166" i="13"/>
  <c r="DQ166" i="13" s="1"/>
  <c r="FB166" i="13"/>
  <c r="FC166" i="13" s="1"/>
  <c r="GN166" i="13"/>
  <c r="GO166" i="13" s="1"/>
  <c r="HZ166" i="13"/>
  <c r="IA166" i="13" s="1"/>
  <c r="JL166" i="13"/>
  <c r="JM166" i="13" s="1"/>
  <c r="AH167" i="13"/>
  <c r="AI167" i="13" s="1"/>
  <c r="CD167" i="13"/>
  <c r="CE167" i="13" s="1"/>
  <c r="DP167" i="13"/>
  <c r="DQ167" i="13" s="1"/>
  <c r="FB167" i="13"/>
  <c r="FC167" i="13" s="1"/>
  <c r="GN167" i="13"/>
  <c r="GO167" i="13" s="1"/>
  <c r="HZ167" i="13"/>
  <c r="IA167" i="13" s="1"/>
  <c r="JL167" i="13"/>
  <c r="JM167" i="13" s="1"/>
  <c r="BF169" i="13"/>
  <c r="BG169" i="13" s="1"/>
  <c r="CW169" i="13"/>
  <c r="CX169" i="13" s="1"/>
  <c r="EI169" i="13"/>
  <c r="EJ169" i="13" s="1"/>
  <c r="FU169" i="13"/>
  <c r="FV169" i="13" s="1"/>
  <c r="HG169" i="13"/>
  <c r="HH169" i="13" s="1"/>
  <c r="IS169" i="13"/>
  <c r="IT169" i="13" s="1"/>
  <c r="AH173" i="13"/>
  <c r="AI173" i="13" s="1"/>
  <c r="CD173" i="13"/>
  <c r="CE173" i="13" s="1"/>
  <c r="DP173" i="13"/>
  <c r="DQ173" i="13" s="1"/>
  <c r="FB173" i="13"/>
  <c r="FC173" i="13" s="1"/>
  <c r="GN173" i="13"/>
  <c r="GO173" i="13" s="1"/>
  <c r="HZ173" i="13"/>
  <c r="IA173" i="13" s="1"/>
  <c r="JL173" i="13"/>
  <c r="JM173" i="13" s="1"/>
  <c r="BF175" i="13"/>
  <c r="BG175" i="13" s="1"/>
  <c r="CW175" i="13"/>
  <c r="CX175" i="13" s="1"/>
  <c r="EI175" i="13"/>
  <c r="EJ175" i="13" s="1"/>
  <c r="FU175" i="13"/>
  <c r="FV175" i="13" s="1"/>
  <c r="HG175" i="13"/>
  <c r="HH175" i="13" s="1"/>
  <c r="IS175" i="13"/>
  <c r="IT175" i="13" s="1"/>
  <c r="BF178" i="13"/>
  <c r="BG178" i="13" s="1"/>
  <c r="CW178" i="13"/>
  <c r="CX178" i="13" s="1"/>
  <c r="EI178" i="13"/>
  <c r="EJ178" i="13" s="1"/>
  <c r="FU178" i="13"/>
  <c r="FV178" i="13" s="1"/>
  <c r="HG178" i="13"/>
  <c r="HH178" i="13" s="1"/>
  <c r="IS178" i="13"/>
  <c r="IT178" i="13" s="1"/>
  <c r="AH180" i="13"/>
  <c r="AI180" i="13" s="1"/>
  <c r="CD180" i="13"/>
  <c r="CE180" i="13" s="1"/>
  <c r="DP180" i="13"/>
  <c r="DQ180" i="13" s="1"/>
  <c r="FB180" i="13"/>
  <c r="FC180" i="13" s="1"/>
  <c r="GN180" i="13"/>
  <c r="GO180" i="13" s="1"/>
  <c r="HZ180" i="13"/>
  <c r="IA180" i="13" s="1"/>
  <c r="JL180" i="13"/>
  <c r="JM180" i="13" s="1"/>
  <c r="BF182" i="13"/>
  <c r="BG182" i="13" s="1"/>
  <c r="CW182" i="13"/>
  <c r="CX182" i="13" s="1"/>
  <c r="EI182" i="13"/>
  <c r="EJ182" i="13" s="1"/>
  <c r="FU182" i="13"/>
  <c r="FV182" i="13" s="1"/>
  <c r="HG182" i="13"/>
  <c r="HH182" i="13" s="1"/>
  <c r="IS182" i="13"/>
  <c r="IT182" i="13" s="1"/>
  <c r="AH186" i="13"/>
  <c r="AI186" i="13" s="1"/>
  <c r="CD186" i="13"/>
  <c r="CE186" i="13" s="1"/>
  <c r="CU186" i="13"/>
  <c r="CV186" i="13" s="1"/>
  <c r="DP186" i="13"/>
  <c r="DQ186" i="13" s="1"/>
  <c r="FB186" i="13"/>
  <c r="FC186" i="13" s="1"/>
  <c r="FS186" i="13"/>
  <c r="FT186" i="13" s="1"/>
  <c r="GN186" i="13"/>
  <c r="GO186" i="13" s="1"/>
  <c r="HE186" i="13"/>
  <c r="HF186" i="13" s="1"/>
  <c r="AG188" i="13"/>
  <c r="CC188" i="13"/>
  <c r="DO188" i="13"/>
  <c r="FA188" i="13"/>
  <c r="GM188" i="13"/>
  <c r="HY188" i="13"/>
  <c r="JK188" i="13"/>
  <c r="AG195" i="13"/>
  <c r="GM195" i="13"/>
  <c r="BE197" i="13"/>
  <c r="HF197" i="13"/>
  <c r="FT202" i="13"/>
  <c r="EH203" i="13"/>
  <c r="FA189" i="13"/>
  <c r="CV194" i="13"/>
  <c r="IR194" i="13"/>
  <c r="CC195" i="13"/>
  <c r="HY195" i="13"/>
  <c r="CC196" i="13"/>
  <c r="HY196" i="13"/>
  <c r="CV197" i="13"/>
  <c r="IR197" i="13"/>
  <c r="BE198" i="13"/>
  <c r="HF198" i="13"/>
  <c r="BE202" i="13"/>
  <c r="FT203" i="13"/>
  <c r="DO204" i="13"/>
  <c r="JK204" i="13"/>
  <c r="FA205" i="13"/>
  <c r="CV206" i="13"/>
  <c r="IR206" i="13"/>
  <c r="CV207" i="13"/>
  <c r="IR207" i="13"/>
  <c r="AG208" i="13"/>
  <c r="DO209" i="13"/>
  <c r="JK209" i="13"/>
  <c r="JL186" i="13"/>
  <c r="JM186" i="13" s="1"/>
  <c r="BG188" i="13"/>
  <c r="CX188" i="13"/>
  <c r="EJ188" i="13"/>
  <c r="FV188" i="13"/>
  <c r="HH188" i="13"/>
  <c r="IT188" i="13"/>
  <c r="AH189" i="13"/>
  <c r="AI189" i="13" s="1"/>
  <c r="CD189" i="13"/>
  <c r="CE189" i="13" s="1"/>
  <c r="DP189" i="13"/>
  <c r="DQ189" i="13" s="1"/>
  <c r="FB189" i="13"/>
  <c r="FC189" i="13" s="1"/>
  <c r="GN189" i="13"/>
  <c r="GO189" i="13" s="1"/>
  <c r="HZ189" i="13"/>
  <c r="IA189" i="13" s="1"/>
  <c r="JL189" i="13"/>
  <c r="JM189" i="13" s="1"/>
  <c r="AI190" i="13"/>
  <c r="CE190" i="13"/>
  <c r="DQ190" i="13"/>
  <c r="FC190" i="13"/>
  <c r="GO190" i="13"/>
  <c r="IA190" i="13"/>
  <c r="JM190" i="13"/>
  <c r="BF194" i="13"/>
  <c r="BG194" i="13" s="1"/>
  <c r="CW194" i="13"/>
  <c r="CX194" i="13" s="1"/>
  <c r="EI194" i="13"/>
  <c r="EJ194" i="13" s="1"/>
  <c r="FU194" i="13"/>
  <c r="FV194" i="13" s="1"/>
  <c r="HG194" i="13"/>
  <c r="HH194" i="13" s="1"/>
  <c r="IS194" i="13"/>
  <c r="IT194" i="13" s="1"/>
  <c r="BG195" i="13"/>
  <c r="CX195" i="13"/>
  <c r="EJ195" i="13"/>
  <c r="FV195" i="13"/>
  <c r="HH195" i="13"/>
  <c r="IT195" i="13"/>
  <c r="AH196" i="13"/>
  <c r="AI196" i="13" s="1"/>
  <c r="CD196" i="13"/>
  <c r="CE196" i="13" s="1"/>
  <c r="DP196" i="13"/>
  <c r="DQ196" i="13" s="1"/>
  <c r="FB196" i="13"/>
  <c r="FC196" i="13" s="1"/>
  <c r="GN196" i="13"/>
  <c r="GO196" i="13" s="1"/>
  <c r="HZ196" i="13"/>
  <c r="IA196" i="13" s="1"/>
  <c r="JL196" i="13"/>
  <c r="JM196" i="13" s="1"/>
  <c r="AI197" i="13"/>
  <c r="CE197" i="13"/>
  <c r="DQ197" i="13"/>
  <c r="FC197" i="13"/>
  <c r="GO197" i="13"/>
  <c r="IA197" i="13"/>
  <c r="JM197" i="13"/>
  <c r="BF198" i="13"/>
  <c r="BG198" i="13" s="1"/>
  <c r="CW198" i="13"/>
  <c r="CX198" i="13" s="1"/>
  <c r="EI198" i="13"/>
  <c r="EJ198" i="13" s="1"/>
  <c r="FU198" i="13"/>
  <c r="FV198" i="13" s="1"/>
  <c r="HG198" i="13"/>
  <c r="HH198" i="13" s="1"/>
  <c r="IS198" i="13"/>
  <c r="IT198" i="13" s="1"/>
  <c r="AI202" i="13"/>
  <c r="CE202" i="13"/>
  <c r="DQ202" i="13"/>
  <c r="FC202" i="13"/>
  <c r="GO202" i="13"/>
  <c r="BF203" i="13"/>
  <c r="BG203" i="13" s="1"/>
  <c r="CW203" i="13"/>
  <c r="CX203" i="13" s="1"/>
  <c r="EI203" i="13"/>
  <c r="EJ203" i="13" s="1"/>
  <c r="FU203" i="13"/>
  <c r="FV203" i="13" s="1"/>
  <c r="HG203" i="13"/>
  <c r="HH203" i="13" s="1"/>
  <c r="IS203" i="13"/>
  <c r="IT203" i="13" s="1"/>
  <c r="AH205" i="13"/>
  <c r="AI205" i="13" s="1"/>
  <c r="CD205" i="13"/>
  <c r="CE205" i="13" s="1"/>
  <c r="DP205" i="13"/>
  <c r="DQ205" i="13" s="1"/>
  <c r="FB205" i="13"/>
  <c r="FC205" i="13" s="1"/>
  <c r="GN205" i="13"/>
  <c r="GO205" i="13" s="1"/>
  <c r="HZ205" i="13"/>
  <c r="JL205" i="13"/>
  <c r="JM205" i="13" s="1"/>
  <c r="BF207" i="13"/>
  <c r="BG207" i="13" s="1"/>
  <c r="CW207" i="13"/>
  <c r="CX207" i="13" s="1"/>
  <c r="EI207" i="13"/>
  <c r="EJ207" i="13" s="1"/>
  <c r="FU207" i="13"/>
  <c r="FV207" i="13" s="1"/>
  <c r="HG207" i="13"/>
  <c r="HH207" i="13" s="1"/>
  <c r="IS207" i="13"/>
  <c r="IT207" i="13" s="1"/>
  <c r="HG208" i="13"/>
  <c r="HH208" i="13" s="1"/>
  <c r="IS208" i="13"/>
  <c r="IT208" i="13" s="1"/>
  <c r="AH210" i="13"/>
  <c r="AI210" i="13" s="1"/>
  <c r="CE210" i="13"/>
  <c r="AH188" i="13"/>
  <c r="AI188" i="13" s="1"/>
  <c r="BD188" i="13"/>
  <c r="BE188" i="13" s="1"/>
  <c r="CD188" i="13"/>
  <c r="CE188" i="13" s="1"/>
  <c r="CU188" i="13"/>
  <c r="CV188" i="13" s="1"/>
  <c r="DP188" i="13"/>
  <c r="DQ188" i="13" s="1"/>
  <c r="EG188" i="13"/>
  <c r="EH188" i="13" s="1"/>
  <c r="FB188" i="13"/>
  <c r="FC188" i="13" s="1"/>
  <c r="FS188" i="13"/>
  <c r="FT188" i="13" s="1"/>
  <c r="GN188" i="13"/>
  <c r="GO188" i="13" s="1"/>
  <c r="HE188" i="13"/>
  <c r="HF188" i="13" s="1"/>
  <c r="HZ188" i="13"/>
  <c r="IA188" i="13" s="1"/>
  <c r="IQ188" i="13"/>
  <c r="IR188" i="13" s="1"/>
  <c r="JL188" i="13"/>
  <c r="JM188" i="13" s="1"/>
  <c r="AF190" i="13"/>
  <c r="AG190" i="13" s="1"/>
  <c r="BF190" i="13"/>
  <c r="BG190" i="13" s="1"/>
  <c r="CB190" i="13"/>
  <c r="CC190" i="13" s="1"/>
  <c r="CW190" i="13"/>
  <c r="CX190" i="13" s="1"/>
  <c r="DN190" i="13"/>
  <c r="DO190" i="13" s="1"/>
  <c r="EI190" i="13"/>
  <c r="EJ190" i="13" s="1"/>
  <c r="EZ190" i="13"/>
  <c r="FA190" i="13" s="1"/>
  <c r="FU190" i="13"/>
  <c r="FV190" i="13" s="1"/>
  <c r="GL190" i="13"/>
  <c r="GM190" i="13" s="1"/>
  <c r="HG190" i="13"/>
  <c r="HH190" i="13" s="1"/>
  <c r="IS190" i="13"/>
  <c r="IT190" i="13" s="1"/>
  <c r="JJ190" i="13"/>
  <c r="JK190" i="13" s="1"/>
  <c r="AH195" i="13"/>
  <c r="AI195" i="13" s="1"/>
  <c r="CD195" i="13"/>
  <c r="CE195" i="13" s="1"/>
  <c r="DP195" i="13"/>
  <c r="DQ195" i="13" s="1"/>
  <c r="FB195" i="13"/>
  <c r="FC195" i="13" s="1"/>
  <c r="GN195" i="13"/>
  <c r="GO195" i="13" s="1"/>
  <c r="HZ195" i="13"/>
  <c r="IA195" i="13" s="1"/>
  <c r="JL195" i="13"/>
  <c r="JM195" i="13" s="1"/>
  <c r="AF197" i="13"/>
  <c r="AG197" i="13" s="1"/>
  <c r="BF197" i="13"/>
  <c r="BG197" i="13" s="1"/>
  <c r="CW197" i="13"/>
  <c r="CX197" i="13" s="1"/>
  <c r="EI197" i="13"/>
  <c r="EJ197" i="13" s="1"/>
  <c r="FU197" i="13"/>
  <c r="FV197" i="13" s="1"/>
  <c r="HG197" i="13"/>
  <c r="HH197" i="13" s="1"/>
  <c r="IS197" i="13"/>
  <c r="IT197" i="13" s="1"/>
  <c r="BF202" i="13"/>
  <c r="BG202" i="13" s="1"/>
  <c r="CW202" i="13"/>
  <c r="CX202" i="13" s="1"/>
  <c r="EI202" i="13"/>
  <c r="EJ202" i="13" s="1"/>
  <c r="FU202" i="13"/>
  <c r="FV202" i="13" s="1"/>
  <c r="HG202" i="13"/>
  <c r="HH202" i="13" s="1"/>
  <c r="IS202" i="13"/>
  <c r="IT202" i="13" s="1"/>
  <c r="AH204" i="13"/>
  <c r="AI204" i="13" s="1"/>
  <c r="CD204" i="13"/>
  <c r="CE204" i="13" s="1"/>
  <c r="DP204" i="13"/>
  <c r="DQ204" i="13" s="1"/>
  <c r="FB204" i="13"/>
  <c r="FC204" i="13" s="1"/>
  <c r="GN204" i="13"/>
  <c r="GO204" i="13" s="1"/>
  <c r="HZ204" i="13"/>
  <c r="IA204" i="13" s="1"/>
  <c r="JL204" i="13"/>
  <c r="JM204" i="13" s="1"/>
  <c r="IA205" i="13"/>
  <c r="BF206" i="13"/>
  <c r="BG206" i="13" s="1"/>
  <c r="CW206" i="13"/>
  <c r="CX206" i="13" s="1"/>
  <c r="EI206" i="13"/>
  <c r="EJ206" i="13" s="1"/>
  <c r="FU206" i="13"/>
  <c r="FV206" i="13" s="1"/>
  <c r="HG206" i="13"/>
  <c r="HH206" i="13" s="1"/>
  <c r="IS206" i="13"/>
  <c r="IT206" i="13" s="1"/>
  <c r="AH208" i="13"/>
  <c r="AI208" i="13" s="1"/>
  <c r="CD208" i="13"/>
  <c r="CE208" i="13" s="1"/>
  <c r="DP208" i="13"/>
  <c r="DQ208" i="13" s="1"/>
  <c r="FB208" i="13"/>
  <c r="FC208" i="13" s="1"/>
  <c r="AH209" i="13"/>
  <c r="AI209" i="13" s="1"/>
  <c r="CD209" i="13"/>
  <c r="CE209" i="13" s="1"/>
  <c r="DP209" i="13"/>
  <c r="DQ209" i="13" s="1"/>
  <c r="FB209" i="13"/>
  <c r="FC209" i="13" s="1"/>
  <c r="GN209" i="13"/>
  <c r="GO209" i="13" s="1"/>
  <c r="HZ209" i="13"/>
  <c r="IA209" i="13" s="1"/>
  <c r="JL209" i="13"/>
  <c r="JM209" i="13" s="1"/>
  <c r="FT210" i="13"/>
  <c r="FA212" i="13"/>
  <c r="CV214" i="13"/>
  <c r="IR214" i="13"/>
  <c r="CC216" i="13"/>
  <c r="HY216" i="13"/>
  <c r="CC220" i="13"/>
  <c r="HY220" i="13"/>
  <c r="EH222" i="13"/>
  <c r="AH198" i="13"/>
  <c r="AI198" i="13" s="1"/>
  <c r="CD198" i="13"/>
  <c r="CE198" i="13" s="1"/>
  <c r="DP198" i="13"/>
  <c r="DQ198" i="13" s="1"/>
  <c r="FB198" i="13"/>
  <c r="FC198" i="13" s="1"/>
  <c r="GN198" i="13"/>
  <c r="GO198" i="13" s="1"/>
  <c r="HZ198" i="13"/>
  <c r="IA198" i="13" s="1"/>
  <c r="JL198" i="13"/>
  <c r="JM198" i="13" s="1"/>
  <c r="AH203" i="13"/>
  <c r="AI203" i="13" s="1"/>
  <c r="CD203" i="13"/>
  <c r="CE203" i="13" s="1"/>
  <c r="DP203" i="13"/>
  <c r="DQ203" i="13" s="1"/>
  <c r="FB203" i="13"/>
  <c r="FC203" i="13" s="1"/>
  <c r="GN203" i="13"/>
  <c r="GO203" i="13" s="1"/>
  <c r="HZ203" i="13"/>
  <c r="IA203" i="13" s="1"/>
  <c r="JL203" i="13"/>
  <c r="JM203" i="13" s="1"/>
  <c r="BF205" i="13"/>
  <c r="BG205" i="13" s="1"/>
  <c r="CW205" i="13"/>
  <c r="CX205" i="13" s="1"/>
  <c r="EI205" i="13"/>
  <c r="EJ205" i="13" s="1"/>
  <c r="FU205" i="13"/>
  <c r="FV205" i="13" s="1"/>
  <c r="HG205" i="13"/>
  <c r="HH205" i="13" s="1"/>
  <c r="IS205" i="13"/>
  <c r="IT205" i="13" s="1"/>
  <c r="AH207" i="13"/>
  <c r="AI207" i="13" s="1"/>
  <c r="CD207" i="13"/>
  <c r="CE207" i="13" s="1"/>
  <c r="DP207" i="13"/>
  <c r="DQ207" i="13" s="1"/>
  <c r="FB207" i="13"/>
  <c r="FC207" i="13" s="1"/>
  <c r="GN207" i="13"/>
  <c r="GO207" i="13" s="1"/>
  <c r="HZ207" i="13"/>
  <c r="IA207" i="13" s="1"/>
  <c r="JL207" i="13"/>
  <c r="JM207" i="13" s="1"/>
  <c r="GN208" i="13"/>
  <c r="GO208" i="13" s="1"/>
  <c r="HZ208" i="13"/>
  <c r="IA208" i="13" s="1"/>
  <c r="JL208" i="13"/>
  <c r="JM208" i="13" s="1"/>
  <c r="BF210" i="13"/>
  <c r="BG210" i="13" s="1"/>
  <c r="CB210" i="13"/>
  <c r="CC210" i="13" s="1"/>
  <c r="CV210" i="13"/>
  <c r="EH210" i="13"/>
  <c r="AG212" i="13"/>
  <c r="GM212" i="13"/>
  <c r="EH214" i="13"/>
  <c r="DO216" i="13"/>
  <c r="DO220" i="13"/>
  <c r="JK220" i="13"/>
  <c r="FT222" i="13"/>
  <c r="CW210" i="13"/>
  <c r="CX210" i="13" s="1"/>
  <c r="EI210" i="13"/>
  <c r="EJ210" i="13" s="1"/>
  <c r="IR210" i="13"/>
  <c r="AG211" i="13"/>
  <c r="GM211" i="13"/>
  <c r="CC212" i="13"/>
  <c r="HY212" i="13"/>
  <c r="FT213" i="13"/>
  <c r="FT214" i="13"/>
  <c r="DO215" i="13"/>
  <c r="JK215" i="13"/>
  <c r="FA216" i="13"/>
  <c r="AG219" i="13"/>
  <c r="CC219" i="13"/>
  <c r="FA219" i="13"/>
  <c r="GM219" i="13"/>
  <c r="HY219" i="13"/>
  <c r="FA220" i="13"/>
  <c r="BE222" i="13"/>
  <c r="HF222" i="13"/>
  <c r="BE225" i="13"/>
  <c r="FU210" i="13"/>
  <c r="FV210" i="13" s="1"/>
  <c r="HG210" i="13"/>
  <c r="HH210" i="13" s="1"/>
  <c r="IS210" i="13"/>
  <c r="IT210" i="13" s="1"/>
  <c r="AH212" i="13"/>
  <c r="AI212" i="13" s="1"/>
  <c r="CD212" i="13"/>
  <c r="CE212" i="13" s="1"/>
  <c r="DP212" i="13"/>
  <c r="DQ212" i="13" s="1"/>
  <c r="FB212" i="13"/>
  <c r="FC212" i="13" s="1"/>
  <c r="GN212" i="13"/>
  <c r="GO212" i="13" s="1"/>
  <c r="HZ212" i="13"/>
  <c r="IA212" i="13" s="1"/>
  <c r="JL212" i="13"/>
  <c r="JM212" i="13" s="1"/>
  <c r="BF214" i="13"/>
  <c r="BG214" i="13" s="1"/>
  <c r="CW214" i="13"/>
  <c r="CX214" i="13" s="1"/>
  <c r="EI214" i="13"/>
  <c r="EJ214" i="13" s="1"/>
  <c r="FU214" i="13"/>
  <c r="FV214" i="13" s="1"/>
  <c r="HG214" i="13"/>
  <c r="HH214" i="13" s="1"/>
  <c r="IS214" i="13"/>
  <c r="AH216" i="13"/>
  <c r="AI216" i="13" s="1"/>
  <c r="CD216" i="13"/>
  <c r="CE216" i="13" s="1"/>
  <c r="DP216" i="13"/>
  <c r="DQ216" i="13" s="1"/>
  <c r="FB216" i="13"/>
  <c r="FC216" i="13" s="1"/>
  <c r="GN216" i="13"/>
  <c r="GO216" i="13" s="1"/>
  <c r="HZ216" i="13"/>
  <c r="IA216" i="13" s="1"/>
  <c r="JL216" i="13"/>
  <c r="JM216" i="13" s="1"/>
  <c r="AH220" i="13"/>
  <c r="AI220" i="13" s="1"/>
  <c r="CD220" i="13"/>
  <c r="CE220" i="13" s="1"/>
  <c r="DP220" i="13"/>
  <c r="DQ220" i="13" s="1"/>
  <c r="FB220" i="13"/>
  <c r="FC220" i="13" s="1"/>
  <c r="GN220" i="13"/>
  <c r="GO220" i="13" s="1"/>
  <c r="HZ220" i="13"/>
  <c r="IA220" i="13" s="1"/>
  <c r="JL220" i="13"/>
  <c r="JM220" i="13" s="1"/>
  <c r="BF222" i="13"/>
  <c r="BG222" i="13" s="1"/>
  <c r="CW222" i="13"/>
  <c r="CX222" i="13" s="1"/>
  <c r="EI222" i="13"/>
  <c r="EJ222" i="13" s="1"/>
  <c r="FU222" i="13"/>
  <c r="FV222" i="13" s="1"/>
  <c r="HG222" i="13"/>
  <c r="HH222" i="13" s="1"/>
  <c r="IS222" i="13"/>
  <c r="IT222" i="13" s="1"/>
  <c r="EG225" i="13"/>
  <c r="EH225" i="13" s="1"/>
  <c r="HE225" i="13"/>
  <c r="HF225" i="13" s="1"/>
  <c r="AH211" i="13"/>
  <c r="AI211" i="13" s="1"/>
  <c r="CD211" i="13"/>
  <c r="CE211" i="13" s="1"/>
  <c r="DP211" i="13"/>
  <c r="DQ211" i="13" s="1"/>
  <c r="FB211" i="13"/>
  <c r="FC211" i="13" s="1"/>
  <c r="GN211" i="13"/>
  <c r="GO211" i="13" s="1"/>
  <c r="HZ211" i="13"/>
  <c r="IA211" i="13" s="1"/>
  <c r="JL211" i="13"/>
  <c r="JM211" i="13" s="1"/>
  <c r="BF213" i="13"/>
  <c r="BG213" i="13" s="1"/>
  <c r="CW213" i="13"/>
  <c r="CX213" i="13" s="1"/>
  <c r="EI213" i="13"/>
  <c r="EJ213" i="13" s="1"/>
  <c r="FU213" i="13"/>
  <c r="FV213" i="13" s="1"/>
  <c r="HG213" i="13"/>
  <c r="HH213" i="13" s="1"/>
  <c r="IS213" i="13"/>
  <c r="IT213" i="13" s="1"/>
  <c r="IT214" i="13"/>
  <c r="AH215" i="13"/>
  <c r="AI215" i="13" s="1"/>
  <c r="CD215" i="13"/>
  <c r="CE215" i="13" s="1"/>
  <c r="DP215" i="13"/>
  <c r="DQ215" i="13" s="1"/>
  <c r="FB215" i="13"/>
  <c r="FC215" i="13" s="1"/>
  <c r="GN215" i="13"/>
  <c r="GO215" i="13" s="1"/>
  <c r="HZ215" i="13"/>
  <c r="IA215" i="13" s="1"/>
  <c r="JL215" i="13"/>
  <c r="JM215" i="13" s="1"/>
  <c r="AH219" i="13"/>
  <c r="AI219" i="13" s="1"/>
  <c r="BD219" i="13"/>
  <c r="BE219" i="13" s="1"/>
  <c r="CD219" i="13"/>
  <c r="CE219" i="13" s="1"/>
  <c r="CU219" i="13"/>
  <c r="CV219" i="13" s="1"/>
  <c r="DP219" i="13"/>
  <c r="DQ219" i="13" s="1"/>
  <c r="EG219" i="13"/>
  <c r="EH219" i="13" s="1"/>
  <c r="FB219" i="13"/>
  <c r="FC219" i="13" s="1"/>
  <c r="FS219" i="13"/>
  <c r="FT219" i="13" s="1"/>
  <c r="GN219" i="13"/>
  <c r="GO219" i="13" s="1"/>
  <c r="HE219" i="13"/>
  <c r="HF219" i="13" s="1"/>
  <c r="HZ219" i="13"/>
  <c r="IA219" i="13" s="1"/>
  <c r="IQ219" i="13"/>
  <c r="IR219" i="13" s="1"/>
  <c r="JL219" i="13"/>
  <c r="JM219" i="13" s="1"/>
  <c r="AF221" i="13"/>
  <c r="AG221" i="13" s="1"/>
  <c r="BF221" i="13"/>
  <c r="BG221" i="13" s="1"/>
  <c r="CB221" i="13"/>
  <c r="CC221" i="13" s="1"/>
  <c r="CW221" i="13"/>
  <c r="CX221" i="13" s="1"/>
  <c r="DN221" i="13"/>
  <c r="DO221" i="13" s="1"/>
  <c r="EI221" i="13"/>
  <c r="EJ221" i="13" s="1"/>
  <c r="EZ221" i="13"/>
  <c r="FA221" i="13" s="1"/>
  <c r="FU221" i="13"/>
  <c r="FV221" i="13" s="1"/>
  <c r="GL221" i="13"/>
  <c r="GM221" i="13" s="1"/>
  <c r="HG221" i="13"/>
  <c r="HH221" i="13" s="1"/>
  <c r="HX221" i="13"/>
  <c r="HY221" i="13" s="1"/>
  <c r="IS221" i="13"/>
  <c r="IT221" i="13" s="1"/>
  <c r="JJ221" i="13"/>
  <c r="JK221" i="13" s="1"/>
  <c r="AF225" i="13"/>
  <c r="AG225" i="13" s="1"/>
  <c r="BF225" i="13"/>
  <c r="BG225" i="13" s="1"/>
  <c r="CB225" i="13"/>
  <c r="CC225" i="13" s="1"/>
  <c r="CU225" i="13"/>
  <c r="CV225" i="13" s="1"/>
  <c r="CX225" i="13"/>
  <c r="AG227" i="13"/>
  <c r="GM227" i="13"/>
  <c r="CV229" i="13"/>
  <c r="FT230" i="13"/>
  <c r="CC232" i="13"/>
  <c r="HY232" i="13"/>
  <c r="HY233" i="13"/>
  <c r="EH235" i="13"/>
  <c r="DP210" i="13"/>
  <c r="DQ210" i="13" s="1"/>
  <c r="FB210" i="13"/>
  <c r="FC210" i="13" s="1"/>
  <c r="GN210" i="13"/>
  <c r="GO210" i="13" s="1"/>
  <c r="HZ210" i="13"/>
  <c r="IA210" i="13" s="1"/>
  <c r="JL210" i="13"/>
  <c r="JM210" i="13" s="1"/>
  <c r="BF220" i="13"/>
  <c r="BG220" i="13" s="1"/>
  <c r="CW220" i="13"/>
  <c r="CX220" i="13" s="1"/>
  <c r="EI220" i="13"/>
  <c r="EJ220" i="13" s="1"/>
  <c r="FU220" i="13"/>
  <c r="FV220" i="13" s="1"/>
  <c r="HG220" i="13"/>
  <c r="HH220" i="13" s="1"/>
  <c r="IS220" i="13"/>
  <c r="IT220" i="13" s="1"/>
  <c r="AH222" i="13"/>
  <c r="AI222" i="13" s="1"/>
  <c r="CD222" i="13"/>
  <c r="CE222" i="13" s="1"/>
  <c r="DP222" i="13"/>
  <c r="DQ222" i="13" s="1"/>
  <c r="FB222" i="13"/>
  <c r="FC222" i="13" s="1"/>
  <c r="GN222" i="13"/>
  <c r="GO222" i="13" s="1"/>
  <c r="HZ222" i="13"/>
  <c r="IA222" i="13" s="1"/>
  <c r="JL222" i="13"/>
  <c r="JM222" i="13" s="1"/>
  <c r="EI225" i="13"/>
  <c r="EJ225" i="13" s="1"/>
  <c r="FS225" i="13"/>
  <c r="FT225" i="13" s="1"/>
  <c r="FV225" i="13"/>
  <c r="GM225" i="13"/>
  <c r="HG225" i="13"/>
  <c r="HH225" i="13" s="1"/>
  <c r="IQ225" i="13"/>
  <c r="IR225" i="13" s="1"/>
  <c r="IT225" i="13"/>
  <c r="HY227" i="13"/>
  <c r="IR228" i="13"/>
  <c r="DO232" i="13"/>
  <c r="JK232" i="13"/>
  <c r="JK233" i="13"/>
  <c r="FT235" i="13"/>
  <c r="DO227" i="13"/>
  <c r="JK227" i="13"/>
  <c r="CV230" i="13"/>
  <c r="IR230" i="13"/>
  <c r="AG231" i="13"/>
  <c r="CC231" i="13"/>
  <c r="DO231" i="13"/>
  <c r="FA231" i="13"/>
  <c r="GM231" i="13"/>
  <c r="HY231" i="13"/>
  <c r="JK231" i="13"/>
  <c r="FA232" i="13"/>
  <c r="AH227" i="13"/>
  <c r="AI227" i="13" s="1"/>
  <c r="CD227" i="13"/>
  <c r="CE227" i="13" s="1"/>
  <c r="DP227" i="13"/>
  <c r="DQ227" i="13" s="1"/>
  <c r="FB227" i="13"/>
  <c r="FC227" i="13" s="1"/>
  <c r="GN227" i="13"/>
  <c r="GO227" i="13" s="1"/>
  <c r="HZ227" i="13"/>
  <c r="IA227" i="13" s="1"/>
  <c r="JL227" i="13"/>
  <c r="JM227" i="13" s="1"/>
  <c r="BF229" i="13"/>
  <c r="BG229" i="13" s="1"/>
  <c r="CW229" i="13"/>
  <c r="CX229" i="13" s="1"/>
  <c r="EI229" i="13"/>
  <c r="EJ229" i="13" s="1"/>
  <c r="BF230" i="13"/>
  <c r="BG230" i="13" s="1"/>
  <c r="CW230" i="13"/>
  <c r="CX230" i="13" s="1"/>
  <c r="EI230" i="13"/>
  <c r="EJ230" i="13" s="1"/>
  <c r="FU230" i="13"/>
  <c r="FV230" i="13" s="1"/>
  <c r="HG230" i="13"/>
  <c r="HH230" i="13" s="1"/>
  <c r="IS230" i="13"/>
  <c r="IT230" i="13" s="1"/>
  <c r="AH232" i="13"/>
  <c r="AI232" i="13" s="1"/>
  <c r="CD232" i="13"/>
  <c r="CE232" i="13" s="1"/>
  <c r="DP232" i="13"/>
  <c r="DQ232" i="13" s="1"/>
  <c r="FB232" i="13"/>
  <c r="FC232" i="13" s="1"/>
  <c r="GN232" i="13"/>
  <c r="GO232" i="13" s="1"/>
  <c r="HZ232" i="13"/>
  <c r="IA232" i="13" s="1"/>
  <c r="JL232" i="13"/>
  <c r="JM232" i="13" s="1"/>
  <c r="GN233" i="13"/>
  <c r="GO233" i="13" s="1"/>
  <c r="HZ233" i="13"/>
  <c r="IA233" i="13" s="1"/>
  <c r="JL233" i="13"/>
  <c r="JM233" i="13" s="1"/>
  <c r="BF235" i="13"/>
  <c r="BG235" i="13" s="1"/>
  <c r="CW235" i="13"/>
  <c r="CX235" i="13" s="1"/>
  <c r="EI235" i="13"/>
  <c r="EJ235" i="13" s="1"/>
  <c r="FU235" i="13"/>
  <c r="FV235" i="13" s="1"/>
  <c r="CB236" i="13"/>
  <c r="CC236" i="13" s="1"/>
  <c r="EZ236" i="13"/>
  <c r="FA236" i="13" s="1"/>
  <c r="AH226" i="13"/>
  <c r="AI226" i="13" s="1"/>
  <c r="BD226" i="13"/>
  <c r="BE226" i="13" s="1"/>
  <c r="CD226" i="13"/>
  <c r="CE226" i="13" s="1"/>
  <c r="CU226" i="13"/>
  <c r="CV226" i="13" s="1"/>
  <c r="DP226" i="13"/>
  <c r="DQ226" i="13" s="1"/>
  <c r="EG226" i="13"/>
  <c r="EH226" i="13" s="1"/>
  <c r="FB226" i="13"/>
  <c r="FC226" i="13" s="1"/>
  <c r="FS226" i="13"/>
  <c r="FT226" i="13" s="1"/>
  <c r="GN226" i="13"/>
  <c r="GO226" i="13" s="1"/>
  <c r="HE226" i="13"/>
  <c r="HF226" i="13" s="1"/>
  <c r="HZ226" i="13"/>
  <c r="IA226" i="13" s="1"/>
  <c r="IQ226" i="13"/>
  <c r="IR226" i="13" s="1"/>
  <c r="JL226" i="13"/>
  <c r="JM226" i="13" s="1"/>
  <c r="AF228" i="13"/>
  <c r="AG228" i="13" s="1"/>
  <c r="BF228" i="13"/>
  <c r="BG228" i="13" s="1"/>
  <c r="CB228" i="13"/>
  <c r="CC228" i="13" s="1"/>
  <c r="CW228" i="13"/>
  <c r="CX228" i="13" s="1"/>
  <c r="DN228" i="13"/>
  <c r="DO228" i="13" s="1"/>
  <c r="EI228" i="13"/>
  <c r="EZ228" i="13"/>
  <c r="FA228" i="13" s="1"/>
  <c r="FU228" i="13"/>
  <c r="FV228" i="13" s="1"/>
  <c r="GL228" i="13"/>
  <c r="GM228" i="13" s="1"/>
  <c r="HG228" i="13"/>
  <c r="HH228" i="13" s="1"/>
  <c r="HX228" i="13"/>
  <c r="HY228" i="13" s="1"/>
  <c r="IS228" i="13"/>
  <c r="IT228" i="13" s="1"/>
  <c r="JJ228" i="13"/>
  <c r="JK228" i="13" s="1"/>
  <c r="GL229" i="13"/>
  <c r="GM229" i="13" s="1"/>
  <c r="HG229" i="13"/>
  <c r="HH229" i="13" s="1"/>
  <c r="HX229" i="13"/>
  <c r="HY229" i="13" s="1"/>
  <c r="IS229" i="13"/>
  <c r="IT229" i="13" s="1"/>
  <c r="JJ229" i="13"/>
  <c r="JK229" i="13" s="1"/>
  <c r="AH231" i="13"/>
  <c r="AI231" i="13" s="1"/>
  <c r="BD231" i="13"/>
  <c r="BE231" i="13" s="1"/>
  <c r="CD231" i="13"/>
  <c r="CE231" i="13" s="1"/>
  <c r="CU231" i="13"/>
  <c r="CV231" i="13" s="1"/>
  <c r="DP231" i="13"/>
  <c r="DQ231" i="13" s="1"/>
  <c r="EG231" i="13"/>
  <c r="EH231" i="13" s="1"/>
  <c r="FB231" i="13"/>
  <c r="FC231" i="13" s="1"/>
  <c r="FS231" i="13"/>
  <c r="FT231" i="13" s="1"/>
  <c r="GN231" i="13"/>
  <c r="GO231" i="13" s="1"/>
  <c r="HE231" i="13"/>
  <c r="HF231" i="13" s="1"/>
  <c r="HZ231" i="13"/>
  <c r="IA231" i="13" s="1"/>
  <c r="IQ231" i="13"/>
  <c r="IR231" i="13" s="1"/>
  <c r="JL231" i="13"/>
  <c r="JM231" i="13" s="1"/>
  <c r="AF233" i="13"/>
  <c r="AG233" i="13" s="1"/>
  <c r="BF233" i="13"/>
  <c r="BG233" i="13" s="1"/>
  <c r="CB233" i="13"/>
  <c r="CC233" i="13" s="1"/>
  <c r="CW233" i="13"/>
  <c r="CX233" i="13" s="1"/>
  <c r="DN233" i="13"/>
  <c r="DO233" i="13" s="1"/>
  <c r="EI233" i="13"/>
  <c r="EJ233" i="13" s="1"/>
  <c r="EZ233" i="13"/>
  <c r="FA233" i="13" s="1"/>
  <c r="AF234" i="13"/>
  <c r="AG234" i="13" s="1"/>
  <c r="BF234" i="13"/>
  <c r="BG234" i="13" s="1"/>
  <c r="CB234" i="13"/>
  <c r="CC234" i="13" s="1"/>
  <c r="CW234" i="13"/>
  <c r="CX234" i="13" s="1"/>
  <c r="DN234" i="13"/>
  <c r="DO234" i="13" s="1"/>
  <c r="EI234" i="13"/>
  <c r="EJ234" i="13" s="1"/>
  <c r="EZ234" i="13"/>
  <c r="FA234" i="13" s="1"/>
  <c r="FU234" i="13"/>
  <c r="FV234" i="13" s="1"/>
  <c r="GL234" i="13"/>
  <c r="GM234" i="13" s="1"/>
  <c r="HG234" i="13"/>
  <c r="HH234" i="13" s="1"/>
  <c r="HX234" i="13"/>
  <c r="HY234" i="13" s="1"/>
  <c r="IS234" i="13"/>
  <c r="IT234" i="13" s="1"/>
  <c r="JJ234" i="13"/>
  <c r="JK234" i="13" s="1"/>
  <c r="JK236" i="13"/>
  <c r="FT238" i="13"/>
  <c r="CC240" i="13"/>
  <c r="HY240" i="13"/>
  <c r="EH242" i="13"/>
  <c r="IR246" i="13"/>
  <c r="EJ228" i="13"/>
  <c r="AH229" i="13"/>
  <c r="AI229" i="13" s="1"/>
  <c r="CD229" i="13"/>
  <c r="CE229" i="13" s="1"/>
  <c r="DP229" i="13"/>
  <c r="DQ229" i="13" s="1"/>
  <c r="FB229" i="13"/>
  <c r="FC229" i="13" s="1"/>
  <c r="AH230" i="13"/>
  <c r="AI230" i="13" s="1"/>
  <c r="CD230" i="13"/>
  <c r="CE230" i="13" s="1"/>
  <c r="DP230" i="13"/>
  <c r="DQ230" i="13" s="1"/>
  <c r="FB230" i="13"/>
  <c r="FC230" i="13" s="1"/>
  <c r="GN230" i="13"/>
  <c r="GO230" i="13" s="1"/>
  <c r="HZ230" i="13"/>
  <c r="IA230" i="13" s="1"/>
  <c r="JL230" i="13"/>
  <c r="JM230" i="13" s="1"/>
  <c r="BF232" i="13"/>
  <c r="BG232" i="13" s="1"/>
  <c r="CW232" i="13"/>
  <c r="CX232" i="13" s="1"/>
  <c r="EI232" i="13"/>
  <c r="EJ232" i="13" s="1"/>
  <c r="FU232" i="13"/>
  <c r="FV232" i="13" s="1"/>
  <c r="HG232" i="13"/>
  <c r="HH232" i="13" s="1"/>
  <c r="IS232" i="13"/>
  <c r="IT232" i="13" s="1"/>
  <c r="HG233" i="13"/>
  <c r="HH233" i="13" s="1"/>
  <c r="IS233" i="13"/>
  <c r="IT233" i="13" s="1"/>
  <c r="AH235" i="13"/>
  <c r="AI235" i="13" s="1"/>
  <c r="CD235" i="13"/>
  <c r="CE235" i="13" s="1"/>
  <c r="DP235" i="13"/>
  <c r="DQ235" i="13" s="1"/>
  <c r="FB235" i="13"/>
  <c r="FC235" i="13" s="1"/>
  <c r="GN235" i="13"/>
  <c r="GO235" i="13" s="1"/>
  <c r="HE235" i="13"/>
  <c r="HF235" i="13" s="1"/>
  <c r="AF236" i="13"/>
  <c r="AG236" i="13" s="1"/>
  <c r="AI236" i="13"/>
  <c r="BE236" i="13"/>
  <c r="CD236" i="13"/>
  <c r="CE236" i="13" s="1"/>
  <c r="DN236" i="13"/>
  <c r="DO236" i="13" s="1"/>
  <c r="DQ236" i="13"/>
  <c r="EH236" i="13"/>
  <c r="FB236" i="13"/>
  <c r="FC236" i="13" s="1"/>
  <c r="BE238" i="13"/>
  <c r="HF238" i="13"/>
  <c r="DO240" i="13"/>
  <c r="JK240" i="13"/>
  <c r="FT242" i="13"/>
  <c r="EH246" i="13"/>
  <c r="HH235" i="13"/>
  <c r="AG239" i="13"/>
  <c r="CC239" i="13"/>
  <c r="DO239" i="13"/>
  <c r="FA239" i="13"/>
  <c r="GM239" i="13"/>
  <c r="HY239" i="13"/>
  <c r="JK239" i="13"/>
  <c r="FT246" i="13"/>
  <c r="GN236" i="13"/>
  <c r="GO236" i="13" s="1"/>
  <c r="HZ236" i="13"/>
  <c r="IA236" i="13" s="1"/>
  <c r="JL236" i="13"/>
  <c r="JM236" i="13" s="1"/>
  <c r="BF238" i="13"/>
  <c r="BG238" i="13" s="1"/>
  <c r="CW238" i="13"/>
  <c r="EI238" i="13"/>
  <c r="EJ238" i="13" s="1"/>
  <c r="FU238" i="13"/>
  <c r="FV238" i="13" s="1"/>
  <c r="HG238" i="13"/>
  <c r="HH238" i="13" s="1"/>
  <c r="IS238" i="13"/>
  <c r="IT238" i="13" s="1"/>
  <c r="AH240" i="13"/>
  <c r="AI240" i="13" s="1"/>
  <c r="CD240" i="13"/>
  <c r="CE240" i="13" s="1"/>
  <c r="DP240" i="13"/>
  <c r="DQ240" i="13" s="1"/>
  <c r="FB240" i="13"/>
  <c r="FC240" i="13" s="1"/>
  <c r="GN240" i="13"/>
  <c r="GO240" i="13" s="1"/>
  <c r="HZ240" i="13"/>
  <c r="IA240" i="13" s="1"/>
  <c r="JL240" i="13"/>
  <c r="JM240" i="13" s="1"/>
  <c r="BF242" i="13"/>
  <c r="BG242" i="13" s="1"/>
  <c r="CW242" i="13"/>
  <c r="CX242" i="13" s="1"/>
  <c r="EI242" i="13"/>
  <c r="EJ242" i="13" s="1"/>
  <c r="FU242" i="13"/>
  <c r="FV242" i="13" s="1"/>
  <c r="HG242" i="13"/>
  <c r="HH242" i="13" s="1"/>
  <c r="IS242" i="13"/>
  <c r="IT242" i="13" s="1"/>
  <c r="BF246" i="13"/>
  <c r="BG246" i="13" s="1"/>
  <c r="CW246" i="13"/>
  <c r="CX246" i="13" s="1"/>
  <c r="EI246" i="13"/>
  <c r="EJ246" i="13" s="1"/>
  <c r="FU246" i="13"/>
  <c r="FV246" i="13" s="1"/>
  <c r="HG246" i="13"/>
  <c r="HH246" i="13" s="1"/>
  <c r="IS246" i="13"/>
  <c r="IT246" i="13" s="1"/>
  <c r="HZ235" i="13"/>
  <c r="IA235" i="13" s="1"/>
  <c r="IQ235" i="13"/>
  <c r="IR235" i="13" s="1"/>
  <c r="JL235" i="13"/>
  <c r="JM235" i="13" s="1"/>
  <c r="AF237" i="13"/>
  <c r="AG237" i="13" s="1"/>
  <c r="BF237" i="13"/>
  <c r="BG237" i="13" s="1"/>
  <c r="CB237" i="13"/>
  <c r="CC237" i="13" s="1"/>
  <c r="CW237" i="13"/>
  <c r="CX237" i="13" s="1"/>
  <c r="DN237" i="13"/>
  <c r="DO237" i="13" s="1"/>
  <c r="EI237" i="13"/>
  <c r="EJ237" i="13" s="1"/>
  <c r="EZ237" i="13"/>
  <c r="FA237" i="13" s="1"/>
  <c r="FU237" i="13"/>
  <c r="FV237" i="13" s="1"/>
  <c r="GL237" i="13"/>
  <c r="GM237" i="13" s="1"/>
  <c r="HG237" i="13"/>
  <c r="HH237" i="13" s="1"/>
  <c r="HX237" i="13"/>
  <c r="HY237" i="13" s="1"/>
  <c r="IS237" i="13"/>
  <c r="IT237" i="13" s="1"/>
  <c r="JJ237" i="13"/>
  <c r="JK237" i="13" s="1"/>
  <c r="CX238" i="13"/>
  <c r="AH239" i="13"/>
  <c r="AI239" i="13" s="1"/>
  <c r="BD239" i="13"/>
  <c r="BE239" i="13" s="1"/>
  <c r="CD239" i="13"/>
  <c r="CE239" i="13" s="1"/>
  <c r="CU239" i="13"/>
  <c r="CV239" i="13" s="1"/>
  <c r="DP239" i="13"/>
  <c r="DQ239" i="13" s="1"/>
  <c r="EG239" i="13"/>
  <c r="EH239" i="13" s="1"/>
  <c r="FB239" i="13"/>
  <c r="FC239" i="13" s="1"/>
  <c r="FS239" i="13"/>
  <c r="FT239" i="13" s="1"/>
  <c r="GN239" i="13"/>
  <c r="GO239" i="13" s="1"/>
  <c r="HE239" i="13"/>
  <c r="HF239" i="13" s="1"/>
  <c r="HZ239" i="13"/>
  <c r="IA239" i="13" s="1"/>
  <c r="IQ239" i="13"/>
  <c r="IR239" i="13" s="1"/>
  <c r="JL239" i="13"/>
  <c r="JM239" i="13" s="1"/>
  <c r="AF241" i="13"/>
  <c r="AG241" i="13" s="1"/>
  <c r="BF241" i="13"/>
  <c r="BG241" i="13" s="1"/>
  <c r="CB241" i="13"/>
  <c r="CC241" i="13" s="1"/>
  <c r="CW241" i="13"/>
  <c r="CX241" i="13" s="1"/>
  <c r="DN241" i="13"/>
  <c r="DO241" i="13" s="1"/>
  <c r="EI241" i="13"/>
  <c r="EJ241" i="13" s="1"/>
  <c r="EZ241" i="13"/>
  <c r="FA241" i="13" s="1"/>
  <c r="FU241" i="13"/>
  <c r="FV241" i="13" s="1"/>
  <c r="GL241" i="13"/>
  <c r="GM241" i="13" s="1"/>
  <c r="HG241" i="13"/>
  <c r="HH241" i="13" s="1"/>
  <c r="HX241" i="13"/>
  <c r="HY241" i="13" s="1"/>
  <c r="IS241" i="13"/>
  <c r="IT241" i="13" s="1"/>
  <c r="JJ241" i="13"/>
  <c r="JK241" i="13" s="1"/>
  <c r="AH243" i="13"/>
  <c r="AI243" i="13" s="1"/>
  <c r="BD243" i="13"/>
  <c r="BE243" i="13" s="1"/>
  <c r="CD243" i="13"/>
  <c r="CE243" i="13" s="1"/>
  <c r="CU243" i="13"/>
  <c r="CV243" i="13" s="1"/>
  <c r="DP243" i="13"/>
  <c r="DQ243" i="13" s="1"/>
  <c r="EG243" i="13"/>
  <c r="EH243" i="13" s="1"/>
  <c r="FB243" i="13"/>
  <c r="FC243" i="13" s="1"/>
  <c r="FS243" i="13"/>
  <c r="FT243" i="13" s="1"/>
  <c r="GN243" i="13"/>
  <c r="GO243" i="13" s="1"/>
  <c r="HE243" i="13"/>
  <c r="HF243" i="13" s="1"/>
  <c r="HZ243" i="13"/>
  <c r="IA243" i="13" s="1"/>
  <c r="IQ243" i="13"/>
  <c r="IR243" i="13" s="1"/>
  <c r="JL243" i="13"/>
  <c r="JM243" i="13" s="1"/>
  <c r="AH247" i="13"/>
  <c r="AI247" i="13" s="1"/>
  <c r="BD247" i="13"/>
  <c r="BE247" i="13" s="1"/>
  <c r="CD247" i="13"/>
  <c r="CE247" i="13" s="1"/>
  <c r="CU247" i="13"/>
  <c r="CV247" i="13" s="1"/>
  <c r="DP247" i="13"/>
  <c r="DQ247" i="13" s="1"/>
  <c r="EG247" i="13"/>
  <c r="EH247" i="13" s="1"/>
  <c r="FB247" i="13"/>
  <c r="FC247" i="13" s="1"/>
  <c r="FS247" i="13"/>
  <c r="FT247" i="13" s="1"/>
  <c r="GN247" i="13"/>
  <c r="GO247" i="13" s="1"/>
  <c r="HE247" i="13"/>
  <c r="HF247" i="13" s="1"/>
  <c r="CU248" i="13"/>
  <c r="CV248" i="13" s="1"/>
  <c r="CX248" i="13"/>
  <c r="DO248" i="13"/>
  <c r="FT248" i="13"/>
  <c r="CC250" i="13"/>
  <c r="HY250" i="13"/>
  <c r="BE251" i="13"/>
  <c r="CV251" i="13"/>
  <c r="EH251" i="13"/>
  <c r="FT251" i="13"/>
  <c r="HF251" i="13"/>
  <c r="IR251" i="13"/>
  <c r="FA253" i="13"/>
  <c r="BE255" i="13"/>
  <c r="HF255" i="13"/>
  <c r="BF236" i="13"/>
  <c r="BG236" i="13" s="1"/>
  <c r="CW236" i="13"/>
  <c r="CX236" i="13" s="1"/>
  <c r="EI236" i="13"/>
  <c r="EJ236" i="13" s="1"/>
  <c r="FU236" i="13"/>
  <c r="FV236" i="13" s="1"/>
  <c r="HG236" i="13"/>
  <c r="HH236" i="13" s="1"/>
  <c r="IS236" i="13"/>
  <c r="IT236" i="13" s="1"/>
  <c r="AH238" i="13"/>
  <c r="AI238" i="13" s="1"/>
  <c r="CD238" i="13"/>
  <c r="CE238" i="13" s="1"/>
  <c r="DP238" i="13"/>
  <c r="DQ238" i="13" s="1"/>
  <c r="FB238" i="13"/>
  <c r="FC238" i="13" s="1"/>
  <c r="GN238" i="13"/>
  <c r="GO238" i="13" s="1"/>
  <c r="HZ238" i="13"/>
  <c r="IA238" i="13" s="1"/>
  <c r="JL238" i="13"/>
  <c r="JM238" i="13" s="1"/>
  <c r="BF240" i="13"/>
  <c r="BG240" i="13" s="1"/>
  <c r="CW240" i="13"/>
  <c r="CX240" i="13" s="1"/>
  <c r="EI240" i="13"/>
  <c r="EJ240" i="13" s="1"/>
  <c r="FU240" i="13"/>
  <c r="FV240" i="13" s="1"/>
  <c r="HG240" i="13"/>
  <c r="HH240" i="13" s="1"/>
  <c r="IS240" i="13"/>
  <c r="IT240" i="13" s="1"/>
  <c r="AH242" i="13"/>
  <c r="AI242" i="13" s="1"/>
  <c r="CD242" i="13"/>
  <c r="CE242" i="13" s="1"/>
  <c r="DP242" i="13"/>
  <c r="DQ242" i="13" s="1"/>
  <c r="FB242" i="13"/>
  <c r="FC242" i="13" s="1"/>
  <c r="GN242" i="13"/>
  <c r="GO242" i="13" s="1"/>
  <c r="HZ242" i="13"/>
  <c r="IA242" i="13" s="1"/>
  <c r="JL242" i="13"/>
  <c r="JM242" i="13" s="1"/>
  <c r="AH246" i="13"/>
  <c r="AI246" i="13" s="1"/>
  <c r="CD246" i="13"/>
  <c r="CE246" i="13" s="1"/>
  <c r="CU246" i="13"/>
  <c r="CV246" i="13" s="1"/>
  <c r="DP246" i="13"/>
  <c r="DQ246" i="13" s="1"/>
  <c r="FB246" i="13"/>
  <c r="FC246" i="13" s="1"/>
  <c r="GN246" i="13"/>
  <c r="GO246" i="13" s="1"/>
  <c r="HZ246" i="13"/>
  <c r="IA246" i="13" s="1"/>
  <c r="JL246" i="13"/>
  <c r="JM246" i="13" s="1"/>
  <c r="CV255" i="13"/>
  <c r="IR255" i="13"/>
  <c r="AG256" i="13"/>
  <c r="DO256" i="13"/>
  <c r="HZ247" i="13"/>
  <c r="IA247" i="13" s="1"/>
  <c r="BD248" i="13"/>
  <c r="BE248" i="13" s="1"/>
  <c r="BG248" i="13"/>
  <c r="CC248" i="13"/>
  <c r="EG248" i="13"/>
  <c r="EH248" i="13" s="1"/>
  <c r="EI248" i="13"/>
  <c r="EJ248" i="13" s="1"/>
  <c r="IR248" i="13"/>
  <c r="AG249" i="13"/>
  <c r="CC249" i="13"/>
  <c r="DO249" i="13"/>
  <c r="FA249" i="13"/>
  <c r="GM249" i="13"/>
  <c r="HY249" i="13"/>
  <c r="JK249" i="13"/>
  <c r="FA250" i="13"/>
  <c r="BE254" i="13"/>
  <c r="CV254" i="13"/>
  <c r="EH254" i="13"/>
  <c r="FT254" i="13"/>
  <c r="HF254" i="13"/>
  <c r="IR254" i="13"/>
  <c r="FU248" i="13"/>
  <c r="FV248" i="13" s="1"/>
  <c r="HG248" i="13"/>
  <c r="HH248" i="13" s="1"/>
  <c r="IS248" i="13"/>
  <c r="IT248" i="13" s="1"/>
  <c r="AH250" i="13"/>
  <c r="CD250" i="13"/>
  <c r="CE250" i="13" s="1"/>
  <c r="DP250" i="13"/>
  <c r="DQ250" i="13" s="1"/>
  <c r="FB250" i="13"/>
  <c r="FC250" i="13" s="1"/>
  <c r="GN250" i="13"/>
  <c r="GO250" i="13" s="1"/>
  <c r="HZ250" i="13"/>
  <c r="JL250" i="13"/>
  <c r="JM250" i="13" s="1"/>
  <c r="AH253" i="13"/>
  <c r="AI253" i="13" s="1"/>
  <c r="CD253" i="13"/>
  <c r="CE253" i="13" s="1"/>
  <c r="DP253" i="13"/>
  <c r="DQ253" i="13" s="1"/>
  <c r="FB253" i="13"/>
  <c r="FC253" i="13" s="1"/>
  <c r="GN253" i="13"/>
  <c r="GO253" i="13" s="1"/>
  <c r="HZ253" i="13"/>
  <c r="IA253" i="13" s="1"/>
  <c r="JL253" i="13"/>
  <c r="JM253" i="13" s="1"/>
  <c r="BF255" i="13"/>
  <c r="BG255" i="13" s="1"/>
  <c r="CW255" i="13"/>
  <c r="CX255" i="13" s="1"/>
  <c r="EI255" i="13"/>
  <c r="EJ255" i="13" s="1"/>
  <c r="FU255" i="13"/>
  <c r="FV255" i="13" s="1"/>
  <c r="HG255" i="13"/>
  <c r="HH255" i="13" s="1"/>
  <c r="IS255" i="13"/>
  <c r="IT255" i="13" s="1"/>
  <c r="EJ256" i="13"/>
  <c r="IS247" i="13"/>
  <c r="IT247" i="13" s="1"/>
  <c r="JJ247" i="13"/>
  <c r="JK247" i="13" s="1"/>
  <c r="AH249" i="13"/>
  <c r="AI249" i="13" s="1"/>
  <c r="BD249" i="13"/>
  <c r="BE249" i="13" s="1"/>
  <c r="CD249" i="13"/>
  <c r="CE249" i="13" s="1"/>
  <c r="CU249" i="13"/>
  <c r="CV249" i="13" s="1"/>
  <c r="DP249" i="13"/>
  <c r="DQ249" i="13" s="1"/>
  <c r="EG249" i="13"/>
  <c r="EH249" i="13" s="1"/>
  <c r="FB249" i="13"/>
  <c r="FC249" i="13" s="1"/>
  <c r="FS249" i="13"/>
  <c r="FT249" i="13" s="1"/>
  <c r="GN249" i="13"/>
  <c r="GO249" i="13" s="1"/>
  <c r="HE249" i="13"/>
  <c r="HF249" i="13" s="1"/>
  <c r="HZ249" i="13"/>
  <c r="IA249" i="13" s="1"/>
  <c r="IQ249" i="13"/>
  <c r="IR249" i="13" s="1"/>
  <c r="JL249" i="13"/>
  <c r="JM249" i="13" s="1"/>
  <c r="AI250" i="13"/>
  <c r="IA250" i="13"/>
  <c r="AF251" i="13"/>
  <c r="AG251" i="13" s="1"/>
  <c r="BF251" i="13"/>
  <c r="BG251" i="13" s="1"/>
  <c r="CB251" i="13"/>
  <c r="CC251" i="13" s="1"/>
  <c r="CW251" i="13"/>
  <c r="CX251" i="13" s="1"/>
  <c r="DN251" i="13"/>
  <c r="DO251" i="13" s="1"/>
  <c r="EI251" i="13"/>
  <c r="EJ251" i="13" s="1"/>
  <c r="EZ251" i="13"/>
  <c r="FA251" i="13" s="1"/>
  <c r="FU251" i="13"/>
  <c r="FV251" i="13" s="1"/>
  <c r="GL251" i="13"/>
  <c r="GM251" i="13" s="1"/>
  <c r="HG251" i="13"/>
  <c r="HH251" i="13" s="1"/>
  <c r="HX251" i="13"/>
  <c r="HY251" i="13" s="1"/>
  <c r="IS251" i="13"/>
  <c r="IT251" i="13" s="1"/>
  <c r="JJ251" i="13"/>
  <c r="JK251" i="13" s="1"/>
  <c r="AF254" i="13"/>
  <c r="AG254" i="13" s="1"/>
  <c r="BF254" i="13"/>
  <c r="BG254" i="13" s="1"/>
  <c r="CB254" i="13"/>
  <c r="CC254" i="13" s="1"/>
  <c r="CW254" i="13"/>
  <c r="CX254" i="13" s="1"/>
  <c r="DN254" i="13"/>
  <c r="DO254" i="13" s="1"/>
  <c r="EI254" i="13"/>
  <c r="EJ254" i="13" s="1"/>
  <c r="EZ254" i="13"/>
  <c r="FA254" i="13" s="1"/>
  <c r="FU254" i="13"/>
  <c r="FV254" i="13" s="1"/>
  <c r="GL254" i="13"/>
  <c r="GM254" i="13" s="1"/>
  <c r="HG254" i="13"/>
  <c r="HH254" i="13" s="1"/>
  <c r="HX254" i="13"/>
  <c r="HY254" i="13" s="1"/>
  <c r="IS254" i="13"/>
  <c r="IT254" i="13" s="1"/>
  <c r="JJ254" i="13"/>
  <c r="JK254" i="13" s="1"/>
  <c r="AH256" i="13"/>
  <c r="AI256" i="13" s="1"/>
  <c r="BD256" i="13"/>
  <c r="BE256" i="13" s="1"/>
  <c r="CD256" i="13"/>
  <c r="CE256" i="13" s="1"/>
  <c r="CW256" i="13"/>
  <c r="CX256" i="13" s="1"/>
  <c r="FB256" i="13"/>
  <c r="FC256" i="13" s="1"/>
  <c r="FU256" i="13"/>
  <c r="FV256" i="13" s="1"/>
  <c r="BD261" i="13"/>
  <c r="BE261" i="13" s="1"/>
  <c r="EG261" i="13"/>
  <c r="EH261" i="13" s="1"/>
  <c r="HE261" i="13"/>
  <c r="HF261" i="13" s="1"/>
  <c r="BF250" i="13"/>
  <c r="BG250" i="13" s="1"/>
  <c r="CW250" i="13"/>
  <c r="CX250" i="13" s="1"/>
  <c r="EI250" i="13"/>
  <c r="EJ250" i="13" s="1"/>
  <c r="FU250" i="13"/>
  <c r="FV250" i="13" s="1"/>
  <c r="HG250" i="13"/>
  <c r="HH250" i="13" s="1"/>
  <c r="IS250" i="13"/>
  <c r="IT250" i="13" s="1"/>
  <c r="BF253" i="13"/>
  <c r="BG253" i="13" s="1"/>
  <c r="CW253" i="13"/>
  <c r="CX253" i="13" s="1"/>
  <c r="EI253" i="13"/>
  <c r="EJ253" i="13" s="1"/>
  <c r="FU253" i="13"/>
  <c r="FV253" i="13" s="1"/>
  <c r="HG253" i="13"/>
  <c r="HH253" i="13" s="1"/>
  <c r="IS253" i="13"/>
  <c r="IT253" i="13" s="1"/>
  <c r="AH255" i="13"/>
  <c r="AI255" i="13" s="1"/>
  <c r="CD255" i="13"/>
  <c r="CE255" i="13" s="1"/>
  <c r="DP255" i="13"/>
  <c r="DQ255" i="13" s="1"/>
  <c r="FB255" i="13"/>
  <c r="FC255" i="13" s="1"/>
  <c r="GN255" i="13"/>
  <c r="GO255" i="13" s="1"/>
  <c r="HZ255" i="13"/>
  <c r="IA255" i="13" s="1"/>
  <c r="JL255" i="13"/>
  <c r="JM255" i="13" s="1"/>
  <c r="EG256" i="13"/>
  <c r="EH256" i="13" s="1"/>
  <c r="HE256" i="13"/>
  <c r="HF256" i="13" s="1"/>
  <c r="HX256" i="13"/>
  <c r="HY256" i="13" s="1"/>
  <c r="IQ256" i="13"/>
  <c r="IR256" i="13" s="1"/>
  <c r="JJ256" i="13"/>
  <c r="JK256" i="13" s="1"/>
  <c r="HY263" i="13"/>
  <c r="BE265" i="13"/>
  <c r="CV265" i="13"/>
  <c r="CB256" i="13"/>
  <c r="CC256" i="13" s="1"/>
  <c r="CV256" i="13"/>
  <c r="DP256" i="13"/>
  <c r="DQ256" i="13" s="1"/>
  <c r="EZ256" i="13"/>
  <c r="FA256" i="13" s="1"/>
  <c r="FT256" i="13"/>
  <c r="GN256" i="13"/>
  <c r="GO256" i="13" s="1"/>
  <c r="HG256" i="13"/>
  <c r="HH256" i="13" s="1"/>
  <c r="HZ256" i="13"/>
  <c r="IA256" i="13" s="1"/>
  <c r="IS256" i="13"/>
  <c r="IT256" i="13" s="1"/>
  <c r="JL256" i="13"/>
  <c r="JM256" i="13" s="1"/>
  <c r="AG261" i="13"/>
  <c r="BF261" i="13"/>
  <c r="BG261" i="13" s="1"/>
  <c r="CU261" i="13"/>
  <c r="CV261" i="13" s="1"/>
  <c r="CX261" i="13"/>
  <c r="DO261" i="13"/>
  <c r="EI261" i="13"/>
  <c r="EJ261" i="13" s="1"/>
  <c r="FS261" i="13"/>
  <c r="FT261" i="13" s="1"/>
  <c r="FV261" i="13"/>
  <c r="GM261" i="13"/>
  <c r="HG261" i="13"/>
  <c r="HH261" i="13" s="1"/>
  <c r="IQ261" i="13"/>
  <c r="IR261" i="13" s="1"/>
  <c r="IT261" i="13"/>
  <c r="JK261" i="13"/>
  <c r="DO263" i="13"/>
  <c r="JK263" i="13"/>
  <c r="AH263" i="13"/>
  <c r="AI263" i="13" s="1"/>
  <c r="CD263" i="13"/>
  <c r="DP263" i="13"/>
  <c r="DQ263" i="13" s="1"/>
  <c r="FB263" i="13"/>
  <c r="FC263" i="13" s="1"/>
  <c r="GN263" i="13"/>
  <c r="GO263" i="13" s="1"/>
  <c r="HZ263" i="13"/>
  <c r="IA263" i="13" s="1"/>
  <c r="JL263" i="13"/>
  <c r="JM263" i="13" s="1"/>
  <c r="BF265" i="13"/>
  <c r="BG265" i="13" s="1"/>
  <c r="CW265" i="13"/>
  <c r="CX265" i="13" s="1"/>
  <c r="EI265" i="13"/>
  <c r="EJ265" i="13" s="1"/>
  <c r="FU265" i="13"/>
  <c r="FV265" i="13" s="1"/>
  <c r="HX265" i="13"/>
  <c r="HY265" i="13" s="1"/>
  <c r="AF260" i="13"/>
  <c r="AG260" i="13" s="1"/>
  <c r="CB260" i="13"/>
  <c r="CC260" i="13" s="1"/>
  <c r="DN260" i="13"/>
  <c r="DO260" i="13" s="1"/>
  <c r="EZ260" i="13"/>
  <c r="FA260" i="13" s="1"/>
  <c r="GL260" i="13"/>
  <c r="GM260" i="13" s="1"/>
  <c r="HX260" i="13"/>
  <c r="HY260" i="13" s="1"/>
  <c r="JJ260" i="13"/>
  <c r="JK260" i="13" s="1"/>
  <c r="BD262" i="13"/>
  <c r="BE262" i="13" s="1"/>
  <c r="CU262" i="13"/>
  <c r="CV262" i="13" s="1"/>
  <c r="EG262" i="13"/>
  <c r="EH262" i="13" s="1"/>
  <c r="FS262" i="13"/>
  <c r="FT262" i="13" s="1"/>
  <c r="HE262" i="13"/>
  <c r="HF262" i="13" s="1"/>
  <c r="IQ262" i="13"/>
  <c r="IR262" i="13" s="1"/>
  <c r="CE263" i="13"/>
  <c r="AF264" i="13"/>
  <c r="AG264" i="13" s="1"/>
  <c r="CB264" i="13"/>
  <c r="CC264" i="13" s="1"/>
  <c r="DN264" i="13"/>
  <c r="DO264" i="13" s="1"/>
  <c r="EZ264" i="13"/>
  <c r="FA264" i="13" s="1"/>
  <c r="GL264" i="13"/>
  <c r="GM264" i="13" s="1"/>
  <c r="HX264" i="13"/>
  <c r="HY264" i="13" s="1"/>
  <c r="JJ264" i="13"/>
  <c r="JK264" i="13" s="1"/>
  <c r="AH261" i="13"/>
  <c r="AI261" i="13" s="1"/>
  <c r="CD261" i="13"/>
  <c r="CE261" i="13" s="1"/>
  <c r="DP261" i="13"/>
  <c r="DQ261" i="13" s="1"/>
  <c r="FB261" i="13"/>
  <c r="FC261" i="13" s="1"/>
  <c r="GN261" i="13"/>
  <c r="GO261" i="13" s="1"/>
  <c r="HZ261" i="13"/>
  <c r="IA261" i="13" s="1"/>
  <c r="JL261" i="13"/>
  <c r="JM261" i="13" s="1"/>
  <c r="AF263" i="13"/>
  <c r="AG263" i="13" s="1"/>
  <c r="BF263" i="13"/>
  <c r="BG263" i="13" s="1"/>
  <c r="CB263" i="13"/>
  <c r="CC263" i="13" s="1"/>
  <c r="CW263" i="13"/>
  <c r="CX263" i="13" s="1"/>
  <c r="EI263" i="13"/>
  <c r="EJ263" i="13" s="1"/>
  <c r="FU263" i="13"/>
  <c r="FV263" i="13" s="1"/>
  <c r="HG263" i="13"/>
  <c r="HH263" i="13" s="1"/>
  <c r="IS263" i="13"/>
  <c r="IT263" i="13" s="1"/>
  <c r="AH265" i="13"/>
  <c r="AI265" i="13" s="1"/>
  <c r="CD265" i="13"/>
  <c r="CE265" i="13" s="1"/>
  <c r="DP265" i="13"/>
  <c r="DQ265" i="13" s="1"/>
  <c r="FB265" i="13"/>
  <c r="FC265" i="13" s="1"/>
  <c r="GL265" i="13"/>
  <c r="GM265" i="13" s="1"/>
  <c r="GO265" i="13"/>
  <c r="HZ265" i="13"/>
  <c r="IA265" i="13" s="1"/>
  <c r="JJ265" i="13"/>
  <c r="JK265" i="13" s="1"/>
  <c r="JM265" i="13"/>
  <c r="DX300" i="13"/>
  <c r="CL300" i="13"/>
  <c r="AP300" i="13"/>
  <c r="EQ299" i="13"/>
  <c r="DE299" i="13"/>
  <c r="BN299" i="13"/>
  <c r="R299" i="13"/>
  <c r="DX298" i="13"/>
  <c r="CL298" i="13"/>
  <c r="AP298" i="13"/>
  <c r="EQ297" i="13"/>
  <c r="DE297" i="13"/>
  <c r="BN297" i="13"/>
  <c r="R297" i="13"/>
  <c r="EQ300" i="13"/>
  <c r="DE300" i="13"/>
  <c r="BN300" i="13"/>
  <c r="R300" i="13"/>
  <c r="DX299" i="13"/>
  <c r="CL299" i="13"/>
  <c r="AP299" i="13"/>
  <c r="EQ298" i="13"/>
  <c r="DE298" i="13"/>
  <c r="BN298" i="13"/>
  <c r="R298" i="13"/>
  <c r="DX297" i="13"/>
  <c r="CL297" i="13"/>
  <c r="AP297" i="13"/>
  <c r="AF266" i="13"/>
  <c r="AG266" i="13" s="1"/>
  <c r="BF266" i="13"/>
  <c r="BG266" i="13" s="1"/>
  <c r="CB266" i="13"/>
  <c r="CC266" i="13" s="1"/>
  <c r="CW266" i="13"/>
  <c r="CX266" i="13" s="1"/>
  <c r="DN266" i="13"/>
  <c r="DO266" i="13" s="1"/>
  <c r="EI266" i="13"/>
  <c r="EJ266" i="13" s="1"/>
  <c r="EZ266" i="13"/>
  <c r="FA266" i="13" s="1"/>
  <c r="FU266" i="13"/>
  <c r="GL266" i="13"/>
  <c r="GM266" i="13" s="1"/>
  <c r="HG266" i="13"/>
  <c r="HH266" i="13" s="1"/>
  <c r="HX266" i="13"/>
  <c r="HY266" i="13" s="1"/>
  <c r="IS266" i="13"/>
  <c r="IT266" i="13" s="1"/>
  <c r="JJ266" i="13"/>
  <c r="JK266" i="13" s="1"/>
  <c r="HG265" i="13"/>
  <c r="HH265" i="13" s="1"/>
  <c r="IS265" i="13"/>
  <c r="IT265" i="13" s="1"/>
  <c r="FV266" i="13"/>
  <c r="G311" i="13"/>
  <c r="F310" i="13"/>
  <c r="F284" i="13"/>
  <c r="E310" i="13"/>
  <c r="J286" i="13" l="1"/>
  <c r="G286" i="13" s="1"/>
  <c r="AG101" i="13"/>
  <c r="K271" i="13"/>
  <c r="CN269" i="13"/>
  <c r="CN270" i="13" s="1"/>
  <c r="IJ268" i="13"/>
  <c r="IJ271" i="13" s="1"/>
  <c r="FS208" i="13"/>
  <c r="FT208" i="13" s="1"/>
  <c r="GX271" i="13"/>
  <c r="IR277" i="13"/>
  <c r="FA277" i="13"/>
  <c r="EH277" i="13"/>
  <c r="JK277" i="13"/>
  <c r="GM277" i="13"/>
  <c r="DO277" i="13"/>
  <c r="HF277" i="13"/>
  <c r="HY277" i="13"/>
  <c r="HB268" i="13"/>
  <c r="IA267" i="13"/>
  <c r="IA268" i="13" s="1"/>
  <c r="IA277" i="13" s="1"/>
  <c r="JC269" i="13"/>
  <c r="JC270" i="13" s="1"/>
  <c r="JC268" i="13"/>
  <c r="EW268" i="13"/>
  <c r="DG269" i="13"/>
  <c r="DG270" i="13" s="1"/>
  <c r="DG268" i="13"/>
  <c r="HH13" i="13"/>
  <c r="HH267" i="13" s="1"/>
  <c r="HH268" i="13" s="1"/>
  <c r="HH277" i="13" s="1"/>
  <c r="CX267" i="13"/>
  <c r="CX268" i="13" s="1"/>
  <c r="CX277" i="13" s="1"/>
  <c r="CV277" i="13"/>
  <c r="AI277" i="13"/>
  <c r="O277" i="13" s="1"/>
  <c r="G312" i="13"/>
  <c r="F311" i="13"/>
  <c r="ED268" i="13"/>
  <c r="GO267" i="13"/>
  <c r="GO268" i="13" s="1"/>
  <c r="GO277" i="13" s="1"/>
  <c r="GI268" i="13"/>
  <c r="ES269" i="13"/>
  <c r="ES270" i="13" s="1"/>
  <c r="ES268" i="13"/>
  <c r="EJ13" i="13"/>
  <c r="EJ267" i="13" s="1"/>
  <c r="EJ268" i="13" s="1"/>
  <c r="EJ277" i="13" s="1"/>
  <c r="FU233" i="13"/>
  <c r="FV233" i="13" s="1"/>
  <c r="FS233" i="13"/>
  <c r="FT233" i="13" s="1"/>
  <c r="DZ271" i="13"/>
  <c r="FC13" i="13"/>
  <c r="FC267" i="13" s="1"/>
  <c r="FC268" i="13" s="1"/>
  <c r="FC277" i="13" s="1"/>
  <c r="HU268" i="13"/>
  <c r="GE269" i="13"/>
  <c r="GE270" i="13" s="1"/>
  <c r="GE268" i="13"/>
  <c r="FS229" i="13"/>
  <c r="FT229" i="13" s="1"/>
  <c r="FU229" i="13"/>
  <c r="FV229" i="13" s="1"/>
  <c r="IN268" i="13"/>
  <c r="IT13" i="13"/>
  <c r="IT267" i="13" s="1"/>
  <c r="IT268" i="13" s="1"/>
  <c r="IT277" i="13" s="1"/>
  <c r="JM267" i="13"/>
  <c r="JM268" i="13" s="1"/>
  <c r="JM277" i="13" s="1"/>
  <c r="DQ267" i="13"/>
  <c r="DQ268" i="13" s="1"/>
  <c r="DQ277" i="13" s="1"/>
  <c r="JG268" i="13"/>
  <c r="HQ269" i="13"/>
  <c r="HQ270" i="13" s="1"/>
  <c r="HQ268" i="13"/>
  <c r="DK268" i="13"/>
  <c r="FL267" i="13"/>
  <c r="CR268" i="13"/>
  <c r="F285" i="13"/>
  <c r="E311" i="13"/>
  <c r="J287" i="13" l="1"/>
  <c r="G287" i="13" s="1"/>
  <c r="R285" i="13"/>
  <c r="R286" i="13"/>
  <c r="ES271" i="13"/>
  <c r="CN271" i="13"/>
  <c r="FV267" i="13"/>
  <c r="FV268" i="13" s="1"/>
  <c r="FV277" i="13" s="1"/>
  <c r="CI277" i="13"/>
  <c r="R287" i="13" s="1"/>
  <c r="GS277" i="13"/>
  <c r="BN293" i="13" s="1"/>
  <c r="HQ271" i="13"/>
  <c r="IE277" i="13"/>
  <c r="EQ295" i="13" s="1"/>
  <c r="HL277" i="13"/>
  <c r="R294" i="13" s="1"/>
  <c r="DU277" i="13"/>
  <c r="CL289" i="13" s="1"/>
  <c r="JC271" i="13"/>
  <c r="FZ277" i="13"/>
  <c r="AP292" i="13" s="1"/>
  <c r="FT277" i="13"/>
  <c r="DG271" i="13"/>
  <c r="G313" i="13"/>
  <c r="F312" i="13"/>
  <c r="FL269" i="13"/>
  <c r="FL270" i="13" s="1"/>
  <c r="FL268" i="13"/>
  <c r="FP268" i="13"/>
  <c r="EN277" i="13"/>
  <c r="IX277" i="13"/>
  <c r="GE271" i="13"/>
  <c r="DB277" i="13"/>
  <c r="E312" i="13"/>
  <c r="F286" i="13"/>
  <c r="J288" i="13" l="1"/>
  <c r="G288" i="13" s="1"/>
  <c r="CL292" i="13"/>
  <c r="DX286" i="13"/>
  <c r="DE285" i="13"/>
  <c r="EQ286" i="13"/>
  <c r="BN286" i="13"/>
  <c r="EQ293" i="13"/>
  <c r="DE295" i="13"/>
  <c r="CL286" i="13"/>
  <c r="AP285" i="13"/>
  <c r="DX294" i="13"/>
  <c r="AP289" i="13"/>
  <c r="DE293" i="13"/>
  <c r="EQ285" i="13"/>
  <c r="R293" i="13"/>
  <c r="EQ294" i="13"/>
  <c r="AP286" i="13"/>
  <c r="AP287" i="13"/>
  <c r="AP293" i="13"/>
  <c r="CL294" i="13"/>
  <c r="BN292" i="13"/>
  <c r="EQ287" i="13"/>
  <c r="BN285" i="13"/>
  <c r="DX285" i="13"/>
  <c r="DX293" i="13"/>
  <c r="DE294" i="13"/>
  <c r="BN294" i="13"/>
  <c r="DE286" i="13"/>
  <c r="DE292" i="13"/>
  <c r="DX287" i="13"/>
  <c r="CL285" i="13"/>
  <c r="CL293" i="13"/>
  <c r="AP294" i="13"/>
  <c r="CL295" i="13"/>
  <c r="R295" i="13"/>
  <c r="DX292" i="13"/>
  <c r="BN287" i="13"/>
  <c r="DE287" i="13"/>
  <c r="FG277" i="13"/>
  <c r="R291" i="13" s="1"/>
  <c r="DX295" i="13"/>
  <c r="AP295" i="13"/>
  <c r="R292" i="13"/>
  <c r="EQ292" i="13"/>
  <c r="CL287" i="13"/>
  <c r="BN295" i="13"/>
  <c r="EQ289" i="13"/>
  <c r="BN289" i="13"/>
  <c r="R289" i="13"/>
  <c r="DE289" i="13"/>
  <c r="DX289" i="13"/>
  <c r="FL271" i="13"/>
  <c r="BN296" i="13"/>
  <c r="DX296" i="13"/>
  <c r="R296" i="13"/>
  <c r="CL296" i="13"/>
  <c r="EQ296" i="13"/>
  <c r="AP296" i="13"/>
  <c r="DE296" i="13"/>
  <c r="AP290" i="13"/>
  <c r="DE290" i="13"/>
  <c r="EQ290" i="13"/>
  <c r="BN290" i="13"/>
  <c r="CL290" i="13"/>
  <c r="DX290" i="13"/>
  <c r="R290" i="13"/>
  <c r="G314" i="13"/>
  <c r="F313" i="13"/>
  <c r="EQ284" i="13"/>
  <c r="AP284" i="13"/>
  <c r="CL284" i="13"/>
  <c r="R284" i="13"/>
  <c r="G5" i="10" s="1"/>
  <c r="DE284" i="13"/>
  <c r="BN284" i="13"/>
  <c r="DX284" i="13"/>
  <c r="BN288" i="13"/>
  <c r="DX288" i="13"/>
  <c r="R288" i="13"/>
  <c r="AP288" i="13"/>
  <c r="DE288" i="13"/>
  <c r="CL288" i="13"/>
  <c r="EQ288" i="13"/>
  <c r="E313" i="13"/>
  <c r="F287" i="13"/>
  <c r="J289" i="13" l="1"/>
  <c r="G289" i="13" s="1"/>
  <c r="AP291" i="13"/>
  <c r="DX291" i="13"/>
  <c r="BN291" i="13"/>
  <c r="CL291" i="13"/>
  <c r="EQ291" i="13"/>
  <c r="DE291" i="13"/>
  <c r="G315" i="13"/>
  <c r="F314" i="13"/>
  <c r="F288" i="13"/>
  <c r="E314" i="13"/>
  <c r="J290" i="13" l="1"/>
  <c r="G290" i="13" s="1"/>
  <c r="G316" i="13"/>
  <c r="F315" i="13"/>
  <c r="E315" i="13"/>
  <c r="F289" i="13"/>
  <c r="J291" i="13" l="1"/>
  <c r="G291" i="13" s="1"/>
  <c r="G317" i="13"/>
  <c r="F316" i="13"/>
  <c r="E316" i="13"/>
  <c r="F290" i="13"/>
  <c r="J292" i="13" l="1"/>
  <c r="G292" i="13" s="1"/>
  <c r="F317" i="13"/>
  <c r="G318" i="13"/>
  <c r="E317" i="13"/>
  <c r="F291" i="13"/>
  <c r="J293" i="13" l="1"/>
  <c r="G293" i="13" s="1"/>
  <c r="G319" i="13"/>
  <c r="F318" i="13"/>
  <c r="F292" i="13"/>
  <c r="E318" i="13"/>
  <c r="J294" i="13" l="1"/>
  <c r="G294" i="13" s="1"/>
  <c r="G320" i="13"/>
  <c r="F319" i="13"/>
  <c r="E319" i="13"/>
  <c r="F293" i="13"/>
  <c r="J295" i="13" l="1"/>
  <c r="G295" i="13" s="1"/>
  <c r="G321" i="13"/>
  <c r="F320" i="13"/>
  <c r="E320" i="13"/>
  <c r="F294" i="13"/>
  <c r="J296" i="13" l="1"/>
  <c r="G296" i="13" s="1"/>
  <c r="G322" i="13"/>
  <c r="F321" i="13"/>
  <c r="E321" i="13"/>
  <c r="F295" i="13"/>
  <c r="J297" i="13" l="1"/>
  <c r="G297" i="13" s="1"/>
  <c r="G323" i="13"/>
  <c r="F323" i="13" s="1"/>
  <c r="F322" i="13"/>
  <c r="E323" i="13"/>
  <c r="E322" i="13"/>
  <c r="F296" i="13"/>
  <c r="J298" i="13" l="1"/>
  <c r="G298" i="13" s="1"/>
  <c r="F297" i="13"/>
  <c r="J299" i="13" l="1"/>
  <c r="G299" i="13" s="1"/>
  <c r="M5" i="6"/>
  <c r="M6" i="6"/>
  <c r="M7" i="6"/>
  <c r="M8" i="6"/>
  <c r="M9" i="6"/>
  <c r="M10" i="6"/>
  <c r="M11" i="6"/>
  <c r="M12" i="6"/>
  <c r="M13" i="6"/>
  <c r="M14" i="6"/>
  <c r="M15" i="6"/>
  <c r="M16" i="6"/>
  <c r="M4" i="6"/>
  <c r="F298" i="13"/>
  <c r="J300" i="13" l="1"/>
  <c r="G300" i="13" s="1"/>
  <c r="H84" i="12"/>
  <c r="H85" i="12"/>
  <c r="H86" i="12"/>
  <c r="H87" i="12"/>
  <c r="H88" i="12"/>
  <c r="H89" i="12"/>
  <c r="H90" i="12"/>
  <c r="H91" i="12"/>
  <c r="H92" i="12"/>
  <c r="F84" i="12"/>
  <c r="F85" i="12"/>
  <c r="F86" i="12"/>
  <c r="F87" i="12"/>
  <c r="F88" i="12"/>
  <c r="F89" i="12"/>
  <c r="F90" i="12"/>
  <c r="F91" i="12"/>
  <c r="F92" i="12"/>
  <c r="D84" i="12"/>
  <c r="D85" i="12"/>
  <c r="D86" i="12"/>
  <c r="D87" i="12"/>
  <c r="D88" i="12"/>
  <c r="D89" i="12"/>
  <c r="D90" i="12"/>
  <c r="D91" i="12"/>
  <c r="D92" i="12"/>
  <c r="L6" i="6"/>
  <c r="L7" i="6"/>
  <c r="L8" i="6"/>
  <c r="L9" i="6"/>
  <c r="L10" i="6"/>
  <c r="L11" i="6"/>
  <c r="L12" i="6"/>
  <c r="L13" i="6"/>
  <c r="L14" i="6"/>
  <c r="L15" i="6"/>
  <c r="L16" i="6"/>
  <c r="N8" i="5"/>
  <c r="N9" i="5"/>
  <c r="N10" i="5"/>
  <c r="N11" i="5"/>
  <c r="N12" i="5"/>
  <c r="N13" i="5"/>
  <c r="N14" i="5"/>
  <c r="N15" i="5"/>
  <c r="N16" i="5"/>
  <c r="N17" i="5"/>
  <c r="N18" i="5"/>
  <c r="Y13" i="4"/>
  <c r="AE13" i="4" s="1"/>
  <c r="Y14" i="4"/>
  <c r="AE14" i="4" s="1"/>
  <c r="Y15" i="4"/>
  <c r="AE15" i="4" s="1"/>
  <c r="Y16" i="4"/>
  <c r="AE16" i="4" s="1"/>
  <c r="Y17" i="4"/>
  <c r="AE17" i="4" s="1"/>
  <c r="Y18" i="4"/>
  <c r="AE18" i="4" s="1"/>
  <c r="Y19" i="4"/>
  <c r="AE19" i="4" s="1"/>
  <c r="Y20" i="4"/>
  <c r="AE20" i="4" s="1"/>
  <c r="Y21" i="4"/>
  <c r="AE21" i="4" s="1"/>
  <c r="Y22" i="4"/>
  <c r="AE22" i="4" s="1"/>
  <c r="Y23" i="4"/>
  <c r="AE23" i="4" s="1"/>
  <c r="Y24" i="4"/>
  <c r="AE24" i="4" s="1"/>
  <c r="B17" i="10"/>
  <c r="B16" i="10"/>
  <c r="B15" i="10"/>
  <c r="B14" i="10"/>
  <c r="B13" i="10"/>
  <c r="B12" i="10"/>
  <c r="B11" i="10"/>
  <c r="B10" i="10"/>
  <c r="B9" i="10"/>
  <c r="B8" i="10"/>
  <c r="B7" i="10"/>
  <c r="B16" i="6"/>
  <c r="B15" i="6"/>
  <c r="B14" i="6"/>
  <c r="B13" i="6"/>
  <c r="B12" i="6"/>
  <c r="B11" i="6"/>
  <c r="B10" i="6"/>
  <c r="B9" i="6"/>
  <c r="B8" i="6"/>
  <c r="B7" i="6"/>
  <c r="B6" i="6"/>
  <c r="U40" i="4"/>
  <c r="U75" i="4"/>
  <c r="U71" i="4"/>
  <c r="U67" i="4"/>
  <c r="U94" i="4"/>
  <c r="U121" i="4"/>
  <c r="U148" i="4"/>
  <c r="U191" i="4"/>
  <c r="U187" i="4"/>
  <c r="U183" i="4"/>
  <c r="U179" i="4"/>
  <c r="U175" i="4"/>
  <c r="U206" i="4"/>
  <c r="U202" i="4"/>
  <c r="U229" i="4"/>
  <c r="U272" i="4"/>
  <c r="U268" i="4"/>
  <c r="U264" i="4"/>
  <c r="U260" i="4"/>
  <c r="U256" i="4"/>
  <c r="U283" i="4"/>
  <c r="U314" i="4"/>
  <c r="U310" i="4"/>
  <c r="U341" i="4"/>
  <c r="U337" i="4"/>
  <c r="S67" i="4"/>
  <c r="I18" i="5"/>
  <c r="E18" i="5"/>
  <c r="B18" i="5"/>
  <c r="I17" i="5"/>
  <c r="E17" i="5"/>
  <c r="B17" i="5"/>
  <c r="I16" i="5"/>
  <c r="E16" i="5"/>
  <c r="B16" i="5"/>
  <c r="I15" i="5"/>
  <c r="E15" i="5"/>
  <c r="B15" i="5"/>
  <c r="I14" i="5"/>
  <c r="E14" i="5"/>
  <c r="B14" i="5"/>
  <c r="I13" i="5"/>
  <c r="E13" i="5"/>
  <c r="B13" i="5"/>
  <c r="I12" i="5"/>
  <c r="E12" i="5"/>
  <c r="B12" i="5"/>
  <c r="I11" i="5"/>
  <c r="E11" i="5"/>
  <c r="B11" i="5"/>
  <c r="I10" i="5"/>
  <c r="E10" i="5"/>
  <c r="B10" i="5"/>
  <c r="I9" i="5"/>
  <c r="E9" i="5"/>
  <c r="B9" i="5"/>
  <c r="I8" i="5"/>
  <c r="E8" i="5"/>
  <c r="B8" i="5"/>
  <c r="S465" i="4"/>
  <c r="U461" i="4"/>
  <c r="S461" i="4"/>
  <c r="U457" i="4"/>
  <c r="S457" i="4"/>
  <c r="U453" i="4"/>
  <c r="S453" i="4"/>
  <c r="U449" i="4"/>
  <c r="S449" i="4"/>
  <c r="U445" i="4"/>
  <c r="S445" i="4"/>
  <c r="U443" i="4"/>
  <c r="T443" i="4"/>
  <c r="F442" i="4"/>
  <c r="S438" i="4"/>
  <c r="U434" i="4"/>
  <c r="S434" i="4"/>
  <c r="U430" i="4"/>
  <c r="S430" i="4"/>
  <c r="U426" i="4"/>
  <c r="S426" i="4"/>
  <c r="U422" i="4"/>
  <c r="S422" i="4"/>
  <c r="U418" i="4"/>
  <c r="S418" i="4"/>
  <c r="U416" i="4"/>
  <c r="T416" i="4"/>
  <c r="F415" i="4"/>
  <c r="S411" i="4"/>
  <c r="U407" i="4"/>
  <c r="S407" i="4"/>
  <c r="U403" i="4"/>
  <c r="S403" i="4"/>
  <c r="U399" i="4"/>
  <c r="S399" i="4"/>
  <c r="U395" i="4"/>
  <c r="S395" i="4"/>
  <c r="U391" i="4"/>
  <c r="S391" i="4"/>
  <c r="U389" i="4"/>
  <c r="T389" i="4"/>
  <c r="F388" i="4"/>
  <c r="S384" i="4"/>
  <c r="U380" i="4"/>
  <c r="S380" i="4"/>
  <c r="U376" i="4"/>
  <c r="S376" i="4"/>
  <c r="U372" i="4"/>
  <c r="S372" i="4"/>
  <c r="U368" i="4"/>
  <c r="S368" i="4"/>
  <c r="U364" i="4"/>
  <c r="S364" i="4"/>
  <c r="U362" i="4"/>
  <c r="T362" i="4"/>
  <c r="F361" i="4"/>
  <c r="U353" i="4"/>
  <c r="S353" i="4"/>
  <c r="U349" i="4"/>
  <c r="S349" i="4"/>
  <c r="U345" i="4"/>
  <c r="S345" i="4"/>
  <c r="S341" i="4"/>
  <c r="S337" i="4"/>
  <c r="U335" i="4"/>
  <c r="T335" i="4"/>
  <c r="F334" i="4"/>
  <c r="U326" i="4"/>
  <c r="S326" i="4"/>
  <c r="U322" i="4"/>
  <c r="S322" i="4"/>
  <c r="U318" i="4"/>
  <c r="S318" i="4"/>
  <c r="S314" i="4"/>
  <c r="S310" i="4"/>
  <c r="U308" i="4"/>
  <c r="T308" i="4"/>
  <c r="F307" i="4"/>
  <c r="U299" i="4"/>
  <c r="S299" i="4"/>
  <c r="U295" i="4"/>
  <c r="S295" i="4"/>
  <c r="U291" i="4"/>
  <c r="S291" i="4"/>
  <c r="U287" i="4"/>
  <c r="S287" i="4"/>
  <c r="S283" i="4"/>
  <c r="U281" i="4"/>
  <c r="T281" i="4"/>
  <c r="F280" i="4"/>
  <c r="S272" i="4"/>
  <c r="S268" i="4"/>
  <c r="S264" i="4"/>
  <c r="S260" i="4"/>
  <c r="S256" i="4"/>
  <c r="U254" i="4"/>
  <c r="T254" i="4"/>
  <c r="F253" i="4"/>
  <c r="U245" i="4"/>
  <c r="S245" i="4"/>
  <c r="U241" i="4"/>
  <c r="S241" i="4"/>
  <c r="U237" i="4"/>
  <c r="S237" i="4"/>
  <c r="U233" i="4"/>
  <c r="S233" i="4"/>
  <c r="S229" i="4"/>
  <c r="U227" i="4"/>
  <c r="T227" i="4"/>
  <c r="F226" i="4"/>
  <c r="U218" i="4"/>
  <c r="S218" i="4"/>
  <c r="U214" i="4"/>
  <c r="S214" i="4"/>
  <c r="U210" i="4"/>
  <c r="S210" i="4"/>
  <c r="S206" i="4"/>
  <c r="S202" i="4"/>
  <c r="U200" i="4"/>
  <c r="T200" i="4"/>
  <c r="F199" i="4"/>
  <c r="S191" i="4"/>
  <c r="S187" i="4"/>
  <c r="S183" i="4"/>
  <c r="S179" i="4"/>
  <c r="S175" i="4"/>
  <c r="U173" i="4"/>
  <c r="T173" i="4"/>
  <c r="F172" i="4"/>
  <c r="U164" i="4"/>
  <c r="S164" i="4"/>
  <c r="U160" i="4"/>
  <c r="S160" i="4"/>
  <c r="U156" i="4"/>
  <c r="S156" i="4"/>
  <c r="U152" i="4"/>
  <c r="S152" i="4"/>
  <c r="S148" i="4"/>
  <c r="U146" i="4"/>
  <c r="T146" i="4"/>
  <c r="F145" i="4"/>
  <c r="U137" i="4"/>
  <c r="S137" i="4"/>
  <c r="U133" i="4"/>
  <c r="S133" i="4"/>
  <c r="U129" i="4"/>
  <c r="S129" i="4"/>
  <c r="U125" i="4"/>
  <c r="S125" i="4"/>
  <c r="S121" i="4"/>
  <c r="U119" i="4"/>
  <c r="T119" i="4"/>
  <c r="F118" i="4"/>
  <c r="U110" i="4"/>
  <c r="S110" i="4"/>
  <c r="U106" i="4"/>
  <c r="S106" i="4"/>
  <c r="U102" i="4"/>
  <c r="S102" i="4"/>
  <c r="U98" i="4"/>
  <c r="S98" i="4"/>
  <c r="S94" i="4"/>
  <c r="U92" i="4"/>
  <c r="T92" i="4"/>
  <c r="F91" i="4"/>
  <c r="U83" i="4"/>
  <c r="S83" i="4"/>
  <c r="U79" i="4"/>
  <c r="S79" i="4"/>
  <c r="S75" i="4"/>
  <c r="S71" i="4"/>
  <c r="U65" i="4"/>
  <c r="T65" i="4"/>
  <c r="F64" i="4"/>
  <c r="O4" i="3"/>
  <c r="N4" i="3"/>
  <c r="M4" i="3"/>
  <c r="L4" i="3"/>
  <c r="K4" i="3"/>
  <c r="J4" i="3"/>
  <c r="I4" i="3"/>
  <c r="H4" i="3"/>
  <c r="G4" i="3"/>
  <c r="F4" i="3"/>
  <c r="E4" i="3"/>
  <c r="F300" i="13"/>
  <c r="F299" i="13"/>
  <c r="S195" i="4" l="1"/>
  <c r="S276" i="4"/>
  <c r="S303" i="4"/>
  <c r="S357" i="4"/>
  <c r="S330" i="4"/>
  <c r="S249" i="4"/>
  <c r="S222" i="4"/>
  <c r="S168" i="4"/>
  <c r="S141" i="4"/>
  <c r="S114" i="4"/>
  <c r="S87" i="4"/>
  <c r="F18" i="5"/>
  <c r="F8" i="5"/>
  <c r="F9" i="5"/>
  <c r="F10" i="5"/>
  <c r="F11" i="5"/>
  <c r="F12" i="5"/>
  <c r="F13" i="5"/>
  <c r="F14" i="5"/>
  <c r="F15" i="5"/>
  <c r="F16" i="5"/>
  <c r="F17" i="5"/>
  <c r="S40" i="4" l="1"/>
  <c r="J18" i="5" l="1"/>
  <c r="O18" i="5" s="1"/>
  <c r="J9" i="5"/>
  <c r="O9" i="5" s="1"/>
  <c r="J11" i="5"/>
  <c r="O11" i="5" s="1"/>
  <c r="J13" i="5"/>
  <c r="O13" i="5" s="1"/>
  <c r="J15" i="5"/>
  <c r="O15" i="5" s="1"/>
  <c r="J17" i="5"/>
  <c r="O17" i="5" s="1"/>
  <c r="J8" i="5"/>
  <c r="O8" i="5" s="1"/>
  <c r="E7" i="10" s="1"/>
  <c r="J10" i="5"/>
  <c r="O10" i="5" s="1"/>
  <c r="J12" i="5"/>
  <c r="O12" i="5" s="1"/>
  <c r="J14" i="5"/>
  <c r="O14" i="5" s="1"/>
  <c r="J16" i="5"/>
  <c r="O16" i="5" s="1"/>
  <c r="C17" i="2" l="1"/>
  <c r="C18" i="2"/>
  <c r="C19" i="2"/>
  <c r="C20" i="2"/>
  <c r="C21" i="2"/>
  <c r="C16" i="2" l="1"/>
  <c r="C15" i="2"/>
  <c r="C14" i="2"/>
  <c r="S13" i="4" l="1"/>
  <c r="U38" i="4"/>
  <c r="T38" i="4"/>
  <c r="B2" i="2"/>
  <c r="B3" i="2"/>
  <c r="S17" i="4" l="1"/>
  <c r="I7" i="5"/>
  <c r="E7" i="5"/>
  <c r="B2" i="8" l="1"/>
  <c r="B3" i="8"/>
  <c r="B4" i="8"/>
  <c r="B6" i="10"/>
  <c r="B5" i="10"/>
  <c r="G7" i="10" l="1"/>
  <c r="G6" i="10"/>
  <c r="P7" i="8" l="1"/>
  <c r="F31" i="8"/>
  <c r="F29" i="8"/>
  <c r="C21" i="8"/>
  <c r="C20" i="8"/>
  <c r="C19" i="8"/>
  <c r="C17" i="8"/>
  <c r="H8" i="8"/>
  <c r="I8" i="8" s="1"/>
  <c r="G29" i="8" l="1"/>
  <c r="I29" i="8" s="1"/>
  <c r="N29" i="8"/>
  <c r="L29" i="8"/>
  <c r="L31" i="8"/>
  <c r="G31" i="8"/>
  <c r="I31" i="8" s="1"/>
  <c r="N31" i="8"/>
  <c r="J29" i="8"/>
  <c r="J31" i="8"/>
  <c r="H29" i="8"/>
  <c r="H31" i="8"/>
  <c r="F30" i="8"/>
  <c r="C25" i="8"/>
  <c r="C23" i="8"/>
  <c r="C27" i="8"/>
  <c r="C31" i="8"/>
  <c r="C29" i="8"/>
  <c r="C24" i="8"/>
  <c r="C28" i="8"/>
  <c r="K4" i="12"/>
  <c r="C16" i="8"/>
  <c r="C15" i="8"/>
  <c r="C18" i="8"/>
  <c r="C22" i="8"/>
  <c r="C26" i="8"/>
  <c r="C30" i="8"/>
  <c r="L30" i="8" l="1"/>
  <c r="G30" i="8"/>
  <c r="I30" i="8" s="1"/>
  <c r="N30" i="8"/>
  <c r="J30" i="8"/>
  <c r="H30" i="8"/>
  <c r="L5" i="6"/>
  <c r="B5" i="6"/>
  <c r="L4" i="6"/>
  <c r="B4" i="6"/>
  <c r="N7" i="5"/>
  <c r="B7" i="5"/>
  <c r="J7" i="5" s="1"/>
  <c r="N6" i="5"/>
  <c r="I6" i="5"/>
  <c r="E6" i="5"/>
  <c r="B6" i="5"/>
  <c r="U56" i="4"/>
  <c r="S56" i="4"/>
  <c r="U52" i="4"/>
  <c r="S52" i="4"/>
  <c r="S48" i="4"/>
  <c r="S44" i="4"/>
  <c r="F37" i="4"/>
  <c r="U29" i="4"/>
  <c r="S29" i="4"/>
  <c r="S25" i="4"/>
  <c r="S21" i="4"/>
  <c r="AI13" i="4"/>
  <c r="Y12" i="4"/>
  <c r="AE12" i="4" s="1"/>
  <c r="F10" i="4"/>
  <c r="P6" i="4"/>
  <c r="D4" i="3"/>
  <c r="C4" i="3"/>
  <c r="C13" i="2"/>
  <c r="C12" i="2"/>
  <c r="C11" i="2"/>
  <c r="C10" i="2"/>
  <c r="C9" i="2"/>
  <c r="AI14" i="4" l="1"/>
  <c r="O5" i="3"/>
  <c r="M5" i="3"/>
  <c r="K5" i="3"/>
  <c r="I5" i="3"/>
  <c r="G5" i="3"/>
  <c r="E5" i="3"/>
  <c r="N5" i="3"/>
  <c r="L5" i="3"/>
  <c r="J5" i="3"/>
  <c r="H5" i="3"/>
  <c r="F5" i="3"/>
  <c r="S331" i="4"/>
  <c r="S169" i="4"/>
  <c r="S142" i="4"/>
  <c r="S223" i="4"/>
  <c r="S466" i="4"/>
  <c r="S277" i="4"/>
  <c r="S250" i="4"/>
  <c r="S358" i="4"/>
  <c r="S385" i="4"/>
  <c r="S304" i="4"/>
  <c r="S88" i="4"/>
  <c r="S196" i="4"/>
  <c r="S115" i="4"/>
  <c r="S439" i="4"/>
  <c r="S412" i="4"/>
  <c r="J6" i="5"/>
  <c r="C8" i="2"/>
  <c r="C5" i="3"/>
  <c r="D5" i="3"/>
  <c r="S33" i="4"/>
  <c r="S34" i="4" s="1"/>
  <c r="B33" i="4" s="1"/>
  <c r="S60" i="4"/>
  <c r="S61" i="4" s="1"/>
  <c r="B60" i="4" s="1"/>
  <c r="F7" i="5"/>
  <c r="F6" i="5"/>
  <c r="AI15" i="4" l="1"/>
  <c r="T357" i="4"/>
  <c r="B357" i="4"/>
  <c r="T411" i="4"/>
  <c r="B411" i="4"/>
  <c r="T87" i="4"/>
  <c r="B87" i="4"/>
  <c r="T249" i="4"/>
  <c r="B249" i="4"/>
  <c r="T141" i="4"/>
  <c r="B141" i="4"/>
  <c r="T114" i="4"/>
  <c r="B114" i="4"/>
  <c r="B384" i="4"/>
  <c r="T384" i="4"/>
  <c r="T465" i="4"/>
  <c r="B465" i="4"/>
  <c r="B330" i="4"/>
  <c r="T330" i="4"/>
  <c r="T195" i="4"/>
  <c r="B195" i="4"/>
  <c r="B222" i="4"/>
  <c r="T222" i="4"/>
  <c r="B438" i="4"/>
  <c r="T438" i="4"/>
  <c r="T303" i="4"/>
  <c r="B303" i="4"/>
  <c r="B276" i="4"/>
  <c r="T276" i="4"/>
  <c r="B168" i="4"/>
  <c r="T168" i="4"/>
  <c r="T60" i="4"/>
  <c r="T33" i="4"/>
  <c r="O6" i="5"/>
  <c r="E5" i="10" s="1"/>
  <c r="O7" i="5"/>
  <c r="E6" i="10" s="1"/>
  <c r="AF14" i="4"/>
  <c r="AF12" i="4"/>
  <c r="AF15" i="4"/>
  <c r="AF13" i="4"/>
  <c r="Z14" i="4" l="1"/>
  <c r="Z13" i="4"/>
  <c r="Z15" i="4"/>
  <c r="AI16" i="4"/>
  <c r="D7" i="10"/>
  <c r="H7" i="10" s="1"/>
  <c r="D6" i="10"/>
  <c r="H6" i="10" s="1"/>
  <c r="Z12" i="4"/>
  <c r="AF16" i="4"/>
  <c r="Z16" i="4" l="1"/>
  <c r="F18" i="8"/>
  <c r="G18" i="8" s="1"/>
  <c r="AI17" i="4"/>
  <c r="F16" i="8"/>
  <c r="D5" i="10"/>
  <c r="F17" i="8"/>
  <c r="G17" i="8" s="1"/>
  <c r="AF17" i="4"/>
  <c r="G16" i="8" l="1"/>
  <c r="Z17" i="4"/>
  <c r="F19" i="8"/>
  <c r="AI18" i="4"/>
  <c r="G8" i="12"/>
  <c r="H18" i="8"/>
  <c r="H5" i="10"/>
  <c r="F15" i="8" s="1"/>
  <c r="I8" i="12"/>
  <c r="E8" i="12"/>
  <c r="AF18" i="4"/>
  <c r="E105" i="12" l="1"/>
  <c r="E109" i="12"/>
  <c r="E113" i="12"/>
  <c r="E117" i="12"/>
  <c r="E121" i="12"/>
  <c r="E125" i="12"/>
  <c r="E129" i="12"/>
  <c r="E133" i="12"/>
  <c r="E137" i="12"/>
  <c r="E141" i="12"/>
  <c r="E145" i="12"/>
  <c r="E149" i="12"/>
  <c r="E153" i="12"/>
  <c r="E157" i="12"/>
  <c r="E161" i="12"/>
  <c r="E165" i="12"/>
  <c r="E169" i="12"/>
  <c r="E173" i="12"/>
  <c r="E177" i="12"/>
  <c r="E181" i="12"/>
  <c r="E185" i="12"/>
  <c r="E189" i="12"/>
  <c r="E193" i="12"/>
  <c r="E197" i="12"/>
  <c r="E201" i="12"/>
  <c r="E205" i="12"/>
  <c r="E209" i="12"/>
  <c r="E213" i="12"/>
  <c r="E217" i="12"/>
  <c r="E16" i="12"/>
  <c r="E20" i="12"/>
  <c r="E24" i="12"/>
  <c r="E28" i="12"/>
  <c r="E32" i="12"/>
  <c r="E36" i="12"/>
  <c r="E40" i="12"/>
  <c r="E44" i="12"/>
  <c r="E48" i="12"/>
  <c r="E52" i="12"/>
  <c r="E56" i="12"/>
  <c r="E60" i="12"/>
  <c r="E64" i="12"/>
  <c r="E68" i="12"/>
  <c r="E72" i="12"/>
  <c r="E76" i="12"/>
  <c r="E80" i="12"/>
  <c r="E84" i="12"/>
  <c r="E88" i="12"/>
  <c r="E92" i="12"/>
  <c r="E106" i="12"/>
  <c r="E110" i="12"/>
  <c r="E114" i="12"/>
  <c r="E118" i="12"/>
  <c r="E122" i="12"/>
  <c r="E126" i="12"/>
  <c r="E130" i="12"/>
  <c r="E134" i="12"/>
  <c r="E138" i="12"/>
  <c r="E142" i="12"/>
  <c r="E146" i="12"/>
  <c r="E150" i="12"/>
  <c r="E154" i="12"/>
  <c r="E158" i="12"/>
  <c r="E162" i="12"/>
  <c r="E166" i="12"/>
  <c r="E170" i="12"/>
  <c r="E174" i="12"/>
  <c r="E178" i="12"/>
  <c r="E182" i="12"/>
  <c r="E186" i="12"/>
  <c r="E190" i="12"/>
  <c r="E194" i="12"/>
  <c r="E198" i="12"/>
  <c r="E202" i="12"/>
  <c r="E206" i="12"/>
  <c r="E210" i="12"/>
  <c r="E214" i="12"/>
  <c r="E218" i="12"/>
  <c r="E17" i="12"/>
  <c r="E21" i="12"/>
  <c r="E25" i="12"/>
  <c r="E29" i="12"/>
  <c r="E33" i="12"/>
  <c r="E37" i="12"/>
  <c r="E41" i="12"/>
  <c r="E111" i="12"/>
  <c r="E119" i="12"/>
  <c r="E127" i="12"/>
  <c r="E135" i="12"/>
  <c r="E143" i="12"/>
  <c r="E151" i="12"/>
  <c r="E159" i="12"/>
  <c r="E167" i="12"/>
  <c r="E175" i="12"/>
  <c r="E183" i="12"/>
  <c r="E191" i="12"/>
  <c r="E199" i="12"/>
  <c r="E207" i="12"/>
  <c r="E215" i="12"/>
  <c r="E18" i="12"/>
  <c r="E26" i="12"/>
  <c r="E34" i="12"/>
  <c r="E42" i="12"/>
  <c r="E47" i="12"/>
  <c r="E53" i="12"/>
  <c r="E58" i="12"/>
  <c r="E63" i="12"/>
  <c r="E69" i="12"/>
  <c r="E74" i="12"/>
  <c r="E79" i="12"/>
  <c r="E85" i="12"/>
  <c r="E90" i="12"/>
  <c r="E112" i="12"/>
  <c r="E120" i="12"/>
  <c r="E128" i="12"/>
  <c r="E136" i="12"/>
  <c r="E144" i="12"/>
  <c r="E152" i="12"/>
  <c r="E160" i="12"/>
  <c r="E168" i="12"/>
  <c r="E176" i="12"/>
  <c r="E184" i="12"/>
  <c r="E192" i="12"/>
  <c r="E200" i="12"/>
  <c r="E208" i="12"/>
  <c r="E216" i="12"/>
  <c r="E19" i="12"/>
  <c r="E27" i="12"/>
  <c r="E35" i="12"/>
  <c r="E43" i="12"/>
  <c r="E49" i="12"/>
  <c r="E54" i="12"/>
  <c r="E59" i="12"/>
  <c r="E65" i="12"/>
  <c r="E70" i="12"/>
  <c r="E75" i="12"/>
  <c r="E81" i="12"/>
  <c r="E86" i="12"/>
  <c r="E91" i="12"/>
  <c r="E107" i="12"/>
  <c r="E115" i="12"/>
  <c r="E123" i="12"/>
  <c r="E131" i="12"/>
  <c r="E139" i="12"/>
  <c r="E147" i="12"/>
  <c r="E155" i="12"/>
  <c r="E163" i="12"/>
  <c r="E171" i="12"/>
  <c r="E179" i="12"/>
  <c r="E187" i="12"/>
  <c r="E195" i="12"/>
  <c r="E203" i="12"/>
  <c r="E211" i="12"/>
  <c r="E104" i="12"/>
  <c r="E22" i="12"/>
  <c r="E30" i="12"/>
  <c r="E38" i="12"/>
  <c r="E45" i="12"/>
  <c r="E50" i="12"/>
  <c r="E55" i="12"/>
  <c r="E61" i="12"/>
  <c r="E66" i="12"/>
  <c r="E71" i="12"/>
  <c r="E77" i="12"/>
  <c r="E82" i="12"/>
  <c r="E87" i="12"/>
  <c r="E14" i="12"/>
  <c r="E108" i="12"/>
  <c r="E116" i="12"/>
  <c r="E124" i="12"/>
  <c r="E148" i="12"/>
  <c r="E180" i="12"/>
  <c r="E212" i="12"/>
  <c r="E39" i="12"/>
  <c r="E62" i="12"/>
  <c r="E83" i="12"/>
  <c r="E156" i="12"/>
  <c r="E188" i="12"/>
  <c r="E15" i="12"/>
  <c r="E46" i="12"/>
  <c r="E67" i="12"/>
  <c r="E89" i="12"/>
  <c r="E132" i="12"/>
  <c r="E164" i="12"/>
  <c r="E196" i="12"/>
  <c r="E23" i="12"/>
  <c r="E51" i="12"/>
  <c r="E73" i="12"/>
  <c r="E140" i="12"/>
  <c r="E172" i="12"/>
  <c r="E204" i="12"/>
  <c r="E31" i="12"/>
  <c r="E57" i="12"/>
  <c r="E78" i="12"/>
  <c r="L19" i="8"/>
  <c r="G19" i="8"/>
  <c r="N19" i="8"/>
  <c r="G17" i="12"/>
  <c r="G21" i="12"/>
  <c r="G25" i="12"/>
  <c r="G29" i="12"/>
  <c r="G33" i="12"/>
  <c r="G37" i="12"/>
  <c r="G41" i="12"/>
  <c r="G45" i="12"/>
  <c r="G49" i="12"/>
  <c r="G53" i="12"/>
  <c r="G57" i="12"/>
  <c r="G61" i="12"/>
  <c r="G65" i="12"/>
  <c r="G69" i="12"/>
  <c r="G73" i="12"/>
  <c r="G77" i="12"/>
  <c r="G81" i="12"/>
  <c r="G85" i="12"/>
  <c r="G89" i="12"/>
  <c r="G14" i="12"/>
  <c r="G18" i="12"/>
  <c r="G22" i="12"/>
  <c r="G26" i="12"/>
  <c r="G30" i="12"/>
  <c r="G34" i="12"/>
  <c r="G38" i="12"/>
  <c r="G42" i="12"/>
  <c r="G46" i="12"/>
  <c r="G50" i="12"/>
  <c r="G54" i="12"/>
  <c r="G58" i="12"/>
  <c r="G62" i="12"/>
  <c r="G66" i="12"/>
  <c r="G70" i="12"/>
  <c r="G74" i="12"/>
  <c r="G78" i="12"/>
  <c r="G82" i="12"/>
  <c r="G86" i="12"/>
  <c r="G90" i="12"/>
  <c r="G15" i="12"/>
  <c r="G19" i="12"/>
  <c r="G23" i="12"/>
  <c r="G27" i="12"/>
  <c r="G31" i="12"/>
  <c r="G35" i="12"/>
  <c r="G39" i="12"/>
  <c r="G43" i="12"/>
  <c r="G47" i="12"/>
  <c r="G51" i="12"/>
  <c r="G55" i="12"/>
  <c r="G59" i="12"/>
  <c r="G63" i="12"/>
  <c r="G67" i="12"/>
  <c r="G71" i="12"/>
  <c r="G75" i="12"/>
  <c r="G79" i="12"/>
  <c r="G83" i="12"/>
  <c r="G87" i="12"/>
  <c r="G91" i="12"/>
  <c r="G16" i="12"/>
  <c r="G20" i="12"/>
  <c r="G24" i="12"/>
  <c r="G28" i="12"/>
  <c r="G32" i="12"/>
  <c r="G36" i="12"/>
  <c r="G40" i="12"/>
  <c r="G44" i="12"/>
  <c r="G48" i="12"/>
  <c r="G52" i="12"/>
  <c r="G56" i="12"/>
  <c r="G60" i="12"/>
  <c r="G64" i="12"/>
  <c r="G68" i="12"/>
  <c r="G72" i="12"/>
  <c r="G76" i="12"/>
  <c r="G80" i="12"/>
  <c r="G84" i="12"/>
  <c r="G88" i="12"/>
  <c r="G92" i="12"/>
  <c r="Z18" i="4"/>
  <c r="AI19" i="4"/>
  <c r="C8" i="12"/>
  <c r="C218" i="12" s="1"/>
  <c r="G15" i="8"/>
  <c r="K8" i="8" s="1"/>
  <c r="H16" i="8" s="1"/>
  <c r="I214" i="12"/>
  <c r="I211" i="12"/>
  <c r="I208" i="12"/>
  <c r="I205" i="12"/>
  <c r="I202" i="12"/>
  <c r="I207" i="12"/>
  <c r="I204" i="12"/>
  <c r="I218" i="12"/>
  <c r="I215" i="12"/>
  <c r="I212" i="12"/>
  <c r="I210" i="12"/>
  <c r="I206" i="12"/>
  <c r="I201" i="12"/>
  <c r="I217" i="12"/>
  <c r="I216" i="12"/>
  <c r="I213" i="12"/>
  <c r="I209" i="12"/>
  <c r="I203" i="12"/>
  <c r="I200" i="12"/>
  <c r="I199" i="12"/>
  <c r="I197" i="12"/>
  <c r="I190" i="12"/>
  <c r="I186" i="12"/>
  <c r="I182" i="12"/>
  <c r="I195" i="12"/>
  <c r="I193" i="12"/>
  <c r="I189" i="12"/>
  <c r="I185" i="12"/>
  <c r="I198" i="12"/>
  <c r="I196" i="12"/>
  <c r="I192" i="12"/>
  <c r="I188" i="12"/>
  <c r="I184" i="12"/>
  <c r="I180" i="12"/>
  <c r="I194" i="12"/>
  <c r="I191" i="12"/>
  <c r="I187" i="12"/>
  <c r="I179" i="12"/>
  <c r="I175" i="12"/>
  <c r="I174" i="12"/>
  <c r="I172" i="12"/>
  <c r="I171" i="12"/>
  <c r="I162" i="12"/>
  <c r="I161" i="12"/>
  <c r="I178" i="12"/>
  <c r="I176" i="12"/>
  <c r="I173" i="12"/>
  <c r="I168" i="12"/>
  <c r="I165" i="12"/>
  <c r="I164" i="12"/>
  <c r="I183" i="12"/>
  <c r="I169" i="12"/>
  <c r="I166" i="12"/>
  <c r="I181" i="12"/>
  <c r="I177" i="12"/>
  <c r="I170" i="12"/>
  <c r="I167" i="12"/>
  <c r="I159" i="12"/>
  <c r="I156" i="12"/>
  <c r="I153" i="12"/>
  <c r="I147" i="12"/>
  <c r="I144" i="12"/>
  <c r="I141" i="12"/>
  <c r="I155" i="12"/>
  <c r="I151" i="12"/>
  <c r="I148" i="12"/>
  <c r="I145" i="12"/>
  <c r="I160" i="12"/>
  <c r="I157" i="12"/>
  <c r="I152" i="12"/>
  <c r="I149" i="12"/>
  <c r="I163" i="12"/>
  <c r="I158" i="12"/>
  <c r="I154" i="12"/>
  <c r="I150" i="12"/>
  <c r="I146" i="12"/>
  <c r="I143" i="12"/>
  <c r="I142" i="12"/>
  <c r="G216" i="12"/>
  <c r="G213" i="12"/>
  <c r="G209" i="12"/>
  <c r="G203" i="12"/>
  <c r="G200" i="12"/>
  <c r="G217" i="12"/>
  <c r="G214" i="12"/>
  <c r="G211" i="12"/>
  <c r="G208" i="12"/>
  <c r="G205" i="12"/>
  <c r="G202" i="12"/>
  <c r="G207" i="12"/>
  <c r="G204" i="12"/>
  <c r="G199" i="12"/>
  <c r="G218" i="12"/>
  <c r="G215" i="12"/>
  <c r="G212" i="12"/>
  <c r="G210" i="12"/>
  <c r="G206" i="12"/>
  <c r="G201" i="12"/>
  <c r="G194" i="12"/>
  <c r="G191" i="12"/>
  <c r="G187" i="12"/>
  <c r="G183" i="12"/>
  <c r="G197" i="12"/>
  <c r="G190" i="12"/>
  <c r="G186" i="12"/>
  <c r="G195" i="12"/>
  <c r="G193" i="12"/>
  <c r="G189" i="12"/>
  <c r="G185" i="12"/>
  <c r="G181" i="12"/>
  <c r="G198" i="12"/>
  <c r="G196" i="12"/>
  <c r="G192" i="12"/>
  <c r="G188" i="12"/>
  <c r="G184" i="12"/>
  <c r="G180" i="12"/>
  <c r="G177" i="12"/>
  <c r="G170" i="12"/>
  <c r="G167" i="12"/>
  <c r="G179" i="12"/>
  <c r="G175" i="12"/>
  <c r="G172" i="12"/>
  <c r="G171" i="12"/>
  <c r="G178" i="12"/>
  <c r="G176" i="12"/>
  <c r="G174" i="12"/>
  <c r="G173" i="12"/>
  <c r="G168" i="12"/>
  <c r="G164" i="12"/>
  <c r="G182" i="12"/>
  <c r="G169" i="12"/>
  <c r="G166" i="12"/>
  <c r="G165" i="12"/>
  <c r="G163" i="12"/>
  <c r="G162" i="12"/>
  <c r="G158" i="12"/>
  <c r="G154" i="12"/>
  <c r="G150" i="12"/>
  <c r="G149" i="12"/>
  <c r="G146" i="12"/>
  <c r="G159" i="12"/>
  <c r="G156" i="12"/>
  <c r="G153" i="12"/>
  <c r="G147" i="12"/>
  <c r="G161" i="12"/>
  <c r="G155" i="12"/>
  <c r="G151" i="12"/>
  <c r="G145" i="12"/>
  <c r="G160" i="12"/>
  <c r="G157" i="12"/>
  <c r="G152" i="12"/>
  <c r="G148" i="12"/>
  <c r="G142" i="12"/>
  <c r="G144" i="12"/>
  <c r="G143" i="12"/>
  <c r="G141" i="12"/>
  <c r="I106" i="12"/>
  <c r="I110" i="12"/>
  <c r="I114" i="12"/>
  <c r="I118" i="12"/>
  <c r="I122" i="12"/>
  <c r="I126" i="12"/>
  <c r="I130" i="12"/>
  <c r="I134" i="12"/>
  <c r="I138" i="12"/>
  <c r="I108" i="12"/>
  <c r="I113" i="12"/>
  <c r="I119" i="12"/>
  <c r="I124" i="12"/>
  <c r="I129" i="12"/>
  <c r="I135" i="12"/>
  <c r="I140" i="12"/>
  <c r="I109" i="12"/>
  <c r="I115" i="12"/>
  <c r="I120" i="12"/>
  <c r="I125" i="12"/>
  <c r="I131" i="12"/>
  <c r="I136" i="12"/>
  <c r="I111" i="12"/>
  <c r="I121" i="12"/>
  <c r="I132" i="12"/>
  <c r="I112" i="12"/>
  <c r="I123" i="12"/>
  <c r="I133" i="12"/>
  <c r="I105" i="12"/>
  <c r="I116" i="12"/>
  <c r="I127" i="12"/>
  <c r="I137" i="12"/>
  <c r="I128" i="12"/>
  <c r="I107" i="12"/>
  <c r="I139" i="12"/>
  <c r="I117" i="12"/>
  <c r="C139" i="12"/>
  <c r="H19" i="8"/>
  <c r="C92" i="12"/>
  <c r="C71" i="12"/>
  <c r="I89" i="12"/>
  <c r="J89" i="12" s="1"/>
  <c r="I85" i="12"/>
  <c r="J85" i="12" s="1"/>
  <c r="I91" i="12"/>
  <c r="J91" i="12" s="1"/>
  <c r="I87" i="12"/>
  <c r="J87" i="12" s="1"/>
  <c r="I83" i="12"/>
  <c r="I90" i="12"/>
  <c r="J90" i="12" s="1"/>
  <c r="I86" i="12"/>
  <c r="J86" i="12" s="1"/>
  <c r="I88" i="12"/>
  <c r="J88" i="12" s="1"/>
  <c r="I84" i="12"/>
  <c r="J84" i="12" s="1"/>
  <c r="I92" i="12"/>
  <c r="J92" i="12" s="1"/>
  <c r="G138" i="12"/>
  <c r="G137" i="12"/>
  <c r="G140" i="12"/>
  <c r="G136" i="12"/>
  <c r="G139" i="12"/>
  <c r="I75" i="12"/>
  <c r="I71" i="12"/>
  <c r="I74" i="12"/>
  <c r="I70" i="12"/>
  <c r="I73" i="12"/>
  <c r="I69" i="12"/>
  <c r="I76" i="12"/>
  <c r="I72" i="12"/>
  <c r="E101" i="12"/>
  <c r="G101" i="12"/>
  <c r="I104" i="12"/>
  <c r="G105" i="12"/>
  <c r="G109" i="12"/>
  <c r="G113" i="12"/>
  <c r="G117" i="12"/>
  <c r="G121" i="12"/>
  <c r="G125" i="12"/>
  <c r="G129" i="12"/>
  <c r="G133" i="12"/>
  <c r="G106" i="12"/>
  <c r="G110" i="12"/>
  <c r="G114" i="12"/>
  <c r="G118" i="12"/>
  <c r="G122" i="12"/>
  <c r="G126" i="12"/>
  <c r="G130" i="12"/>
  <c r="G134" i="12"/>
  <c r="G111" i="12"/>
  <c r="G119" i="12"/>
  <c r="G127" i="12"/>
  <c r="G135" i="12"/>
  <c r="G115" i="12"/>
  <c r="G131" i="12"/>
  <c r="G112" i="12"/>
  <c r="G120" i="12"/>
  <c r="G128" i="12"/>
  <c r="G104" i="12"/>
  <c r="G107" i="12"/>
  <c r="G123" i="12"/>
  <c r="G108" i="12"/>
  <c r="G116" i="12"/>
  <c r="G124" i="12"/>
  <c r="G132" i="12"/>
  <c r="I16" i="12"/>
  <c r="I20" i="12"/>
  <c r="I24" i="12"/>
  <c r="I28" i="12"/>
  <c r="I32" i="12"/>
  <c r="I36" i="12"/>
  <c r="I40" i="12"/>
  <c r="I44" i="12"/>
  <c r="I48" i="12"/>
  <c r="I52" i="12"/>
  <c r="I56" i="12"/>
  <c r="I60" i="12"/>
  <c r="I64" i="12"/>
  <c r="I68" i="12"/>
  <c r="I80" i="12"/>
  <c r="I101" i="12"/>
  <c r="I18" i="12"/>
  <c r="I23" i="12"/>
  <c r="I29" i="12"/>
  <c r="I34" i="12"/>
  <c r="I39" i="12"/>
  <c r="I45" i="12"/>
  <c r="I50" i="12"/>
  <c r="I55" i="12"/>
  <c r="I61" i="12"/>
  <c r="I66" i="12"/>
  <c r="I79" i="12"/>
  <c r="I14" i="12"/>
  <c r="I19" i="12"/>
  <c r="I25" i="12"/>
  <c r="I30" i="12"/>
  <c r="I35" i="12"/>
  <c r="I41" i="12"/>
  <c r="I46" i="12"/>
  <c r="I51" i="12"/>
  <c r="I57" i="12"/>
  <c r="I62" i="12"/>
  <c r="I67" i="12"/>
  <c r="I81" i="12"/>
  <c r="I15" i="12"/>
  <c r="I21" i="12"/>
  <c r="I26" i="12"/>
  <c r="I31" i="12"/>
  <c r="I37" i="12"/>
  <c r="I42" i="12"/>
  <c r="I47" i="12"/>
  <c r="I53" i="12"/>
  <c r="I58" i="12"/>
  <c r="I63" i="12"/>
  <c r="I77" i="12"/>
  <c r="I82" i="12"/>
  <c r="I17" i="12"/>
  <c r="I22" i="12"/>
  <c r="I27" i="12"/>
  <c r="I33" i="12"/>
  <c r="I38" i="12"/>
  <c r="I43" i="12"/>
  <c r="I49" i="12"/>
  <c r="I54" i="12"/>
  <c r="I59" i="12"/>
  <c r="I65" i="12"/>
  <c r="I78" i="12"/>
  <c r="K8" i="12"/>
  <c r="AF19" i="4"/>
  <c r="C137" i="12" l="1"/>
  <c r="C84" i="12"/>
  <c r="C138" i="12"/>
  <c r="C122" i="12"/>
  <c r="C155" i="12"/>
  <c r="C177" i="12"/>
  <c r="C195" i="12"/>
  <c r="C202" i="12"/>
  <c r="C147" i="12"/>
  <c r="C172" i="12"/>
  <c r="C203" i="12"/>
  <c r="C158" i="12"/>
  <c r="C183" i="12"/>
  <c r="C215" i="12"/>
  <c r="C14" i="12"/>
  <c r="C73" i="12"/>
  <c r="C91" i="12"/>
  <c r="C89" i="12"/>
  <c r="C124" i="12"/>
  <c r="C129" i="12"/>
  <c r="C135" i="12"/>
  <c r="C134" i="12"/>
  <c r="C118" i="12"/>
  <c r="C153" i="12"/>
  <c r="C148" i="12"/>
  <c r="C163" i="12"/>
  <c r="C164" i="12"/>
  <c r="C173" i="12"/>
  <c r="C187" i="12"/>
  <c r="C198" i="12"/>
  <c r="C205" i="12"/>
  <c r="C209" i="12"/>
  <c r="C204" i="12"/>
  <c r="C87" i="12"/>
  <c r="C83" i="12"/>
  <c r="C140" i="12"/>
  <c r="C136" i="12"/>
  <c r="C121" i="12"/>
  <c r="C120" i="12"/>
  <c r="C106" i="12"/>
  <c r="C146" i="12"/>
  <c r="C160" i="12"/>
  <c r="C179" i="12"/>
  <c r="C180" i="12"/>
  <c r="C178" i="12"/>
  <c r="C196" i="12"/>
  <c r="C185" i="12"/>
  <c r="C213" i="12"/>
  <c r="C206" i="12"/>
  <c r="C72" i="12"/>
  <c r="C85" i="12"/>
  <c r="C132" i="12"/>
  <c r="C128" i="12"/>
  <c r="C116" i="12"/>
  <c r="C115" i="12"/>
  <c r="C142" i="12"/>
  <c r="C149" i="12"/>
  <c r="C143" i="12"/>
  <c r="C165" i="12"/>
  <c r="C161" i="12"/>
  <c r="C182" i="12"/>
  <c r="C184" i="12"/>
  <c r="C189" i="12"/>
  <c r="C214" i="12"/>
  <c r="C210" i="12"/>
  <c r="C90" i="12"/>
  <c r="C70" i="12"/>
  <c r="C76" i="12"/>
  <c r="C74" i="12"/>
  <c r="C113" i="12"/>
  <c r="C123" i="12"/>
  <c r="C119" i="12"/>
  <c r="C117" i="12"/>
  <c r="C131" i="12"/>
  <c r="C111" i="12"/>
  <c r="C130" i="12"/>
  <c r="C109" i="12"/>
  <c r="C114" i="12"/>
  <c r="C141" i="12"/>
  <c r="C156" i="12"/>
  <c r="C150" i="12"/>
  <c r="C152" i="12"/>
  <c r="C145" i="12"/>
  <c r="C167" i="12"/>
  <c r="C166" i="12"/>
  <c r="C169" i="12"/>
  <c r="C162" i="12"/>
  <c r="C175" i="12"/>
  <c r="C186" i="12"/>
  <c r="C191" i="12"/>
  <c r="C188" i="12"/>
  <c r="C199" i="12"/>
  <c r="C193" i="12"/>
  <c r="C208" i="12"/>
  <c r="C217" i="12"/>
  <c r="C216" i="12"/>
  <c r="C212" i="12"/>
  <c r="C207" i="12"/>
  <c r="C88" i="12"/>
  <c r="C86" i="12"/>
  <c r="C75" i="12"/>
  <c r="C69" i="12"/>
  <c r="C133" i="12"/>
  <c r="C112" i="12"/>
  <c r="C108" i="12"/>
  <c r="C107" i="12"/>
  <c r="C127" i="12"/>
  <c r="C105" i="12"/>
  <c r="C125" i="12"/>
  <c r="C126" i="12"/>
  <c r="C110" i="12"/>
  <c r="C144" i="12"/>
  <c r="C159" i="12"/>
  <c r="C154" i="12"/>
  <c r="C157" i="12"/>
  <c r="C151" i="12"/>
  <c r="C171" i="12"/>
  <c r="C170" i="12"/>
  <c r="C174" i="12"/>
  <c r="C168" i="12"/>
  <c r="C176" i="12"/>
  <c r="C190" i="12"/>
  <c r="C194" i="12"/>
  <c r="C192" i="12"/>
  <c r="C181" i="12"/>
  <c r="C197" i="12"/>
  <c r="C211" i="12"/>
  <c r="C200" i="12"/>
  <c r="C201" i="12"/>
  <c r="Z19" i="4"/>
  <c r="F20" i="8"/>
  <c r="G20" i="8" s="1"/>
  <c r="AI20" i="4"/>
  <c r="K207" i="12"/>
  <c r="L207" i="12" s="1"/>
  <c r="K204" i="12"/>
  <c r="L204" i="12" s="1"/>
  <c r="K218" i="12"/>
  <c r="L218" i="12" s="1"/>
  <c r="K216" i="12"/>
  <c r="L216" i="12" s="1"/>
  <c r="K215" i="12"/>
  <c r="L215" i="12" s="1"/>
  <c r="K212" i="12"/>
  <c r="L212" i="12" s="1"/>
  <c r="K210" i="12"/>
  <c r="L210" i="12" s="1"/>
  <c r="K206" i="12"/>
  <c r="L206" i="12" s="1"/>
  <c r="K201" i="12"/>
  <c r="L201" i="12" s="1"/>
  <c r="K217" i="12"/>
  <c r="L217" i="12" s="1"/>
  <c r="K213" i="12"/>
  <c r="L213" i="12" s="1"/>
  <c r="K209" i="12"/>
  <c r="L209" i="12" s="1"/>
  <c r="K203" i="12"/>
  <c r="L203" i="12" s="1"/>
  <c r="K200" i="12"/>
  <c r="L200" i="12" s="1"/>
  <c r="K214" i="12"/>
  <c r="L214" i="12" s="1"/>
  <c r="K211" i="12"/>
  <c r="L211" i="12" s="1"/>
  <c r="K208" i="12"/>
  <c r="L208" i="12" s="1"/>
  <c r="K205" i="12"/>
  <c r="L205" i="12" s="1"/>
  <c r="K202" i="12"/>
  <c r="L202" i="12" s="1"/>
  <c r="K195" i="12"/>
  <c r="L195" i="12" s="1"/>
  <c r="K193" i="12"/>
  <c r="L193" i="12" s="1"/>
  <c r="K189" i="12"/>
  <c r="L189" i="12" s="1"/>
  <c r="K185" i="12"/>
  <c r="L185" i="12" s="1"/>
  <c r="K181" i="12"/>
  <c r="L181" i="12" s="1"/>
  <c r="K198" i="12"/>
  <c r="L198" i="12" s="1"/>
  <c r="K196" i="12"/>
  <c r="L196" i="12" s="1"/>
  <c r="K192" i="12"/>
  <c r="L192" i="12" s="1"/>
  <c r="K188" i="12"/>
  <c r="L188" i="12" s="1"/>
  <c r="K184" i="12"/>
  <c r="L184" i="12" s="1"/>
  <c r="K194" i="12"/>
  <c r="L194" i="12" s="1"/>
  <c r="K191" i="12"/>
  <c r="L191" i="12" s="1"/>
  <c r="K187" i="12"/>
  <c r="L187" i="12" s="1"/>
  <c r="K183" i="12"/>
  <c r="L183" i="12" s="1"/>
  <c r="K199" i="12"/>
  <c r="L199" i="12" s="1"/>
  <c r="K197" i="12"/>
  <c r="L197" i="12" s="1"/>
  <c r="K190" i="12"/>
  <c r="L190" i="12" s="1"/>
  <c r="K186" i="12"/>
  <c r="L186" i="12" s="1"/>
  <c r="K178" i="12"/>
  <c r="L178" i="12" s="1"/>
  <c r="K176" i="12"/>
  <c r="L176" i="12" s="1"/>
  <c r="K168" i="12"/>
  <c r="L168" i="12" s="1"/>
  <c r="K165" i="12"/>
  <c r="L165" i="12" s="1"/>
  <c r="K164" i="12"/>
  <c r="L164" i="12" s="1"/>
  <c r="K169" i="12"/>
  <c r="L169" i="12" s="1"/>
  <c r="K166" i="12"/>
  <c r="L166" i="12" s="1"/>
  <c r="K182" i="12"/>
  <c r="L182" i="12" s="1"/>
  <c r="K177" i="12"/>
  <c r="L177" i="12" s="1"/>
  <c r="K172" i="12"/>
  <c r="L172" i="12" s="1"/>
  <c r="K170" i="12"/>
  <c r="L170" i="12" s="1"/>
  <c r="K167" i="12"/>
  <c r="L167" i="12" s="1"/>
  <c r="K180" i="12"/>
  <c r="L180" i="12" s="1"/>
  <c r="K179" i="12"/>
  <c r="L179" i="12" s="1"/>
  <c r="K175" i="12"/>
  <c r="L175" i="12" s="1"/>
  <c r="K174" i="12"/>
  <c r="L174" i="12" s="1"/>
  <c r="K173" i="12"/>
  <c r="L173" i="12" s="1"/>
  <c r="K171" i="12"/>
  <c r="L171" i="12" s="1"/>
  <c r="K162" i="12"/>
  <c r="L162" i="12" s="1"/>
  <c r="K161" i="12"/>
  <c r="L161" i="12" s="1"/>
  <c r="K160" i="12"/>
  <c r="L160" i="12" s="1"/>
  <c r="K151" i="12"/>
  <c r="L151" i="12" s="1"/>
  <c r="K148" i="12"/>
  <c r="L148" i="12" s="1"/>
  <c r="K145" i="12"/>
  <c r="L145" i="12" s="1"/>
  <c r="K143" i="12"/>
  <c r="L143" i="12" s="1"/>
  <c r="K157" i="12"/>
  <c r="L157" i="12" s="1"/>
  <c r="K152" i="12"/>
  <c r="L152" i="12" s="1"/>
  <c r="K149" i="12"/>
  <c r="L149" i="12" s="1"/>
  <c r="K146" i="12"/>
  <c r="L146" i="12" s="1"/>
  <c r="K163" i="12"/>
  <c r="L163" i="12" s="1"/>
  <c r="K158" i="12"/>
  <c r="L158" i="12" s="1"/>
  <c r="K154" i="12"/>
  <c r="L154" i="12" s="1"/>
  <c r="K153" i="12"/>
  <c r="L153" i="12" s="1"/>
  <c r="K150" i="12"/>
  <c r="L150" i="12" s="1"/>
  <c r="K159" i="12"/>
  <c r="L159" i="12" s="1"/>
  <c r="K156" i="12"/>
  <c r="L156" i="12" s="1"/>
  <c r="K155" i="12"/>
  <c r="L155" i="12" s="1"/>
  <c r="K147" i="12"/>
  <c r="L147" i="12" s="1"/>
  <c r="K144" i="12"/>
  <c r="L144" i="12" s="1"/>
  <c r="K141" i="12"/>
  <c r="L141" i="12" s="1"/>
  <c r="K142" i="12"/>
  <c r="L142" i="12" s="1"/>
  <c r="H20" i="8"/>
  <c r="K91" i="12"/>
  <c r="L91" i="12" s="1"/>
  <c r="K87" i="12"/>
  <c r="K89" i="12"/>
  <c r="K85" i="12"/>
  <c r="L85" i="12" s="1"/>
  <c r="K92" i="12"/>
  <c r="K88" i="12"/>
  <c r="L88" i="12" s="1"/>
  <c r="K84" i="12"/>
  <c r="L84" i="12" s="1"/>
  <c r="K90" i="12"/>
  <c r="K83" i="12"/>
  <c r="K86" i="12"/>
  <c r="L86" i="12" s="1"/>
  <c r="K138" i="12"/>
  <c r="K137" i="12"/>
  <c r="K140" i="12"/>
  <c r="K136" i="12"/>
  <c r="K139" i="12"/>
  <c r="K75" i="12"/>
  <c r="L75" i="12" s="1"/>
  <c r="K70" i="12"/>
  <c r="L70" i="12" s="1"/>
  <c r="K73" i="12"/>
  <c r="L73" i="12" s="1"/>
  <c r="K69" i="12"/>
  <c r="K76" i="12"/>
  <c r="L76" i="12" s="1"/>
  <c r="K72" i="12"/>
  <c r="L72" i="12" s="1"/>
  <c r="K71" i="12"/>
  <c r="L71" i="12" s="1"/>
  <c r="K74" i="12"/>
  <c r="L74" i="12" s="1"/>
  <c r="K105" i="12"/>
  <c r="K109" i="12"/>
  <c r="K113" i="12"/>
  <c r="K117" i="12"/>
  <c r="K121" i="12"/>
  <c r="K125" i="12"/>
  <c r="K129" i="12"/>
  <c r="K133" i="12"/>
  <c r="K106" i="12"/>
  <c r="K110" i="12"/>
  <c r="K114" i="12"/>
  <c r="K118" i="12"/>
  <c r="K122" i="12"/>
  <c r="K126" i="12"/>
  <c r="K130" i="12"/>
  <c r="K134" i="12"/>
  <c r="K107" i="12"/>
  <c r="K111" i="12"/>
  <c r="K115" i="12"/>
  <c r="K119" i="12"/>
  <c r="K123" i="12"/>
  <c r="K127" i="12"/>
  <c r="K131" i="12"/>
  <c r="K135" i="12"/>
  <c r="K112" i="12"/>
  <c r="K128" i="12"/>
  <c r="K120" i="12"/>
  <c r="K116" i="12"/>
  <c r="K132" i="12"/>
  <c r="K108" i="12"/>
  <c r="K124" i="12"/>
  <c r="K104" i="12"/>
  <c r="K10" i="12" s="1"/>
  <c r="K15" i="12"/>
  <c r="K19" i="12"/>
  <c r="K23" i="12"/>
  <c r="K27" i="12"/>
  <c r="K31" i="12"/>
  <c r="K35" i="12"/>
  <c r="K39" i="12"/>
  <c r="K43" i="12"/>
  <c r="K47" i="12"/>
  <c r="K51" i="12"/>
  <c r="K55" i="12"/>
  <c r="K59" i="12"/>
  <c r="K63" i="12"/>
  <c r="K67" i="12"/>
  <c r="K79" i="12"/>
  <c r="K17" i="12"/>
  <c r="K22" i="12"/>
  <c r="K28" i="12"/>
  <c r="K33" i="12"/>
  <c r="K38" i="12"/>
  <c r="K44" i="12"/>
  <c r="K49" i="12"/>
  <c r="K54" i="12"/>
  <c r="K60" i="12"/>
  <c r="K65" i="12"/>
  <c r="K78" i="12"/>
  <c r="K101" i="12"/>
  <c r="K18" i="12"/>
  <c r="K24" i="12"/>
  <c r="K29" i="12"/>
  <c r="K34" i="12"/>
  <c r="K40" i="12"/>
  <c r="K45" i="12"/>
  <c r="K50" i="12"/>
  <c r="K56" i="12"/>
  <c r="K61" i="12"/>
  <c r="K66" i="12"/>
  <c r="K80" i="12"/>
  <c r="K14" i="12"/>
  <c r="K9" i="12" s="1"/>
  <c r="K20" i="12"/>
  <c r="K25" i="12"/>
  <c r="K30" i="12"/>
  <c r="K36" i="12"/>
  <c r="K41" i="12"/>
  <c r="K46" i="12"/>
  <c r="K52" i="12"/>
  <c r="K57" i="12"/>
  <c r="K62" i="12"/>
  <c r="K68" i="12"/>
  <c r="K81" i="12"/>
  <c r="K16" i="12"/>
  <c r="K21" i="12"/>
  <c r="K26" i="12"/>
  <c r="K32" i="12"/>
  <c r="K37" i="12"/>
  <c r="K42" i="12"/>
  <c r="K48" i="12"/>
  <c r="K53" i="12"/>
  <c r="K58" i="12"/>
  <c r="K64" i="12"/>
  <c r="K77" i="12"/>
  <c r="K82" i="12"/>
  <c r="AF20" i="4"/>
  <c r="M8" i="12" l="1"/>
  <c r="M216" i="12" s="1"/>
  <c r="Z20" i="4"/>
  <c r="F21" i="8"/>
  <c r="G21" i="8" s="1"/>
  <c r="AI21" i="4"/>
  <c r="L89" i="12"/>
  <c r="L90" i="12"/>
  <c r="L87" i="12"/>
  <c r="N89" i="12"/>
  <c r="N85" i="12"/>
  <c r="N90" i="12"/>
  <c r="N86" i="12"/>
  <c r="N92" i="12"/>
  <c r="L83" i="12"/>
  <c r="L92" i="12"/>
  <c r="L69" i="12"/>
  <c r="C104" i="12"/>
  <c r="C17" i="12"/>
  <c r="C21" i="12"/>
  <c r="C25" i="12"/>
  <c r="C29" i="12"/>
  <c r="C33" i="12"/>
  <c r="C37" i="12"/>
  <c r="C41" i="12"/>
  <c r="C45" i="12"/>
  <c r="C49" i="12"/>
  <c r="C53" i="12"/>
  <c r="C57" i="12"/>
  <c r="C61" i="12"/>
  <c r="C65" i="12"/>
  <c r="C77" i="12"/>
  <c r="C81" i="12"/>
  <c r="C18" i="12"/>
  <c r="C22" i="12"/>
  <c r="C26" i="12"/>
  <c r="C30" i="12"/>
  <c r="C34" i="12"/>
  <c r="C38" i="12"/>
  <c r="C42" i="12"/>
  <c r="C46" i="12"/>
  <c r="C50" i="12"/>
  <c r="C54" i="12"/>
  <c r="C58" i="12"/>
  <c r="C62" i="12"/>
  <c r="C66" i="12"/>
  <c r="C78" i="12"/>
  <c r="C82" i="12"/>
  <c r="C15" i="12"/>
  <c r="C19" i="12"/>
  <c r="C23" i="12"/>
  <c r="C27" i="12"/>
  <c r="C31" i="12"/>
  <c r="C35" i="12"/>
  <c r="C39" i="12"/>
  <c r="C43" i="12"/>
  <c r="C47" i="12"/>
  <c r="C51" i="12"/>
  <c r="C55" i="12"/>
  <c r="C59" i="12"/>
  <c r="C63" i="12"/>
  <c r="C67" i="12"/>
  <c r="C79" i="12"/>
  <c r="C16" i="12"/>
  <c r="C20" i="12"/>
  <c r="C24" i="12"/>
  <c r="C28" i="12"/>
  <c r="C32" i="12"/>
  <c r="C36" i="12"/>
  <c r="C40" i="12"/>
  <c r="C44" i="12"/>
  <c r="C48" i="12"/>
  <c r="C52" i="12"/>
  <c r="C56" i="12"/>
  <c r="C60" i="12"/>
  <c r="C64" i="12"/>
  <c r="C68" i="12"/>
  <c r="C80" i="12"/>
  <c r="C101" i="12"/>
  <c r="AF21" i="4"/>
  <c r="M107" i="12" l="1"/>
  <c r="M105" i="12"/>
  <c r="M122" i="12"/>
  <c r="M28" i="12"/>
  <c r="M15" i="12"/>
  <c r="M106" i="12"/>
  <c r="M80" i="12"/>
  <c r="M46" i="12"/>
  <c r="M179" i="12"/>
  <c r="M47" i="12"/>
  <c r="M21" i="12"/>
  <c r="M218" i="12"/>
  <c r="M132" i="12"/>
  <c r="M136" i="12"/>
  <c r="M147" i="12"/>
  <c r="M112" i="12"/>
  <c r="M123" i="12"/>
  <c r="M121" i="12"/>
  <c r="M48" i="12"/>
  <c r="M61" i="12"/>
  <c r="M175" i="12"/>
  <c r="M79" i="12"/>
  <c r="M30" i="12"/>
  <c r="M153" i="12"/>
  <c r="M68" i="12"/>
  <c r="M16" i="12"/>
  <c r="M62" i="12"/>
  <c r="M41" i="12"/>
  <c r="M149" i="12"/>
  <c r="M51" i="12"/>
  <c r="M59" i="12"/>
  <c r="M78" i="12"/>
  <c r="M85" i="12"/>
  <c r="M152" i="12"/>
  <c r="M176" i="12"/>
  <c r="M202" i="12"/>
  <c r="M124" i="12"/>
  <c r="M116" i="12"/>
  <c r="M135" i="12"/>
  <c r="M119" i="12"/>
  <c r="M134" i="12"/>
  <c r="M118" i="12"/>
  <c r="M133" i="12"/>
  <c r="M117" i="12"/>
  <c r="M137" i="12"/>
  <c r="M140" i="12"/>
  <c r="M92" i="12"/>
  <c r="M52" i="12"/>
  <c r="M20" i="12"/>
  <c r="M35" i="12"/>
  <c r="M72" i="12"/>
  <c r="M40" i="12"/>
  <c r="M60" i="12"/>
  <c r="M43" i="12"/>
  <c r="M71" i="12"/>
  <c r="M39" i="12"/>
  <c r="M90" i="12"/>
  <c r="M74" i="12"/>
  <c r="M58" i="12"/>
  <c r="M42" i="12"/>
  <c r="M26" i="12"/>
  <c r="M77" i="12"/>
  <c r="M57" i="12"/>
  <c r="M37" i="12"/>
  <c r="M141" i="12"/>
  <c r="M160" i="12"/>
  <c r="M155" i="12"/>
  <c r="M158" i="12"/>
  <c r="M157" i="12"/>
  <c r="M178" i="12"/>
  <c r="M167" i="12"/>
  <c r="M177" i="12"/>
  <c r="M189" i="12"/>
  <c r="M191" i="12"/>
  <c r="M198" i="12"/>
  <c r="M205" i="12"/>
  <c r="M217" i="12"/>
  <c r="M185" i="12"/>
  <c r="M190" i="12"/>
  <c r="M192" i="12"/>
  <c r="M209" i="12"/>
  <c r="M108" i="12"/>
  <c r="M120" i="12"/>
  <c r="M131" i="12"/>
  <c r="M115" i="12"/>
  <c r="M130" i="12"/>
  <c r="M114" i="12"/>
  <c r="M129" i="12"/>
  <c r="M113" i="12"/>
  <c r="M138" i="12"/>
  <c r="M84" i="12"/>
  <c r="M44" i="12"/>
  <c r="M83" i="12"/>
  <c r="M19" i="12"/>
  <c r="M64" i="12"/>
  <c r="M32" i="12"/>
  <c r="M91" i="12"/>
  <c r="M27" i="12"/>
  <c r="M63" i="12"/>
  <c r="M31" i="12"/>
  <c r="M86" i="12"/>
  <c r="M70" i="12"/>
  <c r="M54" i="12"/>
  <c r="M38" i="12"/>
  <c r="M18" i="12"/>
  <c r="M73" i="12"/>
  <c r="M53" i="12"/>
  <c r="M29" i="12"/>
  <c r="M143" i="12"/>
  <c r="M162" i="12"/>
  <c r="M159" i="12"/>
  <c r="M161" i="12"/>
  <c r="M164" i="12"/>
  <c r="M171" i="12"/>
  <c r="M170" i="12"/>
  <c r="M183" i="12"/>
  <c r="M182" i="12"/>
  <c r="M194" i="12"/>
  <c r="M199" i="12"/>
  <c r="M214" i="12"/>
  <c r="M210" i="12"/>
  <c r="M14" i="12"/>
  <c r="M101" i="12"/>
  <c r="M104" i="12"/>
  <c r="M128" i="12"/>
  <c r="M127" i="12"/>
  <c r="M111" i="12"/>
  <c r="M126" i="12"/>
  <c r="M110" i="12"/>
  <c r="M125" i="12"/>
  <c r="M109" i="12"/>
  <c r="M139" i="12"/>
  <c r="M76" i="12"/>
  <c r="M36" i="12"/>
  <c r="M67" i="12"/>
  <c r="M88" i="12"/>
  <c r="N88" i="12" s="1"/>
  <c r="M56" i="12"/>
  <c r="M24" i="12"/>
  <c r="M75" i="12"/>
  <c r="M87" i="12"/>
  <c r="N87" i="12" s="1"/>
  <c r="M55" i="12"/>
  <c r="M23" i="12"/>
  <c r="M82" i="12"/>
  <c r="M66" i="12"/>
  <c r="M50" i="12"/>
  <c r="M34" i="12"/>
  <c r="M89" i="12"/>
  <c r="M69" i="12"/>
  <c r="M45" i="12"/>
  <c r="M25" i="12"/>
  <c r="M148" i="12"/>
  <c r="M145" i="12"/>
  <c r="M150" i="12"/>
  <c r="M142" i="12"/>
  <c r="M168" i="12"/>
  <c r="M173" i="12"/>
  <c r="M172" i="12"/>
  <c r="M169" i="12"/>
  <c r="M186" i="12"/>
  <c r="M184" i="12"/>
  <c r="M207" i="12"/>
  <c r="M200" i="12"/>
  <c r="M212" i="12"/>
  <c r="M22" i="12"/>
  <c r="M81" i="12"/>
  <c r="M65" i="12"/>
  <c r="M49" i="12"/>
  <c r="M33" i="12"/>
  <c r="M17" i="12"/>
  <c r="M151" i="12"/>
  <c r="M144" i="12"/>
  <c r="M156" i="12"/>
  <c r="M154" i="12"/>
  <c r="M146" i="12"/>
  <c r="M166" i="12"/>
  <c r="M165" i="12"/>
  <c r="M181" i="12"/>
  <c r="M174" i="12"/>
  <c r="M163" i="12"/>
  <c r="M193" i="12"/>
  <c r="M187" i="12"/>
  <c r="M188" i="12"/>
  <c r="M201" i="12"/>
  <c r="M211" i="12"/>
  <c r="M213" i="12"/>
  <c r="M215" i="12"/>
  <c r="M195" i="12"/>
  <c r="M197" i="12"/>
  <c r="M180" i="12"/>
  <c r="M196" i="12"/>
  <c r="M204" i="12"/>
  <c r="M208" i="12"/>
  <c r="M203" i="12"/>
  <c r="M206" i="12"/>
  <c r="H21" i="8"/>
  <c r="O8" i="12"/>
  <c r="O200" i="12" s="1"/>
  <c r="Z21" i="4"/>
  <c r="F22" i="8"/>
  <c r="G22" i="8" s="1"/>
  <c r="AI22" i="4"/>
  <c r="N91" i="12"/>
  <c r="N84" i="12"/>
  <c r="R101" i="12"/>
  <c r="AF22" i="4"/>
  <c r="O124" i="12" l="1"/>
  <c r="O157" i="12"/>
  <c r="O55" i="12"/>
  <c r="O27" i="12"/>
  <c r="O56" i="12"/>
  <c r="O34" i="12"/>
  <c r="O26" i="12"/>
  <c r="O128" i="12"/>
  <c r="O139" i="12"/>
  <c r="O35" i="12"/>
  <c r="O78" i="12"/>
  <c r="O81" i="12"/>
  <c r="O115" i="12"/>
  <c r="O101" i="12"/>
  <c r="O48" i="12"/>
  <c r="O57" i="12"/>
  <c r="O113" i="12"/>
  <c r="O86" i="12"/>
  <c r="O68" i="12"/>
  <c r="O25" i="12"/>
  <c r="O114" i="12"/>
  <c r="O138" i="12"/>
  <c r="O91" i="12"/>
  <c r="P91" i="12" s="1"/>
  <c r="O130" i="12"/>
  <c r="O70" i="12"/>
  <c r="O141" i="12"/>
  <c r="O92" i="12"/>
  <c r="P92" i="12" s="1"/>
  <c r="H22" i="8"/>
  <c r="O47" i="12"/>
  <c r="O41" i="12"/>
  <c r="O131" i="12"/>
  <c r="O129" i="12"/>
  <c r="O76" i="12"/>
  <c r="Q8" i="12"/>
  <c r="Q214" i="12" s="1"/>
  <c r="O162" i="12"/>
  <c r="O153" i="12"/>
  <c r="O164" i="12"/>
  <c r="O173" i="12"/>
  <c r="O184" i="12"/>
  <c r="O193" i="12"/>
  <c r="O194" i="12"/>
  <c r="O212" i="12"/>
  <c r="O202" i="12"/>
  <c r="O217" i="12"/>
  <c r="O24" i="12"/>
  <c r="O44" i="12"/>
  <c r="O38" i="12"/>
  <c r="O36" i="12"/>
  <c r="O65" i="12"/>
  <c r="O33" i="12"/>
  <c r="O17" i="12"/>
  <c r="O132" i="12"/>
  <c r="O108" i="12"/>
  <c r="O107" i="12"/>
  <c r="O122" i="12"/>
  <c r="O106" i="12"/>
  <c r="O121" i="12"/>
  <c r="O105" i="12"/>
  <c r="O71" i="12"/>
  <c r="O73" i="12"/>
  <c r="O140" i="12"/>
  <c r="O84" i="12"/>
  <c r="P84" i="12" s="1"/>
  <c r="O89" i="12"/>
  <c r="P89" i="12" s="1"/>
  <c r="O145" i="12"/>
  <c r="O175" i="12"/>
  <c r="O207" i="12"/>
  <c r="O151" i="12"/>
  <c r="O161" i="12"/>
  <c r="O180" i="12"/>
  <c r="O170" i="12"/>
  <c r="O198" i="12"/>
  <c r="O197" i="12"/>
  <c r="O201" i="12"/>
  <c r="O214" i="12"/>
  <c r="O67" i="12"/>
  <c r="O46" i="12"/>
  <c r="O66" i="12"/>
  <c r="O23" i="12"/>
  <c r="O59" i="12"/>
  <c r="O16" i="12"/>
  <c r="O58" i="12"/>
  <c r="O15" i="12"/>
  <c r="O49" i="12"/>
  <c r="O123" i="12"/>
  <c r="O146" i="12"/>
  <c r="O152" i="12"/>
  <c r="O159" i="12"/>
  <c r="O156" i="12"/>
  <c r="O169" i="12"/>
  <c r="O176" i="12"/>
  <c r="O168" i="12"/>
  <c r="O182" i="12"/>
  <c r="O192" i="12"/>
  <c r="O185" i="12"/>
  <c r="O186" i="12"/>
  <c r="O187" i="12"/>
  <c r="O206" i="12"/>
  <c r="O218" i="12"/>
  <c r="O208" i="12"/>
  <c r="O209" i="12"/>
  <c r="O62" i="12"/>
  <c r="O40" i="12"/>
  <c r="O19" i="12"/>
  <c r="O60" i="12"/>
  <c r="O39" i="12"/>
  <c r="O18" i="12"/>
  <c r="O54" i="12"/>
  <c r="O32" i="12"/>
  <c r="O82" i="12"/>
  <c r="O52" i="12"/>
  <c r="O31" i="12"/>
  <c r="O14" i="12"/>
  <c r="O61" i="12"/>
  <c r="O45" i="12"/>
  <c r="O29" i="12"/>
  <c r="O104" i="12"/>
  <c r="O116" i="12"/>
  <c r="O135" i="12"/>
  <c r="O119" i="12"/>
  <c r="O134" i="12"/>
  <c r="O118" i="12"/>
  <c r="O133" i="12"/>
  <c r="O117" i="12"/>
  <c r="O72" i="12"/>
  <c r="O75" i="12"/>
  <c r="O137" i="12"/>
  <c r="O83" i="12"/>
  <c r="O88" i="12"/>
  <c r="P88" i="12" s="1"/>
  <c r="O87" i="12"/>
  <c r="P87" i="12" s="1"/>
  <c r="O143" i="12"/>
  <c r="O149" i="12"/>
  <c r="O160" i="12"/>
  <c r="O147" i="12"/>
  <c r="O150" i="12"/>
  <c r="O158" i="12"/>
  <c r="O172" i="12"/>
  <c r="O178" i="12"/>
  <c r="O171" i="12"/>
  <c r="O167" i="12"/>
  <c r="O177" i="12"/>
  <c r="O196" i="12"/>
  <c r="O189" i="12"/>
  <c r="O190" i="12"/>
  <c r="O191" i="12"/>
  <c r="O210" i="12"/>
  <c r="O199" i="12"/>
  <c r="O215" i="12"/>
  <c r="O211" i="12"/>
  <c r="O213" i="12"/>
  <c r="O80" i="12"/>
  <c r="O51" i="12"/>
  <c r="O30" i="12"/>
  <c r="O79" i="12"/>
  <c r="O50" i="12"/>
  <c r="O28" i="12"/>
  <c r="O64" i="12"/>
  <c r="O43" i="12"/>
  <c r="O22" i="12"/>
  <c r="O63" i="12"/>
  <c r="O42" i="12"/>
  <c r="O20" i="12"/>
  <c r="O77" i="12"/>
  <c r="O53" i="12"/>
  <c r="O37" i="12"/>
  <c r="O21" i="12"/>
  <c r="O120" i="12"/>
  <c r="O112" i="12"/>
  <c r="O127" i="12"/>
  <c r="O111" i="12"/>
  <c r="O126" i="12"/>
  <c r="O110" i="12"/>
  <c r="O125" i="12"/>
  <c r="O109" i="12"/>
  <c r="O74" i="12"/>
  <c r="O69" i="12"/>
  <c r="O136" i="12"/>
  <c r="O90" i="12"/>
  <c r="P90" i="12" s="1"/>
  <c r="O85" i="12"/>
  <c r="P85" i="12" s="1"/>
  <c r="O142" i="12"/>
  <c r="O148" i="12"/>
  <c r="O144" i="12"/>
  <c r="O155" i="12"/>
  <c r="O154" i="12"/>
  <c r="O163" i="12"/>
  <c r="O166" i="12"/>
  <c r="O165" i="12"/>
  <c r="O179" i="12"/>
  <c r="O174" i="12"/>
  <c r="O188" i="12"/>
  <c r="O181" i="12"/>
  <c r="O195" i="12"/>
  <c r="O183" i="12"/>
  <c r="O203" i="12"/>
  <c r="O216" i="12"/>
  <c r="O204" i="12"/>
  <c r="O205" i="12"/>
  <c r="Z22" i="4"/>
  <c r="AI23" i="4"/>
  <c r="R91" i="12"/>
  <c r="R85" i="12"/>
  <c r="R87" i="12"/>
  <c r="R90" i="12"/>
  <c r="R86" i="12"/>
  <c r="P86" i="12"/>
  <c r="L51" i="12"/>
  <c r="L46" i="12"/>
  <c r="L42" i="12"/>
  <c r="L62" i="12"/>
  <c r="L58" i="12"/>
  <c r="AF23" i="4"/>
  <c r="Q132" i="12" l="1"/>
  <c r="Q75" i="12"/>
  <c r="Q57" i="12"/>
  <c r="Q108" i="12"/>
  <c r="Q195" i="12"/>
  <c r="Q101" i="12"/>
  <c r="Q39" i="12"/>
  <c r="Q24" i="12"/>
  <c r="Q114" i="12"/>
  <c r="Q160" i="12"/>
  <c r="Q112" i="12"/>
  <c r="Q128" i="12"/>
  <c r="Q163" i="12"/>
  <c r="Q210" i="12"/>
  <c r="Q170" i="12"/>
  <c r="Q70" i="12"/>
  <c r="Q72" i="12"/>
  <c r="Q141" i="12"/>
  <c r="Q188" i="12"/>
  <c r="Q43" i="12"/>
  <c r="Q133" i="12"/>
  <c r="Q73" i="12"/>
  <c r="Q88" i="12"/>
  <c r="R88" i="12" s="1"/>
  <c r="Q126" i="12"/>
  <c r="Q111" i="12"/>
  <c r="Q155" i="12"/>
  <c r="Q173" i="12"/>
  <c r="Q213" i="12"/>
  <c r="Q71" i="12"/>
  <c r="Q38" i="12"/>
  <c r="Q41" i="12"/>
  <c r="Q40" i="12"/>
  <c r="Q129" i="12"/>
  <c r="Q154" i="12"/>
  <c r="Q166" i="12"/>
  <c r="Q199" i="12"/>
  <c r="Q201" i="12"/>
  <c r="Q42" i="12"/>
  <c r="Q34" i="12"/>
  <c r="Q89" i="12"/>
  <c r="R89" i="12" s="1"/>
  <c r="Q25" i="12"/>
  <c r="Q56" i="12"/>
  <c r="Q136" i="12"/>
  <c r="Q127" i="12"/>
  <c r="Q157" i="12"/>
  <c r="Q169" i="12"/>
  <c r="Q191" i="12"/>
  <c r="Q197" i="12"/>
  <c r="Q202" i="12"/>
  <c r="Q67" i="12"/>
  <c r="Q35" i="12"/>
  <c r="Q82" i="12"/>
  <c r="Q26" i="12"/>
  <c r="Q63" i="12"/>
  <c r="Q31" i="12"/>
  <c r="Q18" i="12"/>
  <c r="Q62" i="12"/>
  <c r="Q30" i="12"/>
  <c r="Q121" i="12"/>
  <c r="Q85" i="12"/>
  <c r="Q69" i="12"/>
  <c r="Q53" i="12"/>
  <c r="Q37" i="12"/>
  <c r="Q21" i="12"/>
  <c r="Q117" i="12"/>
  <c r="Q84" i="12"/>
  <c r="R84" i="12" s="1"/>
  <c r="Q68" i="12"/>
  <c r="Q52" i="12"/>
  <c r="Q36" i="12"/>
  <c r="Q116" i="12"/>
  <c r="Q130" i="12"/>
  <c r="Q109" i="12"/>
  <c r="Q124" i="12"/>
  <c r="Q139" i="12"/>
  <c r="Q123" i="12"/>
  <c r="Q107" i="12"/>
  <c r="Q144" i="12"/>
  <c r="Q156" i="12"/>
  <c r="Q158" i="12"/>
  <c r="Q145" i="12"/>
  <c r="Q159" i="12"/>
  <c r="Q171" i="12"/>
  <c r="Q172" i="12"/>
  <c r="Q176" i="12"/>
  <c r="Q161" i="12"/>
  <c r="Q179" i="12"/>
  <c r="Q194" i="12"/>
  <c r="Q192" i="12"/>
  <c r="Q185" i="12"/>
  <c r="Q182" i="12"/>
  <c r="Q200" i="12"/>
  <c r="Q217" i="12"/>
  <c r="Q212" i="12"/>
  <c r="Q204" i="12"/>
  <c r="Q208" i="12"/>
  <c r="Q74" i="12"/>
  <c r="Q66" i="12"/>
  <c r="Q22" i="12"/>
  <c r="Q65" i="12"/>
  <c r="Q17" i="12"/>
  <c r="Q80" i="12"/>
  <c r="Q64" i="12"/>
  <c r="Q32" i="12"/>
  <c r="Q16" i="12"/>
  <c r="Q105" i="12"/>
  <c r="Q125" i="12"/>
  <c r="Q140" i="12"/>
  <c r="Q118" i="12"/>
  <c r="Q135" i="12"/>
  <c r="Q119" i="12"/>
  <c r="Q142" i="12"/>
  <c r="Q150" i="12"/>
  <c r="Q146" i="12"/>
  <c r="Q148" i="12"/>
  <c r="Q147" i="12"/>
  <c r="Q165" i="12"/>
  <c r="Q175" i="12"/>
  <c r="Q174" i="12"/>
  <c r="Q178" i="12"/>
  <c r="Q162" i="12"/>
  <c r="Q183" i="12"/>
  <c r="Q180" i="12"/>
  <c r="Q196" i="12"/>
  <c r="Q189" i="12"/>
  <c r="Q186" i="12"/>
  <c r="Q205" i="12"/>
  <c r="Q203" i="12"/>
  <c r="Q216" i="12"/>
  <c r="Q207" i="12"/>
  <c r="Q211" i="12"/>
  <c r="Q90" i="12"/>
  <c r="Q20" i="12"/>
  <c r="Q91" i="12"/>
  <c r="Q59" i="12"/>
  <c r="Q27" i="12"/>
  <c r="Q87" i="12"/>
  <c r="Q55" i="12"/>
  <c r="Q23" i="12"/>
  <c r="Q86" i="12"/>
  <c r="Q54" i="12"/>
  <c r="Q110" i="12"/>
  <c r="Q81" i="12"/>
  <c r="Q49" i="12"/>
  <c r="Q33" i="12"/>
  <c r="Q106" i="12"/>
  <c r="Q48" i="12"/>
  <c r="Q83" i="12"/>
  <c r="Q51" i="12"/>
  <c r="Q19" i="12"/>
  <c r="Q58" i="12"/>
  <c r="Q79" i="12"/>
  <c r="Q47" i="12"/>
  <c r="Q15" i="12"/>
  <c r="Q50" i="12"/>
  <c r="Q78" i="12"/>
  <c r="Q46" i="12"/>
  <c r="Q122" i="12"/>
  <c r="Q14" i="12"/>
  <c r="Q77" i="12"/>
  <c r="Q61" i="12"/>
  <c r="Q45" i="12"/>
  <c r="Q29" i="12"/>
  <c r="Q138" i="12"/>
  <c r="Q92" i="12"/>
  <c r="R92" i="12" s="1"/>
  <c r="Q76" i="12"/>
  <c r="Q60" i="12"/>
  <c r="Q44" i="12"/>
  <c r="Q28" i="12"/>
  <c r="Q137" i="12"/>
  <c r="Q104" i="12"/>
  <c r="Q120" i="12"/>
  <c r="Q134" i="12"/>
  <c r="Q113" i="12"/>
  <c r="Q131" i="12"/>
  <c r="Q115" i="12"/>
  <c r="Q143" i="12"/>
  <c r="Q153" i="12"/>
  <c r="Q149" i="12"/>
  <c r="Q152" i="12"/>
  <c r="Q151" i="12"/>
  <c r="Q167" i="12"/>
  <c r="Q177" i="12"/>
  <c r="Q164" i="12"/>
  <c r="Q181" i="12"/>
  <c r="Q168" i="12"/>
  <c r="Q187" i="12"/>
  <c r="Q184" i="12"/>
  <c r="Q198" i="12"/>
  <c r="Q193" i="12"/>
  <c r="Q190" i="12"/>
  <c r="Q209" i="12"/>
  <c r="Q206" i="12"/>
  <c r="Q218" i="12"/>
  <c r="Q215" i="12"/>
  <c r="Z23" i="4"/>
  <c r="F23" i="8"/>
  <c r="AI24" i="4"/>
  <c r="T89" i="12"/>
  <c r="T84" i="12"/>
  <c r="T92" i="12"/>
  <c r="T88" i="12"/>
  <c r="T85" i="12"/>
  <c r="L65" i="12"/>
  <c r="L68" i="12"/>
  <c r="L63" i="12"/>
  <c r="L43" i="12"/>
  <c r="L44" i="12"/>
  <c r="L47" i="12"/>
  <c r="L66" i="12"/>
  <c r="L48" i="12"/>
  <c r="L64" i="12"/>
  <c r="L60" i="12"/>
  <c r="L45" i="12"/>
  <c r="L55" i="12"/>
  <c r="L41" i="12"/>
  <c r="L50" i="12"/>
  <c r="L49" i="12"/>
  <c r="L54" i="12"/>
  <c r="L61" i="12"/>
  <c r="L56" i="12"/>
  <c r="L57" i="12"/>
  <c r="L52" i="12"/>
  <c r="L53" i="12"/>
  <c r="L59" i="12"/>
  <c r="L67" i="12"/>
  <c r="AF24" i="4"/>
  <c r="G23" i="8" l="1"/>
  <c r="S8" i="12"/>
  <c r="H23" i="8"/>
  <c r="Z24" i="4"/>
  <c r="F24" i="8"/>
  <c r="AI25" i="4"/>
  <c r="V89" i="12"/>
  <c r="V91" i="12"/>
  <c r="V88" i="12"/>
  <c r="V87" i="12"/>
  <c r="S178" i="12" l="1"/>
  <c r="S51" i="12"/>
  <c r="S88" i="12"/>
  <c r="S41" i="12"/>
  <c r="S78" i="12"/>
  <c r="S58" i="12"/>
  <c r="S101" i="12"/>
  <c r="T101" i="12" s="1"/>
  <c r="S201" i="12"/>
  <c r="S213" i="12"/>
  <c r="S195" i="12"/>
  <c r="S192" i="12"/>
  <c r="S190" i="12"/>
  <c r="S177" i="12"/>
  <c r="S157" i="12"/>
  <c r="S156" i="12"/>
  <c r="S145" i="12"/>
  <c r="S124" i="12"/>
  <c r="S109" i="12"/>
  <c r="S121" i="12"/>
  <c r="S39" i="12"/>
  <c r="S71" i="12"/>
  <c r="S133" i="12"/>
  <c r="S44" i="12"/>
  <c r="S76" i="12"/>
  <c r="S137" i="12"/>
  <c r="S69" i="12"/>
  <c r="S49" i="12"/>
  <c r="S86" i="12"/>
  <c r="T86" i="12" s="1"/>
  <c r="S34" i="12"/>
  <c r="S66" i="12"/>
  <c r="S22" i="12"/>
  <c r="S215" i="12"/>
  <c r="S218" i="12"/>
  <c r="S206" i="12"/>
  <c r="S209" i="12"/>
  <c r="S211" i="12"/>
  <c r="S193" i="12"/>
  <c r="S199" i="12"/>
  <c r="S188" i="12"/>
  <c r="S187" i="12"/>
  <c r="S186" i="12"/>
  <c r="S172" i="12"/>
  <c r="S174" i="12"/>
  <c r="S175" i="12"/>
  <c r="S165" i="12"/>
  <c r="S162" i="12"/>
  <c r="S152" i="12"/>
  <c r="S153" i="12"/>
  <c r="S155" i="12"/>
  <c r="S159" i="12"/>
  <c r="S142" i="12"/>
  <c r="S112" i="12"/>
  <c r="S128" i="12"/>
  <c r="S107" i="12"/>
  <c r="S129" i="12"/>
  <c r="S114" i="12"/>
  <c r="S135" i="12"/>
  <c r="S131" i="12"/>
  <c r="S27" i="12"/>
  <c r="S43" i="12"/>
  <c r="S59" i="12"/>
  <c r="S75" i="12"/>
  <c r="S91" i="12"/>
  <c r="T91" i="12" s="1"/>
  <c r="S16" i="12"/>
  <c r="S32" i="12"/>
  <c r="S48" i="12"/>
  <c r="S64" i="12"/>
  <c r="S80" i="12"/>
  <c r="S105" i="12"/>
  <c r="S117" i="12"/>
  <c r="S45" i="12"/>
  <c r="S77" i="12"/>
  <c r="S17" i="12"/>
  <c r="S65" i="12"/>
  <c r="S30" i="12"/>
  <c r="S62" i="12"/>
  <c r="S33" i="12"/>
  <c r="S106" i="12"/>
  <c r="S42" i="12"/>
  <c r="S74" i="12"/>
  <c r="S207" i="12"/>
  <c r="S216" i="12"/>
  <c r="S203" i="12"/>
  <c r="S205" i="12"/>
  <c r="S208" i="12"/>
  <c r="S189" i="12"/>
  <c r="S198" i="12"/>
  <c r="S184" i="12"/>
  <c r="S183" i="12"/>
  <c r="S182" i="12"/>
  <c r="S166" i="12"/>
  <c r="S169" i="12"/>
  <c r="S171" i="12"/>
  <c r="S179" i="12"/>
  <c r="S161" i="12"/>
  <c r="S148" i="12"/>
  <c r="S149" i="12"/>
  <c r="S154" i="12"/>
  <c r="S151" i="12"/>
  <c r="S141" i="12"/>
  <c r="S116" i="12"/>
  <c r="S132" i="12"/>
  <c r="S113" i="12"/>
  <c r="S134" i="12"/>
  <c r="S119" i="12"/>
  <c r="S104" i="12"/>
  <c r="S15" i="12"/>
  <c r="S31" i="12"/>
  <c r="S47" i="12"/>
  <c r="S63" i="12"/>
  <c r="S79" i="12"/>
  <c r="S111" i="12"/>
  <c r="S20" i="12"/>
  <c r="S36" i="12"/>
  <c r="S52" i="12"/>
  <c r="S68" i="12"/>
  <c r="S84" i="12"/>
  <c r="S115" i="12"/>
  <c r="S21" i="12"/>
  <c r="S53" i="12"/>
  <c r="S85" i="12"/>
  <c r="S25" i="12"/>
  <c r="S81" i="12"/>
  <c r="S38" i="12"/>
  <c r="S70" i="12"/>
  <c r="S57" i="12"/>
  <c r="S18" i="12"/>
  <c r="S50" i="12"/>
  <c r="S82" i="12"/>
  <c r="S204" i="12"/>
  <c r="S212" i="12"/>
  <c r="S217" i="12"/>
  <c r="S200" i="12"/>
  <c r="S202" i="12"/>
  <c r="S185" i="12"/>
  <c r="S196" i="12"/>
  <c r="S194" i="12"/>
  <c r="S197" i="12"/>
  <c r="S164" i="12"/>
  <c r="S163" i="12"/>
  <c r="S170" i="12"/>
  <c r="S173" i="12"/>
  <c r="S160" i="12"/>
  <c r="S143" i="12"/>
  <c r="S146" i="12"/>
  <c r="S150" i="12"/>
  <c r="S147" i="12"/>
  <c r="S120" i="12"/>
  <c r="S136" i="12"/>
  <c r="S118" i="12"/>
  <c r="S139" i="12"/>
  <c r="S125" i="12"/>
  <c r="S110" i="12"/>
  <c r="S19" i="12"/>
  <c r="S35" i="12"/>
  <c r="S67" i="12"/>
  <c r="S83" i="12"/>
  <c r="S122" i="12"/>
  <c r="S24" i="12"/>
  <c r="S40" i="12"/>
  <c r="S56" i="12"/>
  <c r="S72" i="12"/>
  <c r="S126" i="12"/>
  <c r="S29" i="12"/>
  <c r="S61" i="12"/>
  <c r="S14" i="12"/>
  <c r="S127" i="12"/>
  <c r="S46" i="12"/>
  <c r="S73" i="12"/>
  <c r="S26" i="12"/>
  <c r="S90" i="12"/>
  <c r="T90" i="12" s="1"/>
  <c r="S210" i="12"/>
  <c r="S214" i="12"/>
  <c r="S181" i="12"/>
  <c r="S191" i="12"/>
  <c r="S176" i="12"/>
  <c r="S180" i="12"/>
  <c r="S167" i="12"/>
  <c r="S168" i="12"/>
  <c r="S158" i="12"/>
  <c r="S144" i="12"/>
  <c r="S108" i="12"/>
  <c r="S140" i="12"/>
  <c r="S123" i="12"/>
  <c r="S130" i="12"/>
  <c r="S23" i="12"/>
  <c r="S55" i="12"/>
  <c r="S87" i="12"/>
  <c r="T87" i="12" s="1"/>
  <c r="S28" i="12"/>
  <c r="S60" i="12"/>
  <c r="S92" i="12"/>
  <c r="S37" i="12"/>
  <c r="S138" i="12"/>
  <c r="S54" i="12"/>
  <c r="S89" i="12"/>
  <c r="G24" i="8"/>
  <c r="H24" i="8"/>
  <c r="U8" i="12"/>
  <c r="F25" i="8"/>
  <c r="F26" i="8"/>
  <c r="G26" i="8" s="1"/>
  <c r="F27" i="8"/>
  <c r="G27" i="8" s="1"/>
  <c r="AI26" i="4"/>
  <c r="V92" i="12"/>
  <c r="V84" i="12"/>
  <c r="V86" i="12"/>
  <c r="V90" i="12"/>
  <c r="G25" i="8" l="1"/>
  <c r="G34" i="8" s="1"/>
  <c r="W8" i="12"/>
  <c r="H25" i="8"/>
  <c r="Y8" i="12"/>
  <c r="Y202" i="12" s="1"/>
  <c r="H26" i="8"/>
  <c r="U212" i="12"/>
  <c r="U192" i="12"/>
  <c r="U149" i="12"/>
  <c r="U70" i="12"/>
  <c r="U101" i="12"/>
  <c r="V101" i="12" s="1"/>
  <c r="U215" i="12"/>
  <c r="U186" i="12"/>
  <c r="U170" i="12"/>
  <c r="U174" i="12"/>
  <c r="U146" i="12"/>
  <c r="U150" i="12"/>
  <c r="U148" i="12"/>
  <c r="U125" i="12"/>
  <c r="U123" i="12"/>
  <c r="U130" i="12"/>
  <c r="U26" i="12"/>
  <c r="U58" i="12"/>
  <c r="U90" i="12"/>
  <c r="U27" i="12"/>
  <c r="U59" i="12"/>
  <c r="U75" i="12"/>
  <c r="U111" i="12"/>
  <c r="U76" i="12"/>
  <c r="U16" i="12"/>
  <c r="U122" i="12"/>
  <c r="U77" i="12"/>
  <c r="U41" i="12"/>
  <c r="U216" i="12"/>
  <c r="U203" i="12"/>
  <c r="U205" i="12"/>
  <c r="U208" i="12"/>
  <c r="U204" i="12"/>
  <c r="U196" i="12"/>
  <c r="U180" i="12"/>
  <c r="U197" i="12"/>
  <c r="U195" i="12"/>
  <c r="U181" i="12"/>
  <c r="U175" i="12"/>
  <c r="U179" i="12"/>
  <c r="U178" i="12"/>
  <c r="U166" i="12"/>
  <c r="U153" i="12"/>
  <c r="U162" i="12"/>
  <c r="U155" i="12"/>
  <c r="U151" i="12"/>
  <c r="U157" i="12"/>
  <c r="U141" i="12"/>
  <c r="U117" i="12"/>
  <c r="U133" i="12"/>
  <c r="U112" i="12"/>
  <c r="U134" i="12"/>
  <c r="U119" i="12"/>
  <c r="U140" i="12"/>
  <c r="U18" i="12"/>
  <c r="U34" i="12"/>
  <c r="U50" i="12"/>
  <c r="U66" i="12"/>
  <c r="U82" i="12"/>
  <c r="U116" i="12"/>
  <c r="U19" i="12"/>
  <c r="U35" i="12"/>
  <c r="U51" i="12"/>
  <c r="U67" i="12"/>
  <c r="U83" i="12"/>
  <c r="U120" i="12"/>
  <c r="U28" i="12"/>
  <c r="U60" i="12"/>
  <c r="U92" i="12"/>
  <c r="U32" i="12"/>
  <c r="U72" i="12"/>
  <c r="U29" i="12"/>
  <c r="U61" i="12"/>
  <c r="U14" i="12"/>
  <c r="U25" i="12"/>
  <c r="U57" i="12"/>
  <c r="U89" i="12"/>
  <c r="U217" i="12"/>
  <c r="U200" i="12"/>
  <c r="U202" i="12"/>
  <c r="U201" i="12"/>
  <c r="U194" i="12"/>
  <c r="U190" i="12"/>
  <c r="U193" i="12"/>
  <c r="U169" i="12"/>
  <c r="U171" i="12"/>
  <c r="U173" i="12"/>
  <c r="U176" i="12"/>
  <c r="U164" i="12"/>
  <c r="U160" i="12"/>
  <c r="U154" i="12"/>
  <c r="U147" i="12"/>
  <c r="U152" i="12"/>
  <c r="U105" i="12"/>
  <c r="U121" i="12"/>
  <c r="U137" i="12"/>
  <c r="U118" i="12"/>
  <c r="U139" i="12"/>
  <c r="U124" i="12"/>
  <c r="U115" i="12"/>
  <c r="U22" i="12"/>
  <c r="U38" i="12"/>
  <c r="U54" i="12"/>
  <c r="U86" i="12"/>
  <c r="U127" i="12"/>
  <c r="U23" i="12"/>
  <c r="U39" i="12"/>
  <c r="U55" i="12"/>
  <c r="U71" i="12"/>
  <c r="U87" i="12"/>
  <c r="U131" i="12"/>
  <c r="U36" i="12"/>
  <c r="U68" i="12"/>
  <c r="U132" i="12"/>
  <c r="U40" i="12"/>
  <c r="U80" i="12"/>
  <c r="U37" i="12"/>
  <c r="U69" i="12"/>
  <c r="U48" i="12"/>
  <c r="U33" i="12"/>
  <c r="U65" i="12"/>
  <c r="U210" i="12"/>
  <c r="U213" i="12"/>
  <c r="U214" i="12"/>
  <c r="U199" i="12"/>
  <c r="U188" i="12"/>
  <c r="U191" i="12"/>
  <c r="U189" i="12"/>
  <c r="U165" i="12"/>
  <c r="U168" i="12"/>
  <c r="U163" i="12"/>
  <c r="U159" i="12"/>
  <c r="U145" i="12"/>
  <c r="U109" i="12"/>
  <c r="U104" i="12"/>
  <c r="U108" i="12"/>
  <c r="U126" i="12"/>
  <c r="U42" i="12"/>
  <c r="U74" i="12"/>
  <c r="U138" i="12"/>
  <c r="U43" i="12"/>
  <c r="U91" i="12"/>
  <c r="U44" i="12"/>
  <c r="U56" i="12"/>
  <c r="U45" i="12"/>
  <c r="U88" i="12"/>
  <c r="U73" i="12"/>
  <c r="U218" i="12"/>
  <c r="U206" i="12"/>
  <c r="U209" i="12"/>
  <c r="U211" i="12"/>
  <c r="U207" i="12"/>
  <c r="U198" i="12"/>
  <c r="U184" i="12"/>
  <c r="U187" i="12"/>
  <c r="U182" i="12"/>
  <c r="U185" i="12"/>
  <c r="U177" i="12"/>
  <c r="U167" i="12"/>
  <c r="U183" i="12"/>
  <c r="U172" i="12"/>
  <c r="U158" i="12"/>
  <c r="U142" i="12"/>
  <c r="U156" i="12"/>
  <c r="U144" i="12"/>
  <c r="U161" i="12"/>
  <c r="U143" i="12"/>
  <c r="U113" i="12"/>
  <c r="U129" i="12"/>
  <c r="U107" i="12"/>
  <c r="U128" i="12"/>
  <c r="U114" i="12"/>
  <c r="U135" i="12"/>
  <c r="U136" i="12"/>
  <c r="U30" i="12"/>
  <c r="U46" i="12"/>
  <c r="U62" i="12"/>
  <c r="U78" i="12"/>
  <c r="U106" i="12"/>
  <c r="U15" i="12"/>
  <c r="U31" i="12"/>
  <c r="U47" i="12"/>
  <c r="U63" i="12"/>
  <c r="U79" i="12"/>
  <c r="U110" i="12"/>
  <c r="U20" i="12"/>
  <c r="U52" i="12"/>
  <c r="U84" i="12"/>
  <c r="U24" i="12"/>
  <c r="U64" i="12"/>
  <c r="U21" i="12"/>
  <c r="U53" i="12"/>
  <c r="U85" i="12"/>
  <c r="V85" i="12" s="1"/>
  <c r="U17" i="12"/>
  <c r="U49" i="12"/>
  <c r="U81" i="12"/>
  <c r="AI27" i="4"/>
  <c r="H27" i="8"/>
  <c r="AA8" i="12"/>
  <c r="F28" i="8"/>
  <c r="Y110" i="12" l="1"/>
  <c r="Y161" i="12"/>
  <c r="Y40" i="12"/>
  <c r="Y189" i="12"/>
  <c r="Y101" i="12"/>
  <c r="Y82" i="12"/>
  <c r="Y144" i="12"/>
  <c r="Y213" i="12"/>
  <c r="Y63" i="12"/>
  <c r="Y49" i="12"/>
  <c r="Y18" i="12"/>
  <c r="Y160" i="12"/>
  <c r="Y37" i="12"/>
  <c r="Y80" i="12"/>
  <c r="Y24" i="12"/>
  <c r="Y47" i="12"/>
  <c r="Y66" i="12"/>
  <c r="Y140" i="12"/>
  <c r="Y135" i="12"/>
  <c r="Y156" i="12"/>
  <c r="Y177" i="12"/>
  <c r="Y174" i="12"/>
  <c r="Y190" i="12"/>
  <c r="Y204" i="12"/>
  <c r="Y73" i="12"/>
  <c r="Y25" i="12"/>
  <c r="Y130" i="12"/>
  <c r="Y31" i="12"/>
  <c r="Y50" i="12"/>
  <c r="Y118" i="12"/>
  <c r="Y119" i="12"/>
  <c r="Y146" i="12"/>
  <c r="Y171" i="12"/>
  <c r="Y194" i="12"/>
  <c r="Y200" i="12"/>
  <c r="Y208" i="12"/>
  <c r="Y109" i="12"/>
  <c r="Y56" i="12"/>
  <c r="Y79" i="12"/>
  <c r="Y15" i="12"/>
  <c r="Y34" i="12"/>
  <c r="Y133" i="12"/>
  <c r="Y157" i="12"/>
  <c r="Y165" i="12"/>
  <c r="Y192" i="12"/>
  <c r="Y203" i="12"/>
  <c r="Y21" i="12"/>
  <c r="Y33" i="12"/>
  <c r="Y52" i="12"/>
  <c r="Y120" i="12"/>
  <c r="Y43" i="12"/>
  <c r="Y78" i="12"/>
  <c r="Y30" i="12"/>
  <c r="Y113" i="12"/>
  <c r="Y131" i="12"/>
  <c r="Y150" i="12"/>
  <c r="Y145" i="12"/>
  <c r="Y181" i="12"/>
  <c r="Y166" i="12"/>
  <c r="Y162" i="12"/>
  <c r="Y179" i="12"/>
  <c r="Y180" i="12"/>
  <c r="Y196" i="12"/>
  <c r="Y193" i="12"/>
  <c r="Y195" i="12"/>
  <c r="Y206" i="12"/>
  <c r="Y216" i="12"/>
  <c r="Y207" i="12"/>
  <c r="Y211" i="12"/>
  <c r="Y77" i="12"/>
  <c r="Y61" i="12"/>
  <c r="Y14" i="12"/>
  <c r="Y72" i="12"/>
  <c r="Y68" i="12"/>
  <c r="Y36" i="12"/>
  <c r="Y20" i="12"/>
  <c r="Y75" i="12"/>
  <c r="Y59" i="12"/>
  <c r="Y27" i="12"/>
  <c r="Y137" i="12"/>
  <c r="Y62" i="12"/>
  <c r="Y46" i="12"/>
  <c r="Y136" i="12"/>
  <c r="Y134" i="12"/>
  <c r="Y128" i="12"/>
  <c r="Y112" i="12"/>
  <c r="Y115" i="12"/>
  <c r="Y142" i="12"/>
  <c r="Y153" i="12"/>
  <c r="Y148" i="12"/>
  <c r="Y167" i="12"/>
  <c r="Y183" i="12"/>
  <c r="Y205" i="12"/>
  <c r="Y69" i="12"/>
  <c r="Y132" i="12"/>
  <c r="Y45" i="12"/>
  <c r="Y76" i="12"/>
  <c r="Y17" i="12"/>
  <c r="Y57" i="12"/>
  <c r="Y64" i="12"/>
  <c r="Y48" i="12"/>
  <c r="Y32" i="12"/>
  <c r="Y16" i="12"/>
  <c r="Y106" i="12"/>
  <c r="Y71" i="12"/>
  <c r="Y55" i="12"/>
  <c r="Y39" i="12"/>
  <c r="Y23" i="12"/>
  <c r="Y126" i="12"/>
  <c r="Y74" i="12"/>
  <c r="Y58" i="12"/>
  <c r="Y42" i="12"/>
  <c r="Y26" i="12"/>
  <c r="Y125" i="12"/>
  <c r="Y129" i="12"/>
  <c r="Y105" i="12"/>
  <c r="Y122" i="12"/>
  <c r="Y108" i="12"/>
  <c r="Y127" i="12"/>
  <c r="Y111" i="12"/>
  <c r="Y143" i="12"/>
  <c r="Y154" i="12"/>
  <c r="Y158" i="12"/>
  <c r="Y149" i="12"/>
  <c r="Y147" i="12"/>
  <c r="Y168" i="12"/>
  <c r="Y169" i="12"/>
  <c r="Y163" i="12"/>
  <c r="Y176" i="12"/>
  <c r="Y172" i="12"/>
  <c r="Y187" i="12"/>
  <c r="Y184" i="12"/>
  <c r="Y198" i="12"/>
  <c r="Y182" i="12"/>
  <c r="Y197" i="12"/>
  <c r="Y209" i="12"/>
  <c r="Y210" i="12"/>
  <c r="Y218" i="12"/>
  <c r="Y215" i="12"/>
  <c r="Y214" i="12"/>
  <c r="Y53" i="12"/>
  <c r="Y81" i="12"/>
  <c r="Y29" i="12"/>
  <c r="Y65" i="12"/>
  <c r="Y121" i="12"/>
  <c r="Y41" i="12"/>
  <c r="Y60" i="12"/>
  <c r="Y44" i="12"/>
  <c r="Y28" i="12"/>
  <c r="Y104" i="12"/>
  <c r="Y83" i="12"/>
  <c r="Y67" i="12"/>
  <c r="Y51" i="12"/>
  <c r="Y35" i="12"/>
  <c r="Y19" i="12"/>
  <c r="Y116" i="12"/>
  <c r="Y70" i="12"/>
  <c r="Y54" i="12"/>
  <c r="Y38" i="12"/>
  <c r="Y22" i="12"/>
  <c r="Y114" i="12"/>
  <c r="Y124" i="12"/>
  <c r="Y138" i="12"/>
  <c r="Y117" i="12"/>
  <c r="Y139" i="12"/>
  <c r="Y123" i="12"/>
  <c r="Y107" i="12"/>
  <c r="Y141" i="12"/>
  <c r="Y155" i="12"/>
  <c r="Y159" i="12"/>
  <c r="Y152" i="12"/>
  <c r="Y151" i="12"/>
  <c r="Y175" i="12"/>
  <c r="Y170" i="12"/>
  <c r="Y164" i="12"/>
  <c r="Y178" i="12"/>
  <c r="Y173" i="12"/>
  <c r="Y191" i="12"/>
  <c r="Y188" i="12"/>
  <c r="Y185" i="12"/>
  <c r="Y186" i="12"/>
  <c r="Y199" i="12"/>
  <c r="Y217" i="12"/>
  <c r="Y212" i="12"/>
  <c r="Y201" i="12"/>
  <c r="G33" i="8"/>
  <c r="G42" i="8" s="1"/>
  <c r="N28" i="8"/>
  <c r="L28" i="8"/>
  <c r="G28" i="8"/>
  <c r="I28" i="8" s="1"/>
  <c r="W209" i="12"/>
  <c r="W211" i="12"/>
  <c r="W215" i="12"/>
  <c r="W218" i="12"/>
  <c r="W210" i="12"/>
  <c r="W191" i="12"/>
  <c r="W195" i="12"/>
  <c r="W180" i="12"/>
  <c r="W170" i="12"/>
  <c r="W179" i="12"/>
  <c r="W182" i="12"/>
  <c r="W162" i="12"/>
  <c r="W157" i="12"/>
  <c r="W114" i="12"/>
  <c r="W140" i="12"/>
  <c r="W60" i="12"/>
  <c r="W73" i="12"/>
  <c r="W46" i="12"/>
  <c r="W79" i="12"/>
  <c r="W205" i="12"/>
  <c r="W208" i="12"/>
  <c r="W207" i="12"/>
  <c r="W216" i="12"/>
  <c r="W206" i="12"/>
  <c r="W187" i="12"/>
  <c r="W190" i="12"/>
  <c r="W185" i="12"/>
  <c r="W192" i="12"/>
  <c r="W177" i="12"/>
  <c r="W168" i="12"/>
  <c r="W173" i="12"/>
  <c r="W174" i="12"/>
  <c r="W169" i="12"/>
  <c r="W159" i="12"/>
  <c r="W150" i="12"/>
  <c r="W147" i="12"/>
  <c r="W152" i="12"/>
  <c r="W153" i="12"/>
  <c r="W118" i="12"/>
  <c r="W134" i="12"/>
  <c r="W117" i="12"/>
  <c r="W139" i="12"/>
  <c r="W124" i="12"/>
  <c r="W109" i="12"/>
  <c r="W16" i="12"/>
  <c r="W32" i="12"/>
  <c r="W48" i="12"/>
  <c r="W64" i="12"/>
  <c r="W80" i="12"/>
  <c r="W132" i="12"/>
  <c r="W29" i="12"/>
  <c r="W45" i="12"/>
  <c r="W61" i="12"/>
  <c r="W77" i="12"/>
  <c r="W136" i="12"/>
  <c r="W34" i="12"/>
  <c r="W66" i="12"/>
  <c r="W22" i="12"/>
  <c r="W62" i="12"/>
  <c r="W19" i="12"/>
  <c r="W51" i="12"/>
  <c r="W83" i="12"/>
  <c r="W23" i="12"/>
  <c r="W55" i="12"/>
  <c r="W189" i="12"/>
  <c r="W176" i="12"/>
  <c r="W151" i="12"/>
  <c r="W158" i="12"/>
  <c r="W130" i="12"/>
  <c r="W119" i="12"/>
  <c r="W28" i="12"/>
  <c r="W121" i="12"/>
  <c r="W41" i="12"/>
  <c r="W125" i="12"/>
  <c r="W58" i="12"/>
  <c r="W116" i="12"/>
  <c r="W75" i="12"/>
  <c r="W47" i="12"/>
  <c r="W200" i="12"/>
  <c r="W202" i="12"/>
  <c r="W204" i="12"/>
  <c r="W213" i="12"/>
  <c r="W203" i="12"/>
  <c r="W183" i="12"/>
  <c r="W186" i="12"/>
  <c r="W181" i="12"/>
  <c r="W188" i="12"/>
  <c r="W175" i="12"/>
  <c r="W167" i="12"/>
  <c r="W172" i="12"/>
  <c r="W166" i="12"/>
  <c r="W165" i="12"/>
  <c r="W156" i="12"/>
  <c r="W144" i="12"/>
  <c r="W145" i="12"/>
  <c r="W148" i="12"/>
  <c r="W149" i="12"/>
  <c r="W106" i="12"/>
  <c r="W122" i="12"/>
  <c r="W138" i="12"/>
  <c r="W123" i="12"/>
  <c r="W108" i="12"/>
  <c r="W129" i="12"/>
  <c r="W120" i="12"/>
  <c r="W20" i="12"/>
  <c r="W36" i="12"/>
  <c r="W52" i="12"/>
  <c r="W68" i="12"/>
  <c r="W14" i="12"/>
  <c r="W17" i="12"/>
  <c r="W33" i="12"/>
  <c r="W49" i="12"/>
  <c r="W65" i="12"/>
  <c r="W81" i="12"/>
  <c r="W105" i="12"/>
  <c r="W42" i="12"/>
  <c r="W74" i="12"/>
  <c r="W30" i="12"/>
  <c r="W70" i="12"/>
  <c r="W27" i="12"/>
  <c r="W59" i="12"/>
  <c r="W54" i="12"/>
  <c r="W31" i="12"/>
  <c r="W63" i="12"/>
  <c r="W101" i="12"/>
  <c r="X101" i="12" s="1"/>
  <c r="W184" i="12"/>
  <c r="W163" i="12"/>
  <c r="W141" i="12"/>
  <c r="W161" i="12"/>
  <c r="W142" i="12"/>
  <c r="W110" i="12"/>
  <c r="W126" i="12"/>
  <c r="W107" i="12"/>
  <c r="W113" i="12"/>
  <c r="W135" i="12"/>
  <c r="W131" i="12"/>
  <c r="W24" i="12"/>
  <c r="W40" i="12"/>
  <c r="W72" i="12"/>
  <c r="W111" i="12"/>
  <c r="W21" i="12"/>
  <c r="W37" i="12"/>
  <c r="W53" i="12"/>
  <c r="W69" i="12"/>
  <c r="W18" i="12"/>
  <c r="W50" i="12"/>
  <c r="W82" i="12"/>
  <c r="W38" i="12"/>
  <c r="W78" i="12"/>
  <c r="W35" i="12"/>
  <c r="W137" i="12"/>
  <c r="W39" i="12"/>
  <c r="W71" i="12"/>
  <c r="W217" i="12"/>
  <c r="W214" i="12"/>
  <c r="W199" i="12"/>
  <c r="W201" i="12"/>
  <c r="W212" i="12"/>
  <c r="W194" i="12"/>
  <c r="W197" i="12"/>
  <c r="W193" i="12"/>
  <c r="W198" i="12"/>
  <c r="W171" i="12"/>
  <c r="W160" i="12"/>
  <c r="W178" i="12"/>
  <c r="W164" i="12"/>
  <c r="W155" i="12"/>
  <c r="W146" i="12"/>
  <c r="W128" i="12"/>
  <c r="W56" i="12"/>
  <c r="W115" i="12"/>
  <c r="W67" i="12"/>
  <c r="W196" i="12"/>
  <c r="W154" i="12"/>
  <c r="W143" i="12"/>
  <c r="W112" i="12"/>
  <c r="W133" i="12"/>
  <c r="W104" i="12"/>
  <c r="W44" i="12"/>
  <c r="W76" i="12"/>
  <c r="W25" i="12"/>
  <c r="W57" i="12"/>
  <c r="W26" i="12"/>
  <c r="W127" i="12"/>
  <c r="W43" i="12"/>
  <c r="W15" i="12"/>
  <c r="L15" i="8"/>
  <c r="L17" i="8"/>
  <c r="L18" i="8"/>
  <c r="L26" i="8"/>
  <c r="L27" i="8"/>
  <c r="L20" i="8"/>
  <c r="L24" i="8"/>
  <c r="L21" i="8"/>
  <c r="L25" i="8"/>
  <c r="L22" i="8"/>
  <c r="L23" i="8"/>
  <c r="AI28" i="4"/>
  <c r="AA216" i="12"/>
  <c r="AA215" i="12"/>
  <c r="AA207" i="12"/>
  <c r="AA204" i="12"/>
  <c r="AA201" i="12"/>
  <c r="AA218" i="12"/>
  <c r="AA213" i="12"/>
  <c r="AA212" i="12"/>
  <c r="AA210" i="12"/>
  <c r="AA206" i="12"/>
  <c r="AA203" i="12"/>
  <c r="AA217" i="12"/>
  <c r="AA209" i="12"/>
  <c r="AA205" i="12"/>
  <c r="AA200" i="12"/>
  <c r="AA214" i="12"/>
  <c r="AA211" i="12"/>
  <c r="AA208" i="12"/>
  <c r="AA202" i="12"/>
  <c r="AA199" i="12"/>
  <c r="AA193" i="12"/>
  <c r="AA189" i="12"/>
  <c r="AA185" i="12"/>
  <c r="AA181" i="12"/>
  <c r="AA198" i="12"/>
  <c r="AA196" i="12"/>
  <c r="AA192" i="12"/>
  <c r="AA188" i="12"/>
  <c r="AA184" i="12"/>
  <c r="AA194" i="12"/>
  <c r="AA191" i="12"/>
  <c r="AA187" i="12"/>
  <c r="AA183" i="12"/>
  <c r="AA179" i="12"/>
  <c r="AA197" i="12"/>
  <c r="AA195" i="12"/>
  <c r="AA190" i="12"/>
  <c r="AA186" i="12"/>
  <c r="AA178" i="12"/>
  <c r="AA176" i="12"/>
  <c r="AA169" i="12"/>
  <c r="AA166" i="12"/>
  <c r="AA165" i="12"/>
  <c r="AA164" i="12"/>
  <c r="AA163" i="12"/>
  <c r="AA171" i="12"/>
  <c r="AA170" i="12"/>
  <c r="AA182" i="12"/>
  <c r="AA177" i="12"/>
  <c r="AA175" i="12"/>
  <c r="AA172" i="12"/>
  <c r="AA168" i="12"/>
  <c r="AA167" i="12"/>
  <c r="AA180" i="12"/>
  <c r="AA174" i="12"/>
  <c r="AA173" i="12"/>
  <c r="AA162" i="12"/>
  <c r="AA157" i="12"/>
  <c r="AA153" i="12"/>
  <c r="AA152" i="12"/>
  <c r="AA149" i="12"/>
  <c r="AA148" i="12"/>
  <c r="AA146" i="12"/>
  <c r="AA143" i="12"/>
  <c r="AA161" i="12"/>
  <c r="AA159" i="12"/>
  <c r="AA158" i="12"/>
  <c r="AA155" i="12"/>
  <c r="AA150" i="12"/>
  <c r="AA156" i="12"/>
  <c r="AA154" i="12"/>
  <c r="AA144" i="12"/>
  <c r="AA160" i="12"/>
  <c r="AA151" i="12"/>
  <c r="AA147" i="12"/>
  <c r="AA145" i="12"/>
  <c r="AA142" i="12"/>
  <c r="AA141" i="12"/>
  <c r="J28" i="8"/>
  <c r="AA108" i="12"/>
  <c r="AA112" i="12"/>
  <c r="AA116" i="12"/>
  <c r="AA120" i="12"/>
  <c r="AA124" i="12"/>
  <c r="AA128" i="12"/>
  <c r="AA132" i="12"/>
  <c r="AA136" i="12"/>
  <c r="AA140" i="12"/>
  <c r="AA105" i="12"/>
  <c r="AA109" i="12"/>
  <c r="AA113" i="12"/>
  <c r="AA117" i="12"/>
  <c r="AA121" i="12"/>
  <c r="AA125" i="12"/>
  <c r="AA129" i="12"/>
  <c r="AA133" i="12"/>
  <c r="AA137" i="12"/>
  <c r="AA104" i="12"/>
  <c r="AA107" i="12"/>
  <c r="AA115" i="12"/>
  <c r="AA123" i="12"/>
  <c r="AA131" i="12"/>
  <c r="AA139" i="12"/>
  <c r="AA110" i="12"/>
  <c r="AA118" i="12"/>
  <c r="AA126" i="12"/>
  <c r="AA134" i="12"/>
  <c r="AA15" i="12"/>
  <c r="AA19" i="12"/>
  <c r="AA23" i="12"/>
  <c r="AA27" i="12"/>
  <c r="AA31" i="12"/>
  <c r="AA35" i="12"/>
  <c r="AA39" i="12"/>
  <c r="AA43" i="12"/>
  <c r="AA119" i="12"/>
  <c r="AA135" i="12"/>
  <c r="AA17" i="12"/>
  <c r="AA22" i="12"/>
  <c r="AA28" i="12"/>
  <c r="AA33" i="12"/>
  <c r="AA38" i="12"/>
  <c r="AA44" i="12"/>
  <c r="AA48" i="12"/>
  <c r="AA52" i="12"/>
  <c r="AA56" i="12"/>
  <c r="AA60" i="12"/>
  <c r="AA64" i="12"/>
  <c r="AA68" i="12"/>
  <c r="AA72" i="12"/>
  <c r="AA76" i="12"/>
  <c r="AA80" i="12"/>
  <c r="AA14" i="12"/>
  <c r="AA106" i="12"/>
  <c r="AA122" i="12"/>
  <c r="AA138" i="12"/>
  <c r="AA18" i="12"/>
  <c r="AA24" i="12"/>
  <c r="AA29" i="12"/>
  <c r="AA34" i="12"/>
  <c r="AA40" i="12"/>
  <c r="AA45" i="12"/>
  <c r="AA49" i="12"/>
  <c r="AA53" i="12"/>
  <c r="AA57" i="12"/>
  <c r="AA61" i="12"/>
  <c r="AA65" i="12"/>
  <c r="AA69" i="12"/>
  <c r="AA73" i="12"/>
  <c r="AA77" i="12"/>
  <c r="AA81" i="12"/>
  <c r="AA111" i="12"/>
  <c r="AA127" i="12"/>
  <c r="AA20" i="12"/>
  <c r="AA25" i="12"/>
  <c r="AA30" i="12"/>
  <c r="AA36" i="12"/>
  <c r="AA41" i="12"/>
  <c r="AA46" i="12"/>
  <c r="AA50" i="12"/>
  <c r="AA54" i="12"/>
  <c r="AA58" i="12"/>
  <c r="AA62" i="12"/>
  <c r="AA66" i="12"/>
  <c r="AA70" i="12"/>
  <c r="AA74" i="12"/>
  <c r="AA78" i="12"/>
  <c r="AA82" i="12"/>
  <c r="AA130" i="12"/>
  <c r="AA26" i="12"/>
  <c r="AA47" i="12"/>
  <c r="AA63" i="12"/>
  <c r="AA79" i="12"/>
  <c r="AA16" i="12"/>
  <c r="AA37" i="12"/>
  <c r="AA55" i="12"/>
  <c r="AA71" i="12"/>
  <c r="AA32" i="12"/>
  <c r="AA51" i="12"/>
  <c r="AA67" i="12"/>
  <c r="AA83" i="12"/>
  <c r="AA114" i="12"/>
  <c r="AA21" i="12"/>
  <c r="AA42" i="12"/>
  <c r="AA59" i="12"/>
  <c r="AA75" i="12"/>
  <c r="H28" i="8"/>
  <c r="AA101" i="12"/>
  <c r="AC8" i="12"/>
  <c r="AE8" i="12"/>
  <c r="I18" i="8" l="1"/>
  <c r="H17" i="8"/>
  <c r="I22" i="8"/>
  <c r="I19" i="8"/>
  <c r="B73" i="12"/>
  <c r="B44" i="12"/>
  <c r="B82" i="12"/>
  <c r="B53" i="12"/>
  <c r="B31" i="12"/>
  <c r="B70" i="12"/>
  <c r="B33" i="12"/>
  <c r="B52" i="12"/>
  <c r="B28" i="12"/>
  <c r="B62" i="12"/>
  <c r="B29" i="12"/>
  <c r="B48" i="12"/>
  <c r="B79" i="12"/>
  <c r="B26" i="12"/>
  <c r="B15" i="12"/>
  <c r="B57" i="12"/>
  <c r="B56" i="12"/>
  <c r="B35" i="12"/>
  <c r="B50" i="12"/>
  <c r="B37" i="12"/>
  <c r="B40" i="12"/>
  <c r="B54" i="12"/>
  <c r="B30" i="12"/>
  <c r="B81" i="12"/>
  <c r="B17" i="12"/>
  <c r="B36" i="12"/>
  <c r="B47" i="12"/>
  <c r="B83" i="12"/>
  <c r="B22" i="12"/>
  <c r="B77" i="12"/>
  <c r="B32" i="12"/>
  <c r="B46" i="12"/>
  <c r="B23" i="12"/>
  <c r="B43" i="12"/>
  <c r="B25" i="12"/>
  <c r="B71" i="12"/>
  <c r="B78" i="12"/>
  <c r="B18" i="12"/>
  <c r="B21" i="12"/>
  <c r="B24" i="12"/>
  <c r="B59" i="12"/>
  <c r="B74" i="12"/>
  <c r="B65" i="12"/>
  <c r="B14" i="12"/>
  <c r="B20" i="12"/>
  <c r="B75" i="12"/>
  <c r="B41" i="12"/>
  <c r="B51" i="12"/>
  <c r="B66" i="12"/>
  <c r="B61" i="12"/>
  <c r="B80" i="12"/>
  <c r="B16" i="12"/>
  <c r="B72" i="12"/>
  <c r="B58" i="12"/>
  <c r="B76" i="12"/>
  <c r="B67" i="12"/>
  <c r="B39" i="12"/>
  <c r="B38" i="12"/>
  <c r="B69" i="12"/>
  <c r="B63" i="12"/>
  <c r="B27" i="12"/>
  <c r="B42" i="12"/>
  <c r="B49" i="12"/>
  <c r="B68" i="12"/>
  <c r="B55" i="12"/>
  <c r="B19" i="12"/>
  <c r="B34" i="12"/>
  <c r="B45" i="12"/>
  <c r="B64" i="12"/>
  <c r="B60" i="12"/>
  <c r="I23" i="8"/>
  <c r="H15" i="8"/>
  <c r="L16" i="8" s="1"/>
  <c r="I24" i="8"/>
  <c r="I21" i="8"/>
  <c r="I26" i="8"/>
  <c r="I25" i="8"/>
  <c r="I20" i="8"/>
  <c r="I27" i="8"/>
  <c r="G41" i="8"/>
  <c r="AI29" i="4"/>
  <c r="AE217" i="12"/>
  <c r="AF217" i="12" s="1"/>
  <c r="AE209" i="12"/>
  <c r="AF209" i="12" s="1"/>
  <c r="AE205" i="12"/>
  <c r="AF205" i="12" s="1"/>
  <c r="AE200" i="12"/>
  <c r="AF200" i="12" s="1"/>
  <c r="AE215" i="12"/>
  <c r="AF215" i="12" s="1"/>
  <c r="AE208" i="12"/>
  <c r="AF208" i="12" s="1"/>
  <c r="AE202" i="12"/>
  <c r="AF202" i="12" s="1"/>
  <c r="AE199" i="12"/>
  <c r="AF199" i="12" s="1"/>
  <c r="AE216" i="12"/>
  <c r="AF216" i="12" s="1"/>
  <c r="AE207" i="12"/>
  <c r="AF207" i="12" s="1"/>
  <c r="AE204" i="12"/>
  <c r="AF204" i="12" s="1"/>
  <c r="AE201" i="12"/>
  <c r="AF201" i="12" s="1"/>
  <c r="AE218" i="12"/>
  <c r="AF218" i="12" s="1"/>
  <c r="AE206" i="12"/>
  <c r="AF206" i="12" s="1"/>
  <c r="AE203" i="12"/>
  <c r="AF203" i="12" s="1"/>
  <c r="AE194" i="12"/>
  <c r="AF194" i="12" s="1"/>
  <c r="AE191" i="12"/>
  <c r="AF191" i="12" s="1"/>
  <c r="AE187" i="12"/>
  <c r="AF187" i="12" s="1"/>
  <c r="AE183" i="12"/>
  <c r="AF183" i="12" s="1"/>
  <c r="AE179" i="12"/>
  <c r="AF179" i="12" s="1"/>
  <c r="AE197" i="12"/>
  <c r="AF197" i="12" s="1"/>
  <c r="AE195" i="12"/>
  <c r="AF195" i="12" s="1"/>
  <c r="AE190" i="12"/>
  <c r="AF190" i="12" s="1"/>
  <c r="AE186" i="12"/>
  <c r="AF186" i="12" s="1"/>
  <c r="AE193" i="12"/>
  <c r="AF193" i="12" s="1"/>
  <c r="AE189" i="12"/>
  <c r="AF189" i="12" s="1"/>
  <c r="AE185" i="12"/>
  <c r="AF185" i="12" s="1"/>
  <c r="AE181" i="12"/>
  <c r="AF181" i="12" s="1"/>
  <c r="AE198" i="12"/>
  <c r="AF198" i="12" s="1"/>
  <c r="AE196" i="12"/>
  <c r="AF196" i="12" s="1"/>
  <c r="AE192" i="12"/>
  <c r="AF192" i="12" s="1"/>
  <c r="AE188" i="12"/>
  <c r="AF188" i="12" s="1"/>
  <c r="AE184" i="12"/>
  <c r="AF184" i="12" s="1"/>
  <c r="AE168" i="12"/>
  <c r="AF168" i="12" s="1"/>
  <c r="AE160" i="12"/>
  <c r="AF160" i="12" s="1"/>
  <c r="AE182" i="12"/>
  <c r="AF182" i="12" s="1"/>
  <c r="AE165" i="12"/>
  <c r="AF165" i="12" s="1"/>
  <c r="AE164" i="12"/>
  <c r="AF164" i="12" s="1"/>
  <c r="AE163" i="12"/>
  <c r="AF163" i="12" s="1"/>
  <c r="AE180" i="12"/>
  <c r="AF180" i="12" s="1"/>
  <c r="AE178" i="12"/>
  <c r="AF178" i="12" s="1"/>
  <c r="AE169" i="12"/>
  <c r="AF169" i="12" s="1"/>
  <c r="AE166" i="12"/>
  <c r="AF166" i="12" s="1"/>
  <c r="AE172" i="12"/>
  <c r="AF172" i="12" s="1"/>
  <c r="AE171" i="12"/>
  <c r="AF171" i="12" s="1"/>
  <c r="AE170" i="12"/>
  <c r="AF170" i="12" s="1"/>
  <c r="AE167" i="12"/>
  <c r="AF167" i="12" s="1"/>
  <c r="AE161" i="12"/>
  <c r="AF161" i="12" s="1"/>
  <c r="AE156" i="12"/>
  <c r="AF156" i="12" s="1"/>
  <c r="AE154" i="12"/>
  <c r="AF154" i="12" s="1"/>
  <c r="AE151" i="12"/>
  <c r="AF151" i="12" s="1"/>
  <c r="AE147" i="12"/>
  <c r="AF147" i="12" s="1"/>
  <c r="AE141" i="12"/>
  <c r="AF141" i="12" s="1"/>
  <c r="AE145" i="12"/>
  <c r="AF145" i="12" s="1"/>
  <c r="AE162" i="12"/>
  <c r="AF162" i="12" s="1"/>
  <c r="AE159" i="12"/>
  <c r="AF159" i="12" s="1"/>
  <c r="AE157" i="12"/>
  <c r="AF157" i="12" s="1"/>
  <c r="AE153" i="12"/>
  <c r="AF153" i="12" s="1"/>
  <c r="AE152" i="12"/>
  <c r="AF152" i="12" s="1"/>
  <c r="AE149" i="12"/>
  <c r="AF149" i="12" s="1"/>
  <c r="AE148" i="12"/>
  <c r="AF148" i="12" s="1"/>
  <c r="AE146" i="12"/>
  <c r="AF146" i="12" s="1"/>
  <c r="AE158" i="12"/>
  <c r="AF158" i="12" s="1"/>
  <c r="AE155" i="12"/>
  <c r="AF155" i="12" s="1"/>
  <c r="AE150" i="12"/>
  <c r="AF150" i="12" s="1"/>
  <c r="AE144" i="12"/>
  <c r="AF144" i="12" s="1"/>
  <c r="AE142" i="12"/>
  <c r="AF142" i="12" s="1"/>
  <c r="AE143" i="12"/>
  <c r="AF143" i="12" s="1"/>
  <c r="AC218" i="12"/>
  <c r="AD218" i="12" s="1"/>
  <c r="AC213" i="12"/>
  <c r="AC212" i="12"/>
  <c r="AD212" i="12" s="1"/>
  <c r="AC210" i="12"/>
  <c r="AC206" i="12"/>
  <c r="AD206" i="12" s="1"/>
  <c r="AC203" i="12"/>
  <c r="AC217" i="12"/>
  <c r="AD217" i="12" s="1"/>
  <c r="AC209" i="12"/>
  <c r="AC205" i="12"/>
  <c r="AD205" i="12" s="1"/>
  <c r="AC200" i="12"/>
  <c r="AD200" i="12" s="1"/>
  <c r="AC214" i="12"/>
  <c r="AD214" i="12" s="1"/>
  <c r="AC211" i="12"/>
  <c r="AD211" i="12" s="1"/>
  <c r="AC208" i="12"/>
  <c r="AD208" i="12" s="1"/>
  <c r="AC202" i="12"/>
  <c r="AC199" i="12"/>
  <c r="AD199" i="12" s="1"/>
  <c r="AC216" i="12"/>
  <c r="AD216" i="12" s="1"/>
  <c r="AC215" i="12"/>
  <c r="AD215" i="12" s="1"/>
  <c r="AC207" i="12"/>
  <c r="AC204" i="12"/>
  <c r="AD204" i="12" s="1"/>
  <c r="AC201" i="12"/>
  <c r="AC198" i="12"/>
  <c r="AD198" i="12" s="1"/>
  <c r="AC196" i="12"/>
  <c r="AD196" i="12" s="1"/>
  <c r="AC192" i="12"/>
  <c r="AD192" i="12" s="1"/>
  <c r="AC188" i="12"/>
  <c r="AD188" i="12" s="1"/>
  <c r="AC184" i="12"/>
  <c r="AC180" i="12"/>
  <c r="AD180" i="12" s="1"/>
  <c r="AC194" i="12"/>
  <c r="AD194" i="12" s="1"/>
  <c r="AC191" i="12"/>
  <c r="AD191" i="12" s="1"/>
  <c r="AC187" i="12"/>
  <c r="AD187" i="12" s="1"/>
  <c r="AC197" i="12"/>
  <c r="AC195" i="12"/>
  <c r="AD195" i="12" s="1"/>
  <c r="AC190" i="12"/>
  <c r="AD190" i="12" s="1"/>
  <c r="AC186" i="12"/>
  <c r="AD186" i="12" s="1"/>
  <c r="AC182" i="12"/>
  <c r="AD182" i="12" s="1"/>
  <c r="AC193" i="12"/>
  <c r="AD193" i="12" s="1"/>
  <c r="AC189" i="12"/>
  <c r="AD189" i="12" s="1"/>
  <c r="AC185" i="12"/>
  <c r="AC171" i="12"/>
  <c r="AD171" i="12" s="1"/>
  <c r="AC170" i="12"/>
  <c r="AD170" i="12" s="1"/>
  <c r="AC167" i="12"/>
  <c r="AD167" i="12" s="1"/>
  <c r="AC183" i="12"/>
  <c r="AD183" i="12" s="1"/>
  <c r="AC177" i="12"/>
  <c r="AD177" i="12" s="1"/>
  <c r="AC175" i="12"/>
  <c r="AD175" i="12" s="1"/>
  <c r="AC174" i="12"/>
  <c r="AD174" i="12" s="1"/>
  <c r="AC172" i="12"/>
  <c r="AD172" i="12" s="1"/>
  <c r="AC168" i="12"/>
  <c r="AD168" i="12" s="1"/>
  <c r="AC181" i="12"/>
  <c r="AC173" i="12"/>
  <c r="AD173" i="12" s="1"/>
  <c r="AC165" i="12"/>
  <c r="AD165" i="12" s="1"/>
  <c r="AC163" i="12"/>
  <c r="AC179" i="12"/>
  <c r="AD179" i="12" s="1"/>
  <c r="AC178" i="12"/>
  <c r="AD178" i="12" s="1"/>
  <c r="AC176" i="12"/>
  <c r="AD176" i="12" s="1"/>
  <c r="AC169" i="12"/>
  <c r="AC166" i="12"/>
  <c r="AD166" i="12" s="1"/>
  <c r="AC164" i="12"/>
  <c r="AD164" i="12" s="1"/>
  <c r="AC161" i="12"/>
  <c r="AD161" i="12" s="1"/>
  <c r="AC158" i="12"/>
  <c r="AD158" i="12" s="1"/>
  <c r="AC155" i="12"/>
  <c r="AD155" i="12" s="1"/>
  <c r="AC150" i="12"/>
  <c r="AC144" i="12"/>
  <c r="AD144" i="12" s="1"/>
  <c r="AC142" i="12"/>
  <c r="AC156" i="12"/>
  <c r="AD156" i="12" s="1"/>
  <c r="AC154" i="12"/>
  <c r="AD154" i="12" s="1"/>
  <c r="AC160" i="12"/>
  <c r="AD160" i="12" s="1"/>
  <c r="AC151" i="12"/>
  <c r="AD151" i="12" s="1"/>
  <c r="AC147" i="12"/>
  <c r="AC145" i="12"/>
  <c r="AD145" i="12" s="1"/>
  <c r="AC162" i="12"/>
  <c r="AD162" i="12" s="1"/>
  <c r="AC159" i="12"/>
  <c r="AD159" i="12" s="1"/>
  <c r="AC157" i="12"/>
  <c r="AD157" i="12" s="1"/>
  <c r="AC153" i="12"/>
  <c r="AC152" i="12"/>
  <c r="AD152" i="12" s="1"/>
  <c r="AC149" i="12"/>
  <c r="AC148" i="12"/>
  <c r="AC146" i="12"/>
  <c r="AD146" i="12" s="1"/>
  <c r="AC143" i="12"/>
  <c r="AC141" i="12"/>
  <c r="AD141" i="12" s="1"/>
  <c r="H35" i="8"/>
  <c r="H36" i="8"/>
  <c r="AC105" i="12"/>
  <c r="AC109" i="12"/>
  <c r="AC113" i="12"/>
  <c r="AC117" i="12"/>
  <c r="AC121" i="12"/>
  <c r="AC125" i="12"/>
  <c r="AC129" i="12"/>
  <c r="AC133" i="12"/>
  <c r="AC137" i="12"/>
  <c r="B137" i="12" s="1"/>
  <c r="AB137" i="12" s="1"/>
  <c r="AC104" i="12"/>
  <c r="AC106" i="12"/>
  <c r="AC110" i="12"/>
  <c r="AC114" i="12"/>
  <c r="AC118" i="12"/>
  <c r="AC122" i="12"/>
  <c r="AC126" i="12"/>
  <c r="AC130" i="12"/>
  <c r="AC134" i="12"/>
  <c r="AC138" i="12"/>
  <c r="B138" i="12" s="1"/>
  <c r="D138" i="12" s="1"/>
  <c r="AC112" i="12"/>
  <c r="AC120" i="12"/>
  <c r="AC128" i="12"/>
  <c r="AC136" i="12"/>
  <c r="AC16" i="12"/>
  <c r="AC20" i="12"/>
  <c r="AC24" i="12"/>
  <c r="AC28" i="12"/>
  <c r="AC32" i="12"/>
  <c r="AC36" i="12"/>
  <c r="AC40" i="12"/>
  <c r="AC44" i="12"/>
  <c r="AD44" i="12" s="1"/>
  <c r="AC48" i="12"/>
  <c r="AD48" i="12" s="1"/>
  <c r="AC52" i="12"/>
  <c r="AD52" i="12" s="1"/>
  <c r="AC56" i="12"/>
  <c r="AD56" i="12" s="1"/>
  <c r="AC60" i="12"/>
  <c r="AD60" i="12" s="1"/>
  <c r="AC64" i="12"/>
  <c r="AD64" i="12" s="1"/>
  <c r="AC68" i="12"/>
  <c r="AD68" i="12" s="1"/>
  <c r="AC72" i="12"/>
  <c r="AC76" i="12"/>
  <c r="AD76" i="12" s="1"/>
  <c r="AC80" i="12"/>
  <c r="AC107" i="12"/>
  <c r="AC115" i="12"/>
  <c r="AC123" i="12"/>
  <c r="AC131" i="12"/>
  <c r="AC139" i="12"/>
  <c r="AC17" i="12"/>
  <c r="AC21" i="12"/>
  <c r="AC25" i="12"/>
  <c r="AC29" i="12"/>
  <c r="AC33" i="12"/>
  <c r="AC37" i="12"/>
  <c r="AC41" i="12"/>
  <c r="AC45" i="12"/>
  <c r="AD45" i="12" s="1"/>
  <c r="AC49" i="12"/>
  <c r="AD49" i="12" s="1"/>
  <c r="AC53" i="12"/>
  <c r="AD53" i="12" s="1"/>
  <c r="AC57" i="12"/>
  <c r="AD57" i="12" s="1"/>
  <c r="AC61" i="12"/>
  <c r="AD61" i="12" s="1"/>
  <c r="AC65" i="12"/>
  <c r="AD65" i="12" s="1"/>
  <c r="AC69" i="12"/>
  <c r="AD69" i="12" s="1"/>
  <c r="AC73" i="12"/>
  <c r="AD73" i="12" s="1"/>
  <c r="AC77" i="12"/>
  <c r="AC81" i="12"/>
  <c r="AC108" i="12"/>
  <c r="AC124" i="12"/>
  <c r="AC140" i="12"/>
  <c r="AC18" i="12"/>
  <c r="AC26" i="12"/>
  <c r="AC34" i="12"/>
  <c r="AC42" i="12"/>
  <c r="AD42" i="12" s="1"/>
  <c r="AC50" i="12"/>
  <c r="AD50" i="12" s="1"/>
  <c r="AC58" i="12"/>
  <c r="AD58" i="12" s="1"/>
  <c r="AC66" i="12"/>
  <c r="AD66" i="12" s="1"/>
  <c r="AC74" i="12"/>
  <c r="AD74" i="12" s="1"/>
  <c r="AC82" i="12"/>
  <c r="AC111" i="12"/>
  <c r="AC127" i="12"/>
  <c r="AC19" i="12"/>
  <c r="AC27" i="12"/>
  <c r="AC35" i="12"/>
  <c r="AC43" i="12"/>
  <c r="AD43" i="12" s="1"/>
  <c r="AC51" i="12"/>
  <c r="AD51" i="12" s="1"/>
  <c r="AC59" i="12"/>
  <c r="AD59" i="12" s="1"/>
  <c r="AC67" i="12"/>
  <c r="AD67" i="12" s="1"/>
  <c r="AC75" i="12"/>
  <c r="AD75" i="12" s="1"/>
  <c r="AC83" i="12"/>
  <c r="AC116" i="12"/>
  <c r="AC132" i="12"/>
  <c r="AC22" i="12"/>
  <c r="AC30" i="12"/>
  <c r="AC38" i="12"/>
  <c r="AC46" i="12"/>
  <c r="AC54" i="12"/>
  <c r="AD54" i="12" s="1"/>
  <c r="AC62" i="12"/>
  <c r="AC70" i="12"/>
  <c r="AD70" i="12" s="1"/>
  <c r="AC78" i="12"/>
  <c r="AC14" i="12"/>
  <c r="AL14" i="12" s="1"/>
  <c r="AC39" i="12"/>
  <c r="AC71" i="12"/>
  <c r="AD71" i="12" s="1"/>
  <c r="AC23" i="12"/>
  <c r="AC55" i="12"/>
  <c r="AD55" i="12" s="1"/>
  <c r="AC119" i="12"/>
  <c r="AC15" i="12"/>
  <c r="AC47" i="12"/>
  <c r="AD47" i="12" s="1"/>
  <c r="AC79" i="12"/>
  <c r="AC135" i="12"/>
  <c r="AC31" i="12"/>
  <c r="AC63" i="12"/>
  <c r="AD63" i="12" s="1"/>
  <c r="AC101" i="12"/>
  <c r="AG8" i="12"/>
  <c r="AE120" i="12"/>
  <c r="AE105" i="12"/>
  <c r="AE121" i="12"/>
  <c r="AE106" i="12"/>
  <c r="AE122" i="12"/>
  <c r="AE104" i="12"/>
  <c r="AE83" i="12"/>
  <c r="AE108" i="12"/>
  <c r="AE124" i="12"/>
  <c r="AE109" i="12"/>
  <c r="AE125" i="12"/>
  <c r="AE110" i="12"/>
  <c r="AE126" i="12"/>
  <c r="AE107" i="12"/>
  <c r="AE81" i="12"/>
  <c r="AE77" i="12"/>
  <c r="AE78" i="12"/>
  <c r="AE112" i="12"/>
  <c r="AE128" i="12"/>
  <c r="AE113" i="12"/>
  <c r="AE129" i="12"/>
  <c r="AE114" i="12"/>
  <c r="AE130" i="12"/>
  <c r="AE111" i="12"/>
  <c r="AE115" i="12"/>
  <c r="AE119" i="12"/>
  <c r="AE123" i="12"/>
  <c r="AE80" i="12"/>
  <c r="AE116" i="12"/>
  <c r="AE132" i="12"/>
  <c r="AE117" i="12"/>
  <c r="AE133" i="12"/>
  <c r="AE118" i="12"/>
  <c r="AE134" i="12"/>
  <c r="AE127" i="12"/>
  <c r="AE131" i="12"/>
  <c r="AE135" i="12"/>
  <c r="AE79" i="12"/>
  <c r="AE101" i="12"/>
  <c r="AE82" i="12"/>
  <c r="F137" i="12" l="1"/>
  <c r="F138" i="12"/>
  <c r="B177" i="12"/>
  <c r="T177" i="12" s="1"/>
  <c r="AM14" i="12"/>
  <c r="AB138" i="12"/>
  <c r="P177" i="12"/>
  <c r="T137" i="12"/>
  <c r="D137" i="12"/>
  <c r="AI30" i="4"/>
  <c r="B176" i="12"/>
  <c r="F176" i="12" s="1"/>
  <c r="B214" i="12"/>
  <c r="F214" i="12" s="1"/>
  <c r="B174" i="12"/>
  <c r="F174" i="12" s="1"/>
  <c r="B211" i="12"/>
  <c r="F211" i="12" s="1"/>
  <c r="AD148" i="12"/>
  <c r="AD147" i="12"/>
  <c r="AD181" i="12"/>
  <c r="B175" i="12"/>
  <c r="F175" i="12" s="1"/>
  <c r="AG215" i="12"/>
  <c r="AH215" i="12" s="1"/>
  <c r="AG208" i="12"/>
  <c r="AH208" i="12" s="1"/>
  <c r="AG202" i="12"/>
  <c r="AH202" i="12" s="1"/>
  <c r="AG199" i="12"/>
  <c r="AG218" i="12"/>
  <c r="AG216" i="12"/>
  <c r="AH216" i="12" s="1"/>
  <c r="AG207" i="12"/>
  <c r="AH207" i="12" s="1"/>
  <c r="AG204" i="12"/>
  <c r="AH204" i="12" s="1"/>
  <c r="AG201" i="12"/>
  <c r="AH201" i="12" s="1"/>
  <c r="AG206" i="12"/>
  <c r="AH206" i="12" s="1"/>
  <c r="AG203" i="12"/>
  <c r="AH203" i="12" s="1"/>
  <c r="AG217" i="12"/>
  <c r="AH217" i="12" s="1"/>
  <c r="AG209" i="12"/>
  <c r="AH209" i="12" s="1"/>
  <c r="AG205" i="12"/>
  <c r="AH205" i="12" s="1"/>
  <c r="AG200" i="12"/>
  <c r="AG198" i="12"/>
  <c r="AG197" i="12"/>
  <c r="AH197" i="12" s="1"/>
  <c r="AG195" i="12"/>
  <c r="AH195" i="12" s="1"/>
  <c r="AG190" i="12"/>
  <c r="AH190" i="12" s="1"/>
  <c r="AG186" i="12"/>
  <c r="AG182" i="12"/>
  <c r="AH182" i="12" s="1"/>
  <c r="AG193" i="12"/>
  <c r="AH193" i="12" s="1"/>
  <c r="AG189" i="12"/>
  <c r="AH189" i="12" s="1"/>
  <c r="AG185" i="12"/>
  <c r="AH185" i="12" s="1"/>
  <c r="AG196" i="12"/>
  <c r="AH196" i="12" s="1"/>
  <c r="AG192" i="12"/>
  <c r="AG188" i="12"/>
  <c r="AH188" i="12" s="1"/>
  <c r="AG184" i="12"/>
  <c r="AH184" i="12" s="1"/>
  <c r="AG180" i="12"/>
  <c r="AH180" i="12" s="1"/>
  <c r="AG194" i="12"/>
  <c r="AG191" i="12"/>
  <c r="AG187" i="12"/>
  <c r="AH187" i="12" s="1"/>
  <c r="AG183" i="12"/>
  <c r="AG165" i="12"/>
  <c r="AG164" i="12"/>
  <c r="AH164" i="12" s="1"/>
  <c r="AG163" i="12"/>
  <c r="AH163" i="12" s="1"/>
  <c r="AG162" i="12"/>
  <c r="AG181" i="12"/>
  <c r="AH181" i="12" s="1"/>
  <c r="AG178" i="12"/>
  <c r="AH178" i="12" s="1"/>
  <c r="AG170" i="12"/>
  <c r="AG169" i="12"/>
  <c r="AH169" i="12" s="1"/>
  <c r="AG166" i="12"/>
  <c r="AH166" i="12" s="1"/>
  <c r="AG179" i="12"/>
  <c r="AH179" i="12" s="1"/>
  <c r="AG172" i="12"/>
  <c r="AG171" i="12"/>
  <c r="AH171" i="12" s="1"/>
  <c r="AG167" i="12"/>
  <c r="AH167" i="12" s="1"/>
  <c r="AG168" i="12"/>
  <c r="AH168" i="12" s="1"/>
  <c r="AG160" i="12"/>
  <c r="AH160" i="12" s="1"/>
  <c r="AG159" i="12"/>
  <c r="AG148" i="12"/>
  <c r="AH148" i="12" s="1"/>
  <c r="AG145" i="12"/>
  <c r="AH145" i="12" s="1"/>
  <c r="AG158" i="12"/>
  <c r="AH158" i="12" s="1"/>
  <c r="AG157" i="12"/>
  <c r="AH157" i="12" s="1"/>
  <c r="AG153" i="12"/>
  <c r="AH153" i="12" s="1"/>
  <c r="AG152" i="12"/>
  <c r="AG149" i="12"/>
  <c r="AH149" i="12" s="1"/>
  <c r="AG146" i="12"/>
  <c r="AH146" i="12" s="1"/>
  <c r="AG155" i="12"/>
  <c r="AG154" i="12"/>
  <c r="AH154" i="12" s="1"/>
  <c r="AG150" i="12"/>
  <c r="AH150" i="12" s="1"/>
  <c r="AG144" i="12"/>
  <c r="AH144" i="12" s="1"/>
  <c r="AG161" i="12"/>
  <c r="AG156" i="12"/>
  <c r="AH156" i="12" s="1"/>
  <c r="AG151" i="12"/>
  <c r="AH151" i="12" s="1"/>
  <c r="AG147" i="12"/>
  <c r="AH147" i="12" s="1"/>
  <c r="AG141" i="12"/>
  <c r="AH141" i="12" s="1"/>
  <c r="AG143" i="12"/>
  <c r="AH143" i="12" s="1"/>
  <c r="AG142" i="12"/>
  <c r="AH142" i="12" s="1"/>
  <c r="AD153" i="12"/>
  <c r="AD150" i="12"/>
  <c r="AD201" i="12"/>
  <c r="AD149" i="12"/>
  <c r="AD142" i="12"/>
  <c r="AD169" i="12"/>
  <c r="AD163" i="12"/>
  <c r="AD197" i="12"/>
  <c r="AD207" i="12"/>
  <c r="AD202" i="12"/>
  <c r="AD203" i="12"/>
  <c r="AD213" i="12"/>
  <c r="B213" i="12"/>
  <c r="F213" i="12" s="1"/>
  <c r="AD209" i="12"/>
  <c r="AD210" i="12"/>
  <c r="B210" i="12"/>
  <c r="F210" i="12" s="1"/>
  <c r="B173" i="12"/>
  <c r="F173" i="12" s="1"/>
  <c r="AD143" i="12"/>
  <c r="AD185" i="12"/>
  <c r="AD184" i="12"/>
  <c r="B212" i="12"/>
  <c r="F212" i="12" s="1"/>
  <c r="H37" i="8"/>
  <c r="H38" i="8"/>
  <c r="R137" i="12"/>
  <c r="P137" i="12"/>
  <c r="B139" i="12"/>
  <c r="AB139" i="12" s="1"/>
  <c r="AD137" i="12"/>
  <c r="L137" i="12"/>
  <c r="J137" i="12"/>
  <c r="X137" i="12"/>
  <c r="V137" i="12"/>
  <c r="N137" i="12"/>
  <c r="H137" i="12"/>
  <c r="Z137" i="12"/>
  <c r="B136" i="12"/>
  <c r="F136" i="12" s="1"/>
  <c r="AD138" i="12"/>
  <c r="L138" i="12"/>
  <c r="J138" i="12"/>
  <c r="H138" i="12"/>
  <c r="Z138" i="12"/>
  <c r="T138" i="12"/>
  <c r="X138" i="12"/>
  <c r="V138" i="12"/>
  <c r="P138" i="12"/>
  <c r="N138" i="12"/>
  <c r="R138" i="12"/>
  <c r="B140" i="12"/>
  <c r="AB140" i="12" s="1"/>
  <c r="AD72" i="12"/>
  <c r="AD41" i="12"/>
  <c r="F54" i="12"/>
  <c r="F42" i="12"/>
  <c r="AB40" i="12"/>
  <c r="F41" i="12"/>
  <c r="F72" i="12"/>
  <c r="F56" i="12"/>
  <c r="F57" i="12"/>
  <c r="AB24" i="12"/>
  <c r="F25" i="12"/>
  <c r="AB14" i="12"/>
  <c r="AB31" i="12"/>
  <c r="F22" i="12"/>
  <c r="F65" i="12"/>
  <c r="F67" i="12"/>
  <c r="AB15" i="12"/>
  <c r="F47" i="12"/>
  <c r="F71" i="12"/>
  <c r="F70" i="12"/>
  <c r="AB16" i="12"/>
  <c r="AB32" i="12"/>
  <c r="F48" i="12"/>
  <c r="F64" i="12"/>
  <c r="F17" i="12"/>
  <c r="AB33" i="12"/>
  <c r="F49" i="12"/>
  <c r="F69" i="12"/>
  <c r="AB38" i="12"/>
  <c r="AB23" i="12"/>
  <c r="F39" i="12"/>
  <c r="F55" i="12"/>
  <c r="F34" i="12"/>
  <c r="F74" i="12"/>
  <c r="F59" i="12"/>
  <c r="F27" i="12"/>
  <c r="F66" i="12"/>
  <c r="F75" i="12"/>
  <c r="F43" i="12"/>
  <c r="F26" i="12"/>
  <c r="F50" i="12"/>
  <c r="F73" i="12"/>
  <c r="AB18" i="12"/>
  <c r="F58" i="12"/>
  <c r="AB35" i="12"/>
  <c r="F51" i="12"/>
  <c r="F20" i="12"/>
  <c r="AB36" i="12"/>
  <c r="F52" i="12"/>
  <c r="F68" i="12"/>
  <c r="F21" i="12"/>
  <c r="AB37" i="12"/>
  <c r="F53" i="12"/>
  <c r="F63" i="12"/>
  <c r="F19" i="12"/>
  <c r="AB28" i="12"/>
  <c r="F44" i="12"/>
  <c r="F60" i="12"/>
  <c r="F76" i="12"/>
  <c r="AB29" i="12"/>
  <c r="F45" i="12"/>
  <c r="F61" i="12"/>
  <c r="AD62" i="12"/>
  <c r="F62" i="12"/>
  <c r="AD46" i="12"/>
  <c r="F46" i="12"/>
  <c r="AB30" i="12"/>
  <c r="AI8" i="12"/>
  <c r="P8" i="8"/>
  <c r="AG106" i="12"/>
  <c r="AH106" i="12" s="1"/>
  <c r="AG122" i="12"/>
  <c r="AH122" i="12" s="1"/>
  <c r="AG104" i="12"/>
  <c r="AG111" i="12"/>
  <c r="AH111" i="12" s="1"/>
  <c r="AG127" i="12"/>
  <c r="AH127" i="12" s="1"/>
  <c r="AG120" i="12"/>
  <c r="AH120" i="12" s="1"/>
  <c r="AG129" i="12"/>
  <c r="AH129" i="12" s="1"/>
  <c r="AG117" i="12"/>
  <c r="AH117" i="12" s="1"/>
  <c r="AG79" i="12"/>
  <c r="AH79" i="12" s="1"/>
  <c r="AG110" i="12"/>
  <c r="AH110" i="12" s="1"/>
  <c r="AG126" i="12"/>
  <c r="AH126" i="12" s="1"/>
  <c r="AG115" i="12"/>
  <c r="AH115" i="12" s="1"/>
  <c r="AG131" i="12"/>
  <c r="AH131" i="12" s="1"/>
  <c r="AG108" i="12"/>
  <c r="AH108" i="12" s="1"/>
  <c r="AG124" i="12"/>
  <c r="AH124" i="12" s="1"/>
  <c r="AG133" i="12"/>
  <c r="AH133" i="12" s="1"/>
  <c r="AG83" i="12"/>
  <c r="AG81" i="12"/>
  <c r="AH81" i="12" s="1"/>
  <c r="AG80" i="12"/>
  <c r="AH80" i="12" s="1"/>
  <c r="AG114" i="12"/>
  <c r="AH114" i="12" s="1"/>
  <c r="AG130" i="12"/>
  <c r="AH130" i="12" s="1"/>
  <c r="AG119" i="12"/>
  <c r="AG135" i="12"/>
  <c r="AH135" i="12" s="1"/>
  <c r="AG112" i="12"/>
  <c r="AH112" i="12" s="1"/>
  <c r="AG128" i="12"/>
  <c r="AH128" i="12" s="1"/>
  <c r="AG109" i="12"/>
  <c r="AH109" i="12" s="1"/>
  <c r="AG77" i="12"/>
  <c r="AG118" i="12"/>
  <c r="AH118" i="12" s="1"/>
  <c r="AG134" i="12"/>
  <c r="AH134" i="12" s="1"/>
  <c r="AG107" i="12"/>
  <c r="AH107" i="12" s="1"/>
  <c r="AG123" i="12"/>
  <c r="AH123" i="12" s="1"/>
  <c r="AG116" i="12"/>
  <c r="AH116" i="12" s="1"/>
  <c r="AG132" i="12"/>
  <c r="AH132" i="12" s="1"/>
  <c r="AG125" i="12"/>
  <c r="AH125" i="12" s="1"/>
  <c r="AG113" i="12"/>
  <c r="AH113" i="12" s="1"/>
  <c r="AG105" i="12"/>
  <c r="AH105" i="12" s="1"/>
  <c r="AG101" i="12"/>
  <c r="AH101" i="12" s="1"/>
  <c r="AG82" i="12"/>
  <c r="AH82" i="12" s="1"/>
  <c r="AG121" i="12"/>
  <c r="AH121" i="12" s="1"/>
  <c r="AG78" i="12"/>
  <c r="AH78" i="12" s="1"/>
  <c r="AG11" i="12"/>
  <c r="Z177" i="12" l="1"/>
  <c r="F14" i="12"/>
  <c r="F177" i="12"/>
  <c r="F140" i="12"/>
  <c r="F31" i="12"/>
  <c r="F18" i="12"/>
  <c r="F38" i="12"/>
  <c r="F139" i="12"/>
  <c r="F24" i="12"/>
  <c r="F15" i="12"/>
  <c r="D177" i="12"/>
  <c r="F16" i="12"/>
  <c r="F29" i="12"/>
  <c r="F40" i="12"/>
  <c r="F33" i="12"/>
  <c r="F37" i="12"/>
  <c r="F35" i="12"/>
  <c r="F23" i="12"/>
  <c r="F36" i="12"/>
  <c r="F30" i="12"/>
  <c r="F28" i="12"/>
  <c r="F32" i="12"/>
  <c r="H177" i="12"/>
  <c r="N177" i="12"/>
  <c r="X177" i="12"/>
  <c r="J177" i="12"/>
  <c r="R177" i="12"/>
  <c r="V177" i="12"/>
  <c r="AB177" i="12"/>
  <c r="H39" i="12"/>
  <c r="AB39" i="12"/>
  <c r="Z71" i="12"/>
  <c r="T71" i="12"/>
  <c r="V71" i="12"/>
  <c r="AB71" i="12"/>
  <c r="X71" i="12"/>
  <c r="AB54" i="12"/>
  <c r="X54" i="12"/>
  <c r="Z54" i="12"/>
  <c r="T54" i="12"/>
  <c r="V54" i="12"/>
  <c r="T210" i="12"/>
  <c r="X210" i="12"/>
  <c r="AB210" i="12"/>
  <c r="V210" i="12"/>
  <c r="Z210" i="12"/>
  <c r="X175" i="12"/>
  <c r="AB175" i="12"/>
  <c r="Z175" i="12"/>
  <c r="T175" i="12"/>
  <c r="V175" i="12"/>
  <c r="X211" i="12"/>
  <c r="V211" i="12"/>
  <c r="Z211" i="12"/>
  <c r="AB211" i="12"/>
  <c r="T211" i="12"/>
  <c r="H19" i="12"/>
  <c r="AB19" i="12"/>
  <c r="H20" i="12"/>
  <c r="AB20" i="12"/>
  <c r="T59" i="12"/>
  <c r="AB59" i="12"/>
  <c r="V59" i="12"/>
  <c r="X59" i="12"/>
  <c r="Z59" i="12"/>
  <c r="X48" i="12"/>
  <c r="V48" i="12"/>
  <c r="Z48" i="12"/>
  <c r="AB48" i="12"/>
  <c r="T48" i="12"/>
  <c r="H25" i="12"/>
  <c r="AB25" i="12"/>
  <c r="T46" i="12"/>
  <c r="AB46" i="12"/>
  <c r="V46" i="12"/>
  <c r="X46" i="12"/>
  <c r="Z46" i="12"/>
  <c r="X61" i="12"/>
  <c r="Z61" i="12"/>
  <c r="T61" i="12"/>
  <c r="V61" i="12"/>
  <c r="AB61" i="12"/>
  <c r="X60" i="12"/>
  <c r="V60" i="12"/>
  <c r="Z60" i="12"/>
  <c r="AB60" i="12"/>
  <c r="T60" i="12"/>
  <c r="Z63" i="12"/>
  <c r="V63" i="12"/>
  <c r="X63" i="12"/>
  <c r="AB63" i="12"/>
  <c r="T63" i="12"/>
  <c r="Z68" i="12"/>
  <c r="T68" i="12"/>
  <c r="V68" i="12"/>
  <c r="X68" i="12"/>
  <c r="AB68" i="12"/>
  <c r="X51" i="12"/>
  <c r="V51" i="12"/>
  <c r="Z51" i="12"/>
  <c r="T51" i="12"/>
  <c r="AB51" i="12"/>
  <c r="X73" i="12"/>
  <c r="Z73" i="12"/>
  <c r="T73" i="12"/>
  <c r="V73" i="12"/>
  <c r="AB73" i="12"/>
  <c r="V75" i="12"/>
  <c r="Z75" i="12"/>
  <c r="AB75" i="12"/>
  <c r="T75" i="12"/>
  <c r="X75" i="12"/>
  <c r="T74" i="12"/>
  <c r="Z74" i="12"/>
  <c r="V74" i="12"/>
  <c r="X74" i="12"/>
  <c r="AB74" i="12"/>
  <c r="T47" i="12"/>
  <c r="Z47" i="12"/>
  <c r="AB47" i="12"/>
  <c r="X47" i="12"/>
  <c r="V47" i="12"/>
  <c r="H22" i="12"/>
  <c r="AB22" i="12"/>
  <c r="V41" i="12"/>
  <c r="T41" i="12"/>
  <c r="AB41" i="12"/>
  <c r="Z41" i="12"/>
  <c r="X41" i="12"/>
  <c r="T174" i="12"/>
  <c r="X174" i="12"/>
  <c r="V174" i="12"/>
  <c r="AB174" i="12"/>
  <c r="Z174" i="12"/>
  <c r="X76" i="12"/>
  <c r="V76" i="12"/>
  <c r="AB76" i="12"/>
  <c r="Z76" i="12"/>
  <c r="T76" i="12"/>
  <c r="H21" i="12"/>
  <c r="AB21" i="12"/>
  <c r="AB43" i="12"/>
  <c r="V43" i="12"/>
  <c r="X43" i="12"/>
  <c r="Z43" i="12"/>
  <c r="T43" i="12"/>
  <c r="Z49" i="12"/>
  <c r="T49" i="12"/>
  <c r="V49" i="12"/>
  <c r="AB49" i="12"/>
  <c r="X49" i="12"/>
  <c r="T65" i="12"/>
  <c r="V65" i="12"/>
  <c r="X65" i="12"/>
  <c r="AB65" i="12"/>
  <c r="Z65" i="12"/>
  <c r="X72" i="12"/>
  <c r="Z72" i="12"/>
  <c r="V72" i="12"/>
  <c r="AB72" i="12"/>
  <c r="T72" i="12"/>
  <c r="X45" i="12"/>
  <c r="V45" i="12"/>
  <c r="T45" i="12"/>
  <c r="AB45" i="12"/>
  <c r="Z45" i="12"/>
  <c r="V44" i="12"/>
  <c r="X44" i="12"/>
  <c r="AB44" i="12"/>
  <c r="Z44" i="12"/>
  <c r="T44" i="12"/>
  <c r="Z53" i="12"/>
  <c r="X53" i="12"/>
  <c r="V53" i="12"/>
  <c r="T53" i="12"/>
  <c r="AB53" i="12"/>
  <c r="T52" i="12"/>
  <c r="V52" i="12"/>
  <c r="Z52" i="12"/>
  <c r="AB52" i="12"/>
  <c r="X52" i="12"/>
  <c r="T50" i="12"/>
  <c r="X50" i="12"/>
  <c r="V50" i="12"/>
  <c r="Z50" i="12"/>
  <c r="AB50" i="12"/>
  <c r="X66" i="12"/>
  <c r="T66" i="12"/>
  <c r="Z66" i="12"/>
  <c r="V66" i="12"/>
  <c r="AB66" i="12"/>
  <c r="H34" i="12"/>
  <c r="AB34" i="12"/>
  <c r="H17" i="12"/>
  <c r="AB17" i="12"/>
  <c r="T57" i="12"/>
  <c r="V57" i="12"/>
  <c r="X57" i="12"/>
  <c r="AB57" i="12"/>
  <c r="Z57" i="12"/>
  <c r="AB214" i="12"/>
  <c r="X214" i="12"/>
  <c r="T214" i="12"/>
  <c r="V214" i="12"/>
  <c r="Z214" i="12"/>
  <c r="V62" i="12"/>
  <c r="Z62" i="12"/>
  <c r="AB62" i="12"/>
  <c r="T62" i="12"/>
  <c r="X62" i="12"/>
  <c r="Z58" i="12"/>
  <c r="T58" i="12"/>
  <c r="V58" i="12"/>
  <c r="X58" i="12"/>
  <c r="AB58" i="12"/>
  <c r="H26" i="12"/>
  <c r="AB26" i="12"/>
  <c r="H27" i="12"/>
  <c r="AB27" i="12"/>
  <c r="Z55" i="12"/>
  <c r="X55" i="12"/>
  <c r="V55" i="12"/>
  <c r="AB55" i="12"/>
  <c r="T55" i="12"/>
  <c r="Z69" i="12"/>
  <c r="T69" i="12"/>
  <c r="V69" i="12"/>
  <c r="AB69" i="12"/>
  <c r="X69" i="12"/>
  <c r="X64" i="12"/>
  <c r="Z64" i="12"/>
  <c r="V64" i="12"/>
  <c r="T64" i="12"/>
  <c r="AB64" i="12"/>
  <c r="X70" i="12"/>
  <c r="T70" i="12"/>
  <c r="V70" i="12"/>
  <c r="Z70" i="12"/>
  <c r="AB70" i="12"/>
  <c r="T67" i="12"/>
  <c r="Z67" i="12"/>
  <c r="AB67" i="12"/>
  <c r="X67" i="12"/>
  <c r="V67" i="12"/>
  <c r="T56" i="12"/>
  <c r="X56" i="12"/>
  <c r="Z56" i="12"/>
  <c r="V56" i="12"/>
  <c r="AB56" i="12"/>
  <c r="X42" i="12"/>
  <c r="Z42" i="12"/>
  <c r="V42" i="12"/>
  <c r="AB42" i="12"/>
  <c r="T42" i="12"/>
  <c r="D136" i="12"/>
  <c r="AB136" i="12"/>
  <c r="AB212" i="12"/>
  <c r="V212" i="12"/>
  <c r="Z212" i="12"/>
  <c r="T212" i="12"/>
  <c r="X212" i="12"/>
  <c r="T173" i="12"/>
  <c r="V173" i="12"/>
  <c r="X173" i="12"/>
  <c r="Z173" i="12"/>
  <c r="AB173" i="12"/>
  <c r="AB213" i="12"/>
  <c r="V213" i="12"/>
  <c r="T213" i="12"/>
  <c r="X213" i="12"/>
  <c r="Z213" i="12"/>
  <c r="Z176" i="12"/>
  <c r="AB176" i="12"/>
  <c r="V176" i="12"/>
  <c r="X176" i="12"/>
  <c r="T176" i="12"/>
  <c r="H46" i="12"/>
  <c r="N46" i="12"/>
  <c r="P46" i="12"/>
  <c r="R46" i="12"/>
  <c r="H61" i="12"/>
  <c r="N61" i="12"/>
  <c r="P61" i="12"/>
  <c r="R61" i="12"/>
  <c r="H60" i="12"/>
  <c r="N60" i="12"/>
  <c r="P60" i="12"/>
  <c r="R60" i="12"/>
  <c r="H63" i="12"/>
  <c r="P63" i="12"/>
  <c r="N63" i="12"/>
  <c r="R63" i="12"/>
  <c r="H68" i="12"/>
  <c r="N68" i="12"/>
  <c r="P68" i="12"/>
  <c r="R68" i="12"/>
  <c r="H51" i="12"/>
  <c r="R51" i="12"/>
  <c r="P51" i="12"/>
  <c r="N51" i="12"/>
  <c r="H73" i="12"/>
  <c r="R73" i="12"/>
  <c r="N73" i="12"/>
  <c r="P73" i="12"/>
  <c r="H75" i="12"/>
  <c r="P75" i="12"/>
  <c r="N75" i="12"/>
  <c r="R75" i="12"/>
  <c r="H74" i="12"/>
  <c r="P74" i="12"/>
  <c r="R74" i="12"/>
  <c r="N74" i="12"/>
  <c r="H47" i="12"/>
  <c r="N47" i="12"/>
  <c r="P47" i="12"/>
  <c r="R47" i="12"/>
  <c r="H41" i="12"/>
  <c r="P41" i="12"/>
  <c r="N41" i="12"/>
  <c r="R41" i="12"/>
  <c r="R174" i="12"/>
  <c r="N174" i="12"/>
  <c r="P174" i="12"/>
  <c r="H45" i="12"/>
  <c r="N45" i="12"/>
  <c r="P45" i="12"/>
  <c r="R45" i="12"/>
  <c r="H44" i="12"/>
  <c r="P44" i="12"/>
  <c r="N44" i="12"/>
  <c r="R44" i="12"/>
  <c r="H53" i="12"/>
  <c r="P53" i="12"/>
  <c r="N53" i="12"/>
  <c r="R53" i="12"/>
  <c r="H52" i="12"/>
  <c r="P52" i="12"/>
  <c r="N52" i="12"/>
  <c r="R52" i="12"/>
  <c r="H50" i="12"/>
  <c r="P50" i="12"/>
  <c r="N50" i="12"/>
  <c r="R50" i="12"/>
  <c r="H66" i="12"/>
  <c r="N66" i="12"/>
  <c r="R66" i="12"/>
  <c r="P66" i="12"/>
  <c r="H57" i="12"/>
  <c r="P57" i="12"/>
  <c r="N57" i="12"/>
  <c r="R57" i="12"/>
  <c r="R214" i="12"/>
  <c r="N214" i="12"/>
  <c r="P214" i="12"/>
  <c r="H62" i="12"/>
  <c r="P62" i="12"/>
  <c r="R62" i="12"/>
  <c r="N62" i="12"/>
  <c r="H58" i="12"/>
  <c r="R58" i="12"/>
  <c r="N58" i="12"/>
  <c r="P58" i="12"/>
  <c r="H55" i="12"/>
  <c r="R55" i="12"/>
  <c r="N55" i="12"/>
  <c r="P55" i="12"/>
  <c r="H69" i="12"/>
  <c r="N69" i="12"/>
  <c r="P69" i="12"/>
  <c r="R69" i="12"/>
  <c r="H64" i="12"/>
  <c r="N64" i="12"/>
  <c r="P64" i="12"/>
  <c r="R64" i="12"/>
  <c r="H70" i="12"/>
  <c r="P70" i="12"/>
  <c r="N70" i="12"/>
  <c r="R70" i="12"/>
  <c r="H67" i="12"/>
  <c r="P67" i="12"/>
  <c r="N67" i="12"/>
  <c r="R67" i="12"/>
  <c r="H56" i="12"/>
  <c r="N56" i="12"/>
  <c r="P56" i="12"/>
  <c r="R56" i="12"/>
  <c r="H42" i="12"/>
  <c r="R42" i="12"/>
  <c r="P42" i="12"/>
  <c r="N42" i="12"/>
  <c r="N212" i="12"/>
  <c r="P212" i="12"/>
  <c r="R212" i="12"/>
  <c r="P173" i="12"/>
  <c r="N173" i="12"/>
  <c r="R173" i="12"/>
  <c r="R213" i="12"/>
  <c r="N213" i="12"/>
  <c r="P213" i="12"/>
  <c r="R176" i="12"/>
  <c r="P176" i="12"/>
  <c r="N176" i="12"/>
  <c r="H76" i="12"/>
  <c r="P76" i="12"/>
  <c r="N76" i="12"/>
  <c r="R76" i="12"/>
  <c r="H43" i="12"/>
  <c r="N43" i="12"/>
  <c r="P43" i="12"/>
  <c r="R43" i="12"/>
  <c r="H59" i="12"/>
  <c r="N59" i="12"/>
  <c r="P59" i="12"/>
  <c r="R59" i="12"/>
  <c r="H49" i="12"/>
  <c r="R49" i="12"/>
  <c r="P49" i="12"/>
  <c r="N49" i="12"/>
  <c r="H48" i="12"/>
  <c r="R48" i="12"/>
  <c r="N48" i="12"/>
  <c r="P48" i="12"/>
  <c r="H71" i="12"/>
  <c r="P71" i="12"/>
  <c r="N71" i="12"/>
  <c r="R71" i="12"/>
  <c r="H65" i="12"/>
  <c r="P65" i="12"/>
  <c r="N65" i="12"/>
  <c r="R65" i="12"/>
  <c r="H72" i="12"/>
  <c r="N72" i="12"/>
  <c r="R72" i="12"/>
  <c r="P72" i="12"/>
  <c r="H54" i="12"/>
  <c r="P54" i="12"/>
  <c r="R54" i="12"/>
  <c r="N54" i="12"/>
  <c r="R210" i="12"/>
  <c r="N210" i="12"/>
  <c r="P210" i="12"/>
  <c r="R175" i="12"/>
  <c r="P175" i="12"/>
  <c r="N175" i="12"/>
  <c r="N211" i="12"/>
  <c r="R211" i="12"/>
  <c r="P211" i="12"/>
  <c r="D38" i="12"/>
  <c r="H38" i="12"/>
  <c r="D40" i="12"/>
  <c r="H40" i="12"/>
  <c r="D29" i="12"/>
  <c r="H29" i="12"/>
  <c r="D28" i="12"/>
  <c r="H28" i="12"/>
  <c r="D37" i="12"/>
  <c r="H37" i="12"/>
  <c r="D36" i="12"/>
  <c r="H36" i="12"/>
  <c r="D15" i="12"/>
  <c r="H15" i="12"/>
  <c r="D30" i="12"/>
  <c r="H30" i="12"/>
  <c r="D18" i="12"/>
  <c r="H18" i="12"/>
  <c r="D35" i="12"/>
  <c r="H35" i="12"/>
  <c r="D16" i="12"/>
  <c r="H16" i="12"/>
  <c r="D31" i="12"/>
  <c r="H31" i="12"/>
  <c r="D23" i="12"/>
  <c r="H23" i="12"/>
  <c r="D33" i="12"/>
  <c r="H33" i="12"/>
  <c r="D32" i="12"/>
  <c r="H32" i="12"/>
  <c r="D24" i="12"/>
  <c r="H24" i="12"/>
  <c r="D14" i="12"/>
  <c r="H14" i="12"/>
  <c r="D45" i="12"/>
  <c r="J45" i="12"/>
  <c r="D214" i="12"/>
  <c r="J214" i="12"/>
  <c r="H214" i="12"/>
  <c r="D62" i="12"/>
  <c r="J62" i="12"/>
  <c r="D58" i="12"/>
  <c r="J58" i="12"/>
  <c r="D55" i="12"/>
  <c r="J55" i="12"/>
  <c r="D69" i="12"/>
  <c r="J69" i="12"/>
  <c r="D64" i="12"/>
  <c r="J64" i="12"/>
  <c r="D70" i="12"/>
  <c r="J70" i="12"/>
  <c r="D56" i="12"/>
  <c r="J56" i="12"/>
  <c r="D42" i="12"/>
  <c r="J42" i="12"/>
  <c r="D212" i="12"/>
  <c r="H212" i="12"/>
  <c r="J212" i="12"/>
  <c r="D173" i="12"/>
  <c r="J173" i="12"/>
  <c r="H173" i="12"/>
  <c r="D213" i="12"/>
  <c r="J213" i="12"/>
  <c r="H213" i="12"/>
  <c r="D176" i="12"/>
  <c r="J176" i="12"/>
  <c r="H176" i="12"/>
  <c r="D76" i="12"/>
  <c r="J76" i="12"/>
  <c r="D43" i="12"/>
  <c r="J43" i="12"/>
  <c r="D71" i="12"/>
  <c r="J71" i="12"/>
  <c r="D65" i="12"/>
  <c r="J65" i="12"/>
  <c r="D72" i="12"/>
  <c r="J72" i="12"/>
  <c r="D54" i="12"/>
  <c r="J54" i="12"/>
  <c r="D210" i="12"/>
  <c r="J210" i="12"/>
  <c r="H210" i="12"/>
  <c r="D175" i="12"/>
  <c r="H175" i="12"/>
  <c r="J175" i="12"/>
  <c r="D211" i="12"/>
  <c r="H211" i="12"/>
  <c r="J211" i="12"/>
  <c r="D46" i="12"/>
  <c r="J46" i="12"/>
  <c r="D61" i="12"/>
  <c r="J61" i="12"/>
  <c r="D60" i="12"/>
  <c r="J60" i="12"/>
  <c r="D63" i="12"/>
  <c r="J63" i="12"/>
  <c r="D68" i="12"/>
  <c r="J68" i="12"/>
  <c r="D51" i="12"/>
  <c r="J51" i="12"/>
  <c r="D73" i="12"/>
  <c r="J73" i="12"/>
  <c r="D75" i="12"/>
  <c r="J75" i="12"/>
  <c r="D74" i="12"/>
  <c r="J74" i="12"/>
  <c r="D47" i="12"/>
  <c r="J47" i="12"/>
  <c r="D174" i="12"/>
  <c r="J174" i="12"/>
  <c r="H174" i="12"/>
  <c r="AD26" i="12"/>
  <c r="D26" i="12"/>
  <c r="Z27" i="12"/>
  <c r="D27" i="12"/>
  <c r="J67" i="12"/>
  <c r="D67" i="12"/>
  <c r="Z140" i="12"/>
  <c r="D140" i="12"/>
  <c r="X19" i="12"/>
  <c r="D19" i="12"/>
  <c r="V21" i="12"/>
  <c r="D21" i="12"/>
  <c r="J20" i="12"/>
  <c r="D20" i="12"/>
  <c r="J59" i="12"/>
  <c r="D59" i="12"/>
  <c r="P39" i="12"/>
  <c r="D39" i="12"/>
  <c r="J49" i="12"/>
  <c r="D49" i="12"/>
  <c r="J48" i="12"/>
  <c r="D48" i="12"/>
  <c r="V25" i="12"/>
  <c r="D25" i="12"/>
  <c r="AD22" i="12"/>
  <c r="D22" i="12"/>
  <c r="J41" i="12"/>
  <c r="D41" i="12"/>
  <c r="J44" i="12"/>
  <c r="D44" i="12"/>
  <c r="J53" i="12"/>
  <c r="D53" i="12"/>
  <c r="J52" i="12"/>
  <c r="D52" i="12"/>
  <c r="J50" i="12"/>
  <c r="D50" i="12"/>
  <c r="J66" i="12"/>
  <c r="D66" i="12"/>
  <c r="P34" i="12"/>
  <c r="D34" i="12"/>
  <c r="N17" i="12"/>
  <c r="D17" i="12"/>
  <c r="J57" i="12"/>
  <c r="D57" i="12"/>
  <c r="P139" i="12"/>
  <c r="D139" i="12"/>
  <c r="AI31" i="4"/>
  <c r="AH172" i="12"/>
  <c r="AH170" i="12"/>
  <c r="AH186" i="12"/>
  <c r="AH198" i="12"/>
  <c r="AH199" i="12"/>
  <c r="AI218" i="12"/>
  <c r="AJ218" i="12" s="1"/>
  <c r="AI216" i="12"/>
  <c r="AI207" i="12"/>
  <c r="AI204" i="12"/>
  <c r="AI201" i="12"/>
  <c r="AI206" i="12"/>
  <c r="AJ206" i="12" s="1"/>
  <c r="AI203" i="12"/>
  <c r="AI217" i="12"/>
  <c r="AI209" i="12"/>
  <c r="AI205" i="12"/>
  <c r="AI200" i="12"/>
  <c r="AJ200" i="12" s="1"/>
  <c r="AI198" i="12"/>
  <c r="AJ198" i="12" s="1"/>
  <c r="AI215" i="12"/>
  <c r="AI208" i="12"/>
  <c r="AI202" i="12"/>
  <c r="AI199" i="12"/>
  <c r="AJ199" i="12" s="1"/>
  <c r="AI193" i="12"/>
  <c r="AI189" i="12"/>
  <c r="AJ189" i="12" s="1"/>
  <c r="AI185" i="12"/>
  <c r="AJ185" i="12" s="1"/>
  <c r="AI181" i="12"/>
  <c r="AJ181" i="12" s="1"/>
  <c r="AI196" i="12"/>
  <c r="AI192" i="12"/>
  <c r="AJ192" i="12" s="1"/>
  <c r="AI188" i="12"/>
  <c r="AI184" i="12"/>
  <c r="AI194" i="12"/>
  <c r="AJ194" i="12" s="1"/>
  <c r="AI191" i="12"/>
  <c r="AJ191" i="12" s="1"/>
  <c r="AI187" i="12"/>
  <c r="AJ187" i="12" s="1"/>
  <c r="AI183" i="12"/>
  <c r="AJ183" i="12" s="1"/>
  <c r="AI179" i="12"/>
  <c r="AJ179" i="12" s="1"/>
  <c r="AI197" i="12"/>
  <c r="AI195" i="12"/>
  <c r="AJ195" i="12" s="1"/>
  <c r="AI190" i="12"/>
  <c r="AI186" i="12"/>
  <c r="AJ186" i="12" s="1"/>
  <c r="AI182" i="12"/>
  <c r="AI178" i="12"/>
  <c r="AI170" i="12"/>
  <c r="AJ170" i="12" s="1"/>
  <c r="AI166" i="12"/>
  <c r="AI180" i="12"/>
  <c r="AI172" i="12"/>
  <c r="AJ172" i="12" s="1"/>
  <c r="AI171" i="12"/>
  <c r="AI167" i="12"/>
  <c r="AI168" i="12"/>
  <c r="AI169" i="12"/>
  <c r="AI165" i="12"/>
  <c r="AJ165" i="12" s="1"/>
  <c r="AI164" i="12"/>
  <c r="AJ164" i="12" s="1"/>
  <c r="AI163" i="12"/>
  <c r="AJ163" i="12" s="1"/>
  <c r="AI162" i="12"/>
  <c r="AJ162" i="12" s="1"/>
  <c r="AI160" i="12"/>
  <c r="AJ160" i="12" s="1"/>
  <c r="AI158" i="12"/>
  <c r="AJ158" i="12" s="1"/>
  <c r="AI155" i="12"/>
  <c r="AJ155" i="12" s="1"/>
  <c r="AI152" i="12"/>
  <c r="AJ152" i="12" s="1"/>
  <c r="AI149" i="12"/>
  <c r="AJ149" i="12" s="1"/>
  <c r="AI146" i="12"/>
  <c r="AJ146" i="12" s="1"/>
  <c r="AI143" i="12"/>
  <c r="AI154" i="12"/>
  <c r="AI150" i="12"/>
  <c r="AI144" i="12"/>
  <c r="AI161" i="12"/>
  <c r="AI156" i="12"/>
  <c r="AI151" i="12"/>
  <c r="AI147" i="12"/>
  <c r="AI159" i="12"/>
  <c r="AJ159" i="12" s="1"/>
  <c r="AI157" i="12"/>
  <c r="AI153" i="12"/>
  <c r="AI148" i="12"/>
  <c r="AJ148" i="12" s="1"/>
  <c r="AI145" i="12"/>
  <c r="AJ145" i="12" s="1"/>
  <c r="AI142" i="12"/>
  <c r="AJ142" i="12" s="1"/>
  <c r="AI141" i="12"/>
  <c r="AJ141" i="12" s="1"/>
  <c r="B163" i="12"/>
  <c r="AH152" i="12"/>
  <c r="AH191" i="12"/>
  <c r="AH200" i="12"/>
  <c r="AH161" i="12"/>
  <c r="AH155" i="12"/>
  <c r="AH165" i="12"/>
  <c r="AH194" i="12"/>
  <c r="AH192" i="12"/>
  <c r="AH159" i="12"/>
  <c r="AH162" i="12"/>
  <c r="AH183" i="12"/>
  <c r="AH218" i="12"/>
  <c r="L136" i="12"/>
  <c r="P136" i="12"/>
  <c r="V136" i="12"/>
  <c r="X136" i="12"/>
  <c r="H136" i="12"/>
  <c r="N136" i="12"/>
  <c r="AD136" i="12"/>
  <c r="AD139" i="12"/>
  <c r="T140" i="12"/>
  <c r="X140" i="12"/>
  <c r="R140" i="12"/>
  <c r="Z136" i="12"/>
  <c r="T139" i="12"/>
  <c r="P140" i="12"/>
  <c r="J140" i="12"/>
  <c r="AD140" i="12"/>
  <c r="J139" i="12"/>
  <c r="L139" i="12"/>
  <c r="H139" i="12"/>
  <c r="V139" i="12"/>
  <c r="R139" i="12"/>
  <c r="N139" i="12"/>
  <c r="H140" i="12"/>
  <c r="V140" i="12"/>
  <c r="J136" i="12"/>
  <c r="T136" i="12"/>
  <c r="R136" i="12"/>
  <c r="AO14" i="12"/>
  <c r="AN14" i="12"/>
  <c r="Z139" i="12"/>
  <c r="X139" i="12"/>
  <c r="N140" i="12"/>
  <c r="L140" i="12"/>
  <c r="AD19" i="12"/>
  <c r="V22" i="12"/>
  <c r="X28" i="12"/>
  <c r="L21" i="12"/>
  <c r="J25" i="12"/>
  <c r="X14" i="12"/>
  <c r="L39" i="12"/>
  <c r="P32" i="12"/>
  <c r="Z21" i="12"/>
  <c r="V17" i="12"/>
  <c r="P14" i="12"/>
  <c r="L38" i="12"/>
  <c r="J18" i="12"/>
  <c r="J31" i="12"/>
  <c r="P28" i="12"/>
  <c r="AD16" i="12"/>
  <c r="AD17" i="12"/>
  <c r="P18" i="12"/>
  <c r="T38" i="12"/>
  <c r="Z16" i="12"/>
  <c r="R37" i="12"/>
  <c r="L30" i="12"/>
  <c r="J24" i="12"/>
  <c r="X24" i="12"/>
  <c r="P30" i="12"/>
  <c r="N15" i="12"/>
  <c r="V15" i="12"/>
  <c r="N31" i="12"/>
  <c r="R40" i="12"/>
  <c r="J17" i="12"/>
  <c r="V34" i="12"/>
  <c r="AD34" i="12"/>
  <c r="R31" i="12"/>
  <c r="X21" i="12"/>
  <c r="N36" i="12"/>
  <c r="L31" i="12"/>
  <c r="P31" i="12"/>
  <c r="P20" i="12"/>
  <c r="Z22" i="12"/>
  <c r="X17" i="12"/>
  <c r="T33" i="12"/>
  <c r="X38" i="12"/>
  <c r="R20" i="12"/>
  <c r="N35" i="12"/>
  <c r="P38" i="12"/>
  <c r="AD20" i="12"/>
  <c r="AD29" i="12"/>
  <c r="R30" i="12"/>
  <c r="R14" i="12"/>
  <c r="L17" i="12"/>
  <c r="Z38" i="12"/>
  <c r="P40" i="12"/>
  <c r="J23" i="12"/>
  <c r="Z15" i="12"/>
  <c r="Z26" i="12"/>
  <c r="L18" i="12"/>
  <c r="J35" i="12"/>
  <c r="R33" i="12"/>
  <c r="Z37" i="12"/>
  <c r="AD38" i="12"/>
  <c r="N24" i="12"/>
  <c r="L33" i="12"/>
  <c r="L19" i="12"/>
  <c r="X36" i="12"/>
  <c r="X30" i="12"/>
  <c r="AD15" i="12"/>
  <c r="T35" i="12"/>
  <c r="P36" i="12"/>
  <c r="N20" i="12"/>
  <c r="T14" i="12"/>
  <c r="X34" i="12"/>
  <c r="V36" i="12"/>
  <c r="P15" i="12"/>
  <c r="X33" i="12"/>
  <c r="P21" i="12"/>
  <c r="L22" i="12"/>
  <c r="N39" i="12"/>
  <c r="N19" i="12"/>
  <c r="L35" i="12"/>
  <c r="P19" i="12"/>
  <c r="AD24" i="12"/>
  <c r="AD25" i="12"/>
  <c r="X29" i="12"/>
  <c r="P22" i="12"/>
  <c r="P23" i="12"/>
  <c r="X23" i="12"/>
  <c r="V31" i="12"/>
  <c r="P35" i="12"/>
  <c r="J14" i="12"/>
  <c r="Z24" i="12"/>
  <c r="R29" i="12"/>
  <c r="V26" i="12"/>
  <c r="T16" i="12"/>
  <c r="Z25" i="12"/>
  <c r="P33" i="12"/>
  <c r="P26" i="12"/>
  <c r="AD27" i="12"/>
  <c r="Z31" i="12"/>
  <c r="R39" i="12"/>
  <c r="R21" i="12"/>
  <c r="T30" i="12"/>
  <c r="R19" i="12"/>
  <c r="P27" i="12"/>
  <c r="X16" i="12"/>
  <c r="Z23" i="12"/>
  <c r="V35" i="12"/>
  <c r="T17" i="12"/>
  <c r="X22" i="12"/>
  <c r="P24" i="12"/>
  <c r="T19" i="12"/>
  <c r="T34" i="12"/>
  <c r="AD28" i="12"/>
  <c r="AD37" i="12"/>
  <c r="L34" i="12"/>
  <c r="Z39" i="12"/>
  <c r="L36" i="12"/>
  <c r="L24" i="12"/>
  <c r="T28" i="12"/>
  <c r="V16" i="12"/>
  <c r="V18" i="12"/>
  <c r="J33" i="12"/>
  <c r="T31" i="12"/>
  <c r="Z40" i="12"/>
  <c r="J19" i="12"/>
  <c r="R23" i="12"/>
  <c r="V28" i="12"/>
  <c r="N27" i="12"/>
  <c r="AD23" i="12"/>
  <c r="X18" i="12"/>
  <c r="T21" i="12"/>
  <c r="AD31" i="12"/>
  <c r="P17" i="12"/>
  <c r="T26" i="12"/>
  <c r="T25" i="12"/>
  <c r="Z20" i="12"/>
  <c r="L40" i="12"/>
  <c r="Z14" i="12"/>
  <c r="L23" i="12"/>
  <c r="T32" i="12"/>
  <c r="X32" i="12"/>
  <c r="R26" i="12"/>
  <c r="Z36" i="12"/>
  <c r="R28" i="12"/>
  <c r="N23" i="12"/>
  <c r="V29" i="12"/>
  <c r="T15" i="12"/>
  <c r="R15" i="12"/>
  <c r="AD32" i="12"/>
  <c r="N33" i="12"/>
  <c r="X20" i="12"/>
  <c r="J30" i="12"/>
  <c r="R18" i="12"/>
  <c r="X27" i="12"/>
  <c r="J36" i="12"/>
  <c r="R34" i="12"/>
  <c r="T23" i="12"/>
  <c r="J32" i="12"/>
  <c r="V40" i="12"/>
  <c r="Z34" i="12"/>
  <c r="N16" i="12"/>
  <c r="J37" i="12"/>
  <c r="AD18" i="12"/>
  <c r="AD35" i="12"/>
  <c r="V19" i="12"/>
  <c r="N28" i="12"/>
  <c r="T29" i="12"/>
  <c r="R38" i="12"/>
  <c r="Z28" i="12"/>
  <c r="R35" i="12"/>
  <c r="T36" i="12"/>
  <c r="V30" i="12"/>
  <c r="Z29" i="12"/>
  <c r="R22" i="12"/>
  <c r="R24" i="12"/>
  <c r="T37" i="12"/>
  <c r="R32" i="12"/>
  <c r="AD36" i="12"/>
  <c r="V24" i="12"/>
  <c r="X15" i="12"/>
  <c r="N40" i="12"/>
  <c r="P16" i="12"/>
  <c r="X35" i="12"/>
  <c r="N29" i="12"/>
  <c r="T22" i="12"/>
  <c r="J22" i="12"/>
  <c r="N26" i="12"/>
  <c r="V27" i="12"/>
  <c r="J38" i="12"/>
  <c r="V39" i="12"/>
  <c r="T40" i="12"/>
  <c r="L14" i="12"/>
  <c r="J39" i="12"/>
  <c r="AD14" i="12"/>
  <c r="AD39" i="12"/>
  <c r="J26" i="12"/>
  <c r="Z35" i="12"/>
  <c r="J29" i="12"/>
  <c r="X31" i="12"/>
  <c r="AD30" i="12"/>
  <c r="AD33" i="12"/>
  <c r="R16" i="12"/>
  <c r="X37" i="12"/>
  <c r="L20" i="12"/>
  <c r="L28" i="12"/>
  <c r="L16" i="12"/>
  <c r="N21" i="12"/>
  <c r="N18" i="12"/>
  <c r="T39" i="12"/>
  <c r="Z33" i="12"/>
  <c r="R25" i="12"/>
  <c r="V37" i="12"/>
  <c r="V14" i="12"/>
  <c r="V33" i="12"/>
  <c r="N30" i="12"/>
  <c r="V32" i="12"/>
  <c r="N38" i="12"/>
  <c r="AD40" i="12"/>
  <c r="L27" i="12"/>
  <c r="L29" i="12"/>
  <c r="X26" i="12"/>
  <c r="J15" i="12"/>
  <c r="T24" i="12"/>
  <c r="X25" i="12"/>
  <c r="N37" i="12"/>
  <c r="V20" i="12"/>
  <c r="N34" i="12"/>
  <c r="P25" i="12"/>
  <c r="V23" i="12"/>
  <c r="L26" i="12"/>
  <c r="T27" i="12"/>
  <c r="Z32" i="12"/>
  <c r="X39" i="12"/>
  <c r="P29" i="12"/>
  <c r="L15" i="12"/>
  <c r="R17" i="12"/>
  <c r="Z18" i="12"/>
  <c r="R27" i="12"/>
  <c r="R36" i="12"/>
  <c r="N22" i="12"/>
  <c r="P37" i="12"/>
  <c r="Z19" i="12"/>
  <c r="T20" i="12"/>
  <c r="N32" i="12"/>
  <c r="AD21" i="12"/>
  <c r="L32" i="12"/>
  <c r="T18" i="12"/>
  <c r="L25" i="12"/>
  <c r="J28" i="12"/>
  <c r="X40" i="12"/>
  <c r="Z17" i="12"/>
  <c r="V38" i="12"/>
  <c r="Z30" i="12"/>
  <c r="N25" i="12"/>
  <c r="L37" i="12"/>
  <c r="J34" i="12"/>
  <c r="J16" i="12"/>
  <c r="J27" i="12"/>
  <c r="J21" i="12"/>
  <c r="N14" i="12"/>
  <c r="J40" i="12"/>
  <c r="AH83" i="12"/>
  <c r="AH104" i="12"/>
  <c r="AG10" i="12"/>
  <c r="K30" i="8" s="1"/>
  <c r="AI114" i="12"/>
  <c r="AI130" i="12"/>
  <c r="AI119" i="12"/>
  <c r="AI135" i="12"/>
  <c r="AI112" i="12"/>
  <c r="AI128" i="12"/>
  <c r="AI80" i="12"/>
  <c r="AI77" i="12"/>
  <c r="AI118" i="12"/>
  <c r="AI134" i="12"/>
  <c r="AI107" i="12"/>
  <c r="AI123" i="12"/>
  <c r="AI116" i="12"/>
  <c r="AI132" i="12"/>
  <c r="AI117" i="12"/>
  <c r="AI105" i="12"/>
  <c r="AI129" i="12"/>
  <c r="AI113" i="12"/>
  <c r="AI101" i="12"/>
  <c r="AI82" i="12"/>
  <c r="AI106" i="12"/>
  <c r="AI122" i="12"/>
  <c r="AI104" i="12"/>
  <c r="AI111" i="12"/>
  <c r="AI127" i="12"/>
  <c r="AI120" i="12"/>
  <c r="AI133" i="12"/>
  <c r="AI121" i="12"/>
  <c r="AI109" i="12"/>
  <c r="AI79" i="12"/>
  <c r="AI78" i="12"/>
  <c r="AI110" i="12"/>
  <c r="AI126" i="12"/>
  <c r="AI115" i="12"/>
  <c r="AI131" i="12"/>
  <c r="AI108" i="12"/>
  <c r="AI124" i="12"/>
  <c r="AI125" i="12"/>
  <c r="AI83" i="12"/>
  <c r="AI81" i="12"/>
  <c r="AH77" i="12"/>
  <c r="AG9" i="12"/>
  <c r="AH119" i="12"/>
  <c r="B146" i="12" l="1"/>
  <c r="F77" i="12"/>
  <c r="AJ161" i="12"/>
  <c r="F146" i="12"/>
  <c r="F163" i="12"/>
  <c r="F83" i="12"/>
  <c r="T83" i="12"/>
  <c r="V83" i="12"/>
  <c r="X83" i="12"/>
  <c r="X163" i="12"/>
  <c r="Z163" i="12"/>
  <c r="V163" i="12"/>
  <c r="AB163" i="12"/>
  <c r="T163" i="12"/>
  <c r="Z146" i="12"/>
  <c r="X146" i="12"/>
  <c r="V146" i="12"/>
  <c r="AB146" i="12"/>
  <c r="T146" i="12"/>
  <c r="V77" i="12"/>
  <c r="T77" i="12"/>
  <c r="X77" i="12"/>
  <c r="H77" i="12"/>
  <c r="R77" i="12"/>
  <c r="R163" i="12"/>
  <c r="P163" i="12"/>
  <c r="N163" i="12"/>
  <c r="H83" i="12"/>
  <c r="P83" i="12"/>
  <c r="N83" i="12"/>
  <c r="R83" i="12"/>
  <c r="N146" i="12"/>
  <c r="P146" i="12"/>
  <c r="R146" i="12"/>
  <c r="D163" i="12"/>
  <c r="H163" i="12"/>
  <c r="J163" i="12"/>
  <c r="D83" i="12"/>
  <c r="J83" i="12"/>
  <c r="D146" i="12"/>
  <c r="J146" i="12"/>
  <c r="H146" i="12"/>
  <c r="J77" i="12"/>
  <c r="D77" i="12"/>
  <c r="B206" i="12"/>
  <c r="F206" i="12" s="1"/>
  <c r="AI32" i="4"/>
  <c r="B179" i="12"/>
  <c r="F179" i="12" s="1"/>
  <c r="B218" i="12"/>
  <c r="F218" i="12" s="1"/>
  <c r="B194" i="12"/>
  <c r="F194" i="12" s="1"/>
  <c r="B183" i="12"/>
  <c r="F183" i="12" s="1"/>
  <c r="B149" i="12"/>
  <c r="F149" i="12" s="1"/>
  <c r="B181" i="12"/>
  <c r="F181" i="12" s="1"/>
  <c r="B165" i="12"/>
  <c r="F165" i="12" s="1"/>
  <c r="B148" i="12"/>
  <c r="F148" i="12" s="1"/>
  <c r="B155" i="12"/>
  <c r="F155" i="12" s="1"/>
  <c r="B189" i="12"/>
  <c r="F189" i="12" s="1"/>
  <c r="B145" i="12"/>
  <c r="F145" i="12" s="1"/>
  <c r="B141" i="12"/>
  <c r="F141" i="12" s="1"/>
  <c r="B191" i="12"/>
  <c r="F191" i="12" s="1"/>
  <c r="B159" i="12"/>
  <c r="F159" i="12" s="1"/>
  <c r="B192" i="12"/>
  <c r="F192" i="12" s="1"/>
  <c r="B164" i="12"/>
  <c r="F164" i="12" s="1"/>
  <c r="B195" i="12"/>
  <c r="F195" i="12" s="1"/>
  <c r="B160" i="12"/>
  <c r="F160" i="12" s="1"/>
  <c r="B158" i="12"/>
  <c r="F158" i="12" s="1"/>
  <c r="B162" i="12"/>
  <c r="F162" i="12" s="1"/>
  <c r="B185" i="12"/>
  <c r="F185" i="12" s="1"/>
  <c r="B200" i="12"/>
  <c r="F200" i="12" s="1"/>
  <c r="B152" i="12"/>
  <c r="F152" i="12" s="1"/>
  <c r="B187" i="12"/>
  <c r="F187" i="12" s="1"/>
  <c r="B161" i="12"/>
  <c r="F161" i="12" s="1"/>
  <c r="B142" i="12"/>
  <c r="F142" i="12" s="1"/>
  <c r="AJ143" i="12"/>
  <c r="B143" i="12"/>
  <c r="F143" i="12" s="1"/>
  <c r="AJ168" i="12"/>
  <c r="B168" i="12"/>
  <c r="F168" i="12" s="1"/>
  <c r="AJ180" i="12"/>
  <c r="B180" i="12"/>
  <c r="F180" i="12" s="1"/>
  <c r="AJ182" i="12"/>
  <c r="B182" i="12"/>
  <c r="F182" i="12" s="1"/>
  <c r="AJ197" i="12"/>
  <c r="B197" i="12"/>
  <c r="F197" i="12" s="1"/>
  <c r="AJ208" i="12"/>
  <c r="B208" i="12"/>
  <c r="F208" i="12" s="1"/>
  <c r="AJ205" i="12"/>
  <c r="B205" i="12"/>
  <c r="F205" i="12" s="1"/>
  <c r="AJ216" i="12"/>
  <c r="B216" i="12"/>
  <c r="F216" i="12" s="1"/>
  <c r="B198" i="12"/>
  <c r="F198" i="12" s="1"/>
  <c r="B170" i="12"/>
  <c r="F170" i="12" s="1"/>
  <c r="AJ147" i="12"/>
  <c r="B147" i="12"/>
  <c r="F147" i="12" s="1"/>
  <c r="AJ144" i="12"/>
  <c r="B144" i="12"/>
  <c r="F144" i="12" s="1"/>
  <c r="AJ167" i="12"/>
  <c r="B167" i="12"/>
  <c r="F167" i="12" s="1"/>
  <c r="AJ166" i="12"/>
  <c r="B166" i="12"/>
  <c r="F166" i="12" s="1"/>
  <c r="AJ196" i="12"/>
  <c r="B196" i="12"/>
  <c r="F196" i="12" s="1"/>
  <c r="AJ193" i="12"/>
  <c r="B193" i="12"/>
  <c r="F193" i="12" s="1"/>
  <c r="AJ215" i="12"/>
  <c r="B215" i="12"/>
  <c r="F215" i="12" s="1"/>
  <c r="AJ209" i="12"/>
  <c r="B209" i="12"/>
  <c r="F209" i="12" s="1"/>
  <c r="AJ201" i="12"/>
  <c r="B201" i="12"/>
  <c r="F201" i="12" s="1"/>
  <c r="AJ153" i="12"/>
  <c r="B153" i="12"/>
  <c r="F153" i="12" s="1"/>
  <c r="AJ151" i="12"/>
  <c r="B151" i="12"/>
  <c r="F151" i="12" s="1"/>
  <c r="AJ150" i="12"/>
  <c r="B150" i="12"/>
  <c r="F150" i="12" s="1"/>
  <c r="AJ171" i="12"/>
  <c r="B171" i="12"/>
  <c r="F171" i="12" s="1"/>
  <c r="AJ190" i="12"/>
  <c r="B190" i="12"/>
  <c r="F190" i="12" s="1"/>
  <c r="AJ184" i="12"/>
  <c r="B184" i="12"/>
  <c r="F184" i="12" s="1"/>
  <c r="AJ217" i="12"/>
  <c r="B217" i="12"/>
  <c r="F217" i="12" s="1"/>
  <c r="AJ204" i="12"/>
  <c r="B204" i="12"/>
  <c r="F204" i="12" s="1"/>
  <c r="B199" i="12"/>
  <c r="F199" i="12" s="1"/>
  <c r="B186" i="12"/>
  <c r="F186" i="12" s="1"/>
  <c r="B172" i="12"/>
  <c r="F172" i="12" s="1"/>
  <c r="AJ157" i="12"/>
  <c r="B157" i="12"/>
  <c r="F157" i="12" s="1"/>
  <c r="AJ156" i="12"/>
  <c r="B156" i="12"/>
  <c r="F156" i="12" s="1"/>
  <c r="AJ154" i="12"/>
  <c r="B154" i="12"/>
  <c r="F154" i="12" s="1"/>
  <c r="AJ169" i="12"/>
  <c r="B169" i="12"/>
  <c r="F169" i="12" s="1"/>
  <c r="AJ178" i="12"/>
  <c r="B178" i="12"/>
  <c r="F178" i="12" s="1"/>
  <c r="AJ188" i="12"/>
  <c r="B188" i="12"/>
  <c r="F188" i="12" s="1"/>
  <c r="AJ202" i="12"/>
  <c r="B202" i="12"/>
  <c r="F202" i="12" s="1"/>
  <c r="AJ203" i="12"/>
  <c r="B203" i="12"/>
  <c r="F203" i="12" s="1"/>
  <c r="AJ207" i="12"/>
  <c r="B207" i="12"/>
  <c r="F207" i="12" s="1"/>
  <c r="M8" i="8"/>
  <c r="M30" i="8"/>
  <c r="P77" i="12"/>
  <c r="B122" i="12"/>
  <c r="F122" i="12" s="1"/>
  <c r="B129" i="12"/>
  <c r="F129" i="12" s="1"/>
  <c r="B109" i="12"/>
  <c r="F109" i="12" s="1"/>
  <c r="B125" i="12"/>
  <c r="F125" i="12" s="1"/>
  <c r="B119" i="12"/>
  <c r="F119" i="12" s="1"/>
  <c r="B105" i="12"/>
  <c r="F105" i="12" s="1"/>
  <c r="B134" i="12"/>
  <c r="F134" i="12" s="1"/>
  <c r="B130" i="12"/>
  <c r="F130" i="12" s="1"/>
  <c r="B135" i="12"/>
  <c r="F135" i="12" s="1"/>
  <c r="B123" i="12"/>
  <c r="F123" i="12" s="1"/>
  <c r="B128" i="12"/>
  <c r="F128" i="12" s="1"/>
  <c r="B133" i="12"/>
  <c r="F133" i="12" s="1"/>
  <c r="B110" i="12"/>
  <c r="F110" i="12" s="1"/>
  <c r="B132" i="12"/>
  <c r="F132" i="12" s="1"/>
  <c r="B127" i="12"/>
  <c r="F127" i="12" s="1"/>
  <c r="B121" i="12"/>
  <c r="F121" i="12" s="1"/>
  <c r="B120" i="12"/>
  <c r="F120" i="12" s="1"/>
  <c r="B131" i="12"/>
  <c r="F131" i="12" s="1"/>
  <c r="F81" i="12"/>
  <c r="F78" i="12"/>
  <c r="B115" i="12"/>
  <c r="F115" i="12" s="1"/>
  <c r="B106" i="12"/>
  <c r="F106" i="12" s="1"/>
  <c r="B113" i="12"/>
  <c r="F113" i="12" s="1"/>
  <c r="B118" i="12"/>
  <c r="F118" i="12" s="1"/>
  <c r="B112" i="12"/>
  <c r="F112" i="12" s="1"/>
  <c r="B101" i="12"/>
  <c r="J101" i="12" s="1"/>
  <c r="F82" i="12"/>
  <c r="B117" i="12"/>
  <c r="F117" i="12" s="1"/>
  <c r="B104" i="12"/>
  <c r="F104" i="12" s="1"/>
  <c r="B114" i="12"/>
  <c r="F114" i="12" s="1"/>
  <c r="B124" i="12"/>
  <c r="F124" i="12" s="1"/>
  <c r="B107" i="12"/>
  <c r="F107" i="12" s="1"/>
  <c r="F80" i="12"/>
  <c r="B108" i="12"/>
  <c r="F108" i="12" s="1"/>
  <c r="B126" i="12"/>
  <c r="F126" i="12" s="1"/>
  <c r="B111" i="12"/>
  <c r="F111" i="12" s="1"/>
  <c r="B116" i="12"/>
  <c r="F116" i="12" s="1"/>
  <c r="AF77" i="12"/>
  <c r="F79" i="12"/>
  <c r="V171" i="12" l="1"/>
  <c r="T171" i="12"/>
  <c r="Z171" i="12"/>
  <c r="X171" i="12"/>
  <c r="AB171" i="12"/>
  <c r="Z215" i="12"/>
  <c r="V215" i="12"/>
  <c r="X215" i="12"/>
  <c r="AB215" i="12"/>
  <c r="T215" i="12"/>
  <c r="T147" i="12"/>
  <c r="AB147" i="12"/>
  <c r="Z147" i="12"/>
  <c r="V147" i="12"/>
  <c r="X147" i="12"/>
  <c r="V182" i="12"/>
  <c r="AB182" i="12"/>
  <c r="X182" i="12"/>
  <c r="T182" i="12"/>
  <c r="Z182" i="12"/>
  <c r="Z200" i="12"/>
  <c r="AB200" i="12"/>
  <c r="V200" i="12"/>
  <c r="X200" i="12"/>
  <c r="T200" i="12"/>
  <c r="V189" i="12"/>
  <c r="Z189" i="12"/>
  <c r="T189" i="12"/>
  <c r="AB189" i="12"/>
  <c r="X189" i="12"/>
  <c r="X79" i="12"/>
  <c r="T79" i="12"/>
  <c r="V79" i="12"/>
  <c r="T82" i="12"/>
  <c r="X82" i="12"/>
  <c r="V82" i="12"/>
  <c r="X81" i="12"/>
  <c r="T81" i="12"/>
  <c r="V81" i="12"/>
  <c r="X203" i="12"/>
  <c r="V203" i="12"/>
  <c r="AB203" i="12"/>
  <c r="Z203" i="12"/>
  <c r="T203" i="12"/>
  <c r="AB188" i="12"/>
  <c r="V188" i="12"/>
  <c r="Z188" i="12"/>
  <c r="X188" i="12"/>
  <c r="T188" i="12"/>
  <c r="Z169" i="12"/>
  <c r="X169" i="12"/>
  <c r="AB169" i="12"/>
  <c r="V169" i="12"/>
  <c r="T169" i="12"/>
  <c r="X156" i="12"/>
  <c r="Z156" i="12"/>
  <c r="AB156" i="12"/>
  <c r="V156" i="12"/>
  <c r="T156" i="12"/>
  <c r="V172" i="12"/>
  <c r="T172" i="12"/>
  <c r="AB172" i="12"/>
  <c r="Z172" i="12"/>
  <c r="X172" i="12"/>
  <c r="V161" i="12"/>
  <c r="Z161" i="12"/>
  <c r="X161" i="12"/>
  <c r="AB161" i="12"/>
  <c r="T161" i="12"/>
  <c r="Z185" i="12"/>
  <c r="AB185" i="12"/>
  <c r="V185" i="12"/>
  <c r="X185" i="12"/>
  <c r="T185" i="12"/>
  <c r="Z195" i="12"/>
  <c r="AB195" i="12"/>
  <c r="X195" i="12"/>
  <c r="V195" i="12"/>
  <c r="T195" i="12"/>
  <c r="X191" i="12"/>
  <c r="AB191" i="12"/>
  <c r="V191" i="12"/>
  <c r="T191" i="12"/>
  <c r="Z191" i="12"/>
  <c r="Z155" i="12"/>
  <c r="V155" i="12"/>
  <c r="T155" i="12"/>
  <c r="AB155" i="12"/>
  <c r="X155" i="12"/>
  <c r="Z149" i="12"/>
  <c r="X149" i="12"/>
  <c r="V149" i="12"/>
  <c r="AB149" i="12"/>
  <c r="T149" i="12"/>
  <c r="X179" i="12"/>
  <c r="Z179" i="12"/>
  <c r="V179" i="12"/>
  <c r="T179" i="12"/>
  <c r="AB179" i="12"/>
  <c r="V204" i="12"/>
  <c r="Z204" i="12"/>
  <c r="X204" i="12"/>
  <c r="AB204" i="12"/>
  <c r="T204" i="12"/>
  <c r="AB151" i="12"/>
  <c r="X151" i="12"/>
  <c r="Z151" i="12"/>
  <c r="V151" i="12"/>
  <c r="T151" i="12"/>
  <c r="X196" i="12"/>
  <c r="V196" i="12"/>
  <c r="Z196" i="12"/>
  <c r="T196" i="12"/>
  <c r="AB196" i="12"/>
  <c r="X216" i="12"/>
  <c r="V216" i="12"/>
  <c r="T216" i="12"/>
  <c r="AB216" i="12"/>
  <c r="Z216" i="12"/>
  <c r="Z168" i="12"/>
  <c r="T168" i="12"/>
  <c r="V168" i="12"/>
  <c r="AB168" i="12"/>
  <c r="X168" i="12"/>
  <c r="AB160" i="12"/>
  <c r="T160" i="12"/>
  <c r="X160" i="12"/>
  <c r="Z160" i="12"/>
  <c r="V160" i="12"/>
  <c r="Z181" i="12"/>
  <c r="AB181" i="12"/>
  <c r="T181" i="12"/>
  <c r="X181" i="12"/>
  <c r="V181" i="12"/>
  <c r="T218" i="12"/>
  <c r="X218" i="12"/>
  <c r="Z218" i="12"/>
  <c r="AB218" i="12"/>
  <c r="V218" i="12"/>
  <c r="AB186" i="12"/>
  <c r="Z186" i="12"/>
  <c r="X186" i="12"/>
  <c r="V186" i="12"/>
  <c r="T186" i="12"/>
  <c r="T217" i="12"/>
  <c r="Z217" i="12"/>
  <c r="V217" i="12"/>
  <c r="AB217" i="12"/>
  <c r="X217" i="12"/>
  <c r="X190" i="12"/>
  <c r="Z190" i="12"/>
  <c r="V190" i="12"/>
  <c r="T190" i="12"/>
  <c r="AB190" i="12"/>
  <c r="Z150" i="12"/>
  <c r="T150" i="12"/>
  <c r="AB150" i="12"/>
  <c r="V150" i="12"/>
  <c r="X150" i="12"/>
  <c r="AB153" i="12"/>
  <c r="T153" i="12"/>
  <c r="Z153" i="12"/>
  <c r="X153" i="12"/>
  <c r="V153" i="12"/>
  <c r="V209" i="12"/>
  <c r="Z209" i="12"/>
  <c r="T209" i="12"/>
  <c r="X209" i="12"/>
  <c r="AB209" i="12"/>
  <c r="Z193" i="12"/>
  <c r="V193" i="12"/>
  <c r="T193" i="12"/>
  <c r="X193" i="12"/>
  <c r="AB193" i="12"/>
  <c r="Z166" i="12"/>
  <c r="X166" i="12"/>
  <c r="V166" i="12"/>
  <c r="AB166" i="12"/>
  <c r="T166" i="12"/>
  <c r="T144" i="12"/>
  <c r="V144" i="12"/>
  <c r="Z144" i="12"/>
  <c r="X144" i="12"/>
  <c r="AB144" i="12"/>
  <c r="T170" i="12"/>
  <c r="X170" i="12"/>
  <c r="Z170" i="12"/>
  <c r="V170" i="12"/>
  <c r="AB170" i="12"/>
  <c r="Z205" i="12"/>
  <c r="T205" i="12"/>
  <c r="X205" i="12"/>
  <c r="V205" i="12"/>
  <c r="AB205" i="12"/>
  <c r="AB197" i="12"/>
  <c r="Z197" i="12"/>
  <c r="X197" i="12"/>
  <c r="T197" i="12"/>
  <c r="V197" i="12"/>
  <c r="Z180" i="12"/>
  <c r="V180" i="12"/>
  <c r="T180" i="12"/>
  <c r="AB180" i="12"/>
  <c r="X180" i="12"/>
  <c r="AB143" i="12"/>
  <c r="Z143" i="12"/>
  <c r="V143" i="12"/>
  <c r="X143" i="12"/>
  <c r="T143" i="12"/>
  <c r="AB187" i="12"/>
  <c r="Z187" i="12"/>
  <c r="V187" i="12"/>
  <c r="T187" i="12"/>
  <c r="X187" i="12"/>
  <c r="V162" i="12"/>
  <c r="T162" i="12"/>
  <c r="Z162" i="12"/>
  <c r="X162" i="12"/>
  <c r="AB162" i="12"/>
  <c r="Z164" i="12"/>
  <c r="X164" i="12"/>
  <c r="V164" i="12"/>
  <c r="AB164" i="12"/>
  <c r="T164" i="12"/>
  <c r="AB141" i="12"/>
  <c r="Z141" i="12"/>
  <c r="T141" i="12"/>
  <c r="V141" i="12"/>
  <c r="X141" i="12"/>
  <c r="Z148" i="12"/>
  <c r="T148" i="12"/>
  <c r="X148" i="12"/>
  <c r="AB148" i="12"/>
  <c r="V148" i="12"/>
  <c r="X183" i="12"/>
  <c r="V183" i="12"/>
  <c r="AB183" i="12"/>
  <c r="Z183" i="12"/>
  <c r="T183" i="12"/>
  <c r="X78" i="12"/>
  <c r="T78" i="12"/>
  <c r="V78" i="12"/>
  <c r="X184" i="12"/>
  <c r="Z184" i="12"/>
  <c r="T184" i="12"/>
  <c r="AB184" i="12"/>
  <c r="V184" i="12"/>
  <c r="V201" i="12"/>
  <c r="X201" i="12"/>
  <c r="Z201" i="12"/>
  <c r="T201" i="12"/>
  <c r="AB201" i="12"/>
  <c r="Z167" i="12"/>
  <c r="V167" i="12"/>
  <c r="X167" i="12"/>
  <c r="AB167" i="12"/>
  <c r="T167" i="12"/>
  <c r="Z208" i="12"/>
  <c r="X208" i="12"/>
  <c r="V208" i="12"/>
  <c r="T208" i="12"/>
  <c r="AB208" i="12"/>
  <c r="Z142" i="12"/>
  <c r="T142" i="12"/>
  <c r="X142" i="12"/>
  <c r="V142" i="12"/>
  <c r="AB142" i="12"/>
  <c r="X159" i="12"/>
  <c r="AB159" i="12"/>
  <c r="Z159" i="12"/>
  <c r="V159" i="12"/>
  <c r="T159" i="12"/>
  <c r="V80" i="12"/>
  <c r="X80" i="12"/>
  <c r="T80" i="12"/>
  <c r="Z207" i="12"/>
  <c r="T207" i="12"/>
  <c r="AB207" i="12"/>
  <c r="X207" i="12"/>
  <c r="V207" i="12"/>
  <c r="V202" i="12"/>
  <c r="AB202" i="12"/>
  <c r="Z202" i="12"/>
  <c r="X202" i="12"/>
  <c r="T202" i="12"/>
  <c r="T178" i="12"/>
  <c r="X178" i="12"/>
  <c r="Z178" i="12"/>
  <c r="AB178" i="12"/>
  <c r="V178" i="12"/>
  <c r="T154" i="12"/>
  <c r="AB154" i="12"/>
  <c r="X154" i="12"/>
  <c r="V154" i="12"/>
  <c r="Z154" i="12"/>
  <c r="T157" i="12"/>
  <c r="V157" i="12"/>
  <c r="Z157" i="12"/>
  <c r="AB157" i="12"/>
  <c r="X157" i="12"/>
  <c r="X199" i="12"/>
  <c r="Z199" i="12"/>
  <c r="T199" i="12"/>
  <c r="AB199" i="12"/>
  <c r="V199" i="12"/>
  <c r="Z198" i="12"/>
  <c r="T198" i="12"/>
  <c r="V198" i="12"/>
  <c r="X198" i="12"/>
  <c r="AB198" i="12"/>
  <c r="V152" i="12"/>
  <c r="X152" i="12"/>
  <c r="AB152" i="12"/>
  <c r="Z152" i="12"/>
  <c r="T152" i="12"/>
  <c r="AB158" i="12"/>
  <c r="V158" i="12"/>
  <c r="T158" i="12"/>
  <c r="Z158" i="12"/>
  <c r="X158" i="12"/>
  <c r="AB192" i="12"/>
  <c r="X192" i="12"/>
  <c r="V192" i="12"/>
  <c r="T192" i="12"/>
  <c r="Z192" i="12"/>
  <c r="AB145" i="12"/>
  <c r="Z145" i="12"/>
  <c r="T145" i="12"/>
  <c r="X145" i="12"/>
  <c r="V145" i="12"/>
  <c r="AB165" i="12"/>
  <c r="Z165" i="12"/>
  <c r="X165" i="12"/>
  <c r="V165" i="12"/>
  <c r="T165" i="12"/>
  <c r="Z194" i="12"/>
  <c r="X194" i="12"/>
  <c r="T194" i="12"/>
  <c r="V194" i="12"/>
  <c r="AB194" i="12"/>
  <c r="T206" i="12"/>
  <c r="AB206" i="12"/>
  <c r="X206" i="12"/>
  <c r="V206" i="12"/>
  <c r="Z206" i="12"/>
  <c r="N186" i="12"/>
  <c r="R186" i="12"/>
  <c r="P186" i="12"/>
  <c r="N217" i="12"/>
  <c r="P217" i="12"/>
  <c r="R217" i="12"/>
  <c r="N190" i="12"/>
  <c r="R190" i="12"/>
  <c r="P190" i="12"/>
  <c r="N150" i="12"/>
  <c r="R150" i="12"/>
  <c r="P150" i="12"/>
  <c r="R153" i="12"/>
  <c r="P153" i="12"/>
  <c r="N153" i="12"/>
  <c r="R209" i="12"/>
  <c r="N209" i="12"/>
  <c r="P209" i="12"/>
  <c r="R193" i="12"/>
  <c r="P193" i="12"/>
  <c r="N193" i="12"/>
  <c r="P166" i="12"/>
  <c r="N166" i="12"/>
  <c r="R166" i="12"/>
  <c r="N144" i="12"/>
  <c r="P144" i="12"/>
  <c r="R144" i="12"/>
  <c r="P170" i="12"/>
  <c r="R170" i="12"/>
  <c r="N170" i="12"/>
  <c r="R205" i="12"/>
  <c r="P205" i="12"/>
  <c r="N205" i="12"/>
  <c r="P197" i="12"/>
  <c r="R197" i="12"/>
  <c r="N197" i="12"/>
  <c r="N180" i="12"/>
  <c r="P180" i="12"/>
  <c r="R180" i="12"/>
  <c r="R143" i="12"/>
  <c r="P143" i="12"/>
  <c r="N143" i="12"/>
  <c r="R187" i="12"/>
  <c r="N187" i="12"/>
  <c r="P187" i="12"/>
  <c r="R162" i="12"/>
  <c r="N162" i="12"/>
  <c r="P162" i="12"/>
  <c r="R164" i="12"/>
  <c r="N164" i="12"/>
  <c r="P164" i="12"/>
  <c r="P141" i="12"/>
  <c r="R141" i="12"/>
  <c r="N141" i="12"/>
  <c r="P148" i="12"/>
  <c r="R148" i="12"/>
  <c r="N148" i="12"/>
  <c r="N183" i="12"/>
  <c r="R183" i="12"/>
  <c r="P183" i="12"/>
  <c r="H80" i="12"/>
  <c r="R80" i="12"/>
  <c r="P207" i="12"/>
  <c r="N207" i="12"/>
  <c r="R207" i="12"/>
  <c r="N202" i="12"/>
  <c r="P202" i="12"/>
  <c r="R202" i="12"/>
  <c r="P178" i="12"/>
  <c r="R178" i="12"/>
  <c r="N178" i="12"/>
  <c r="N154" i="12"/>
  <c r="P154" i="12"/>
  <c r="R154" i="12"/>
  <c r="R157" i="12"/>
  <c r="N157" i="12"/>
  <c r="P157" i="12"/>
  <c r="R199" i="12"/>
  <c r="N199" i="12"/>
  <c r="P199" i="12"/>
  <c r="N198" i="12"/>
  <c r="R198" i="12"/>
  <c r="P198" i="12"/>
  <c r="R152" i="12"/>
  <c r="P152" i="12"/>
  <c r="N152" i="12"/>
  <c r="R158" i="12"/>
  <c r="P158" i="12"/>
  <c r="N158" i="12"/>
  <c r="P192" i="12"/>
  <c r="N192" i="12"/>
  <c r="R192" i="12"/>
  <c r="R145" i="12"/>
  <c r="P145" i="12"/>
  <c r="N145" i="12"/>
  <c r="N165" i="12"/>
  <c r="R165" i="12"/>
  <c r="P165" i="12"/>
  <c r="R194" i="12"/>
  <c r="P194" i="12"/>
  <c r="N194" i="12"/>
  <c r="N206" i="12"/>
  <c r="P206" i="12"/>
  <c r="R206" i="12"/>
  <c r="H82" i="12"/>
  <c r="R82" i="12"/>
  <c r="H78" i="12"/>
  <c r="R78" i="12"/>
  <c r="P204" i="12"/>
  <c r="R204" i="12"/>
  <c r="N204" i="12"/>
  <c r="P184" i="12"/>
  <c r="R184" i="12"/>
  <c r="N184" i="12"/>
  <c r="P171" i="12"/>
  <c r="N171" i="12"/>
  <c r="R171" i="12"/>
  <c r="N151" i="12"/>
  <c r="R151" i="12"/>
  <c r="P151" i="12"/>
  <c r="P201" i="12"/>
  <c r="R201" i="12"/>
  <c r="N201" i="12"/>
  <c r="P215" i="12"/>
  <c r="R215" i="12"/>
  <c r="N215" i="12"/>
  <c r="R196" i="12"/>
  <c r="P196" i="12"/>
  <c r="N196" i="12"/>
  <c r="R167" i="12"/>
  <c r="N167" i="12"/>
  <c r="P167" i="12"/>
  <c r="P147" i="12"/>
  <c r="N147" i="12"/>
  <c r="R147" i="12"/>
  <c r="N216" i="12"/>
  <c r="P216" i="12"/>
  <c r="R216" i="12"/>
  <c r="P208" i="12"/>
  <c r="R208" i="12"/>
  <c r="N208" i="12"/>
  <c r="R182" i="12"/>
  <c r="P182" i="12"/>
  <c r="N182" i="12"/>
  <c r="N168" i="12"/>
  <c r="P168" i="12"/>
  <c r="R168" i="12"/>
  <c r="P142" i="12"/>
  <c r="R142" i="12"/>
  <c r="N142" i="12"/>
  <c r="R200" i="12"/>
  <c r="P200" i="12"/>
  <c r="N200" i="12"/>
  <c r="R160" i="12"/>
  <c r="P160" i="12"/>
  <c r="N160" i="12"/>
  <c r="N159" i="12"/>
  <c r="R159" i="12"/>
  <c r="P159" i="12"/>
  <c r="N189" i="12"/>
  <c r="P189" i="12"/>
  <c r="R189" i="12"/>
  <c r="N181" i="12"/>
  <c r="R181" i="12"/>
  <c r="P181" i="12"/>
  <c r="R218" i="12"/>
  <c r="N218" i="12"/>
  <c r="P218" i="12"/>
  <c r="H79" i="12"/>
  <c r="R79" i="12"/>
  <c r="H81" i="12"/>
  <c r="R81" i="12"/>
  <c r="N203" i="12"/>
  <c r="P203" i="12"/>
  <c r="R203" i="12"/>
  <c r="R188" i="12"/>
  <c r="P188" i="12"/>
  <c r="N188" i="12"/>
  <c r="R169" i="12"/>
  <c r="N169" i="12"/>
  <c r="P169" i="12"/>
  <c r="P156" i="12"/>
  <c r="N156" i="12"/>
  <c r="R156" i="12"/>
  <c r="R172" i="12"/>
  <c r="P172" i="12"/>
  <c r="N172" i="12"/>
  <c r="R161" i="12"/>
  <c r="P161" i="12"/>
  <c r="N161" i="12"/>
  <c r="N185" i="12"/>
  <c r="P185" i="12"/>
  <c r="R185" i="12"/>
  <c r="P195" i="12"/>
  <c r="R195" i="12"/>
  <c r="N195" i="12"/>
  <c r="N191" i="12"/>
  <c r="R191" i="12"/>
  <c r="P191" i="12"/>
  <c r="R155" i="12"/>
  <c r="P155" i="12"/>
  <c r="N155" i="12"/>
  <c r="P149" i="12"/>
  <c r="N149" i="12"/>
  <c r="R149" i="12"/>
  <c r="P179" i="12"/>
  <c r="N179" i="12"/>
  <c r="R179" i="12"/>
  <c r="D186" i="12"/>
  <c r="H186" i="12"/>
  <c r="J186" i="12"/>
  <c r="D217" i="12"/>
  <c r="J217" i="12"/>
  <c r="H217" i="12"/>
  <c r="D190" i="12"/>
  <c r="J190" i="12"/>
  <c r="H190" i="12"/>
  <c r="D150" i="12"/>
  <c r="J150" i="12"/>
  <c r="H150" i="12"/>
  <c r="D153" i="12"/>
  <c r="H153" i="12"/>
  <c r="J153" i="12"/>
  <c r="D209" i="12"/>
  <c r="J209" i="12"/>
  <c r="H209" i="12"/>
  <c r="D193" i="12"/>
  <c r="J193" i="12"/>
  <c r="H193" i="12"/>
  <c r="D166" i="12"/>
  <c r="J166" i="12"/>
  <c r="H166" i="12"/>
  <c r="D144" i="12"/>
  <c r="H144" i="12"/>
  <c r="J144" i="12"/>
  <c r="D170" i="12"/>
  <c r="J170" i="12"/>
  <c r="H170" i="12"/>
  <c r="D205" i="12"/>
  <c r="H205" i="12"/>
  <c r="J205" i="12"/>
  <c r="D197" i="12"/>
  <c r="J197" i="12"/>
  <c r="H197" i="12"/>
  <c r="D180" i="12"/>
  <c r="H180" i="12"/>
  <c r="J180" i="12"/>
  <c r="D143" i="12"/>
  <c r="H143" i="12"/>
  <c r="J143" i="12"/>
  <c r="D187" i="12"/>
  <c r="J187" i="12"/>
  <c r="H187" i="12"/>
  <c r="D162" i="12"/>
  <c r="H162" i="12"/>
  <c r="J162" i="12"/>
  <c r="D164" i="12"/>
  <c r="H164" i="12"/>
  <c r="J164" i="12"/>
  <c r="D141" i="12"/>
  <c r="J141" i="12"/>
  <c r="H141" i="12"/>
  <c r="D148" i="12"/>
  <c r="H148" i="12"/>
  <c r="J148" i="12"/>
  <c r="D183" i="12"/>
  <c r="H183" i="12"/>
  <c r="J183" i="12"/>
  <c r="D207" i="12"/>
  <c r="J207" i="12"/>
  <c r="H207" i="12"/>
  <c r="D202" i="12"/>
  <c r="H202" i="12"/>
  <c r="J202" i="12"/>
  <c r="D178" i="12"/>
  <c r="H178" i="12"/>
  <c r="J178" i="12"/>
  <c r="D154" i="12"/>
  <c r="H154" i="12"/>
  <c r="J154" i="12"/>
  <c r="D157" i="12"/>
  <c r="J157" i="12"/>
  <c r="H157" i="12"/>
  <c r="D199" i="12"/>
  <c r="H199" i="12"/>
  <c r="J199" i="12"/>
  <c r="D198" i="12"/>
  <c r="H198" i="12"/>
  <c r="J198" i="12"/>
  <c r="D152" i="12"/>
  <c r="J152" i="12"/>
  <c r="H152" i="12"/>
  <c r="D158" i="12"/>
  <c r="H158" i="12"/>
  <c r="J158" i="12"/>
  <c r="D192" i="12"/>
  <c r="H192" i="12"/>
  <c r="J192" i="12"/>
  <c r="D145" i="12"/>
  <c r="J145" i="12"/>
  <c r="H145" i="12"/>
  <c r="D165" i="12"/>
  <c r="J165" i="12"/>
  <c r="H165" i="12"/>
  <c r="D194" i="12"/>
  <c r="J194" i="12"/>
  <c r="H194" i="12"/>
  <c r="D206" i="12"/>
  <c r="J206" i="12"/>
  <c r="H206" i="12"/>
  <c r="D204" i="12"/>
  <c r="J204" i="12"/>
  <c r="H204" i="12"/>
  <c r="D184" i="12"/>
  <c r="H184" i="12"/>
  <c r="J184" i="12"/>
  <c r="D171" i="12"/>
  <c r="J171" i="12"/>
  <c r="H171" i="12"/>
  <c r="D151" i="12"/>
  <c r="H151" i="12"/>
  <c r="J151" i="12"/>
  <c r="D201" i="12"/>
  <c r="J201" i="12"/>
  <c r="H201" i="12"/>
  <c r="D215" i="12"/>
  <c r="J215" i="12"/>
  <c r="H215" i="12"/>
  <c r="D196" i="12"/>
  <c r="J196" i="12"/>
  <c r="H196" i="12"/>
  <c r="D167" i="12"/>
  <c r="J167" i="12"/>
  <c r="H167" i="12"/>
  <c r="D147" i="12"/>
  <c r="J147" i="12"/>
  <c r="H147" i="12"/>
  <c r="D216" i="12"/>
  <c r="J216" i="12"/>
  <c r="H216" i="12"/>
  <c r="D208" i="12"/>
  <c r="H208" i="12"/>
  <c r="J208" i="12"/>
  <c r="D182" i="12"/>
  <c r="J182" i="12"/>
  <c r="H182" i="12"/>
  <c r="D168" i="12"/>
  <c r="J168" i="12"/>
  <c r="H168" i="12"/>
  <c r="D142" i="12"/>
  <c r="H142" i="12"/>
  <c r="J142" i="12"/>
  <c r="D200" i="12"/>
  <c r="J200" i="12"/>
  <c r="H200" i="12"/>
  <c r="D160" i="12"/>
  <c r="H160" i="12"/>
  <c r="J160" i="12"/>
  <c r="D159" i="12"/>
  <c r="J159" i="12"/>
  <c r="H159" i="12"/>
  <c r="D189" i="12"/>
  <c r="H189" i="12"/>
  <c r="J189" i="12"/>
  <c r="D181" i="12"/>
  <c r="J181" i="12"/>
  <c r="H181" i="12"/>
  <c r="D218" i="12"/>
  <c r="H218" i="12"/>
  <c r="J218" i="12"/>
  <c r="D203" i="12"/>
  <c r="J203" i="12"/>
  <c r="H203" i="12"/>
  <c r="D188" i="12"/>
  <c r="H188" i="12"/>
  <c r="J188" i="12"/>
  <c r="D169" i="12"/>
  <c r="J169" i="12"/>
  <c r="H169" i="12"/>
  <c r="D156" i="12"/>
  <c r="H156" i="12"/>
  <c r="J156" i="12"/>
  <c r="D172" i="12"/>
  <c r="H172" i="12"/>
  <c r="J172" i="12"/>
  <c r="D161" i="12"/>
  <c r="H161" i="12"/>
  <c r="J161" i="12"/>
  <c r="D185" i="12"/>
  <c r="H185" i="12"/>
  <c r="J185" i="12"/>
  <c r="D195" i="12"/>
  <c r="J195" i="12"/>
  <c r="H195" i="12"/>
  <c r="D191" i="12"/>
  <c r="J191" i="12"/>
  <c r="H191" i="12"/>
  <c r="D155" i="12"/>
  <c r="J155" i="12"/>
  <c r="H155" i="12"/>
  <c r="D149" i="12"/>
  <c r="J149" i="12"/>
  <c r="H149" i="12"/>
  <c r="D179" i="12"/>
  <c r="J179" i="12"/>
  <c r="H179" i="12"/>
  <c r="X108" i="12"/>
  <c r="D108" i="12"/>
  <c r="X105" i="12"/>
  <c r="D105" i="12"/>
  <c r="X106" i="12"/>
  <c r="D106" i="12"/>
  <c r="X123" i="12"/>
  <c r="D123" i="12"/>
  <c r="X129" i="12"/>
  <c r="D129" i="12"/>
  <c r="X116" i="12"/>
  <c r="D116" i="12"/>
  <c r="J80" i="12"/>
  <c r="D80" i="12"/>
  <c r="X104" i="12"/>
  <c r="D104" i="12"/>
  <c r="X112" i="12"/>
  <c r="D112" i="12"/>
  <c r="X115" i="12"/>
  <c r="D115" i="12"/>
  <c r="X120" i="12"/>
  <c r="D120" i="12"/>
  <c r="X110" i="12"/>
  <c r="D110" i="12"/>
  <c r="X135" i="12"/>
  <c r="D135" i="12"/>
  <c r="X119" i="12"/>
  <c r="D119" i="12"/>
  <c r="X122" i="12"/>
  <c r="D122" i="12"/>
  <c r="X131" i="12"/>
  <c r="D131" i="12"/>
  <c r="X107" i="12"/>
  <c r="D107" i="12"/>
  <c r="X118" i="12"/>
  <c r="D118" i="12"/>
  <c r="X133" i="12"/>
  <c r="D133" i="12"/>
  <c r="X114" i="12"/>
  <c r="D114" i="12"/>
  <c r="X132" i="12"/>
  <c r="D132" i="12"/>
  <c r="X111" i="12"/>
  <c r="D111" i="12"/>
  <c r="X117" i="12"/>
  <c r="D117" i="12"/>
  <c r="J78" i="12"/>
  <c r="D78" i="12"/>
  <c r="X121" i="12"/>
  <c r="D121" i="12"/>
  <c r="X130" i="12"/>
  <c r="D130" i="12"/>
  <c r="X125" i="12"/>
  <c r="D125" i="12"/>
  <c r="J79" i="12"/>
  <c r="D79" i="12"/>
  <c r="X126" i="12"/>
  <c r="D126" i="12"/>
  <c r="X124" i="12"/>
  <c r="D124" i="12"/>
  <c r="J82" i="12"/>
  <c r="D82" i="12"/>
  <c r="X113" i="12"/>
  <c r="D113" i="12"/>
  <c r="J81" i="12"/>
  <c r="D81" i="12"/>
  <c r="X127" i="12"/>
  <c r="D127" i="12"/>
  <c r="X128" i="12"/>
  <c r="D128" i="12"/>
  <c r="X134" i="12"/>
  <c r="D134" i="12"/>
  <c r="X109" i="12"/>
  <c r="D109" i="12"/>
  <c r="AI33" i="4"/>
  <c r="J108" i="12"/>
  <c r="T108" i="12"/>
  <c r="R108" i="12"/>
  <c r="V108" i="12"/>
  <c r="T104" i="12"/>
  <c r="R104" i="12"/>
  <c r="V104" i="12"/>
  <c r="V112" i="12"/>
  <c r="T112" i="12"/>
  <c r="R112" i="12"/>
  <c r="V115" i="12"/>
  <c r="T115" i="12"/>
  <c r="R115" i="12"/>
  <c r="J120" i="12"/>
  <c r="V120" i="12"/>
  <c r="T120" i="12"/>
  <c r="R120" i="12"/>
  <c r="V110" i="12"/>
  <c r="T110" i="12"/>
  <c r="R110" i="12"/>
  <c r="V135" i="12"/>
  <c r="R135" i="12"/>
  <c r="T135" i="12"/>
  <c r="T119" i="12"/>
  <c r="R119" i="12"/>
  <c r="V119" i="12"/>
  <c r="J122" i="12"/>
  <c r="T122" i="12"/>
  <c r="R122" i="12"/>
  <c r="V122" i="12"/>
  <c r="T111" i="12"/>
  <c r="V111" i="12"/>
  <c r="R111" i="12"/>
  <c r="T107" i="12"/>
  <c r="R107" i="12"/>
  <c r="V107" i="12"/>
  <c r="J117" i="12"/>
  <c r="R117" i="12"/>
  <c r="V117" i="12"/>
  <c r="T117" i="12"/>
  <c r="J118" i="12"/>
  <c r="R118" i="12"/>
  <c r="V118" i="12"/>
  <c r="T118" i="12"/>
  <c r="T121" i="12"/>
  <c r="V121" i="12"/>
  <c r="R121" i="12"/>
  <c r="J133" i="12"/>
  <c r="T133" i="12"/>
  <c r="V133" i="12"/>
  <c r="R133" i="12"/>
  <c r="R130" i="12"/>
  <c r="V130" i="12"/>
  <c r="T130" i="12"/>
  <c r="R125" i="12"/>
  <c r="T125" i="12"/>
  <c r="V125" i="12"/>
  <c r="V116" i="12"/>
  <c r="R116" i="12"/>
  <c r="T116" i="12"/>
  <c r="R126" i="12"/>
  <c r="V126" i="12"/>
  <c r="T126" i="12"/>
  <c r="T124" i="12"/>
  <c r="R124" i="12"/>
  <c r="V124" i="12"/>
  <c r="J113" i="12"/>
  <c r="R113" i="12"/>
  <c r="V113" i="12"/>
  <c r="T113" i="12"/>
  <c r="R127" i="12"/>
  <c r="V127" i="12"/>
  <c r="T127" i="12"/>
  <c r="J128" i="12"/>
  <c r="R128" i="12"/>
  <c r="T128" i="12"/>
  <c r="V128" i="12"/>
  <c r="J134" i="12"/>
  <c r="R134" i="12"/>
  <c r="T134" i="12"/>
  <c r="V134" i="12"/>
  <c r="V109" i="12"/>
  <c r="T109" i="12"/>
  <c r="R109" i="12"/>
  <c r="V114" i="12"/>
  <c r="T114" i="12"/>
  <c r="R114" i="12"/>
  <c r="V106" i="12"/>
  <c r="T106" i="12"/>
  <c r="R106" i="12"/>
  <c r="R131" i="12"/>
  <c r="T131" i="12"/>
  <c r="V131" i="12"/>
  <c r="J132" i="12"/>
  <c r="V132" i="12"/>
  <c r="R132" i="12"/>
  <c r="T132" i="12"/>
  <c r="R123" i="12"/>
  <c r="T123" i="12"/>
  <c r="V123" i="12"/>
  <c r="R105" i="12"/>
  <c r="V105" i="12"/>
  <c r="T105" i="12"/>
  <c r="J129" i="12"/>
  <c r="T129" i="12"/>
  <c r="V129" i="12"/>
  <c r="R129" i="12"/>
  <c r="P106" i="12"/>
  <c r="J106" i="12"/>
  <c r="P131" i="12"/>
  <c r="J131" i="12"/>
  <c r="P111" i="12"/>
  <c r="J111" i="12"/>
  <c r="P104" i="12"/>
  <c r="J104" i="12"/>
  <c r="P112" i="12"/>
  <c r="J112" i="12"/>
  <c r="P115" i="12"/>
  <c r="J115" i="12"/>
  <c r="P110" i="12"/>
  <c r="J110" i="12"/>
  <c r="P135" i="12"/>
  <c r="J135" i="12"/>
  <c r="P119" i="12"/>
  <c r="J119" i="12"/>
  <c r="P123" i="12"/>
  <c r="J123" i="12"/>
  <c r="P126" i="12"/>
  <c r="J126" i="12"/>
  <c r="P107" i="12"/>
  <c r="J107" i="12"/>
  <c r="P121" i="12"/>
  <c r="J121" i="12"/>
  <c r="P130" i="12"/>
  <c r="J130" i="12"/>
  <c r="P125" i="12"/>
  <c r="J125" i="12"/>
  <c r="P116" i="12"/>
  <c r="J116" i="12"/>
  <c r="P114" i="12"/>
  <c r="J114" i="12"/>
  <c r="P105" i="12"/>
  <c r="J105" i="12"/>
  <c r="P124" i="12"/>
  <c r="J124" i="12"/>
  <c r="P127" i="12"/>
  <c r="J127" i="12"/>
  <c r="P109" i="12"/>
  <c r="J109" i="12"/>
  <c r="AF83" i="12"/>
  <c r="AF101" i="12"/>
  <c r="P101" i="12"/>
  <c r="AF132" i="12"/>
  <c r="P132" i="12"/>
  <c r="AF129" i="12"/>
  <c r="P129" i="12"/>
  <c r="AF120" i="12"/>
  <c r="P120" i="12"/>
  <c r="AF122" i="12"/>
  <c r="P122" i="12"/>
  <c r="AF117" i="12"/>
  <c r="P117" i="12"/>
  <c r="AF118" i="12"/>
  <c r="P118" i="12"/>
  <c r="AF78" i="12"/>
  <c r="P78" i="12"/>
  <c r="AF133" i="12"/>
  <c r="P133" i="12"/>
  <c r="AF80" i="12"/>
  <c r="P80" i="12"/>
  <c r="AF79" i="12"/>
  <c r="P79" i="12"/>
  <c r="AF108" i="12"/>
  <c r="P108" i="12"/>
  <c r="AF82" i="12"/>
  <c r="P82" i="12"/>
  <c r="AF113" i="12"/>
  <c r="P113" i="12"/>
  <c r="AF81" i="12"/>
  <c r="P81" i="12"/>
  <c r="AF128" i="12"/>
  <c r="P128" i="12"/>
  <c r="AF134" i="12"/>
  <c r="P134" i="12"/>
  <c r="AF124" i="12"/>
  <c r="AF127" i="12"/>
  <c r="AF131" i="12"/>
  <c r="AF123" i="12"/>
  <c r="AF111" i="12"/>
  <c r="AF104" i="12"/>
  <c r="AF112" i="12"/>
  <c r="AF115" i="12"/>
  <c r="AF110" i="12"/>
  <c r="AF135" i="12"/>
  <c r="AF119" i="12"/>
  <c r="AF109" i="12"/>
  <c r="AF116" i="12"/>
  <c r="AF114" i="12"/>
  <c r="AF106" i="12"/>
  <c r="AF105" i="12"/>
  <c r="AF126" i="12"/>
  <c r="AF107" i="12"/>
  <c r="AF121" i="12"/>
  <c r="AF130" i="12"/>
  <c r="AF125" i="12"/>
  <c r="AJ116" i="12"/>
  <c r="AJ108" i="12"/>
  <c r="AE9" i="12"/>
  <c r="AJ111" i="12"/>
  <c r="AJ126" i="12"/>
  <c r="AJ112" i="12"/>
  <c r="AJ121" i="12"/>
  <c r="AJ109" i="12"/>
  <c r="AJ119" i="12"/>
  <c r="AJ101" i="12"/>
  <c r="AJ115" i="12"/>
  <c r="AJ124" i="12"/>
  <c r="AJ82" i="12"/>
  <c r="AJ78" i="12"/>
  <c r="AJ114" i="12"/>
  <c r="AJ117" i="12"/>
  <c r="AJ134" i="12"/>
  <c r="AJ122" i="12"/>
  <c r="AJ118" i="12"/>
  <c r="AJ127" i="12"/>
  <c r="AJ131" i="12"/>
  <c r="AJ129" i="12"/>
  <c r="AJ80" i="12"/>
  <c r="AJ113" i="12"/>
  <c r="AJ135" i="12"/>
  <c r="AJ123" i="12"/>
  <c r="AJ133" i="12"/>
  <c r="AJ83" i="12"/>
  <c r="AJ77" i="12"/>
  <c r="AJ104" i="12"/>
  <c r="AJ132" i="12"/>
  <c r="AJ120" i="12"/>
  <c r="AJ125" i="12"/>
  <c r="AJ130" i="12"/>
  <c r="AJ107" i="12"/>
  <c r="AJ106" i="12"/>
  <c r="AJ110" i="12"/>
  <c r="AJ128" i="12"/>
  <c r="AJ105" i="12"/>
  <c r="AJ79" i="12"/>
  <c r="AJ81" i="12"/>
  <c r="AE10" i="12"/>
  <c r="K29" i="8" s="1"/>
  <c r="AB80" i="12"/>
  <c r="AD80" i="12"/>
  <c r="AB111" i="12"/>
  <c r="AD111" i="12"/>
  <c r="AB126" i="12"/>
  <c r="AD126" i="12"/>
  <c r="AB107" i="12"/>
  <c r="AD107" i="12"/>
  <c r="AB112" i="12"/>
  <c r="AD112" i="12"/>
  <c r="AB131" i="12"/>
  <c r="AD131" i="12"/>
  <c r="AB127" i="12"/>
  <c r="AD127" i="12"/>
  <c r="AB128" i="12"/>
  <c r="AD128" i="12"/>
  <c r="AB130" i="12"/>
  <c r="AD130" i="12"/>
  <c r="AB129" i="12"/>
  <c r="AD129" i="12"/>
  <c r="AB124" i="12"/>
  <c r="AD124" i="12"/>
  <c r="AB114" i="12"/>
  <c r="AD114" i="12"/>
  <c r="AB115" i="12"/>
  <c r="AD115" i="12"/>
  <c r="AB132" i="12"/>
  <c r="AD132" i="12"/>
  <c r="AB134" i="12"/>
  <c r="AD134" i="12"/>
  <c r="AB122" i="12"/>
  <c r="AD122" i="12"/>
  <c r="AB79" i="12"/>
  <c r="AD79" i="12"/>
  <c r="AB116" i="12"/>
  <c r="AD116" i="12"/>
  <c r="AB108" i="12"/>
  <c r="AD108" i="12"/>
  <c r="AB83" i="12"/>
  <c r="AD83" i="12"/>
  <c r="AB104" i="12"/>
  <c r="AD104" i="12"/>
  <c r="AB118" i="12"/>
  <c r="AD118" i="12"/>
  <c r="AB113" i="12"/>
  <c r="AD113" i="12"/>
  <c r="AB78" i="12"/>
  <c r="AD78" i="12"/>
  <c r="AB121" i="12"/>
  <c r="AD121" i="12"/>
  <c r="AB110" i="12"/>
  <c r="AD110" i="12"/>
  <c r="AB123" i="12"/>
  <c r="AD123" i="12"/>
  <c r="AB105" i="12"/>
  <c r="AD105" i="12"/>
  <c r="AB125" i="12"/>
  <c r="AD125" i="12"/>
  <c r="AB77" i="12"/>
  <c r="AD77" i="12"/>
  <c r="AB117" i="12"/>
  <c r="AD117" i="12"/>
  <c r="AB82" i="12"/>
  <c r="AD82" i="12"/>
  <c r="AB101" i="12"/>
  <c r="AD101" i="12"/>
  <c r="AB106" i="12"/>
  <c r="AD106" i="12"/>
  <c r="AB81" i="12"/>
  <c r="AD81" i="12"/>
  <c r="AB120" i="12"/>
  <c r="AD120" i="12"/>
  <c r="AB133" i="12"/>
  <c r="AD133" i="12"/>
  <c r="AB135" i="12"/>
  <c r="AD135" i="12"/>
  <c r="AB119" i="12"/>
  <c r="AD119" i="12"/>
  <c r="AB109" i="12"/>
  <c r="AD109" i="12"/>
  <c r="Z126" i="12"/>
  <c r="Z107" i="12"/>
  <c r="Z112" i="12"/>
  <c r="Z128" i="12"/>
  <c r="Z129" i="12"/>
  <c r="Z124" i="12"/>
  <c r="Z114" i="12"/>
  <c r="Z115" i="12"/>
  <c r="Z132" i="12"/>
  <c r="Z134" i="12"/>
  <c r="Z122" i="12"/>
  <c r="Z77" i="12"/>
  <c r="Z111" i="12"/>
  <c r="Z131" i="12"/>
  <c r="Z127" i="12"/>
  <c r="Z130" i="12"/>
  <c r="Z79" i="12"/>
  <c r="Z116" i="12"/>
  <c r="Z108" i="12"/>
  <c r="Z83" i="12"/>
  <c r="Z104" i="12"/>
  <c r="Z118" i="12"/>
  <c r="Z113" i="12"/>
  <c r="Z78" i="12"/>
  <c r="Z121" i="12"/>
  <c r="Z110" i="12"/>
  <c r="Z123" i="12"/>
  <c r="Z105" i="12"/>
  <c r="Z125" i="12"/>
  <c r="Z80" i="12"/>
  <c r="Z117" i="12"/>
  <c r="Z82" i="12"/>
  <c r="Z101" i="12"/>
  <c r="Z106" i="12"/>
  <c r="Z81" i="12"/>
  <c r="Z120" i="12"/>
  <c r="Z133" i="12"/>
  <c r="Z135" i="12"/>
  <c r="Z119" i="12"/>
  <c r="Z109" i="12"/>
  <c r="L107" i="12"/>
  <c r="N107" i="12"/>
  <c r="L130" i="12"/>
  <c r="N130" i="12"/>
  <c r="L111" i="12"/>
  <c r="N111" i="12"/>
  <c r="L112" i="12"/>
  <c r="N112" i="12"/>
  <c r="L127" i="12"/>
  <c r="N127" i="12"/>
  <c r="L132" i="12"/>
  <c r="N132" i="12"/>
  <c r="L131" i="12"/>
  <c r="N131" i="12"/>
  <c r="L128" i="12"/>
  <c r="N128" i="12"/>
  <c r="L129" i="12"/>
  <c r="N129" i="12"/>
  <c r="L114" i="12"/>
  <c r="N114" i="12"/>
  <c r="L115" i="12"/>
  <c r="N115" i="12"/>
  <c r="L122" i="12"/>
  <c r="N122" i="12"/>
  <c r="L79" i="12"/>
  <c r="N79" i="12"/>
  <c r="L116" i="12"/>
  <c r="N116" i="12"/>
  <c r="L108" i="12"/>
  <c r="N108" i="12"/>
  <c r="L104" i="12"/>
  <c r="N104" i="12"/>
  <c r="L118" i="12"/>
  <c r="N118" i="12"/>
  <c r="L113" i="12"/>
  <c r="N113" i="12"/>
  <c r="L78" i="12"/>
  <c r="N78" i="12"/>
  <c r="L121" i="12"/>
  <c r="N121" i="12"/>
  <c r="L110" i="12"/>
  <c r="N110" i="12"/>
  <c r="L123" i="12"/>
  <c r="N123" i="12"/>
  <c r="L105" i="12"/>
  <c r="N105" i="12"/>
  <c r="L125" i="12"/>
  <c r="N125" i="12"/>
  <c r="L126" i="12"/>
  <c r="N126" i="12"/>
  <c r="L124" i="12"/>
  <c r="N124" i="12"/>
  <c r="L134" i="12"/>
  <c r="N134" i="12"/>
  <c r="L77" i="12"/>
  <c r="N77" i="12"/>
  <c r="L80" i="12"/>
  <c r="N80" i="12"/>
  <c r="L117" i="12"/>
  <c r="N117" i="12"/>
  <c r="L82" i="12"/>
  <c r="N82" i="12"/>
  <c r="L101" i="12"/>
  <c r="N101" i="12"/>
  <c r="L106" i="12"/>
  <c r="N106" i="12"/>
  <c r="L81" i="12"/>
  <c r="N81" i="12"/>
  <c r="L120" i="12"/>
  <c r="N120" i="12"/>
  <c r="L133" i="12"/>
  <c r="N133" i="12"/>
  <c r="L135" i="12"/>
  <c r="N135" i="12"/>
  <c r="L119" i="12"/>
  <c r="N119" i="12"/>
  <c r="L109" i="12"/>
  <c r="N109" i="12"/>
  <c r="H111" i="12"/>
  <c r="H126" i="12"/>
  <c r="H107" i="12"/>
  <c r="H112" i="12"/>
  <c r="H131" i="12"/>
  <c r="H127" i="12"/>
  <c r="H128" i="12"/>
  <c r="H130" i="12"/>
  <c r="H129" i="12"/>
  <c r="H124" i="12"/>
  <c r="H114" i="12"/>
  <c r="H115" i="12"/>
  <c r="H132" i="12"/>
  <c r="H134" i="12"/>
  <c r="H122" i="12"/>
  <c r="H116" i="12"/>
  <c r="H108" i="12"/>
  <c r="H104" i="12"/>
  <c r="H118" i="12"/>
  <c r="H113" i="12"/>
  <c r="H121" i="12"/>
  <c r="H110" i="12"/>
  <c r="H123" i="12"/>
  <c r="H105" i="12"/>
  <c r="H125" i="12"/>
  <c r="H117" i="12"/>
  <c r="D101" i="12"/>
  <c r="F101" i="12"/>
  <c r="H101" i="12"/>
  <c r="H106" i="12"/>
  <c r="H120" i="12"/>
  <c r="H133" i="12"/>
  <c r="H135" i="12"/>
  <c r="H119" i="12"/>
  <c r="H109" i="12"/>
  <c r="W9" i="12" l="1"/>
  <c r="O9" i="12"/>
  <c r="J21" i="8" s="1"/>
  <c r="S9" i="12"/>
  <c r="J23" i="8" s="1"/>
  <c r="C9" i="12"/>
  <c r="J15" i="8" s="1"/>
  <c r="AA9" i="12"/>
  <c r="O10" i="12"/>
  <c r="Q10" i="12"/>
  <c r="G9" i="12"/>
  <c r="J17" i="8" s="1"/>
  <c r="J25" i="8"/>
  <c r="S10" i="12"/>
  <c r="C10" i="12"/>
  <c r="K15" i="8" s="1"/>
  <c r="Y10" i="12"/>
  <c r="K26" i="8" s="1"/>
  <c r="AA10" i="12"/>
  <c r="K27" i="8" s="1"/>
  <c r="I9" i="12"/>
  <c r="J18" i="8" s="1"/>
  <c r="W10" i="12"/>
  <c r="W11" i="12" s="1"/>
  <c r="U9" i="12"/>
  <c r="J24" i="8" s="1"/>
  <c r="G10" i="12"/>
  <c r="K17" i="8" s="1"/>
  <c r="M9" i="12"/>
  <c r="J20" i="8" s="1"/>
  <c r="M10" i="12"/>
  <c r="K20" i="8" s="1"/>
  <c r="Y9" i="12"/>
  <c r="J26" i="8" s="1"/>
  <c r="I10" i="12"/>
  <c r="U10" i="12"/>
  <c r="Q9" i="12"/>
  <c r="J22" i="8" s="1"/>
  <c r="J27" i="8"/>
  <c r="AC9" i="12"/>
  <c r="E9" i="12"/>
  <c r="J16" i="8" s="1"/>
  <c r="J19" i="8"/>
  <c r="K21" i="8"/>
  <c r="AI10" i="12"/>
  <c r="K31" i="8" s="1"/>
  <c r="AI9" i="12"/>
  <c r="AE11" i="12"/>
  <c r="M29" i="8"/>
  <c r="AC10" i="12"/>
  <c r="K28" i="8" s="1"/>
  <c r="K19" i="8"/>
  <c r="K24" i="8"/>
  <c r="K23" i="8"/>
  <c r="K22" i="8"/>
  <c r="E10" i="12"/>
  <c r="K16" i="8" s="1"/>
  <c r="M16" i="8" l="1"/>
  <c r="K25" i="8"/>
  <c r="M25" i="8" s="1"/>
  <c r="G11" i="12"/>
  <c r="M21" i="8"/>
  <c r="K18" i="8"/>
  <c r="M18" i="8" s="1"/>
  <c r="I11" i="12"/>
  <c r="O11" i="12"/>
  <c r="M15" i="8"/>
  <c r="C11" i="12"/>
  <c r="M19" i="8"/>
  <c r="M31" i="8"/>
  <c r="AI11" i="12"/>
  <c r="U11" i="12"/>
  <c r="M24" i="8"/>
  <c r="AA11" i="12"/>
  <c r="M27" i="8"/>
  <c r="M28" i="8"/>
  <c r="AC11" i="12"/>
  <c r="M26" i="8"/>
  <c r="Y11" i="12"/>
  <c r="K11" i="12"/>
  <c r="M22" i="8"/>
  <c r="Q11" i="12"/>
  <c r="M20" i="8"/>
  <c r="M11" i="12"/>
  <c r="M23" i="8"/>
  <c r="S11" i="12"/>
  <c r="M17" i="8"/>
  <c r="E11" i="12"/>
  <c r="T16" i="8" l="1"/>
  <c r="T20" i="8"/>
  <c r="T24" i="8"/>
  <c r="T28" i="8"/>
  <c r="T17" i="8"/>
  <c r="T21" i="8"/>
  <c r="T25" i="8"/>
  <c r="T29" i="8"/>
  <c r="T18" i="8"/>
  <c r="T22" i="8"/>
  <c r="T26" i="8"/>
  <c r="T30" i="8"/>
  <c r="T19" i="8"/>
  <c r="T23" i="8"/>
  <c r="T27" i="8"/>
  <c r="T31" i="8"/>
  <c r="T15" i="8"/>
  <c r="N16" i="8" l="1"/>
  <c r="N25" i="8"/>
  <c r="N17" i="8"/>
  <c r="N24" i="8"/>
  <c r="N27" i="8"/>
  <c r="N21" i="8"/>
  <c r="N20" i="8"/>
  <c r="N18" i="8"/>
  <c r="N26" i="8"/>
  <c r="N23" i="8"/>
  <c r="N22" i="8"/>
  <c r="N1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T11" authorId="0" shapeId="0" xr:uid="{00000000-0006-0000-0300-000001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8" authorId="0" shapeId="0" xr:uid="{00000000-0006-0000-0300-000002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65" authorId="0" shapeId="0" xr:uid="{00000000-0006-0000-0300-000003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92" authorId="0" shapeId="0" xr:uid="{00000000-0006-0000-0300-000004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119" authorId="0" shapeId="0" xr:uid="{00000000-0006-0000-0300-000005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146" authorId="0" shapeId="0" xr:uid="{00000000-0006-0000-0300-000006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173" authorId="0" shapeId="0" xr:uid="{00000000-0006-0000-0300-000007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200" authorId="0" shapeId="0" xr:uid="{00000000-0006-0000-0300-000008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227" authorId="0" shapeId="0" xr:uid="{00000000-0006-0000-0300-000009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254" authorId="0" shapeId="0" xr:uid="{00000000-0006-0000-0300-00000A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281" authorId="0" shapeId="0" xr:uid="{00000000-0006-0000-0300-00000B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08" authorId="0" shapeId="0" xr:uid="{00000000-0006-0000-0300-00000C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35" authorId="0" shapeId="0" xr:uid="{00000000-0006-0000-0300-00000D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62" authorId="0" shapeId="0" xr:uid="{00000000-0006-0000-0300-00000E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89" authorId="0" shapeId="0" xr:uid="{00000000-0006-0000-0300-00000F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416" authorId="0" shapeId="0" xr:uid="{00000000-0006-0000-0300-000010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443" authorId="0" shapeId="0" xr:uid="{00000000-0006-0000-0300-000011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CL35" authorId="0" shapeId="0" xr:uid="{00000000-0006-0000-0600-000005000000}">
      <text>
        <r>
          <rPr>
            <b/>
            <sz val="9"/>
            <color rgb="FF000000"/>
            <rFont val="Tahoma"/>
            <family val="2"/>
          </rPr>
          <t>AA, Hidro, Seg, Elect</t>
        </r>
      </text>
    </comment>
    <comment ref="DE35" authorId="0" shapeId="0" xr:uid="{00000000-0006-0000-0600-000006000000}">
      <text>
        <r>
          <rPr>
            <b/>
            <sz val="9"/>
            <color rgb="FF000000"/>
            <rFont val="Tahoma"/>
            <family val="2"/>
          </rPr>
          <t>AA, Hidro, Seg, Elect</t>
        </r>
      </text>
    </comment>
    <comment ref="DX35" authorId="0" shapeId="0" xr:uid="{00000000-0006-0000-0600-000007000000}">
      <text>
        <r>
          <rPr>
            <b/>
            <sz val="9"/>
            <color rgb="FF000000"/>
            <rFont val="Tahoma"/>
            <family val="2"/>
          </rPr>
          <t>AA, Hidro, Seg, Elect</t>
        </r>
      </text>
    </comment>
    <comment ref="EQ35" authorId="0" shapeId="0" xr:uid="{00000000-0006-0000-0600-000008000000}">
      <text>
        <r>
          <rPr>
            <b/>
            <sz val="9"/>
            <color rgb="FF000000"/>
            <rFont val="Tahoma"/>
            <family val="2"/>
          </rPr>
          <t>AA, Hidro, Seg, Elect</t>
        </r>
      </text>
    </comment>
    <comment ref="FJ35" authorId="0" shapeId="0" xr:uid="{00000000-0006-0000-0600-000009000000}">
      <text>
        <r>
          <rPr>
            <b/>
            <sz val="9"/>
            <color rgb="FF000000"/>
            <rFont val="Tahoma"/>
            <family val="2"/>
          </rPr>
          <t>AA, Hidro, Seg, Elect</t>
        </r>
      </text>
    </comment>
    <comment ref="GC35" authorId="0" shapeId="0" xr:uid="{00000000-0006-0000-0600-00000A000000}">
      <text>
        <r>
          <rPr>
            <b/>
            <sz val="9"/>
            <color rgb="FF000000"/>
            <rFont val="Tahoma"/>
            <family val="2"/>
          </rPr>
          <t>AA, Hidro, Seg, Elect</t>
        </r>
      </text>
    </comment>
    <comment ref="GV35" authorId="0" shapeId="0" xr:uid="{00000000-0006-0000-0600-00000B000000}">
      <text>
        <r>
          <rPr>
            <b/>
            <sz val="9"/>
            <color rgb="FF000000"/>
            <rFont val="Tahoma"/>
            <family val="2"/>
          </rPr>
          <t>AA, Hidro, Seg, Elect</t>
        </r>
      </text>
    </comment>
    <comment ref="HO35" authorId="0" shapeId="0" xr:uid="{00000000-0006-0000-0600-00000C000000}">
      <text>
        <r>
          <rPr>
            <b/>
            <sz val="9"/>
            <color rgb="FF000000"/>
            <rFont val="Tahoma"/>
            <family val="2"/>
          </rPr>
          <t>AA, Hidro, Seg, Elect</t>
        </r>
      </text>
    </comment>
    <comment ref="IH35" authorId="0" shapeId="0" xr:uid="{00000000-0006-0000-0600-00000D000000}">
      <text>
        <r>
          <rPr>
            <b/>
            <sz val="9"/>
            <color rgb="FF000000"/>
            <rFont val="Tahoma"/>
            <family val="2"/>
          </rPr>
          <t>AA, Hidro, Seg, Elect</t>
        </r>
      </text>
    </comment>
    <comment ref="JA35" authorId="0" shapeId="0" xr:uid="{00000000-0006-0000-0600-00000E000000}">
      <text>
        <r>
          <rPr>
            <b/>
            <sz val="9"/>
            <color rgb="FF000000"/>
            <rFont val="Tahoma"/>
            <family val="2"/>
          </rPr>
          <t>AA, Hidro, Seg, Elect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D8" authorId="0" shapeId="0" xr:uid="{00000000-0006-0000-0900-000001000000}">
      <text>
        <r>
          <rPr>
            <b/>
            <sz val="9"/>
            <color rgb="FF000000"/>
            <rFont val="Tahoma"/>
            <family val="2"/>
          </rPr>
          <t>Fecha de la TRM</t>
        </r>
      </text>
    </comment>
  </commentList>
</comments>
</file>

<file path=xl/sharedStrings.xml><?xml version="1.0" encoding="utf-8"?>
<sst xmlns="http://schemas.openxmlformats.org/spreadsheetml/2006/main" count="2205" uniqueCount="395">
  <si>
    <t>UNIVERSIDAD DE ANTIOQUIA</t>
  </si>
  <si>
    <t>OBJETO:</t>
  </si>
  <si>
    <t>NRO</t>
  </si>
  <si>
    <t>OFERENTE</t>
  </si>
  <si>
    <r>
      <rPr>
        <b/>
        <sz val="10"/>
        <rFont val="Arial"/>
        <family val="2"/>
      </rPr>
      <t>OBSERVACIÓN:</t>
    </r>
    <r>
      <rPr>
        <sz val="10"/>
        <rFont val="Arial"/>
        <family val="2"/>
      </rPr>
      <t xml:space="preserve">
</t>
    </r>
  </si>
  <si>
    <t>APERTURA DE SOBRES</t>
  </si>
  <si>
    <t>N°</t>
  </si>
  <si>
    <t>HORA DE RECIBIDO</t>
  </si>
  <si>
    <t>PROPONENTES</t>
  </si>
  <si>
    <t>NIT/CC</t>
  </si>
  <si>
    <t>OBSERVACIONES</t>
  </si>
  <si>
    <t>EVALUACIÓN DE REQUISITOS JURÍDICOS</t>
  </si>
  <si>
    <t>NIT O CÉDULA</t>
  </si>
  <si>
    <t>REQUISITOS JURÍDICOS DE PARTICIPACIÓN  (personas naturales y jurídicas) numeral 5.1</t>
  </si>
  <si>
    <t>Numeral</t>
  </si>
  <si>
    <t>5.1.1 Requisitos personas naturales</t>
  </si>
  <si>
    <t>Aseguradora:</t>
  </si>
  <si>
    <t>Número:</t>
  </si>
  <si>
    <t>Valor :</t>
  </si>
  <si>
    <t>Vigencia:</t>
  </si>
  <si>
    <t>CUMPLE / NO CUMPLE:</t>
  </si>
  <si>
    <t>5.1.2. Requisitos personas jurídicas de forma individual</t>
  </si>
  <si>
    <t>Póliza número:</t>
  </si>
  <si>
    <t>valor asegurado:</t>
  </si>
  <si>
    <t>Vigencia [dias]:</t>
  </si>
  <si>
    <t>CUMPLE/NO CUMPLE:</t>
  </si>
  <si>
    <t>EVALUACIÓN DE EXPERIENCIA GENERAL</t>
  </si>
  <si>
    <t>COCIENTE EVALUACIÓN</t>
  </si>
  <si>
    <t>PRESUPUESTO OFICIAL</t>
  </si>
  <si>
    <t>EN PESOS</t>
  </si>
  <si>
    <t>EN SMMLV</t>
  </si>
  <si>
    <t>EXPERIENCIA GENERAL Y ESPECÍFICA</t>
  </si>
  <si>
    <t>CERTIFICADOS PRESENTADOS</t>
  </si>
  <si>
    <t>ITEM</t>
  </si>
  <si>
    <t>N° DEL CONSECUTIVO DEL REPORTE DEL CONTRATO EJECUTADO EN EL RUP (1)</t>
  </si>
  <si>
    <t>N° de Folio en el RUP (2)</t>
  </si>
  <si>
    <t>CONTRATO (3)</t>
  </si>
  <si>
    <t>CONTRATANTE (4)</t>
  </si>
  <si>
    <t>EN SMMLV (5)</t>
  </si>
  <si>
    <t>FORMA DE
EJECUCIÓN (6)</t>
  </si>
  <si>
    <t>% de Participación (7)</t>
  </si>
  <si>
    <t>CLASIFICACIÓN DEL OBJETO DEL CONTRATO (8)</t>
  </si>
  <si>
    <t>PRESENTACIÓN DE CERTIFICADOS (9)</t>
  </si>
  <si>
    <t>ALCANCE DEL OBJETO CONTRACTUAL (10)</t>
  </si>
  <si>
    <t>VALORACIÓN DE OBSERVACIONES (11)</t>
  </si>
  <si>
    <t>VALORACIÓN DE REQUERIMIENTOS ENTREGADOS(12)</t>
  </si>
  <si>
    <t>SMMLV DE PARTICIPACIÓN PONDERADOS (13)</t>
  </si>
  <si>
    <t>TABLA RESUMEN EXPERIENCIA</t>
  </si>
  <si>
    <t>ESTATUS</t>
  </si>
  <si>
    <t>VALIDACIÓN DE CODIGOS SEGÚN TABLA  3 (CODIGOS UNSPSC) DE LOS TÉRMINOS DE REFERENCIA</t>
  </si>
  <si>
    <t>VALORACIÓN</t>
  </si>
  <si>
    <t>T</t>
  </si>
  <si>
    <t>TOTAL EXPERIENCIA ESPECÍFICA EN SMMLV</t>
  </si>
  <si>
    <t>INDICE SUMATORIA CONTRATOS/PRESUPUESTO OFICIAL</t>
  </si>
  <si>
    <t>EVALUACIÓN EXPERIENCIA - INDICADORES FINANCIEROS</t>
  </si>
  <si>
    <t>PROPONENTE</t>
  </si>
  <si>
    <t>INDICADOR 1</t>
  </si>
  <si>
    <t>INDICADOR 2</t>
  </si>
  <si>
    <t>ÍNDICE DE ENDEUDAMIENTO</t>
  </si>
  <si>
    <t>CAPITAL DE TRABAJO</t>
  </si>
  <si>
    <t>PASIVO TOTAL</t>
  </si>
  <si>
    <t>ACTIVO TOTAL</t>
  </si>
  <si>
    <t>TOTAL</t>
  </si>
  <si>
    <t>ESTADO</t>
  </si>
  <si>
    <t>ACTIVO CORRIENTE</t>
  </si>
  <si>
    <t>PASIVO CORRIENTE</t>
  </si>
  <si>
    <t>TABLA RESUMEN</t>
  </si>
  <si>
    <t>EVALUACIÓN DE REQUISITOS DE CUMPLIMIENTO DE NORMATIVIDAD EN GESTIÓN AMBIENTAL Y SEGURIDAD Y SALUD EN EL TRABAJO Y REQUISITOS COMERCIALES</t>
  </si>
  <si>
    <t>PONDERACIÓN DE HABILITACIÓN</t>
  </si>
  <si>
    <t>VERIFICACIÓN DE REDONDEO</t>
  </si>
  <si>
    <t>DIFERENCIA</t>
  </si>
  <si>
    <t>REDONDEO</t>
  </si>
  <si>
    <t>% DIFERENCIA</t>
  </si>
  <si>
    <t>EVALUACIÓN ECONÓMICA - DEFINICIÓN DE MÉTODO DE EVALUACIÓN Y CÁLCULO DE PUNTAJES</t>
  </si>
  <si>
    <t>TRM día siguiente</t>
  </si>
  <si>
    <t>Asignar de acuerdo al proceso</t>
  </si>
  <si>
    <t>MÉTODO DE EVALUACIÓN DE ACUERDO A TRM</t>
  </si>
  <si>
    <t>Presupuesto Total</t>
  </si>
  <si>
    <t>Fecha</t>
  </si>
  <si>
    <t># propuestas (n)</t>
  </si>
  <si>
    <t>Valor máximo de la sumatoria de valores unitarios</t>
  </si>
  <si>
    <t>Desviación estándar</t>
  </si>
  <si>
    <t>AU Max</t>
  </si>
  <si>
    <t>MÁXIMO PUNTAJE A ASIGNAR PARA Pti</t>
  </si>
  <si>
    <t>*H=Habilitado  NH=No habilitado</t>
  </si>
  <si>
    <t>Nro</t>
  </si>
  <si>
    <t>NOMBRE OFERENTE</t>
  </si>
  <si>
    <t>ESTADO*</t>
  </si>
  <si>
    <t>SUMATORIA DE VALORES UNITARIOS</t>
  </si>
  <si>
    <r>
      <t>PUNTAJE (Pt</t>
    </r>
    <r>
      <rPr>
        <b/>
        <vertAlign val="subscript"/>
        <sz val="12"/>
        <rFont val="Calibri"/>
        <family val="2"/>
        <scheme val="minor"/>
      </rPr>
      <t>2A</t>
    </r>
    <r>
      <rPr>
        <b/>
        <sz val="12"/>
        <rFont val="Calibri"/>
        <family val="2"/>
        <scheme val="minor"/>
      </rPr>
      <t>)</t>
    </r>
  </si>
  <si>
    <r>
      <t>PUNTAJE (Pt</t>
    </r>
    <r>
      <rPr>
        <b/>
        <vertAlign val="subscript"/>
        <sz val="12"/>
        <rFont val="Calibri"/>
        <family val="2"/>
        <scheme val="minor"/>
      </rPr>
      <t>2B</t>
    </r>
    <r>
      <rPr>
        <b/>
        <sz val="12"/>
        <rFont val="Calibri"/>
        <family val="2"/>
        <scheme val="minor"/>
      </rPr>
      <t>)</t>
    </r>
  </si>
  <si>
    <t>PUNTAJE TOTAL</t>
  </si>
  <si>
    <t>ORDEN ELEGIBILIDAD</t>
  </si>
  <si>
    <t>OBSERVACIONES CON RESPECTO A PROPUESTA ECONÓMICA</t>
  </si>
  <si>
    <t>ORDEN</t>
  </si>
  <si>
    <t xml:space="preserve"> </t>
  </si>
  <si>
    <t>AREA METROPOLITANA, HACIENDA LA MONTAÑA Y EL PROGRESO</t>
  </si>
  <si>
    <t>Item</t>
  </si>
  <si>
    <t>VERIFICACIÓN DE ITEMS</t>
  </si>
  <si>
    <t>VERIFICACIÓN DE DESCRIPCIÓN</t>
  </si>
  <si>
    <t>VERIFICACIÓN DE UNIDADES</t>
  </si>
  <si>
    <t>VERIFICACIÓN DE CANTIDADES</t>
  </si>
  <si>
    <t>VERIFICACIÓN DE PRECIOS UNITARIOS</t>
  </si>
  <si>
    <t>VERIFICACIÓN DE VALORES TOTALES</t>
  </si>
  <si>
    <t>TOTAL DIFERENCIA</t>
  </si>
  <si>
    <t xml:space="preserve">ITEMS </t>
  </si>
  <si>
    <t>DIRECCION INICIAL</t>
  </si>
  <si>
    <t>DIFERENCIA DIRECCIÓN</t>
  </si>
  <si>
    <t>VERIFICACIÓN DE PRESUPUESTO</t>
  </si>
  <si>
    <t>DIRECCIÒN AU</t>
  </si>
  <si>
    <t>DIFERENCIA DIRECCIÒN</t>
  </si>
  <si>
    <t>AU TOTALES</t>
  </si>
  <si>
    <t>DIRECCIÓN COSTO UNITARIO</t>
  </si>
  <si>
    <t>VERIFICACIÓN DE VALORES UNITARIOS TOTALES</t>
  </si>
  <si>
    <t>RESUMEN CUADRO DE HABILITACIÓN</t>
  </si>
  <si>
    <t>ESTATUS CAPACIDAD FINANCIERA</t>
  </si>
  <si>
    <t>ESTATUS REQUISITOS COMERCIALES</t>
  </si>
  <si>
    <t>ESTATUS REQUISITOS JURÍDICOS</t>
  </si>
  <si>
    <t>ESTATUS GENERAL</t>
  </si>
  <si>
    <t>CONCLUSIONES</t>
  </si>
  <si>
    <t>CALCULO DE Pt2</t>
  </si>
  <si>
    <t>Número total de ítems</t>
  </si>
  <si>
    <t>ASIGNACIÓN DE PUNTAJE PARA Pt3:</t>
  </si>
  <si>
    <t>Método de evaluación</t>
  </si>
  <si>
    <t>IR</t>
  </si>
  <si>
    <t>(IR) Ítems representativos</t>
  </si>
  <si>
    <t>(IRES) Ítems restantes</t>
  </si>
  <si>
    <t>IRES</t>
  </si>
  <si>
    <t>Proponente</t>
  </si>
  <si>
    <t>Estado</t>
  </si>
  <si>
    <t>Pt2A</t>
  </si>
  <si>
    <t>Pt2B</t>
  </si>
  <si>
    <t>Pt2 TOTAL</t>
  </si>
  <si>
    <t>(IR) ITEMS REPRESENTATIVOS</t>
  </si>
  <si>
    <t>(IRES) ITEMS RESTANTES</t>
  </si>
  <si>
    <t>N° PÓLIZA SERIEDAD</t>
  </si>
  <si>
    <t>Póliza de seriedad de la oferta a favor de entidades Estatales y a nombre de la Universidad de Antioquia.</t>
  </si>
  <si>
    <t xml:space="preserve">VERIFICACIÓN CONDICIÓN DE EXPERIENCIA  </t>
  </si>
  <si>
    <t>ESTATUS PRESUPUESTO</t>
  </si>
  <si>
    <t>COSTOS DIRECTOS</t>
  </si>
  <si>
    <t>5.5.7. Los ítems que tengan la misma descripción deberán tener el mismo valor económico.</t>
  </si>
  <si>
    <t>Observación</t>
  </si>
  <si>
    <t>H</t>
  </si>
  <si>
    <t>LS</t>
  </si>
  <si>
    <t>LI</t>
  </si>
  <si>
    <t>PROMEDIO</t>
  </si>
  <si>
    <t>Desv</t>
  </si>
  <si>
    <t>SUBTOTAL</t>
  </si>
  <si>
    <t xml:space="preserve">ESTATUS EXPERIENCIA GENERAL </t>
  </si>
  <si>
    <t>Realizar las obras de adecuación de la infraestructura civil, hidrosanitaria, eléctrica, el suministro e instalación de los sistemas de aire acondicionado, seguridad electrónica, Red de gases medicinales, complementarias para el Laboratorio BSL3 de LIME. Las obras se realizarán en el segundo nivel, Bloque B de la sede ambulatoria de la IPS Universitaria, conforme con los Anexos 1 y 2, por la modalidad de precios fijos no reajustables</t>
  </si>
  <si>
    <t>HORA:15:00</t>
  </si>
  <si>
    <t>ADMINISTRACIÓN</t>
  </si>
  <si>
    <t>UTILIDAD</t>
  </si>
  <si>
    <t>m2</t>
  </si>
  <si>
    <t>m3</t>
  </si>
  <si>
    <t>PUNTAJE (Pt3)</t>
  </si>
  <si>
    <t>PUNTAJE (Pt1)</t>
  </si>
  <si>
    <t xml:space="preserve">Media aritmética </t>
  </si>
  <si>
    <t>CUMPLE</t>
  </si>
  <si>
    <t>NO CUMPLE</t>
  </si>
  <si>
    <t>si</t>
  </si>
  <si>
    <t>SI</t>
  </si>
  <si>
    <t>NOMBRE DEL PROPONENTE</t>
  </si>
  <si>
    <t>OBJETO</t>
  </si>
  <si>
    <t>LOGO DEL PROPONENTE</t>
  </si>
  <si>
    <t>FACULTAD DE MEDICINA</t>
  </si>
  <si>
    <t>REP (R) / NO REP (NR)</t>
  </si>
  <si>
    <t>NR</t>
  </si>
  <si>
    <t>R</t>
  </si>
  <si>
    <t>TOTAL COSTO DIRECTO</t>
  </si>
  <si>
    <t xml:space="preserve">ADMINISTRACIÓN </t>
  </si>
  <si>
    <t xml:space="preserve">UTILIDAD </t>
  </si>
  <si>
    <t>IVA 19% SOBRE UTILIDAD</t>
  </si>
  <si>
    <t>TOTAL PROYECTO</t>
  </si>
  <si>
    <t>Total AU propuesta</t>
  </si>
  <si>
    <t>VALIDACIÓN AU</t>
  </si>
  <si>
    <t>VALIDACIÓN COSTO DIRECTO</t>
  </si>
  <si>
    <t>Invitación Pública N° VA-038-2021</t>
  </si>
  <si>
    <t>El (LA) CONTRATISTA se compromete con LA CONTRATANTE bajo su exclusiva responsabilidad, con completa autonomía técnica, directiva, administrativa y financiera, a prestar el servicio de Fumigación y control de plagas y roedores en todas las sedes, regionales, casas, haciendas y edificaciones propiedad de la Universidad de Antioquia, ubicadas en el departamento de Antioquia, bajo la modalidad de precios unitarios fijos, no reajustables.</t>
  </si>
  <si>
    <t>CONTROL REGIONAL DE HIGIENE MANTENIMIENTO S.A.S.</t>
  </si>
  <si>
    <t>Se recibieron tres (3) propuestas tecnico-económicas</t>
  </si>
  <si>
    <t>Resúmen: se recibieron tres (3) propuestas.
EQUIPO TÉCNICO DE EVALUACIÓN
DIVISIÓN DE INFRAESTRUCTURA FÍSICA</t>
  </si>
  <si>
    <t>18-44-101080541</t>
  </si>
  <si>
    <t>14-44-101147965</t>
  </si>
  <si>
    <t xml:space="preserve"> $ 214,919,950 </t>
  </si>
  <si>
    <t xml:space="preserve"> $ 199,092,427 </t>
  </si>
  <si>
    <t xml:space="preserve"> $ 210,689,500 </t>
  </si>
  <si>
    <t xml:space="preserve">Tener capacidad jurídica para contratar. Por tanto, el Proponente debe: 
(i) Ser mayor de edad; 
(ii) No tener inhabilidades, incompatibilidades ni conflictos de interés para contratar, según la Constitución y la Ley; el Acuerdo Superior 395 de 2011 (Por el cual se regula el conflicto de intereses del servidor público en la Universidad de Antioquia), y el artículo 4° del Acuerdo Superior 419 de 2014. 
(iii) Tener como actividad comercial principal, o conexa, las actividades establecidas en el objeto de la presente INVITACIÓN; 
(iv) Haber sido registrada en el Registro Mercantil por lo menos TRES (3) años antes de la fecha de apertura de la INVITACIÓN; 
(v) Estar inscrita en la Cámara de Comercio de su domicilio. 
(vi) No tener ninguna de estas situaciones: Cesación de pagos o cualquier otra circunstancia que justificadamente permita a la U.de.A. presumir incapacidad o imposibilidad jurídica, económica o técnica para cumplir el objeto del contrato. 
</t>
  </si>
  <si>
    <t xml:space="preserve">Estar afiliado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 
</t>
  </si>
  <si>
    <t>No estar reportado al Boletín de Responsables Fiscales de la Contraloría General de la República (Art. 60 Ley 610 de 2000; Circular 005 del 25 de febrero de 2008).</t>
  </si>
  <si>
    <t xml:space="preserve">No tener antecedentes disciplinarios en la Procuraduría General de la Nación. </t>
  </si>
  <si>
    <t>No tener antecedentes judiciales en la Policía Nacional de Colombia.</t>
  </si>
  <si>
    <t xml:space="preserve">No estar en mora en el Sistema Registro Nacional de Medidas Correctivas RNMC de la Policía Nacional de Colombia (artículo 183 de la Ley 1801 de 2016) </t>
  </si>
  <si>
    <t>Estar inscrita en el Registro Único Tributario.</t>
  </si>
  <si>
    <t>Estar inscrita, calificada y clasificada en el Registro Único de Proponentes –RUP- de la Cámara de Comercio de su domicilio, antes de la fecha de cierre o entrega de propuestas de esta INVITACIÓN, en el código de la clasificación de la UNSPSC, establecido en la Tabla 4, código 721021, para la experiencia General.</t>
  </si>
  <si>
    <t xml:space="preserve">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en la Cámara de Comercio por lo menos TRES (3) años antes de la fecha de apertura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(vii) No tener ninguna de estas situaciones: Cesación de pagos o, cualquier otra circunstancia que justificadamente permita a la U.de.A presumir incapacidad o imposibilidad jurídica, económica o técnica para cumplir el objeto del contrato. 
</t>
  </si>
  <si>
    <t xml:space="preserve">No estar reportada al Boletín de Responsables Fiscales de la Contraloría General de la República (Art. 60 Ley 610 de 2000; Circular 005 del 25 de febrero de 2008). </t>
  </si>
  <si>
    <t>Estar inscrita en el Registro Único de Tributario.</t>
  </si>
  <si>
    <r>
      <t xml:space="preserve">La experiencia general será calculada así: la sumatoria de hasta cinco (5) contratos ejecutados y liquidados que se encuentren clasificados en el código UNSPSC requerido, dividida por el presupuesto oficial total expresado en SMMLV de 2021 y el resultado debe ser mayor que (&gt;2)
</t>
    </r>
    <r>
      <rPr>
        <u/>
        <sz val="16"/>
        <rFont val="Arial"/>
        <family val="2"/>
      </rPr>
      <t>∑(del valor total de hasta cinco (5) contratos ejecutados y liquidados</t>
    </r>
    <r>
      <rPr>
        <sz val="16"/>
        <rFont val="Arial"/>
        <family val="2"/>
      </rPr>
      <t xml:space="preserve">   &gt;2
Valor del presupuesto total oficial SMMLV 2021
Dicha experiencia debe cumplir y estar inscrita obligatoriamente en la clasificacion de la UNSPSC código: 721021.
La experiencia será verificada y comprobada mediante el RUP vigente y las correspondientes actas de liquidación o los certificados de los contratos suministrados para acreditar la experiencia.
</t>
    </r>
  </si>
  <si>
    <t>SALARIO MÍNIMO 2022</t>
  </si>
  <si>
    <t>TT-37-2017</t>
  </si>
  <si>
    <t>2014-0561</t>
  </si>
  <si>
    <t>CÁMARA DE COMERCIO DE BOGOTÁ</t>
  </si>
  <si>
    <t>TERMINAL DE TRANSPORTE S.A.</t>
  </si>
  <si>
    <t>ALMACENES ÉXITO</t>
  </si>
  <si>
    <t>I</t>
  </si>
  <si>
    <t>PRESENTÓ CERTIFICADO</t>
  </si>
  <si>
    <t>ACORDE A ITEM 5.2.2 (T.R.)</t>
  </si>
  <si>
    <t>SIN OBSERVACIÓN</t>
  </si>
  <si>
    <t>CUMPLEN CON LO SOLICITADO</t>
  </si>
  <si>
    <t>306 de 2018</t>
  </si>
  <si>
    <t>1675 de 2012</t>
  </si>
  <si>
    <t>7572 23/06/2017</t>
  </si>
  <si>
    <t>Alcaldía de Madrid</t>
  </si>
  <si>
    <t>IPES</t>
  </si>
  <si>
    <t>Bogota Distrito Capital</t>
  </si>
  <si>
    <t>CUMPLE CON EL REQUERIMIENTO DE HABER  CLASIFICADO EN EL CODIGO 7210215  DE LA UNSCPS</t>
  </si>
  <si>
    <t>ALMACENES EXITO S.A</t>
  </si>
  <si>
    <t>INDUSTRIA NACIONAL DE GASEOSAS S.A</t>
  </si>
  <si>
    <t>CONSORCIO CCC - ITUANGO</t>
  </si>
  <si>
    <t>GRUPO INVERSIONES SURAMERICANA S.A</t>
  </si>
  <si>
    <t>CAJA DE COMPENSACIÃN FAMILIAR DE ANTIOQUIA</t>
  </si>
  <si>
    <t>5.5.1. Presentarse en PESOS COLOMBIANOS.</t>
  </si>
  <si>
    <t>5.5.2. Incluir todos los costos, gastos impuestos, tasas y contribuciones en los que deba incurrir el Proponente para cumplir el objeto de la INVITACIÓN.</t>
  </si>
  <si>
    <t>5.5.3. Tener una vigencia mínima de SESENTA (60) días calendario, contados a partir del cierre de la INVITACIÓN, prorrogable en un plazo igual, en caso de que no se pueda adjudicar en dicho término.</t>
  </si>
  <si>
    <t>5.5.4. Ser irrevocable, una vez presentada (artículo 846  del Código de Comercio).</t>
  </si>
  <si>
    <t>Objeto</t>
  </si>
  <si>
    <t>Ubicaciòn</t>
  </si>
  <si>
    <t xml:space="preserve"> Servicio</t>
  </si>
  <si>
    <t>Descripción del servicio</t>
  </si>
  <si>
    <t>Area construida promedio
m2</t>
  </si>
  <si>
    <t>Unidad de medida</t>
  </si>
  <si>
    <t xml:space="preserve">Total servicios </t>
  </si>
  <si>
    <t>Valor unitario actual</t>
  </si>
  <si>
    <t>Total presupuesto</t>
  </si>
  <si>
    <t>A.</t>
  </si>
  <si>
    <t>Ciudad Universitaria y sedes del Área Metropolitana</t>
  </si>
  <si>
    <t>A.1</t>
  </si>
  <si>
    <t xml:space="preserve">Ciudad Universitaria </t>
  </si>
  <si>
    <t>Control general Químico y Físico de plagas y roedores. Ciudad Universitaria</t>
  </si>
  <si>
    <r>
      <t xml:space="preserve">Control de plagas y roedores en todas las zonas construidas (148.167m2), incluye la infraestructura de alcantarillado como tapas y cámaras de inspección. 
La sede </t>
    </r>
    <r>
      <rPr>
        <sz val="12"/>
        <color theme="1"/>
        <rFont val="Times New Roman"/>
        <family val="1"/>
      </rPr>
      <t>Ciudad Universitaria cuenta con 29 bloques y 4 posterias,</t>
    </r>
    <r>
      <rPr>
        <sz val="12"/>
        <rFont val="Times New Roman"/>
        <family val="1"/>
      </rPr>
      <t xml:space="preserve"> cada bloque se entiende como una unidad.</t>
    </r>
  </si>
  <si>
    <t>Un</t>
  </si>
  <si>
    <t>A.2</t>
  </si>
  <si>
    <t xml:space="preserve">Ciudadela Robledo </t>
  </si>
  <si>
    <t>Control general Químico y Físico de plagas y roedores. Ciudadela Robledo</t>
  </si>
  <si>
    <r>
      <t xml:space="preserve">Control de plagas y roedores en todas las zonas construidas (1.908 m2), incluye la infraestructura de alcantarillado como tapas y cámaras de inspección.
La sede </t>
    </r>
    <r>
      <rPr>
        <sz val="12"/>
        <color theme="1"/>
        <rFont val="Times New Roman"/>
        <family val="1"/>
      </rPr>
      <t>Ciudadela Robledo cuenta con 8 bloques y 2 porterías,</t>
    </r>
    <r>
      <rPr>
        <sz val="12"/>
        <rFont val="Times New Roman"/>
        <family val="1"/>
      </rPr>
      <t xml:space="preserve"> cada bloque se entiende como una unidad. </t>
    </r>
  </si>
  <si>
    <t>A.3</t>
  </si>
  <si>
    <t xml:space="preserve">Facultad Nacional de Salud Pública </t>
  </si>
  <si>
    <t>Control general Químico y Físico de plagas y roedores.</t>
  </si>
  <si>
    <t xml:space="preserve">Control de plagas y roedores en todas las zonas construidas, incluye la infraestructura de alcantarillado como tapas y cámaras de inspección. </t>
  </si>
  <si>
    <t>A.4</t>
  </si>
  <si>
    <t xml:space="preserve">Facultad de Medicina </t>
  </si>
  <si>
    <t>A.5</t>
  </si>
  <si>
    <t xml:space="preserve">Facultad de Odontología </t>
  </si>
  <si>
    <t>A.6</t>
  </si>
  <si>
    <t xml:space="preserve">Facultad de Enfermería </t>
  </si>
  <si>
    <t>A.7</t>
  </si>
  <si>
    <t xml:space="preserve">Parque de la vida </t>
  </si>
  <si>
    <t>A.8</t>
  </si>
  <si>
    <t xml:space="preserve">Antigua Escuela de Derecho </t>
  </si>
  <si>
    <t>A.9</t>
  </si>
  <si>
    <t xml:space="preserve">Edificio San Ignacio - Paranínfo </t>
  </si>
  <si>
    <t>A.10</t>
  </si>
  <si>
    <t xml:space="preserve">Edificio Antioquia </t>
  </si>
  <si>
    <t>A.11</t>
  </si>
  <si>
    <t>Casa Bolivar - piso 1</t>
  </si>
  <si>
    <t>A.12</t>
  </si>
  <si>
    <t>Casa Bolivar - piso 2</t>
  </si>
  <si>
    <t>A.13</t>
  </si>
  <si>
    <t xml:space="preserve">Casa Olano </t>
  </si>
  <si>
    <t>A.14</t>
  </si>
  <si>
    <t xml:space="preserve">Sede Serpentario </t>
  </si>
  <si>
    <t>A.15</t>
  </si>
  <si>
    <t xml:space="preserve">Laboratorio de Arquelogía </t>
  </si>
  <si>
    <t>A.16</t>
  </si>
  <si>
    <t xml:space="preserve">Posgrados </t>
  </si>
  <si>
    <t>A.17</t>
  </si>
  <si>
    <t>Sede Corporación Académica para el Estudio de Patologías Tropicales "CAEPT"</t>
  </si>
  <si>
    <t>A.18</t>
  </si>
  <si>
    <t>Edificio de extensión</t>
  </si>
  <si>
    <t>A.19</t>
  </si>
  <si>
    <t>Bodega Bedout</t>
  </si>
  <si>
    <t>A.20</t>
  </si>
  <si>
    <t>Parqueadero de motos y oficina TIP</t>
  </si>
  <si>
    <t>A.21</t>
  </si>
  <si>
    <t>Bodega 4</t>
  </si>
  <si>
    <t>A.22</t>
  </si>
  <si>
    <t>Bodega 2</t>
  </si>
  <si>
    <t>A.23</t>
  </si>
  <si>
    <t>Ed proyectos especiales</t>
  </si>
  <si>
    <t>A.24</t>
  </si>
  <si>
    <t>Lote Córdoba</t>
  </si>
  <si>
    <t>A.25</t>
  </si>
  <si>
    <t xml:space="preserve">Sedes área metropolitana </t>
  </si>
  <si>
    <t>control Químico y Físico de plagas. (insectos rastreros-hormigas, cucarachas, no incluye roedores) m2</t>
  </si>
  <si>
    <t>Control de plagas y roedores a usuarios programados y atención de ordenes de servicio. Incluye entrega de informe.</t>
  </si>
  <si>
    <t>N/A</t>
  </si>
  <si>
    <t>A.26</t>
  </si>
  <si>
    <t>Monitoreo y control periódico Químico y Físico de roedores por punto de intervención.</t>
  </si>
  <si>
    <t>Control de roedores a usuarios programados en puntos críticos previamente notificados. Incluye entrega de informe.</t>
  </si>
  <si>
    <t>A.27</t>
  </si>
  <si>
    <t xml:space="preserve"> Instalación de trampas roedores </t>
  </si>
  <si>
    <t xml:space="preserve">Instalación de trampas para roedores a usuarios programados en puntos críticos identificados. </t>
  </si>
  <si>
    <t>A.28</t>
  </si>
  <si>
    <t>Controles de plagas especiales de alto riesgo: termitas</t>
  </si>
  <si>
    <t>Identificación y erradicación de techos con termitas (comején) con personal certificado en trabajo seguro de alturas. Incluye utilización de equipo de protección personal especial y entrega de informe.</t>
  </si>
  <si>
    <t>A.29</t>
  </si>
  <si>
    <t>Controles de plagas especiales de alto riesgo: panales de abejas, avispas, entre otros.</t>
  </si>
  <si>
    <t>Identificación y erradicación de panales con personal certificado en trabajo seguro de alturas. Incluye utilización de equipo de protección personal especial y entrega de informe.</t>
  </si>
  <si>
    <t>A.30</t>
  </si>
  <si>
    <t xml:space="preserve">Control de larvas en tanques o depósitos de agua </t>
  </si>
  <si>
    <t>Aplicación de larvicidas en los tanques de agua potable.</t>
  </si>
  <si>
    <t xml:space="preserve">Subtotal </t>
  </si>
  <si>
    <t>IVA, 19%</t>
  </si>
  <si>
    <t>Total Ciudad Universitaria y otras sedes diferentes a regionales</t>
  </si>
  <si>
    <t>B.</t>
  </si>
  <si>
    <t>Sedes Regionales</t>
  </si>
  <si>
    <t>B.1</t>
  </si>
  <si>
    <t xml:space="preserve">Control general sede Occidente </t>
  </si>
  <si>
    <t>Control de plagas y roedores en todas las zonas construidas, incluye la infraestructura de alcantarillado como tapas y cámaras de inspección.  Incluye entrega de informe.</t>
  </si>
  <si>
    <t>B.2</t>
  </si>
  <si>
    <t>Control general sede Sonsón</t>
  </si>
  <si>
    <t>B.3</t>
  </si>
  <si>
    <t>Control general sede Oriente</t>
  </si>
  <si>
    <t>B.4</t>
  </si>
  <si>
    <t xml:space="preserve">Control general sede Yarumal </t>
  </si>
  <si>
    <t>B.5</t>
  </si>
  <si>
    <t xml:space="preserve">Control general sede Bajo Cauca </t>
  </si>
  <si>
    <t>B.6</t>
  </si>
  <si>
    <t>Control general sede Magdalena Medio</t>
  </si>
  <si>
    <t>B.7</t>
  </si>
  <si>
    <t xml:space="preserve">Control general Estación Piscícola </t>
  </si>
  <si>
    <t>B.8</t>
  </si>
  <si>
    <t xml:space="preserve">Control general sede Suroeste </t>
  </si>
  <si>
    <t>B.9</t>
  </si>
  <si>
    <t>Control general sede Amalfi</t>
  </si>
  <si>
    <t>B.10</t>
  </si>
  <si>
    <t xml:space="preserve">Control general sede Ciencias del Mar </t>
  </si>
  <si>
    <t>B.11</t>
  </si>
  <si>
    <t>Control general sede Apartadó y (oficina cámara de comercio)</t>
  </si>
  <si>
    <t>B.12</t>
  </si>
  <si>
    <t xml:space="preserve">Control general sede Estudios Ecológicos </t>
  </si>
  <si>
    <t>B.13</t>
  </si>
  <si>
    <t xml:space="preserve">Control general sede Segovia </t>
  </si>
  <si>
    <t>B.14</t>
  </si>
  <si>
    <t>Controles de plagas especiales de termitas o abejas</t>
  </si>
  <si>
    <t xml:space="preserve"> IVA (19%) </t>
  </si>
  <si>
    <t xml:space="preserve">Total Sedes regionales </t>
  </si>
  <si>
    <t>C.</t>
  </si>
  <si>
    <t xml:space="preserve">Haciendas </t>
  </si>
  <si>
    <t>C.1</t>
  </si>
  <si>
    <t xml:space="preserve">Hacienda La Montaña </t>
  </si>
  <si>
    <t xml:space="preserve">Control de plagas y roedores en todas las zonas construidas; incluye la infraestructura para la gestión de los vertimientos como sistemas sépticos y cajas de inspección. Incluye entrega de informes. </t>
  </si>
  <si>
    <t>C.2</t>
  </si>
  <si>
    <t xml:space="preserve">Hacienda Vegas de la Clara </t>
  </si>
  <si>
    <t>C.3</t>
  </si>
  <si>
    <t xml:space="preserve">Hacienda La Candelaria </t>
  </si>
  <si>
    <t>C.4</t>
  </si>
  <si>
    <t xml:space="preserve">Hacienda El Progreso </t>
  </si>
  <si>
    <t xml:space="preserve"> Total Haciendas </t>
  </si>
  <si>
    <t>D.</t>
  </si>
  <si>
    <t>Otras sedes</t>
  </si>
  <si>
    <t>D.1</t>
  </si>
  <si>
    <t xml:space="preserve">Biofábrica de Semillas </t>
  </si>
  <si>
    <t>Control de plagas y roedores en todas las zonas construidas, incluye la infraestructura para la gestión de los vertimientos como tapas y cámaras de inspección.</t>
  </si>
  <si>
    <t>D.2</t>
  </si>
  <si>
    <t>Fabrica de Alcohol de Frontino</t>
  </si>
  <si>
    <t xml:space="preserve"> Total Biofábrica de Semillas </t>
  </si>
  <si>
    <t>Presupuesto total contrato de plagas 2021-2022</t>
  </si>
  <si>
    <t xml:space="preserve">IVA 19% </t>
  </si>
  <si>
    <t>SE</t>
  </si>
  <si>
    <t>UBICACIÓN</t>
  </si>
  <si>
    <t>SERVICIO</t>
  </si>
  <si>
    <t>VERIFICACIÓN AREA</t>
  </si>
  <si>
    <r>
      <rPr>
        <sz val="12"/>
        <color theme="1"/>
        <rFont val="Times New Roman"/>
        <family val="1"/>
      </rPr>
      <t xml:space="preserve">Control de plagas y roedores en todas las zonas construidas (148.167m2), incluye la infraestructura de alcantarillado como tapas y cámaras de inspección. 
La sede </t>
    </r>
    <r>
      <rPr>
        <sz val="12"/>
        <color theme="1"/>
        <rFont val="Times New Roman"/>
        <family val="1"/>
      </rPr>
      <t>Ciudad Universitaria cuenta con 29 bloques y 4 posterias,</t>
    </r>
    <r>
      <rPr>
        <sz val="12"/>
        <color theme="1"/>
        <rFont val="Times New Roman"/>
        <family val="1"/>
      </rPr>
      <t xml:space="preserve"> cada bloque se entiende como una unidad.</t>
    </r>
  </si>
  <si>
    <r>
      <rPr>
        <sz val="12"/>
        <color theme="1"/>
        <rFont val="Times New Roman"/>
        <family val="1"/>
      </rPr>
      <t xml:space="preserve">Control de plagas y roedores en todas las zonas construidas (1.908 m2), incluye la infraestructura de alcantarillado como tapas y cámaras de inspección.
La sede </t>
    </r>
    <r>
      <rPr>
        <sz val="12"/>
        <color theme="1"/>
        <rFont val="Times New Roman"/>
        <family val="1"/>
      </rPr>
      <t>Ciudadela Robledo cuenta con 8 bloques y 2 porterías,</t>
    </r>
    <r>
      <rPr>
        <sz val="12"/>
        <color theme="1"/>
        <rFont val="Times New Roman"/>
        <family val="1"/>
      </rPr>
      <t xml:space="preserve"> cada bloque se entiende como una unidad. </t>
    </r>
  </si>
  <si>
    <t>Seguros del Estado</t>
  </si>
  <si>
    <t>60 Días</t>
  </si>
  <si>
    <t>64 Días</t>
  </si>
  <si>
    <t>Oferente no es evaluado ya que existe causal de rechazo de la oferta, toda vez que la garantía de seriedad de la oferta no es requisito subsanable y da lugar al rechazo de la oferta de conformidad con el numeral 14.1, 14.2 y 14.4 de los términos de la invitación pública VA-038-2021</t>
  </si>
  <si>
    <t>Se verifica la capacidad financiera según lo estipulado en el decreto 579 del 31 de mayo del 2021 y se determina que el oferente no cumple con el capital de trabajo solicitado en los Términos de Referencia</t>
  </si>
  <si>
    <t>NH</t>
  </si>
  <si>
    <t>NO ESTÁ ACORDE A ITEM 5.2.2 (T.R.)</t>
  </si>
  <si>
    <t>NO SUBSANABLE</t>
  </si>
  <si>
    <t>NO CUMPLEN CON LO SOLICITADO</t>
  </si>
  <si>
    <t>FECHA CIERRE: 31/01/2022</t>
  </si>
  <si>
    <t>NOMBRE DEL OFERENTE</t>
  </si>
  <si>
    <t>FUMIGADORES DE COLOMBIA FUMICOL S.A.S.</t>
  </si>
  <si>
    <t>TRULY NOLEN SOLUCIONES  S.A.S.</t>
  </si>
  <si>
    <t xml:space="preserve">Haber cumplido con los aportes al Sistema de Seguridad Social Integral y Parafiscales, en los seis (6) meses anteriores a la presentación de la propuesta Comercial y encontrarse a paz y salvo con el sistema. Si tiene acuerdos de pago deberá certificarlo. </t>
  </si>
  <si>
    <t>No se solicita subsanación, ya que existe causal de rechazo por los indicadores de capacidad financiera, ya que se realizó la revisión según lo estipulado en el decreto 579 del 31 de mayo del 2021 y se determina que el oferente no cumple con el capital de trabajo solicitado en los Términos de Referencia</t>
  </si>
  <si>
    <t>CT = AC-PC ≥ PO*2
Siendo PO = Presupuesto Oficial
AC = Activo Coprriente
PC = Pasivo Corriente</t>
  </si>
  <si>
    <t>IE = PT/AT &lt;= 65%
Siendo IE = Índice de Endeudamiento
PT = Pasivo Total, 
AT = Activo Total</t>
  </si>
  <si>
    <t>Oferente no evaluado, ya que existe causal de rechazo de la oferta, toda vez que la garantía de seriedad de la oferta no es requisito subsanable y da lugar al rechazo de la oferta de conformidad con el numeral 14.1, 14.2 y 14.4 de los términos de la invitación pública VA-038-2021</t>
  </si>
  <si>
    <t>1) No aportó el certificado de existencia y representación legal de la empresa, el documento aportado por el oferente fue el registro mercantil.
2) No aporto el certificado de antecedentes fiscales de la compañía
3) No aporto el certificado de paz y salvo con el Sistema Registro Nacional de Medidas Correctivas RNMC
4) No aporto el RUT
5) No aporto el RUP, aporto el formulario de inscripción ante la Cámara de Comercio
6) No aporto la póliza de seriedad de la oferta a favor de entidades Estatales y a nombre de la Universidad de Antioquia.
Si bien es cierto, los requisitos jurídicos del 1 al 5 mencionados anteriormente son subsanables, no se requiere al oferente toda vez que la póliza aportada es una póliza todo riesgo, la cual no cumple con los requisitos exigidos por la Universidad en la Tabla N°3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</si>
</sst>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 #,##0.00\ _€_-;\-* #,##0.00\ _€_-;_-* &quot;-&quot;??\ _€_-;_-@_-"/>
    <numFmt numFmtId="166" formatCode="&quot;$&quot;\ #,##0"/>
    <numFmt numFmtId="167" formatCode="&quot;$&quot;\ #,##0.00"/>
    <numFmt numFmtId="168" formatCode="_ * #,##0.00_ ;_ * \-#,##0.00_ ;_ * &quot;-&quot;??_ ;_ @_ "/>
    <numFmt numFmtId="169" formatCode="&quot;K=&quot;\ \ \ \ #,##0.00\ &quot;de contra&quot;"/>
    <numFmt numFmtId="170" formatCode="0.0"/>
    <numFmt numFmtId="171" formatCode="#,##0.00\ &quot;SMMLV&quot;"/>
    <numFmt numFmtId="172" formatCode="_ * #,##0_ ;_ * \-#,##0_ ;_ * &quot;-&quot;??_ ;_ @_ "/>
    <numFmt numFmtId="173" formatCode="_(&quot;$&quot;\ * #,##0.00_);_(&quot;$&quot;\ * \(#,##0.00\);_(&quot;$&quot;\ * &quot;-&quot;??_);_(@_)"/>
    <numFmt numFmtId="174" formatCode="&quot;$&quot;#,##0.00"/>
    <numFmt numFmtId="175" formatCode="_(&quot;$&quot;* #,##0.00_);_(&quot;$&quot;* \(#,##0.00\);_(&quot;$&quot;* &quot;-&quot;??_);_(@_)"/>
    <numFmt numFmtId="176" formatCode="_-&quot;$&quot;* #,##0_-;\-&quot;$&quot;* #,##0_-;_-&quot;$&quot;* &quot;-&quot;??_-;_-@_-"/>
    <numFmt numFmtId="177" formatCode="_-* #,##0.00_-;\-* #,##0.00_-;_-* &quot;-&quot;_-;_-@_-"/>
    <numFmt numFmtId="178" formatCode="#,##0.00;[Red]#,##0.00"/>
    <numFmt numFmtId="179" formatCode="#,##0;[Red]#,##0"/>
    <numFmt numFmtId="180" formatCode="_-&quot;$&quot;\ * #,##0_-;\-&quot;$&quot;\ * #,##0_-;_-&quot;$&quot;\ * &quot;-&quot;??_-;_-@_-"/>
    <numFmt numFmtId="181" formatCode="_(* #,##0.00_);_(* \(#,##0.00\);_(* &quot;-&quot;??_);_(@_)"/>
    <numFmt numFmtId="182" formatCode="#,##0.00_ ;[Red]\-#,##0.00\ "/>
    <numFmt numFmtId="183" formatCode="&quot;$&quot;#,##0"/>
    <numFmt numFmtId="184" formatCode="_-[$$-240A]\ * #,##0_-;\-[$$-240A]\ * #,##0_-;_-[$$-240A]\ * &quot;-&quot;??_-;_-@_-"/>
    <numFmt numFmtId="185" formatCode="_-[$$-240A]\ * #,##0_-;\-[$$-240A]\ * #,##0_-;_-[$$-240A]\ * &quot;-&quot;??_-;_-@"/>
    <numFmt numFmtId="186" formatCode="_-* #,##0_-;\-* #,##0_-;_-* &quot;-&quot;_-;_-@"/>
    <numFmt numFmtId="187" formatCode="_-&quot;$&quot;\ * #,##0_-;\-&quot;$&quot;\ * #,##0_-;_-&quot;$&quot;\ * &quot;-&quot;??_-;_-@"/>
    <numFmt numFmtId="188" formatCode="_-&quot;$&quot;* #,##0_-;\-&quot;$&quot;* #,##0_-;_-&quot;$&quot;* &quot;-&quot;_-;_-@"/>
  </numFmts>
  <fonts count="70" x14ac:knownFonts="1">
    <font>
      <sz val="11"/>
      <color theme="1"/>
      <name val="Calibri"/>
      <family val="2"/>
      <scheme val="minor"/>
    </font>
    <font>
      <sz val="11"/>
      <color theme="1"/>
      <name val="Calibri"/>
      <family val="2"/>
      <scheme val="minor"/>
    </font>
    <font>
      <b/>
      <sz val="16"/>
      <name val="Arial"/>
      <family val="2"/>
    </font>
    <font>
      <b/>
      <sz val="14"/>
      <name val="Arial"/>
      <family val="2"/>
    </font>
    <font>
      <sz val="11"/>
      <name val="Arial"/>
      <family val="2"/>
    </font>
    <font>
      <b/>
      <sz val="12"/>
      <name val="Arial"/>
      <family val="2"/>
    </font>
    <font>
      <b/>
      <sz val="11"/>
      <name val="Arial"/>
      <family val="2"/>
    </font>
    <font>
      <sz val="10"/>
      <name val="Arial"/>
      <family val="2"/>
    </font>
    <font>
      <b/>
      <sz val="10"/>
      <name val="Arial"/>
      <family val="2"/>
    </font>
    <font>
      <sz val="11"/>
      <color theme="1"/>
      <name val="Arial"/>
      <family val="2"/>
    </font>
    <font>
      <sz val="12"/>
      <color theme="1"/>
      <name val="Arial"/>
      <family val="2"/>
    </font>
    <font>
      <b/>
      <sz val="12"/>
      <color theme="1"/>
      <name val="Arial"/>
      <family val="2"/>
    </font>
    <font>
      <b/>
      <sz val="12"/>
      <color rgb="FF000000"/>
      <name val="Arial"/>
      <family val="2"/>
    </font>
    <font>
      <sz val="12"/>
      <name val="Arial"/>
      <family val="2"/>
    </font>
    <font>
      <sz val="12"/>
      <color rgb="FF000000"/>
      <name val="Arial"/>
      <family val="2"/>
    </font>
    <font>
      <b/>
      <sz val="10"/>
      <color theme="1"/>
      <name val="Arial"/>
      <family val="2"/>
    </font>
    <font>
      <b/>
      <sz val="12"/>
      <color rgb="FFFF0000"/>
      <name val="Arial"/>
      <family val="2"/>
    </font>
    <font>
      <b/>
      <sz val="36"/>
      <name val="Arial"/>
      <family val="2"/>
    </font>
    <font>
      <sz val="16"/>
      <name val="Arial"/>
      <family val="2"/>
    </font>
    <font>
      <b/>
      <sz val="22"/>
      <name val="Arial"/>
      <family val="2"/>
    </font>
    <font>
      <b/>
      <sz val="26"/>
      <color rgb="FF000000"/>
      <name val="Calibri"/>
      <family val="2"/>
    </font>
    <font>
      <b/>
      <sz val="11"/>
      <color rgb="FF000000"/>
      <name val="Arial"/>
      <family val="2"/>
    </font>
    <font>
      <b/>
      <sz val="14"/>
      <color rgb="FF000000"/>
      <name val="Calibri"/>
      <family val="2"/>
    </font>
    <font>
      <b/>
      <sz val="72"/>
      <name val="Arial"/>
      <family val="2"/>
    </font>
    <font>
      <b/>
      <sz val="20"/>
      <name val="Arial"/>
      <family val="2"/>
    </font>
    <font>
      <b/>
      <sz val="11"/>
      <color theme="0"/>
      <name val="Arial"/>
      <family val="2"/>
    </font>
    <font>
      <b/>
      <sz val="18"/>
      <name val="Arial"/>
      <family val="2"/>
    </font>
    <font>
      <b/>
      <sz val="8"/>
      <name val="Arial"/>
      <family val="2"/>
    </font>
    <font>
      <sz val="8"/>
      <name val="Arial"/>
      <family val="2"/>
    </font>
    <font>
      <sz val="10"/>
      <color theme="1"/>
      <name val="Arial"/>
      <family val="2"/>
    </font>
    <font>
      <b/>
      <sz val="10"/>
      <color rgb="FF000000"/>
      <name val="Arial"/>
      <family val="2"/>
    </font>
    <font>
      <sz val="12"/>
      <color theme="1"/>
      <name val="Calibri"/>
      <family val="2"/>
      <scheme val="minor"/>
    </font>
    <font>
      <b/>
      <sz val="12"/>
      <name val="Calibri"/>
      <family val="2"/>
      <scheme val="minor"/>
    </font>
    <font>
      <b/>
      <sz val="11"/>
      <name val="Calibri"/>
      <family val="2"/>
      <scheme val="minor"/>
    </font>
    <font>
      <sz val="12"/>
      <name val="Calibri"/>
      <family val="2"/>
      <scheme val="minor"/>
    </font>
    <font>
      <sz val="10"/>
      <name val="Century Gothic"/>
      <family val="2"/>
    </font>
    <font>
      <b/>
      <sz val="12"/>
      <name val="Swis721 LtCn BT"/>
      <family val="2"/>
    </font>
    <font>
      <b/>
      <sz val="11.5"/>
      <name val="Arial"/>
      <family val="2"/>
    </font>
    <font>
      <b/>
      <sz val="12"/>
      <color rgb="FFFF0000"/>
      <name val="Calibri"/>
      <family val="2"/>
      <scheme val="minor"/>
    </font>
    <font>
      <b/>
      <vertAlign val="subscript"/>
      <sz val="12"/>
      <name val="Calibri"/>
      <family val="2"/>
      <scheme val="minor"/>
    </font>
    <font>
      <sz val="20"/>
      <name val="Arial"/>
      <family val="2"/>
    </font>
    <font>
      <sz val="12"/>
      <name val="Swis721 LtCn BT"/>
      <family val="2"/>
    </font>
    <font>
      <sz val="14"/>
      <name val="Arial"/>
      <family val="2"/>
    </font>
    <font>
      <sz val="11"/>
      <name val="Calibri"/>
      <family val="2"/>
      <scheme val="minor"/>
    </font>
    <font>
      <sz val="11"/>
      <name val="Swis721 LtCn BT"/>
      <family val="2"/>
    </font>
    <font>
      <u/>
      <sz val="11"/>
      <color theme="10"/>
      <name val="Calibri"/>
      <family val="2"/>
      <scheme val="minor"/>
    </font>
    <font>
      <b/>
      <sz val="14"/>
      <color theme="1"/>
      <name val="Swis721 LtCn BT"/>
      <family val="2"/>
    </font>
    <font>
      <b/>
      <sz val="22"/>
      <name val="Calibri"/>
      <family val="2"/>
      <scheme val="minor"/>
    </font>
    <font>
      <b/>
      <sz val="16"/>
      <color theme="1"/>
      <name val="Calibri"/>
      <family val="2"/>
      <scheme val="minor"/>
    </font>
    <font>
      <b/>
      <sz val="20"/>
      <color theme="1"/>
      <name val="Calibri"/>
      <family val="2"/>
      <scheme val="minor"/>
    </font>
    <font>
      <b/>
      <sz val="11"/>
      <name val="Swis721 LtCn BT"/>
      <family val="2"/>
    </font>
    <font>
      <sz val="11"/>
      <name val="Century Gothic"/>
      <family val="2"/>
    </font>
    <font>
      <u/>
      <sz val="10"/>
      <color theme="10"/>
      <name val="Arial"/>
      <family val="2"/>
    </font>
    <font>
      <sz val="11"/>
      <color theme="0"/>
      <name val="Calibri"/>
      <family val="2"/>
      <scheme val="minor"/>
    </font>
    <font>
      <b/>
      <sz val="9"/>
      <color rgb="FF000000"/>
      <name val="Tahoma"/>
      <family val="2"/>
    </font>
    <font>
      <sz val="9"/>
      <color rgb="FF000000"/>
      <name val="Tahoma"/>
      <family val="2"/>
    </font>
    <font>
      <b/>
      <sz val="11"/>
      <name val="Century Gothic"/>
      <family val="2"/>
    </font>
    <font>
      <b/>
      <sz val="11.5"/>
      <name val="Swis721 LtCn BT"/>
      <family val="2"/>
    </font>
    <font>
      <u/>
      <sz val="10"/>
      <name val="Arial"/>
      <family val="2"/>
    </font>
    <font>
      <sz val="11.5"/>
      <name val="Arial"/>
      <family val="2"/>
    </font>
    <font>
      <sz val="18"/>
      <name val="Arial"/>
      <family val="2"/>
    </font>
    <font>
      <u/>
      <sz val="16"/>
      <name val="Arial"/>
      <family val="2"/>
    </font>
    <font>
      <b/>
      <sz val="12"/>
      <color theme="1"/>
      <name val="Times New Roman"/>
      <family val="1"/>
    </font>
    <font>
      <b/>
      <sz val="12"/>
      <name val="Times New Roman"/>
      <family val="1"/>
    </font>
    <font>
      <sz val="12"/>
      <color theme="1"/>
      <name val="Times New Roman"/>
      <family val="1"/>
    </font>
    <font>
      <sz val="12"/>
      <name val="Times New Roman"/>
      <family val="1"/>
    </font>
    <font>
      <b/>
      <sz val="12"/>
      <color theme="1"/>
      <name val="Times New Roman"/>
      <family val="1"/>
    </font>
    <font>
      <sz val="12"/>
      <color theme="1"/>
      <name val="Times New Roman"/>
      <family val="1"/>
    </font>
    <font>
      <sz val="11"/>
      <name val="Calibri"/>
      <family val="2"/>
    </font>
    <font>
      <sz val="12"/>
      <name val="Times New Roman"/>
      <family val="1"/>
    </font>
  </fonts>
  <fills count="19">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rgb="FF00B050"/>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theme="0"/>
      </patternFill>
    </fill>
    <fill>
      <patternFill patternType="solid">
        <fgColor rgb="FFFFFF00"/>
        <bgColor rgb="FFFFFF00"/>
      </patternFill>
    </fill>
  </fills>
  <borders count="7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auto="1"/>
      </left>
      <right style="double">
        <color auto="1"/>
      </right>
      <top style="double">
        <color auto="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style="double">
        <color auto="1"/>
      </right>
      <top/>
      <bottom style="double">
        <color auto="1"/>
      </bottom>
      <diagonal/>
    </border>
    <border>
      <left style="double">
        <color auto="1"/>
      </left>
      <right/>
      <top/>
      <bottom style="double">
        <color indexed="64"/>
      </bottom>
      <diagonal/>
    </border>
    <border>
      <left/>
      <right style="double">
        <color indexed="64"/>
      </right>
      <top/>
      <bottom style="double">
        <color indexed="64"/>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indexed="64"/>
      </right>
      <top/>
      <bottom/>
      <diagonal/>
    </border>
    <border>
      <left style="double">
        <color auto="1"/>
      </left>
      <right/>
      <top/>
      <bottom/>
      <diagonal/>
    </border>
    <border>
      <left/>
      <right style="double">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auto="1"/>
      </bottom>
      <diagonal/>
    </border>
    <border>
      <left/>
      <right/>
      <top style="double">
        <color auto="1"/>
      </top>
      <bottom/>
      <diagonal/>
    </border>
    <border>
      <left style="double">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medium">
        <color auto="1"/>
      </right>
      <top style="hair">
        <color auto="1"/>
      </top>
      <bottom style="hair">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auto="1"/>
      </left>
      <right style="medium">
        <color auto="1"/>
      </right>
      <top style="medium">
        <color indexed="64"/>
      </top>
      <bottom style="hair">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s>
  <cellStyleXfs count="42">
    <xf numFmtId="0" fontId="0" fillId="0" borderId="0"/>
    <xf numFmtId="165" fontId="1" fillId="0" borderId="0" applyFont="0" applyFill="0" applyBorder="0" applyAlignment="0" applyProtection="0"/>
    <xf numFmtId="9" fontId="1" fillId="0" borderId="0" applyFont="0" applyFill="0" applyBorder="0" applyAlignment="0" applyProtection="0"/>
    <xf numFmtId="0" fontId="7" fillId="0" borderId="0"/>
    <xf numFmtId="0" fontId="1" fillId="0" borderId="0"/>
    <xf numFmtId="0" fontId="1" fillId="0" borderId="0"/>
    <xf numFmtId="0" fontId="1" fillId="0" borderId="0"/>
    <xf numFmtId="0" fontId="1" fillId="0" borderId="0"/>
    <xf numFmtId="168" fontId="13" fillId="0" borderId="0" applyFont="0" applyFill="0" applyBorder="0" applyAlignment="0" applyProtection="0"/>
    <xf numFmtId="0" fontId="7" fillId="0" borderId="0"/>
    <xf numFmtId="0" fontId="1" fillId="0" borderId="0"/>
    <xf numFmtId="0" fontId="7" fillId="0" borderId="0"/>
    <xf numFmtId="173" fontId="1" fillId="0" borderId="0" applyFont="0" applyFill="0" applyBorder="0" applyAlignment="0" applyProtection="0"/>
    <xf numFmtId="42" fontId="7" fillId="0" borderId="0" applyFont="0" applyFill="0" applyBorder="0" applyAlignment="0" applyProtection="0"/>
    <xf numFmtId="175"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1" fillId="0" borderId="0"/>
    <xf numFmtId="41" fontId="7" fillId="0" borderId="0" applyFont="0" applyFill="0" applyBorder="0" applyAlignment="0" applyProtection="0"/>
    <xf numFmtId="181" fontId="1" fillId="0" borderId="0" applyFont="0" applyFill="0" applyBorder="0" applyAlignment="0" applyProtection="0"/>
    <xf numFmtId="0" fontId="7" fillId="0" borderId="0"/>
    <xf numFmtId="9" fontId="7" fillId="0" borderId="0" applyFont="0" applyFill="0" applyBorder="0" applyAlignment="0" applyProtection="0"/>
    <xf numFmtId="0" fontId="1" fillId="0" borderId="0"/>
    <xf numFmtId="41" fontId="1" fillId="0" borderId="0" applyFont="0" applyFill="0" applyBorder="0" applyAlignment="0" applyProtection="0"/>
    <xf numFmtId="42" fontId="1" fillId="0" borderId="0" applyFont="0" applyFill="0" applyBorder="0" applyAlignment="0" applyProtection="0"/>
    <xf numFmtId="0" fontId="45" fillId="0" borderId="0" applyNumberForma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45" fillId="0" borderId="0" applyNumberFormat="0" applyFill="0" applyBorder="0" applyAlignment="0" applyProtection="0"/>
    <xf numFmtId="165" fontId="1" fillId="0" borderId="0" applyFont="0" applyFill="0" applyBorder="0" applyAlignment="0" applyProtection="0"/>
    <xf numFmtId="42" fontId="7" fillId="0" borderId="0" applyFont="0" applyFill="0" applyBorder="0" applyAlignment="0" applyProtection="0"/>
    <xf numFmtId="44" fontId="1" fillId="0" borderId="0" applyFont="0" applyFill="0" applyBorder="0" applyAlignment="0" applyProtection="0"/>
    <xf numFmtId="41" fontId="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52" fillId="0" borderId="0" applyNumberFormat="0" applyFill="0" applyBorder="0" applyAlignment="0" applyProtection="0"/>
  </cellStyleXfs>
  <cellXfs count="870">
    <xf numFmtId="0" fontId="0" fillId="0" borderId="0" xfId="0"/>
    <xf numFmtId="0" fontId="0" fillId="3" borderId="0" xfId="0" applyFill="1" applyAlignment="1" applyProtection="1">
      <alignment vertical="center" wrapText="1"/>
      <protection hidden="1"/>
    </xf>
    <xf numFmtId="0" fontId="5" fillId="4" borderId="7" xfId="0" applyFont="1" applyFill="1" applyBorder="1" applyAlignment="1" applyProtection="1">
      <alignment horizontal="center" vertical="center" wrapText="1"/>
      <protection hidden="1"/>
    </xf>
    <xf numFmtId="0" fontId="6" fillId="4" borderId="8" xfId="0" applyFont="1" applyFill="1" applyBorder="1" applyAlignment="1" applyProtection="1">
      <alignment horizontal="center" vertical="center" wrapText="1"/>
      <protection hidden="1"/>
    </xf>
    <xf numFmtId="0" fontId="6" fillId="4" borderId="8" xfId="3" applyFont="1" applyFill="1" applyBorder="1" applyAlignment="1" applyProtection="1">
      <alignment horizontal="center" vertical="center" wrapText="1"/>
      <protection hidden="1"/>
    </xf>
    <xf numFmtId="0" fontId="4" fillId="4" borderId="8" xfId="0" applyNumberFormat="1" applyFont="1" applyFill="1" applyBorder="1" applyAlignment="1" applyProtection="1">
      <alignment horizontal="center" wrapText="1"/>
      <protection hidden="1"/>
    </xf>
    <xf numFmtId="0" fontId="4" fillId="4" borderId="0" xfId="0" applyNumberFormat="1" applyFont="1" applyFill="1" applyBorder="1" applyAlignment="1" applyProtection="1">
      <alignment horizontal="center" vertical="center" wrapText="1"/>
      <protection hidden="1"/>
    </xf>
    <xf numFmtId="0" fontId="4" fillId="4" borderId="0" xfId="0" applyFont="1" applyFill="1" applyBorder="1" applyAlignment="1" applyProtection="1">
      <alignment vertical="center"/>
      <protection hidden="1"/>
    </xf>
    <xf numFmtId="0" fontId="9" fillId="0" borderId="0" xfId="4" applyFont="1" applyProtection="1">
      <protection hidden="1"/>
    </xf>
    <xf numFmtId="0" fontId="6" fillId="4" borderId="10" xfId="4" applyFont="1" applyFill="1" applyBorder="1" applyAlignment="1" applyProtection="1">
      <alignment vertical="center" wrapText="1"/>
      <protection hidden="1"/>
    </xf>
    <xf numFmtId="0" fontId="6" fillId="4" borderId="6" xfId="4" applyFont="1" applyFill="1" applyBorder="1" applyAlignment="1" applyProtection="1">
      <alignment vertical="center" wrapText="1"/>
      <protection hidden="1"/>
    </xf>
    <xf numFmtId="0" fontId="4" fillId="0" borderId="0" xfId="4" applyFont="1" applyProtection="1">
      <protection hidden="1"/>
    </xf>
    <xf numFmtId="0" fontId="13" fillId="0" borderId="0" xfId="3" applyNumberFormat="1" applyFont="1" applyFill="1" applyAlignment="1" applyProtection="1">
      <alignment vertical="center" wrapText="1"/>
      <protection hidden="1"/>
    </xf>
    <xf numFmtId="0" fontId="13" fillId="0" borderId="0" xfId="3" applyFont="1" applyFill="1" applyAlignment="1" applyProtection="1">
      <alignment vertical="center" wrapText="1"/>
      <protection hidden="1"/>
    </xf>
    <xf numFmtId="0" fontId="5" fillId="0" borderId="0" xfId="8" applyNumberFormat="1" applyFont="1" applyFill="1" applyAlignment="1" applyProtection="1">
      <alignment vertical="center" wrapText="1"/>
      <protection hidden="1"/>
    </xf>
    <xf numFmtId="168" fontId="5" fillId="0" borderId="0" xfId="8" applyFont="1" applyFill="1" applyAlignment="1" applyProtection="1">
      <alignment horizontal="center" vertical="center" wrapText="1"/>
      <protection hidden="1"/>
    </xf>
    <xf numFmtId="168" fontId="5" fillId="0" borderId="0" xfId="8" applyFont="1" applyFill="1" applyAlignment="1" applyProtection="1">
      <alignment vertical="center" wrapText="1"/>
      <protection hidden="1"/>
    </xf>
    <xf numFmtId="168" fontId="5" fillId="7" borderId="8" xfId="8" applyFont="1" applyFill="1" applyBorder="1" applyAlignment="1" applyProtection="1">
      <alignment horizontal="center" vertical="center" wrapText="1"/>
      <protection hidden="1"/>
    </xf>
    <xf numFmtId="171" fontId="3" fillId="7" borderId="8" xfId="8" applyNumberFormat="1" applyFont="1" applyFill="1" applyBorder="1" applyAlignment="1" applyProtection="1">
      <alignment horizontal="center" vertical="center" wrapText="1"/>
      <protection hidden="1"/>
    </xf>
    <xf numFmtId="0" fontId="5" fillId="0" borderId="0" xfId="3" applyNumberFormat="1" applyFont="1" applyFill="1" applyBorder="1" applyAlignment="1" applyProtection="1">
      <alignment vertical="center" wrapText="1"/>
      <protection hidden="1"/>
    </xf>
    <xf numFmtId="169" fontId="5" fillId="0" borderId="0" xfId="8" applyNumberFormat="1" applyFont="1" applyFill="1" applyBorder="1" applyAlignment="1" applyProtection="1">
      <alignment vertical="center" wrapText="1"/>
      <protection hidden="1"/>
    </xf>
    <xf numFmtId="167" fontId="13" fillId="0" borderId="0" xfId="8" applyNumberFormat="1" applyFont="1" applyFill="1" applyBorder="1" applyAlignment="1" applyProtection="1">
      <alignment horizontal="right" vertical="center" wrapText="1"/>
      <protection hidden="1"/>
    </xf>
    <xf numFmtId="171" fontId="13" fillId="0" borderId="0" xfId="8" applyNumberFormat="1" applyFont="1" applyFill="1" applyBorder="1" applyAlignment="1" applyProtection="1">
      <alignment vertical="center" wrapText="1"/>
      <protection hidden="1"/>
    </xf>
    <xf numFmtId="3" fontId="5" fillId="0" borderId="0" xfId="8" applyNumberFormat="1" applyFont="1" applyFill="1" applyBorder="1" applyAlignment="1" applyProtection="1">
      <alignment vertical="center" wrapText="1"/>
      <protection hidden="1"/>
    </xf>
    <xf numFmtId="172" fontId="13" fillId="0" borderId="0" xfId="8" applyNumberFormat="1" applyFont="1" applyFill="1" applyAlignment="1" applyProtection="1">
      <alignment vertical="center" wrapText="1"/>
      <protection hidden="1"/>
    </xf>
    <xf numFmtId="168" fontId="13" fillId="0" borderId="0" xfId="8" applyFont="1" applyFill="1" applyAlignment="1" applyProtection="1">
      <alignment vertical="center" wrapText="1"/>
      <protection hidden="1"/>
    </xf>
    <xf numFmtId="0" fontId="19" fillId="9" borderId="8" xfId="8" applyNumberFormat="1" applyFont="1" applyFill="1" applyBorder="1" applyAlignment="1" applyProtection="1">
      <alignment horizontal="center" vertical="center" wrapText="1"/>
      <protection hidden="1"/>
    </xf>
    <xf numFmtId="0" fontId="20" fillId="9" borderId="8" xfId="0" applyNumberFormat="1" applyFont="1" applyFill="1" applyBorder="1" applyAlignment="1" applyProtection="1">
      <alignment horizontal="center" vertical="center" wrapText="1"/>
      <protection hidden="1"/>
    </xf>
    <xf numFmtId="0" fontId="4" fillId="0" borderId="0" xfId="3" applyFont="1" applyFill="1" applyAlignment="1" applyProtection="1">
      <alignment vertical="center" wrapText="1"/>
      <protection hidden="1"/>
    </xf>
    <xf numFmtId="0" fontId="13" fillId="0" borderId="0" xfId="3" applyFont="1" applyFill="1" applyBorder="1" applyAlignment="1" applyProtection="1">
      <alignment vertical="center" wrapText="1"/>
      <protection hidden="1"/>
    </xf>
    <xf numFmtId="168" fontId="6" fillId="0" borderId="0" xfId="8" applyFont="1" applyFill="1" applyAlignment="1" applyProtection="1">
      <alignment horizontal="center" vertical="center" wrapText="1"/>
      <protection hidden="1"/>
    </xf>
    <xf numFmtId="0" fontId="4" fillId="0" borderId="0" xfId="3" applyFont="1" applyFill="1" applyAlignment="1" applyProtection="1">
      <alignment horizontal="center" vertical="center" wrapText="1"/>
      <protection hidden="1"/>
    </xf>
    <xf numFmtId="0" fontId="3" fillId="9" borderId="8" xfId="3" applyFont="1" applyFill="1" applyBorder="1" applyAlignment="1" applyProtection="1">
      <alignment horizontal="center" vertical="center" wrapText="1"/>
      <protection hidden="1"/>
    </xf>
    <xf numFmtId="9" fontId="6" fillId="7" borderId="8" xfId="3" applyNumberFormat="1" applyFont="1" applyFill="1" applyBorder="1" applyAlignment="1" applyProtection="1">
      <alignment horizontal="center" vertical="center" wrapText="1"/>
      <protection hidden="1"/>
    </xf>
    <xf numFmtId="0" fontId="7" fillId="0" borderId="8" xfId="9" applyBorder="1" applyAlignment="1" applyProtection="1">
      <alignment horizontal="center" vertical="center"/>
      <protection hidden="1"/>
    </xf>
    <xf numFmtId="0" fontId="7" fillId="0" borderId="8" xfId="9" applyBorder="1" applyAlignment="1" applyProtection="1">
      <alignment vertical="center"/>
      <protection hidden="1"/>
    </xf>
    <xf numFmtId="168" fontId="6" fillId="0" borderId="8" xfId="8" applyFont="1" applyFill="1" applyBorder="1" applyAlignment="1" applyProtection="1">
      <alignment horizontal="center" vertical="center" wrapText="1"/>
      <protection hidden="1"/>
    </xf>
    <xf numFmtId="2" fontId="6" fillId="0" borderId="8" xfId="8" applyNumberFormat="1" applyFont="1" applyFill="1" applyBorder="1" applyAlignment="1" applyProtection="1">
      <alignment horizontal="center" vertical="center" wrapText="1"/>
      <protection hidden="1"/>
    </xf>
    <xf numFmtId="0" fontId="6" fillId="0" borderId="8" xfId="8" applyNumberFormat="1" applyFont="1" applyFill="1" applyBorder="1" applyAlignment="1" applyProtection="1">
      <alignment horizontal="center" vertical="center" wrapText="1"/>
      <protection hidden="1"/>
    </xf>
    <xf numFmtId="172" fontId="6" fillId="0" borderId="8" xfId="8" applyNumberFormat="1" applyFont="1" applyFill="1" applyBorder="1" applyAlignment="1" applyProtection="1">
      <alignment vertical="center" wrapText="1"/>
      <protection hidden="1"/>
    </xf>
    <xf numFmtId="168" fontId="6" fillId="0" borderId="4" xfId="8" applyFont="1" applyFill="1" applyBorder="1" applyAlignment="1" applyProtection="1">
      <alignment vertical="center" wrapText="1"/>
      <protection hidden="1"/>
    </xf>
    <xf numFmtId="168" fontId="6" fillId="0" borderId="0" xfId="8" applyFont="1" applyFill="1" applyBorder="1" applyAlignment="1" applyProtection="1">
      <alignment vertical="center" wrapText="1"/>
      <protection hidden="1"/>
    </xf>
    <xf numFmtId="168" fontId="6" fillId="0" borderId="0" xfId="8" applyFont="1" applyFill="1" applyAlignment="1" applyProtection="1">
      <alignment horizontal="center" wrapText="1"/>
      <protection hidden="1"/>
    </xf>
    <xf numFmtId="168" fontId="25" fillId="0" borderId="0" xfId="8" applyFont="1" applyFill="1" applyAlignment="1" applyProtection="1">
      <alignment horizontal="center" wrapText="1"/>
      <protection hidden="1"/>
    </xf>
    <xf numFmtId="4" fontId="3" fillId="0" borderId="8" xfId="3" applyNumberFormat="1" applyFont="1" applyFill="1" applyBorder="1" applyAlignment="1" applyProtection="1">
      <alignment horizontal="center" vertical="center" wrapText="1"/>
      <protection hidden="1"/>
    </xf>
    <xf numFmtId="0" fontId="4" fillId="0" borderId="0" xfId="3" applyFont="1" applyFill="1" applyAlignment="1" applyProtection="1">
      <alignment horizontal="center" wrapText="1"/>
      <protection hidden="1"/>
    </xf>
    <xf numFmtId="0" fontId="13" fillId="0" borderId="0" xfId="3" applyNumberFormat="1" applyFont="1" applyFill="1" applyAlignment="1" applyProtection="1">
      <alignment horizontal="center" vertical="center" wrapText="1"/>
      <protection hidden="1"/>
    </xf>
    <xf numFmtId="0" fontId="13" fillId="0" borderId="0" xfId="3" applyFont="1" applyFill="1" applyAlignment="1" applyProtection="1">
      <alignment horizontal="center" vertical="center" wrapText="1"/>
      <protection hidden="1"/>
    </xf>
    <xf numFmtId="0" fontId="3" fillId="4" borderId="0" xfId="3" applyFont="1" applyFill="1" applyBorder="1" applyAlignment="1" applyProtection="1">
      <alignment horizontal="center" vertical="center" wrapText="1"/>
      <protection hidden="1"/>
    </xf>
    <xf numFmtId="0" fontId="13" fillId="4" borderId="0" xfId="3" applyFont="1" applyFill="1" applyAlignment="1" applyProtection="1">
      <alignment vertical="center" wrapText="1"/>
      <protection hidden="1"/>
    </xf>
    <xf numFmtId="0" fontId="13" fillId="4" borderId="0" xfId="3" applyNumberFormat="1" applyFont="1" applyFill="1" applyAlignment="1" applyProtection="1">
      <alignment horizontal="center" vertical="center" wrapText="1"/>
      <protection hidden="1"/>
    </xf>
    <xf numFmtId="0" fontId="13" fillId="4" borderId="0" xfId="3" applyFont="1" applyFill="1" applyAlignment="1" applyProtection="1">
      <alignment horizontal="center" vertical="center" wrapText="1"/>
      <protection hidden="1"/>
    </xf>
    <xf numFmtId="0" fontId="27" fillId="7" borderId="8" xfId="3" applyFont="1" applyFill="1" applyBorder="1" applyAlignment="1" applyProtection="1">
      <alignment horizontal="center" vertical="center" wrapText="1"/>
      <protection hidden="1"/>
    </xf>
    <xf numFmtId="168" fontId="5" fillId="9" borderId="8" xfId="8" applyFont="1" applyFill="1" applyBorder="1" applyAlignment="1" applyProtection="1">
      <alignment horizontal="center" vertical="center" wrapText="1"/>
      <protection hidden="1"/>
    </xf>
    <xf numFmtId="9" fontId="7" fillId="0" borderId="8" xfId="2" applyFont="1" applyFill="1" applyBorder="1" applyAlignment="1" applyProtection="1">
      <alignment horizontal="center" vertical="center"/>
      <protection hidden="1"/>
    </xf>
    <xf numFmtId="4" fontId="6" fillId="6" borderId="8" xfId="3" applyNumberFormat="1" applyFont="1" applyFill="1" applyBorder="1" applyAlignment="1" applyProtection="1">
      <alignment horizontal="center" vertical="center"/>
      <protection hidden="1"/>
    </xf>
    <xf numFmtId="4" fontId="7" fillId="0" borderId="8" xfId="3" applyNumberFormat="1" applyFont="1" applyFill="1" applyBorder="1" applyAlignment="1" applyProtection="1">
      <alignment horizontal="center" vertical="center"/>
      <protection hidden="1"/>
    </xf>
    <xf numFmtId="0" fontId="5" fillId="0" borderId="8" xfId="8" applyNumberFormat="1" applyFont="1" applyFill="1" applyBorder="1" applyAlignment="1" applyProtection="1">
      <alignment horizontal="center" vertical="center" wrapText="1"/>
      <protection hidden="1"/>
    </xf>
    <xf numFmtId="168" fontId="5" fillId="0" borderId="8" xfId="8" applyFont="1" applyFill="1" applyBorder="1" applyAlignment="1" applyProtection="1">
      <alignment vertical="center" wrapText="1"/>
      <protection hidden="1"/>
    </xf>
    <xf numFmtId="168" fontId="5" fillId="0" borderId="8" xfId="8" applyFont="1" applyFill="1" applyBorder="1" applyAlignment="1" applyProtection="1">
      <alignment horizontal="center" vertical="center" wrapText="1"/>
      <protection hidden="1"/>
    </xf>
    <xf numFmtId="4" fontId="7" fillId="9" borderId="8" xfId="3" applyNumberFormat="1" applyFont="1" applyFill="1" applyBorder="1" applyAlignment="1" applyProtection="1">
      <alignment horizontal="center" vertical="center"/>
      <protection hidden="1"/>
    </xf>
    <xf numFmtId="0" fontId="13" fillId="0" borderId="0" xfId="3" applyFont="1" applyFill="1" applyAlignment="1" applyProtection="1">
      <alignment horizontal="left" vertical="center"/>
      <protection hidden="1"/>
    </xf>
    <xf numFmtId="0" fontId="29" fillId="0" borderId="0" xfId="5" applyFont="1" applyAlignment="1" applyProtection="1">
      <alignment vertical="center"/>
      <protection hidden="1"/>
    </xf>
    <xf numFmtId="0" fontId="15" fillId="7" borderId="8" xfId="5" applyFont="1" applyFill="1" applyBorder="1" applyAlignment="1" applyProtection="1">
      <alignment horizontal="center" vertical="center"/>
      <protection hidden="1"/>
    </xf>
    <xf numFmtId="0" fontId="30" fillId="7" borderId="8" xfId="5" applyFont="1" applyFill="1" applyBorder="1" applyAlignment="1" applyProtection="1">
      <alignment horizontal="center" vertical="center" wrapText="1"/>
      <protection hidden="1"/>
    </xf>
    <xf numFmtId="0" fontId="29" fillId="7" borderId="8" xfId="5" applyFont="1" applyFill="1" applyBorder="1" applyAlignment="1" applyProtection="1">
      <alignment horizontal="center" vertical="center" wrapText="1"/>
      <protection hidden="1"/>
    </xf>
    <xf numFmtId="1" fontId="15" fillId="7" borderId="8" xfId="5" applyNumberFormat="1" applyFont="1" applyFill="1" applyBorder="1" applyAlignment="1" applyProtection="1">
      <alignment horizontal="center" vertical="center" wrapText="1"/>
      <protection hidden="1"/>
    </xf>
    <xf numFmtId="0" fontId="15" fillId="7" borderId="8" xfId="5" applyFont="1" applyFill="1" applyBorder="1" applyAlignment="1" applyProtection="1">
      <alignment horizontal="center" vertical="center" wrapText="1"/>
      <protection hidden="1"/>
    </xf>
    <xf numFmtId="0" fontId="29" fillId="0" borderId="0" xfId="5" applyFont="1" applyAlignment="1" applyProtection="1">
      <alignment horizontal="left" vertical="center"/>
      <protection hidden="1"/>
    </xf>
    <xf numFmtId="168" fontId="5" fillId="0" borderId="8" xfId="8" applyFont="1" applyFill="1" applyBorder="1" applyAlignment="1" applyProtection="1">
      <alignment horizontal="left" vertical="center" wrapText="1"/>
      <protection hidden="1"/>
    </xf>
    <xf numFmtId="0" fontId="0" fillId="0" borderId="0" xfId="0" applyProtection="1">
      <protection hidden="1"/>
    </xf>
    <xf numFmtId="0" fontId="7" fillId="0" borderId="0" xfId="0" applyFont="1" applyFill="1" applyProtection="1">
      <protection hidden="1"/>
    </xf>
    <xf numFmtId="0" fontId="24" fillId="4" borderId="13" xfId="9" applyFont="1" applyFill="1" applyBorder="1" applyAlignment="1" applyProtection="1">
      <alignment horizontal="center" vertical="center"/>
      <protection hidden="1"/>
    </xf>
    <xf numFmtId="0" fontId="3" fillId="0" borderId="8" xfId="9" applyFont="1" applyFill="1" applyBorder="1" applyAlignment="1" applyProtection="1">
      <alignment horizontal="center" vertical="center" textRotation="90" wrapText="1"/>
      <protection hidden="1"/>
    </xf>
    <xf numFmtId="0" fontId="5" fillId="0" borderId="0" xfId="0" applyFont="1" applyFill="1" applyBorder="1" applyAlignment="1" applyProtection="1">
      <protection hidden="1"/>
    </xf>
    <xf numFmtId="0" fontId="13" fillId="0" borderId="0" xfId="0" applyFont="1" applyFill="1" applyBorder="1" applyProtection="1">
      <protection hidden="1"/>
    </xf>
    <xf numFmtId="0" fontId="5" fillId="0" borderId="0" xfId="9" applyFont="1" applyFill="1" applyBorder="1" applyAlignment="1" applyProtection="1">
      <alignment vertical="center"/>
      <protection hidden="1"/>
    </xf>
    <xf numFmtId="0" fontId="13" fillId="0" borderId="0" xfId="0" applyFont="1" applyFill="1" applyProtection="1">
      <protection hidden="1"/>
    </xf>
    <xf numFmtId="0" fontId="13" fillId="0" borderId="0" xfId="0" applyFont="1" applyFill="1" applyAlignment="1" applyProtection="1">
      <protection hidden="1"/>
    </xf>
    <xf numFmtId="0" fontId="13" fillId="0" borderId="0" xfId="0" applyFont="1" applyProtection="1">
      <protection hidden="1"/>
    </xf>
    <xf numFmtId="0" fontId="34" fillId="0" borderId="0" xfId="17" applyFont="1" applyBorder="1" applyProtection="1">
      <protection hidden="1"/>
    </xf>
    <xf numFmtId="0" fontId="34" fillId="0" borderId="0" xfId="17" applyFont="1" applyProtection="1">
      <protection hidden="1"/>
    </xf>
    <xf numFmtId="0" fontId="34" fillId="4" borderId="0" xfId="17" applyFont="1" applyFill="1" applyProtection="1">
      <protection hidden="1"/>
    </xf>
    <xf numFmtId="0" fontId="32" fillId="3" borderId="31" xfId="17" applyFont="1" applyFill="1" applyBorder="1" applyAlignment="1" applyProtection="1">
      <alignment horizontal="center"/>
      <protection hidden="1"/>
    </xf>
    <xf numFmtId="42" fontId="32" fillId="7" borderId="32" xfId="13" applyFont="1" applyFill="1" applyBorder="1" applyAlignment="1" applyProtection="1">
      <alignment horizontal="center" vertical="center"/>
      <protection hidden="1"/>
    </xf>
    <xf numFmtId="0" fontId="32" fillId="7" borderId="30" xfId="17" applyFont="1" applyFill="1" applyBorder="1" applyAlignment="1" applyProtection="1">
      <alignment horizontal="center" vertical="center"/>
      <protection hidden="1"/>
    </xf>
    <xf numFmtId="0" fontId="32" fillId="3" borderId="33" xfId="17" applyFont="1" applyFill="1" applyBorder="1" applyAlignment="1" applyProtection="1">
      <alignment horizontal="center" vertical="center" wrapText="1"/>
      <protection hidden="1"/>
    </xf>
    <xf numFmtId="179" fontId="32" fillId="7" borderId="34" xfId="17" applyNumberFormat="1" applyFont="1" applyFill="1" applyBorder="1" applyAlignment="1" applyProtection="1">
      <alignment horizontal="center" vertical="center"/>
      <protection hidden="1"/>
    </xf>
    <xf numFmtId="0" fontId="34" fillId="4" borderId="0" xfId="17" applyFont="1" applyFill="1" applyBorder="1" applyProtection="1">
      <protection hidden="1"/>
    </xf>
    <xf numFmtId="6" fontId="34" fillId="4" borderId="0" xfId="17" applyNumberFormat="1" applyFont="1" applyFill="1" applyProtection="1">
      <protection hidden="1"/>
    </xf>
    <xf numFmtId="0" fontId="32" fillId="3" borderId="8" xfId="17" applyFont="1" applyFill="1" applyBorder="1" applyAlignment="1" applyProtection="1">
      <alignment horizontal="center" vertical="center"/>
      <protection hidden="1"/>
    </xf>
    <xf numFmtId="0" fontId="34" fillId="4" borderId="0" xfId="17" applyFont="1" applyFill="1" applyBorder="1" applyAlignment="1" applyProtection="1">
      <alignment horizontal="center"/>
      <protection hidden="1"/>
    </xf>
    <xf numFmtId="0" fontId="34" fillId="4" borderId="0" xfId="17" applyFont="1" applyFill="1" applyAlignment="1" applyProtection="1">
      <alignment horizontal="left"/>
      <protection hidden="1"/>
    </xf>
    <xf numFmtId="0" fontId="32" fillId="3" borderId="8" xfId="17" applyFont="1" applyFill="1" applyBorder="1" applyAlignment="1" applyProtection="1">
      <alignment horizontal="center" vertical="center" wrapText="1"/>
      <protection hidden="1"/>
    </xf>
    <xf numFmtId="0" fontId="32" fillId="3" borderId="8" xfId="17" applyFont="1" applyFill="1" applyBorder="1" applyAlignment="1" applyProtection="1">
      <alignment vertical="center" wrapText="1"/>
      <protection hidden="1"/>
    </xf>
    <xf numFmtId="0" fontId="32" fillId="3" borderId="14" xfId="17" applyFont="1" applyFill="1" applyBorder="1" applyAlignment="1" applyProtection="1">
      <alignment horizontal="center" vertical="center" wrapText="1"/>
      <protection hidden="1"/>
    </xf>
    <xf numFmtId="0" fontId="32" fillId="3" borderId="13" xfId="17" applyFont="1" applyFill="1" applyBorder="1" applyAlignment="1" applyProtection="1">
      <alignment horizontal="center" vertical="center" wrapText="1"/>
      <protection hidden="1"/>
    </xf>
    <xf numFmtId="0" fontId="32" fillId="4" borderId="8" xfId="17" applyFont="1" applyFill="1" applyBorder="1" applyAlignment="1" applyProtection="1">
      <alignment horizontal="center" vertical="center"/>
      <protection hidden="1"/>
    </xf>
    <xf numFmtId="0" fontId="32" fillId="9" borderId="8" xfId="17" applyFont="1" applyFill="1" applyBorder="1" applyAlignment="1" applyProtection="1">
      <alignment horizontal="center" vertical="center" wrapText="1"/>
      <protection hidden="1"/>
    </xf>
    <xf numFmtId="180" fontId="34" fillId="4" borderId="8" xfId="17" applyNumberFormat="1" applyFont="1" applyFill="1" applyBorder="1" applyAlignment="1" applyProtection="1">
      <alignment horizontal="center" vertical="center"/>
      <protection hidden="1"/>
    </xf>
    <xf numFmtId="10" fontId="34" fillId="4" borderId="8" xfId="15" applyNumberFormat="1" applyFont="1" applyFill="1" applyBorder="1" applyAlignment="1" applyProtection="1">
      <alignment horizontal="center" vertical="center"/>
      <protection hidden="1"/>
    </xf>
    <xf numFmtId="2" fontId="34" fillId="4" borderId="8" xfId="17" applyNumberFormat="1" applyFont="1" applyFill="1" applyBorder="1" applyAlignment="1" applyProtection="1">
      <alignment horizontal="center" vertical="center"/>
      <protection hidden="1"/>
    </xf>
    <xf numFmtId="2" fontId="32" fillId="4" borderId="8" xfId="17" applyNumberFormat="1" applyFont="1" applyFill="1" applyBorder="1" applyAlignment="1" applyProtection="1">
      <alignment horizontal="center" vertical="center"/>
      <protection hidden="1"/>
    </xf>
    <xf numFmtId="1" fontId="32" fillId="0" borderId="8" xfId="17" applyNumberFormat="1" applyFont="1" applyFill="1" applyBorder="1" applyAlignment="1" applyProtection="1">
      <alignment horizontal="center" vertical="center"/>
      <protection hidden="1"/>
    </xf>
    <xf numFmtId="0" fontId="34" fillId="0" borderId="0" xfId="17" applyFont="1" applyAlignment="1" applyProtection="1">
      <alignment vertical="center"/>
      <protection hidden="1"/>
    </xf>
    <xf numFmtId="178" fontId="34" fillId="0" borderId="0" xfId="17" applyNumberFormat="1" applyFont="1" applyBorder="1" applyAlignment="1" applyProtection="1">
      <alignment vertical="center"/>
      <protection hidden="1"/>
    </xf>
    <xf numFmtId="1" fontId="34" fillId="0" borderId="0" xfId="17" applyNumberFormat="1" applyFont="1" applyBorder="1" applyAlignment="1" applyProtection="1">
      <alignment horizontal="center" vertical="center"/>
      <protection hidden="1"/>
    </xf>
    <xf numFmtId="9" fontId="34" fillId="0" borderId="0" xfId="17" applyNumberFormat="1" applyFont="1" applyProtection="1">
      <protection hidden="1"/>
    </xf>
    <xf numFmtId="0" fontId="7" fillId="4" borderId="11" xfId="9" applyFill="1" applyBorder="1" applyAlignment="1" applyProtection="1">
      <alignment horizontal="center" vertical="center"/>
      <protection hidden="1"/>
    </xf>
    <xf numFmtId="174" fontId="35" fillId="0" borderId="11" xfId="13" applyNumberFormat="1" applyFont="1" applyBorder="1" applyAlignment="1" applyProtection="1">
      <alignment horizontal="center" vertical="center"/>
      <protection hidden="1"/>
    </xf>
    <xf numFmtId="167" fontId="35" fillId="0" borderId="11" xfId="0" applyNumberFormat="1" applyFont="1" applyBorder="1" applyAlignment="1" applyProtection="1">
      <alignment horizontal="center" vertical="center"/>
      <protection hidden="1"/>
    </xf>
    <xf numFmtId="176" fontId="36" fillId="9" borderId="8" xfId="14" applyNumberFormat="1" applyFont="1" applyFill="1" applyBorder="1" applyAlignment="1" applyProtection="1">
      <alignment horizontal="center" vertical="center" wrapText="1"/>
      <protection hidden="1"/>
    </xf>
    <xf numFmtId="167" fontId="35" fillId="0" borderId="8" xfId="0" applyNumberFormat="1" applyFont="1" applyBorder="1" applyAlignment="1" applyProtection="1">
      <alignment horizontal="center" vertical="center"/>
      <protection hidden="1"/>
    </xf>
    <xf numFmtId="166" fontId="37" fillId="9" borderId="8" xfId="0" applyNumberFormat="1" applyFont="1" applyFill="1" applyBorder="1" applyAlignment="1" applyProtection="1">
      <alignment horizontal="center" vertical="center" wrapText="1"/>
      <protection hidden="1"/>
    </xf>
    <xf numFmtId="10" fontId="35" fillId="0" borderId="8" xfId="15" applyNumberFormat="1" applyFont="1" applyBorder="1" applyAlignment="1" applyProtection="1">
      <alignment horizontal="center" vertical="center"/>
      <protection hidden="1"/>
    </xf>
    <xf numFmtId="0" fontId="24" fillId="0" borderId="0" xfId="0" applyFont="1" applyFill="1" applyAlignment="1" applyProtection="1">
      <alignment horizontal="center" vertical="center"/>
      <protection hidden="1"/>
    </xf>
    <xf numFmtId="0" fontId="40" fillId="0" borderId="0" xfId="0" applyFont="1" applyFill="1" applyAlignment="1" applyProtection="1">
      <alignment horizontal="center" vertical="center"/>
      <protection hidden="1"/>
    </xf>
    <xf numFmtId="0" fontId="41" fillId="0" borderId="0" xfId="0" applyFont="1" applyProtection="1">
      <protection hidden="1"/>
    </xf>
    <xf numFmtId="0" fontId="13" fillId="0" borderId="8" xfId="0" applyFont="1" applyBorder="1" applyAlignment="1" applyProtection="1">
      <alignment horizontal="center" vertical="center" wrapText="1"/>
      <protection hidden="1"/>
    </xf>
    <xf numFmtId="0" fontId="13" fillId="0" borderId="8" xfId="0" applyFont="1" applyBorder="1" applyAlignment="1" applyProtection="1">
      <alignment horizontal="center" vertical="center"/>
      <protection hidden="1"/>
    </xf>
    <xf numFmtId="0" fontId="5" fillId="9" borderId="8" xfId="0" applyFont="1" applyFill="1" applyBorder="1" applyAlignment="1" applyProtection="1">
      <alignment horizontal="center" vertical="center" wrapText="1"/>
      <protection hidden="1"/>
    </xf>
    <xf numFmtId="0" fontId="42" fillId="0" borderId="8" xfId="0" applyFont="1" applyBorder="1" applyAlignment="1" applyProtection="1">
      <alignment horizontal="left" vertical="center"/>
      <protection hidden="1"/>
    </xf>
    <xf numFmtId="0" fontId="13" fillId="0" borderId="8" xfId="0" applyFont="1" applyFill="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10" fontId="3" fillId="0" borderId="8" xfId="15" applyNumberFormat="1" applyFont="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0" fontId="7" fillId="0" borderId="0" xfId="0" applyFont="1" applyProtection="1">
      <protection hidden="1"/>
    </xf>
    <xf numFmtId="0" fontId="13" fillId="15" borderId="8" xfId="0" applyFont="1" applyFill="1" applyBorder="1" applyAlignment="1" applyProtection="1">
      <alignment horizontal="center" vertical="center" wrapText="1"/>
      <protection hidden="1"/>
    </xf>
    <xf numFmtId="0" fontId="13" fillId="0" borderId="0" xfId="0" applyFont="1" applyFill="1" applyAlignment="1" applyProtection="1">
      <alignment horizontal="center" vertical="center"/>
      <protection hidden="1"/>
    </xf>
    <xf numFmtId="0" fontId="13" fillId="15" borderId="8" xfId="0" applyFont="1" applyFill="1" applyBorder="1" applyAlignment="1" applyProtection="1">
      <alignment horizontal="center" vertical="center"/>
      <protection hidden="1"/>
    </xf>
    <xf numFmtId="2" fontId="13" fillId="0" borderId="8" xfId="0" applyNumberFormat="1" applyFont="1" applyFill="1" applyBorder="1" applyAlignment="1" applyProtection="1">
      <alignment horizontal="center" vertical="center"/>
      <protection hidden="1"/>
    </xf>
    <xf numFmtId="0" fontId="5" fillId="9" borderId="8" xfId="0" applyFont="1" applyFill="1" applyBorder="1" applyAlignment="1" applyProtection="1">
      <alignment vertical="center"/>
      <protection hidden="1"/>
    </xf>
    <xf numFmtId="0" fontId="19" fillId="9" borderId="15" xfId="0" applyFont="1" applyFill="1" applyBorder="1" applyAlignment="1" applyProtection="1">
      <alignment vertical="center"/>
      <protection hidden="1"/>
    </xf>
    <xf numFmtId="0" fontId="19" fillId="9" borderId="7" xfId="0" applyFont="1" applyFill="1" applyBorder="1" applyAlignment="1" applyProtection="1">
      <alignment vertical="center"/>
      <protection hidden="1"/>
    </xf>
    <xf numFmtId="0" fontId="19" fillId="9" borderId="16" xfId="0" applyFont="1" applyFill="1" applyBorder="1" applyAlignment="1" applyProtection="1">
      <alignment vertical="center"/>
      <protection hidden="1"/>
    </xf>
    <xf numFmtId="0" fontId="18" fillId="9" borderId="11" xfId="0" applyFont="1" applyFill="1" applyBorder="1" applyAlignment="1" applyProtection="1">
      <alignment horizontal="center" vertical="center" wrapText="1"/>
      <protection hidden="1"/>
    </xf>
    <xf numFmtId="0" fontId="18" fillId="9" borderId="11" xfId="3" applyFont="1" applyFill="1" applyBorder="1" applyAlignment="1" applyProtection="1">
      <alignment horizontal="center" vertical="center" wrapText="1"/>
      <protection hidden="1"/>
    </xf>
    <xf numFmtId="0" fontId="18" fillId="12" borderId="14" xfId="0" applyFont="1" applyFill="1" applyBorder="1" applyAlignment="1" applyProtection="1">
      <alignment horizontal="center" vertical="center" wrapText="1"/>
      <protection hidden="1"/>
    </xf>
    <xf numFmtId="0" fontId="18" fillId="0" borderId="8" xfId="0" applyNumberFormat="1" applyFont="1" applyFill="1" applyBorder="1" applyAlignment="1" applyProtection="1">
      <alignment horizontal="center" vertical="center" wrapText="1"/>
      <protection hidden="1"/>
    </xf>
    <xf numFmtId="0" fontId="18" fillId="0" borderId="8" xfId="0" applyFont="1" applyBorder="1" applyAlignment="1" applyProtection="1">
      <alignment vertical="center"/>
      <protection hidden="1"/>
    </xf>
    <xf numFmtId="0" fontId="18" fillId="0" borderId="8" xfId="0" applyFont="1" applyBorder="1" applyAlignment="1" applyProtection="1">
      <alignment horizontal="center"/>
      <protection hidden="1"/>
    </xf>
    <xf numFmtId="0" fontId="26" fillId="0" borderId="8"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26" fillId="2" borderId="0" xfId="3" applyFont="1" applyFill="1" applyBorder="1" applyAlignment="1" applyProtection="1">
      <alignment horizontal="left" vertical="center" wrapText="1"/>
      <protection hidden="1"/>
    </xf>
    <xf numFmtId="0" fontId="43" fillId="0" borderId="0" xfId="17" applyFont="1" applyProtection="1">
      <protection hidden="1"/>
    </xf>
    <xf numFmtId="0" fontId="0" fillId="0" borderId="0" xfId="0" applyAlignment="1" applyProtection="1">
      <alignment vertical="center"/>
      <protection hidden="1"/>
    </xf>
    <xf numFmtId="167" fontId="0" fillId="0" borderId="0" xfId="0" applyNumberFormat="1" applyProtection="1">
      <protection hidden="1"/>
    </xf>
    <xf numFmtId="0" fontId="4" fillId="0" borderId="0" xfId="0" applyFont="1" applyAlignment="1" applyProtection="1">
      <alignment vertical="center"/>
      <protection hidden="1"/>
    </xf>
    <xf numFmtId="0" fontId="8" fillId="3" borderId="8" xfId="0" applyFont="1" applyFill="1" applyBorder="1" applyAlignment="1" applyProtection="1">
      <alignment horizontal="center" vertical="center" wrapText="1"/>
      <protection hidden="1"/>
    </xf>
    <xf numFmtId="0" fontId="5" fillId="3" borderId="8" xfId="0" applyFont="1" applyFill="1" applyBorder="1" applyAlignment="1" applyProtection="1">
      <alignment vertical="center"/>
      <protection hidden="1"/>
    </xf>
    <xf numFmtId="0" fontId="8" fillId="9" borderId="8" xfId="0" applyNumberFormat="1" applyFont="1" applyFill="1" applyBorder="1" applyAlignment="1" applyProtection="1">
      <alignment horizontal="center" vertical="center"/>
      <protection hidden="1"/>
    </xf>
    <xf numFmtId="174" fontId="8" fillId="3" borderId="8" xfId="0" applyNumberFormat="1" applyFont="1" applyFill="1" applyBorder="1" applyAlignment="1" applyProtection="1">
      <alignment horizontal="center" vertical="center"/>
      <protection hidden="1"/>
    </xf>
    <xf numFmtId="174" fontId="0" fillId="0" borderId="8" xfId="0" applyNumberFormat="1" applyBorder="1" applyAlignment="1" applyProtection="1">
      <alignment horizontal="center" vertical="center"/>
      <protection hidden="1"/>
    </xf>
    <xf numFmtId="182" fontId="0" fillId="9" borderId="8" xfId="1" applyNumberFormat="1" applyFont="1" applyFill="1" applyBorder="1" applyAlignment="1" applyProtection="1">
      <alignment horizontal="center" vertical="center"/>
      <protection hidden="1"/>
    </xf>
    <xf numFmtId="167" fontId="0" fillId="0" borderId="0" xfId="0" applyNumberFormat="1" applyAlignment="1" applyProtection="1">
      <alignment vertical="center"/>
      <protection hidden="1"/>
    </xf>
    <xf numFmtId="0" fontId="5" fillId="3" borderId="8" xfId="0" applyFont="1" applyFill="1" applyBorder="1" applyAlignment="1" applyProtection="1">
      <alignment horizontal="centerContinuous" vertical="center"/>
      <protection hidden="1"/>
    </xf>
    <xf numFmtId="10" fontId="32" fillId="7" borderId="30" xfId="2" applyNumberFormat="1" applyFont="1" applyFill="1" applyBorder="1" applyAlignment="1" applyProtection="1">
      <alignment horizontal="center" vertical="center"/>
      <protection hidden="1"/>
    </xf>
    <xf numFmtId="42" fontId="34" fillId="0" borderId="0" xfId="17" applyNumberFormat="1" applyFont="1" applyProtection="1">
      <protection hidden="1"/>
    </xf>
    <xf numFmtId="10" fontId="34" fillId="0" borderId="0" xfId="2" applyNumberFormat="1" applyFont="1" applyBorder="1" applyProtection="1">
      <protection hidden="1"/>
    </xf>
    <xf numFmtId="168" fontId="3" fillId="7" borderId="8" xfId="8" applyFont="1" applyFill="1" applyBorder="1" applyAlignment="1" applyProtection="1">
      <alignment horizontal="center" vertical="center" wrapText="1"/>
      <protection hidden="1"/>
    </xf>
    <xf numFmtId="0" fontId="8" fillId="3" borderId="8" xfId="0" applyFont="1" applyFill="1" applyBorder="1" applyAlignment="1" applyProtection="1">
      <alignment horizontal="center" vertical="center"/>
      <protection hidden="1"/>
    </xf>
    <xf numFmtId="0" fontId="6" fillId="3" borderId="8" xfId="0" applyFont="1" applyFill="1" applyBorder="1" applyAlignment="1" applyProtection="1">
      <alignment horizontal="center" vertical="center"/>
      <protection hidden="1"/>
    </xf>
    <xf numFmtId="0" fontId="4" fillId="4" borderId="8" xfId="0" applyFont="1" applyFill="1" applyBorder="1" applyAlignment="1" applyProtection="1">
      <protection hidden="1"/>
    </xf>
    <xf numFmtId="0" fontId="4" fillId="4" borderId="8" xfId="0" applyFont="1" applyFill="1" applyBorder="1" applyAlignment="1" applyProtection="1">
      <alignment wrapText="1"/>
      <protection hidden="1"/>
    </xf>
    <xf numFmtId="0" fontId="9" fillId="0" borderId="0" xfId="4" applyFont="1" applyFill="1" applyProtection="1">
      <protection hidden="1"/>
    </xf>
    <xf numFmtId="0" fontId="6" fillId="4" borderId="5" xfId="4" applyFont="1" applyFill="1" applyBorder="1" applyAlignment="1" applyProtection="1">
      <alignment horizontal="center" vertical="center" wrapText="1"/>
      <protection hidden="1"/>
    </xf>
    <xf numFmtId="0" fontId="10" fillId="2" borderId="0" xfId="5" applyFont="1" applyFill="1" applyAlignment="1" applyProtection="1">
      <alignment vertical="center"/>
      <protection hidden="1"/>
    </xf>
    <xf numFmtId="0" fontId="11" fillId="2" borderId="0" xfId="5" applyFont="1" applyFill="1" applyAlignment="1" applyProtection="1">
      <alignment vertical="center"/>
      <protection hidden="1"/>
    </xf>
    <xf numFmtId="0" fontId="10" fillId="0" borderId="0" xfId="5" applyFont="1" applyFill="1" applyAlignment="1" applyProtection="1">
      <alignment vertical="center"/>
      <protection hidden="1"/>
    </xf>
    <xf numFmtId="0" fontId="5" fillId="4" borderId="12" xfId="5" applyFont="1" applyFill="1" applyBorder="1" applyAlignment="1" applyProtection="1">
      <alignment horizontal="center" vertical="center" wrapText="1"/>
      <protection hidden="1"/>
    </xf>
    <xf numFmtId="0" fontId="5" fillId="4" borderId="0" xfId="5" applyFont="1" applyFill="1" applyBorder="1" applyAlignment="1" applyProtection="1">
      <alignment horizontal="center" vertical="center" wrapText="1"/>
      <protection hidden="1"/>
    </xf>
    <xf numFmtId="0" fontId="10" fillId="7" borderId="8" xfId="5" applyFont="1" applyFill="1" applyBorder="1" applyAlignment="1" applyProtection="1">
      <alignment horizontal="center" vertical="center" wrapText="1"/>
      <protection hidden="1"/>
    </xf>
    <xf numFmtId="0" fontId="12" fillId="7" borderId="8" xfId="5" applyFont="1" applyFill="1" applyBorder="1" applyAlignment="1" applyProtection="1">
      <alignment horizontal="center" vertical="center" wrapText="1"/>
      <protection hidden="1"/>
    </xf>
    <xf numFmtId="0" fontId="11" fillId="7" borderId="8" xfId="5" applyFont="1" applyFill="1" applyBorder="1" applyAlignment="1" applyProtection="1">
      <alignment horizontal="center" vertical="center" wrapText="1"/>
      <protection hidden="1"/>
    </xf>
    <xf numFmtId="0" fontId="10" fillId="4" borderId="8" xfId="5" applyFont="1" applyFill="1" applyBorder="1" applyAlignment="1" applyProtection="1">
      <alignment horizontal="center" vertical="center" wrapText="1"/>
      <protection hidden="1"/>
    </xf>
    <xf numFmtId="0" fontId="5" fillId="4" borderId="8" xfId="5" applyFont="1" applyFill="1" applyBorder="1" applyAlignment="1" applyProtection="1">
      <alignment vertical="center" wrapText="1"/>
      <protection hidden="1"/>
    </xf>
    <xf numFmtId="0" fontId="11" fillId="4" borderId="8" xfId="5" applyFont="1" applyFill="1" applyBorder="1" applyAlignment="1" applyProtection="1">
      <alignment horizontal="center" vertical="center" wrapText="1"/>
      <protection hidden="1"/>
    </xf>
    <xf numFmtId="0" fontId="11" fillId="6" borderId="8" xfId="5" applyFont="1" applyFill="1" applyBorder="1" applyAlignment="1" applyProtection="1">
      <alignment horizontal="center" vertical="center" wrapText="1"/>
      <protection hidden="1"/>
    </xf>
    <xf numFmtId="0" fontId="5" fillId="6" borderId="8" xfId="5" applyFont="1" applyFill="1" applyBorder="1" applyAlignment="1" applyProtection="1">
      <alignment vertical="center"/>
      <protection hidden="1"/>
    </xf>
    <xf numFmtId="0" fontId="10" fillId="6" borderId="8" xfId="5" applyFont="1" applyFill="1" applyBorder="1" applyAlignment="1" applyProtection="1">
      <alignment vertical="center"/>
      <protection hidden="1"/>
    </xf>
    <xf numFmtId="0" fontId="10" fillId="6" borderId="8" xfId="5" applyFont="1" applyFill="1" applyBorder="1" applyAlignment="1" applyProtection="1">
      <alignment horizontal="center" vertical="center" wrapText="1"/>
      <protection hidden="1"/>
    </xf>
    <xf numFmtId="0" fontId="13" fillId="6" borderId="8" xfId="5" applyFont="1" applyFill="1" applyBorder="1" applyAlignment="1" applyProtection="1">
      <alignment horizontal="justify" vertical="center" wrapText="1"/>
      <protection hidden="1"/>
    </xf>
    <xf numFmtId="0" fontId="11" fillId="0" borderId="8" xfId="5" applyFont="1" applyFill="1" applyBorder="1" applyAlignment="1" applyProtection="1">
      <alignment horizontal="center" vertical="center" wrapText="1"/>
      <protection hidden="1"/>
    </xf>
    <xf numFmtId="0" fontId="10" fillId="6" borderId="11" xfId="5" applyFont="1" applyFill="1" applyBorder="1" applyAlignment="1" applyProtection="1">
      <alignment horizontal="center" vertical="center" wrapText="1"/>
      <protection hidden="1"/>
    </xf>
    <xf numFmtId="0" fontId="5" fillId="6" borderId="8" xfId="5" applyFont="1" applyFill="1" applyBorder="1" applyAlignment="1" applyProtection="1">
      <alignment horizontal="right" vertical="center" wrapText="1"/>
      <protection hidden="1"/>
    </xf>
    <xf numFmtId="0" fontId="16" fillId="0" borderId="8" xfId="5" applyFont="1" applyFill="1" applyBorder="1" applyAlignment="1" applyProtection="1">
      <alignment horizontal="left" vertical="center"/>
      <protection hidden="1"/>
    </xf>
    <xf numFmtId="0" fontId="10" fillId="0" borderId="0" xfId="5" applyFont="1" applyFill="1" applyBorder="1" applyAlignment="1" applyProtection="1">
      <alignment vertical="center"/>
      <protection hidden="1"/>
    </xf>
    <xf numFmtId="0" fontId="11" fillId="8" borderId="8" xfId="5" applyFont="1" applyFill="1" applyBorder="1" applyAlignment="1" applyProtection="1">
      <alignment horizontal="center" vertical="center"/>
      <protection hidden="1"/>
    </xf>
    <xf numFmtId="0" fontId="5" fillId="8" borderId="8" xfId="5" applyFont="1" applyFill="1" applyBorder="1" applyAlignment="1" applyProtection="1">
      <alignment vertical="center"/>
      <protection hidden="1"/>
    </xf>
    <xf numFmtId="0" fontId="10" fillId="8" borderId="8" xfId="5" applyFont="1" applyFill="1" applyBorder="1" applyAlignment="1" applyProtection="1">
      <alignment horizontal="justify" vertical="center"/>
      <protection hidden="1"/>
    </xf>
    <xf numFmtId="0" fontId="10" fillId="8" borderId="8" xfId="5" applyFont="1" applyFill="1" applyBorder="1" applyAlignment="1" applyProtection="1">
      <alignment horizontal="center" vertical="center"/>
      <protection hidden="1"/>
    </xf>
    <xf numFmtId="0" fontId="13" fillId="8" borderId="8" xfId="0" applyFont="1" applyFill="1" applyBorder="1" applyAlignment="1" applyProtection="1">
      <alignment horizontal="justify" vertical="center" wrapText="1"/>
      <protection hidden="1"/>
    </xf>
    <xf numFmtId="0" fontId="11" fillId="8" borderId="8" xfId="5" applyFont="1" applyFill="1" applyBorder="1" applyAlignment="1" applyProtection="1">
      <alignment horizontal="right" vertical="center"/>
      <protection hidden="1"/>
    </xf>
    <xf numFmtId="0" fontId="11" fillId="0" borderId="0" xfId="5" applyFont="1" applyFill="1" applyAlignment="1" applyProtection="1">
      <alignment vertical="center"/>
      <protection hidden="1"/>
    </xf>
    <xf numFmtId="0" fontId="10" fillId="0" borderId="0" xfId="5" applyFont="1" applyAlignment="1" applyProtection="1">
      <alignment vertical="center"/>
      <protection hidden="1"/>
    </xf>
    <xf numFmtId="14" fontId="10" fillId="0" borderId="0" xfId="5" applyNumberFormat="1" applyFont="1" applyAlignment="1" applyProtection="1">
      <alignment vertical="center"/>
      <protection hidden="1"/>
    </xf>
    <xf numFmtId="170" fontId="3" fillId="9" borderId="8" xfId="8" applyNumberFormat="1" applyFont="1" applyFill="1" applyBorder="1" applyAlignment="1" applyProtection="1">
      <alignment horizontal="center" vertical="center" wrapText="1"/>
      <protection hidden="1"/>
    </xf>
    <xf numFmtId="9" fontId="6" fillId="5" borderId="8" xfId="3" applyNumberFormat="1" applyFont="1" applyFill="1" applyBorder="1" applyAlignment="1" applyProtection="1">
      <alignment horizontal="center" vertical="center" wrapText="1"/>
      <protection hidden="1"/>
    </xf>
    <xf numFmtId="4" fontId="7" fillId="9" borderId="8" xfId="8" applyNumberFormat="1" applyFont="1" applyFill="1" applyBorder="1" applyAlignment="1" applyProtection="1">
      <alignment horizontal="center" vertical="center" wrapText="1"/>
      <protection hidden="1"/>
    </xf>
    <xf numFmtId="0" fontId="29" fillId="0" borderId="8" xfId="5" applyFont="1" applyFill="1" applyBorder="1" applyAlignment="1" applyProtection="1">
      <alignment horizontal="center" vertical="center" wrapText="1"/>
      <protection hidden="1"/>
    </xf>
    <xf numFmtId="0" fontId="31" fillId="4" borderId="0" xfId="10" applyFont="1" applyFill="1" applyAlignment="1" applyProtection="1">
      <alignment vertical="center"/>
      <protection hidden="1"/>
    </xf>
    <xf numFmtId="0" fontId="31" fillId="0" borderId="0" xfId="10" applyFont="1" applyAlignment="1" applyProtection="1">
      <alignment vertical="center"/>
      <protection hidden="1"/>
    </xf>
    <xf numFmtId="0" fontId="31" fillId="0" borderId="0" xfId="10" applyFont="1" applyBorder="1" applyAlignment="1" applyProtection="1">
      <alignment vertical="center"/>
      <protection hidden="1"/>
    </xf>
    <xf numFmtId="0" fontId="34" fillId="0" borderId="0" xfId="10" applyFont="1" applyFill="1" applyAlignment="1" applyProtection="1">
      <alignment vertical="center"/>
      <protection hidden="1"/>
    </xf>
    <xf numFmtId="166" fontId="31" fillId="0" borderId="0" xfId="10" applyNumberFormat="1" applyFont="1" applyAlignment="1" applyProtection="1">
      <alignment vertical="center"/>
      <protection hidden="1"/>
    </xf>
    <xf numFmtId="0" fontId="18" fillId="9" borderId="8" xfId="0" applyFont="1" applyFill="1" applyBorder="1" applyAlignment="1" applyProtection="1">
      <alignment horizontal="center" vertical="center" wrapText="1"/>
      <protection hidden="1"/>
    </xf>
    <xf numFmtId="0" fontId="6" fillId="9" borderId="8" xfId="0" applyFont="1" applyFill="1" applyBorder="1" applyAlignment="1" applyProtection="1">
      <alignment horizontal="center" vertical="center"/>
      <protection hidden="1"/>
    </xf>
    <xf numFmtId="177" fontId="38" fillId="9" borderId="30" xfId="18" applyNumberFormat="1" applyFont="1" applyFill="1" applyBorder="1" applyAlignment="1" applyProtection="1">
      <alignment horizontal="center" vertical="center"/>
      <protection hidden="1"/>
    </xf>
    <xf numFmtId="14" fontId="32" fillId="9" borderId="30" xfId="17" applyNumberFormat="1" applyFont="1" applyFill="1" applyBorder="1" applyAlignment="1" applyProtection="1">
      <alignment horizontal="center" vertical="center" wrapText="1"/>
      <protection hidden="1"/>
    </xf>
    <xf numFmtId="0" fontId="32" fillId="9" borderId="30" xfId="17" applyFont="1" applyFill="1" applyBorder="1" applyAlignment="1" applyProtection="1">
      <alignment horizontal="center" vertical="center"/>
      <protection hidden="1"/>
    </xf>
    <xf numFmtId="6" fontId="32" fillId="9" borderId="30" xfId="17" applyNumberFormat="1" applyFont="1" applyFill="1" applyBorder="1" applyAlignment="1" applyProtection="1">
      <alignment horizontal="center" vertical="center" wrapText="1"/>
      <protection hidden="1"/>
    </xf>
    <xf numFmtId="10" fontId="32" fillId="9" borderId="30" xfId="15" applyNumberFormat="1" applyFont="1" applyFill="1" applyBorder="1" applyAlignment="1" applyProtection="1">
      <alignment horizontal="center" vertical="center" wrapText="1"/>
      <protection hidden="1"/>
    </xf>
    <xf numFmtId="0" fontId="32" fillId="9" borderId="8" xfId="18" applyNumberFormat="1" applyFont="1" applyFill="1" applyBorder="1" applyAlignment="1" applyProtection="1">
      <alignment horizontal="center" vertical="center" wrapText="1"/>
      <protection hidden="1"/>
    </xf>
    <xf numFmtId="0" fontId="32" fillId="9" borderId="15" xfId="17" applyFont="1" applyFill="1" applyBorder="1" applyAlignment="1" applyProtection="1">
      <alignment horizontal="center" vertical="center" wrapText="1"/>
      <protection hidden="1"/>
    </xf>
    <xf numFmtId="0" fontId="32" fillId="9" borderId="7" xfId="17" applyFont="1" applyFill="1" applyBorder="1" applyAlignment="1" applyProtection="1">
      <alignment horizontal="center" vertical="center" wrapText="1"/>
      <protection hidden="1"/>
    </xf>
    <xf numFmtId="0" fontId="32" fillId="9" borderId="16" xfId="17" applyFont="1" applyFill="1" applyBorder="1" applyAlignment="1" applyProtection="1">
      <alignment horizontal="center" vertical="center" wrapText="1"/>
      <protection hidden="1"/>
    </xf>
    <xf numFmtId="0" fontId="24" fillId="6" borderId="23" xfId="0" applyFont="1" applyFill="1" applyBorder="1" applyAlignment="1" applyProtection="1">
      <alignment horizontal="center" vertical="center"/>
      <protection hidden="1"/>
    </xf>
    <xf numFmtId="0" fontId="5" fillId="9" borderId="8" xfId="0" applyFont="1" applyFill="1" applyBorder="1" applyAlignment="1" applyProtection="1">
      <alignment horizontal="center" vertical="center"/>
      <protection hidden="1"/>
    </xf>
    <xf numFmtId="0" fontId="4" fillId="4" borderId="8" xfId="0" applyNumberFormat="1" applyFont="1" applyFill="1" applyBorder="1" applyAlignment="1" applyProtection="1">
      <alignment horizontal="left" wrapText="1"/>
      <protection hidden="1"/>
    </xf>
    <xf numFmtId="22" fontId="9" fillId="0" borderId="0" xfId="4" applyNumberFormat="1" applyFont="1" applyProtection="1">
      <protection hidden="1"/>
    </xf>
    <xf numFmtId="0" fontId="4" fillId="0" borderId="8" xfId="4" applyFont="1" applyBorder="1" applyAlignment="1" applyProtection="1">
      <alignment horizontal="left" vertical="center" wrapText="1"/>
      <protection hidden="1"/>
    </xf>
    <xf numFmtId="0" fontId="13" fillId="8" borderId="8" xfId="5" applyFont="1" applyFill="1" applyBorder="1" applyAlignment="1" applyProtection="1">
      <alignment horizontal="left" vertical="center" wrapText="1"/>
      <protection hidden="1"/>
    </xf>
    <xf numFmtId="3" fontId="34" fillId="0" borderId="0" xfId="17" applyNumberFormat="1" applyFont="1" applyProtection="1">
      <protection hidden="1"/>
    </xf>
    <xf numFmtId="41" fontId="34" fillId="0" borderId="0" xfId="23" applyFont="1" applyProtection="1">
      <protection hidden="1"/>
    </xf>
    <xf numFmtId="41" fontId="34" fillId="0" borderId="0" xfId="17" applyNumberFormat="1" applyFont="1" applyProtection="1">
      <protection hidden="1"/>
    </xf>
    <xf numFmtId="167" fontId="13" fillId="0" borderId="0" xfId="0" applyNumberFormat="1" applyFont="1" applyFill="1" applyAlignment="1" applyProtection="1">
      <protection hidden="1"/>
    </xf>
    <xf numFmtId="166" fontId="13" fillId="0" borderId="0" xfId="0" applyNumberFormat="1" applyFont="1" applyFill="1" applyAlignment="1" applyProtection="1">
      <protection hidden="1"/>
    </xf>
    <xf numFmtId="180" fontId="34" fillId="0" borderId="0" xfId="17" applyNumberFormat="1" applyFont="1" applyProtection="1">
      <protection hidden="1"/>
    </xf>
    <xf numFmtId="174" fontId="0" fillId="0" borderId="0" xfId="0" applyNumberFormat="1" applyProtection="1">
      <protection hidden="1"/>
    </xf>
    <xf numFmtId="0" fontId="6" fillId="4" borderId="3" xfId="4" applyFont="1" applyFill="1" applyBorder="1" applyAlignment="1" applyProtection="1">
      <alignment horizontal="center" vertical="center" wrapText="1"/>
      <protection hidden="1"/>
    </xf>
    <xf numFmtId="0" fontId="6" fillId="4" borderId="0" xfId="4" applyFont="1" applyFill="1" applyBorder="1" applyAlignment="1" applyProtection="1">
      <alignment vertical="center" wrapText="1"/>
      <protection hidden="1"/>
    </xf>
    <xf numFmtId="0" fontId="6" fillId="4" borderId="4" xfId="4" applyFont="1" applyFill="1" applyBorder="1" applyAlignment="1" applyProtection="1">
      <alignment vertical="center" wrapText="1"/>
      <protection hidden="1"/>
    </xf>
    <xf numFmtId="0" fontId="4" fillId="0" borderId="45" xfId="4" applyNumberFormat="1" applyFont="1" applyBorder="1" applyAlignment="1" applyProtection="1">
      <alignment horizontal="center" vertical="center"/>
      <protection hidden="1"/>
    </xf>
    <xf numFmtId="1" fontId="4" fillId="5" borderId="8" xfId="24" applyNumberFormat="1" applyFont="1" applyFill="1" applyBorder="1" applyAlignment="1" applyProtection="1">
      <alignment horizontal="center" vertical="center" wrapText="1"/>
      <protection hidden="1"/>
    </xf>
    <xf numFmtId="0" fontId="29" fillId="0" borderId="49" xfId="0" applyFont="1" applyBorder="1" applyAlignment="1">
      <alignment horizontal="center" vertical="center" wrapText="1"/>
    </xf>
    <xf numFmtId="0" fontId="5" fillId="0" borderId="46" xfId="8" applyNumberFormat="1" applyFont="1" applyFill="1" applyBorder="1" applyAlignment="1" applyProtection="1">
      <alignment horizontal="center" vertical="center" wrapText="1"/>
      <protection hidden="1"/>
    </xf>
    <xf numFmtId="168" fontId="5" fillId="0" borderId="53" xfId="8" applyFont="1" applyFill="1" applyBorder="1" applyAlignment="1" applyProtection="1">
      <alignment horizontal="center" vertical="center" wrapText="1"/>
      <protection hidden="1"/>
    </xf>
    <xf numFmtId="0" fontId="5" fillId="0" borderId="55" xfId="8" applyNumberFormat="1" applyFont="1" applyFill="1" applyBorder="1" applyAlignment="1" applyProtection="1">
      <alignment horizontal="center" vertical="center" wrapText="1"/>
      <protection hidden="1"/>
    </xf>
    <xf numFmtId="168" fontId="5" fillId="0" borderId="11" xfId="8" applyFont="1" applyFill="1" applyBorder="1" applyAlignment="1" applyProtection="1">
      <alignment vertical="center" wrapText="1"/>
      <protection hidden="1"/>
    </xf>
    <xf numFmtId="168" fontId="5" fillId="0" borderId="56" xfId="8" applyFont="1" applyFill="1" applyBorder="1" applyAlignment="1" applyProtection="1">
      <alignment horizontal="center" vertical="center" wrapText="1"/>
      <protection hidden="1"/>
    </xf>
    <xf numFmtId="168" fontId="5" fillId="9" borderId="48" xfId="8" applyFont="1" applyFill="1" applyBorder="1" applyAlignment="1" applyProtection="1">
      <alignment horizontal="center" vertical="center" wrapText="1"/>
      <protection hidden="1"/>
    </xf>
    <xf numFmtId="0" fontId="27" fillId="7" borderId="54" xfId="3" applyFont="1" applyFill="1" applyBorder="1" applyAlignment="1" applyProtection="1">
      <alignment horizontal="center" vertical="center" wrapText="1"/>
      <protection hidden="1"/>
    </xf>
    <xf numFmtId="0" fontId="27" fillId="13" borderId="54" xfId="3" applyFont="1" applyFill="1" applyBorder="1" applyAlignment="1" applyProtection="1">
      <alignment horizontal="center" vertical="center" wrapText="1"/>
      <protection hidden="1"/>
    </xf>
    <xf numFmtId="9" fontId="4" fillId="9" borderId="15" xfId="3" applyNumberFormat="1" applyFont="1" applyFill="1" applyBorder="1" applyAlignment="1" applyProtection="1">
      <alignment horizontal="center" vertical="center" wrapText="1"/>
      <protection hidden="1"/>
    </xf>
    <xf numFmtId="0" fontId="27" fillId="7" borderId="58" xfId="3" applyFont="1" applyFill="1" applyBorder="1" applyAlignment="1" applyProtection="1">
      <alignment horizontal="center" vertical="center" wrapText="1"/>
      <protection hidden="1"/>
    </xf>
    <xf numFmtId="0" fontId="27" fillId="13" borderId="46" xfId="0" applyFont="1" applyFill="1" applyBorder="1" applyAlignment="1" applyProtection="1">
      <alignment horizontal="center" vertical="center" wrapText="1"/>
      <protection hidden="1"/>
    </xf>
    <xf numFmtId="0" fontId="27" fillId="13" borderId="33" xfId="3" applyFont="1" applyFill="1" applyBorder="1" applyAlignment="1" applyProtection="1">
      <alignment horizontal="center" vertical="center" wrapText="1"/>
      <protection hidden="1"/>
    </xf>
    <xf numFmtId="4" fontId="7" fillId="9" borderId="51" xfId="8" applyNumberFormat="1" applyFont="1" applyFill="1" applyBorder="1" applyAlignment="1" applyProtection="1">
      <alignment horizontal="center" vertical="center" wrapText="1"/>
      <protection hidden="1"/>
    </xf>
    <xf numFmtId="9" fontId="7" fillId="0" borderId="51" xfId="2" applyFont="1" applyFill="1" applyBorder="1" applyAlignment="1" applyProtection="1">
      <alignment horizontal="center" vertical="center"/>
      <protection hidden="1"/>
    </xf>
    <xf numFmtId="4" fontId="6" fillId="6" borderId="51" xfId="3" applyNumberFormat="1" applyFont="1" applyFill="1" applyBorder="1" applyAlignment="1" applyProtection="1">
      <alignment horizontal="center" vertical="center"/>
      <protection hidden="1"/>
    </xf>
    <xf numFmtId="4" fontId="7" fillId="9" borderId="51" xfId="3" applyNumberFormat="1" applyFont="1" applyFill="1" applyBorder="1" applyAlignment="1" applyProtection="1">
      <alignment horizontal="center" vertical="center"/>
      <protection hidden="1"/>
    </xf>
    <xf numFmtId="4" fontId="7" fillId="0" borderId="51" xfId="3" applyNumberFormat="1" applyFont="1" applyFill="1" applyBorder="1" applyAlignment="1" applyProtection="1">
      <alignment horizontal="center" vertical="center"/>
      <protection hidden="1"/>
    </xf>
    <xf numFmtId="4" fontId="4" fillId="0" borderId="52" xfId="8" applyNumberFormat="1" applyFont="1" applyFill="1" applyBorder="1" applyAlignment="1" applyProtection="1">
      <alignment horizontal="left" vertical="center" wrapText="1"/>
      <protection hidden="1"/>
    </xf>
    <xf numFmtId="4" fontId="4" fillId="0" borderId="16" xfId="8" applyNumberFormat="1" applyFont="1" applyFill="1" applyBorder="1" applyAlignment="1" applyProtection="1">
      <alignment horizontal="left" vertical="center" wrapText="1"/>
      <protection hidden="1"/>
    </xf>
    <xf numFmtId="1" fontId="4" fillId="0" borderId="59" xfId="0" applyNumberFormat="1" applyFont="1" applyFill="1" applyBorder="1" applyAlignment="1" applyProtection="1">
      <alignment horizontal="center" vertical="center" wrapText="1"/>
      <protection hidden="1"/>
    </xf>
    <xf numFmtId="1" fontId="4" fillId="0" borderId="60" xfId="0" applyNumberFormat="1" applyFont="1" applyFill="1" applyBorder="1" applyAlignment="1" applyProtection="1">
      <alignment horizontal="center" vertical="center" wrapText="1"/>
      <protection hidden="1"/>
    </xf>
    <xf numFmtId="41" fontId="4" fillId="9" borderId="0" xfId="23" applyFont="1" applyFill="1" applyBorder="1" applyAlignment="1" applyProtection="1">
      <alignment horizontal="center" vertical="center"/>
      <protection hidden="1"/>
    </xf>
    <xf numFmtId="0" fontId="27" fillId="13" borderId="58" xfId="3" applyFont="1" applyFill="1" applyBorder="1" applyAlignment="1" applyProtection="1">
      <alignment horizontal="center" vertical="center" wrapText="1"/>
      <protection hidden="1"/>
    </xf>
    <xf numFmtId="4" fontId="6" fillId="6" borderId="57" xfId="3" applyNumberFormat="1" applyFont="1" applyFill="1" applyBorder="1" applyAlignment="1" applyProtection="1">
      <alignment horizontal="center" vertical="center"/>
      <protection hidden="1"/>
    </xf>
    <xf numFmtId="4" fontId="6" fillId="6" borderId="15" xfId="3" applyNumberFormat="1" applyFont="1" applyFill="1" applyBorder="1" applyAlignment="1" applyProtection="1">
      <alignment horizontal="center" vertical="center"/>
      <protection hidden="1"/>
    </xf>
    <xf numFmtId="168" fontId="5" fillId="0" borderId="60" xfId="8" applyFont="1" applyFill="1" applyBorder="1" applyAlignment="1" applyProtection="1">
      <alignment vertical="center" wrapText="1"/>
      <protection hidden="1"/>
    </xf>
    <xf numFmtId="41" fontId="0" fillId="0" borderId="0" xfId="23" applyFont="1" applyProtection="1">
      <protection hidden="1"/>
    </xf>
    <xf numFmtId="0" fontId="45" fillId="4" borderId="8" xfId="29" applyFill="1" applyBorder="1" applyAlignment="1">
      <alignment horizontal="center" vertical="center"/>
    </xf>
    <xf numFmtId="42" fontId="4" fillId="5" borderId="11" xfId="24" applyFont="1" applyFill="1" applyBorder="1" applyAlignment="1" applyProtection="1">
      <alignment horizontal="center" vertical="center" wrapText="1"/>
      <protection hidden="1"/>
    </xf>
    <xf numFmtId="9" fontId="4" fillId="0" borderId="11" xfId="2" applyFont="1" applyFill="1" applyBorder="1" applyAlignment="1" applyProtection="1">
      <alignment horizontal="center" vertical="center" wrapText="1"/>
      <protection hidden="1"/>
    </xf>
    <xf numFmtId="182" fontId="0" fillId="9" borderId="15" xfId="1" applyNumberFormat="1" applyFont="1" applyFill="1" applyBorder="1" applyAlignment="1" applyProtection="1">
      <alignment horizontal="center" vertical="center"/>
      <protection hidden="1"/>
    </xf>
    <xf numFmtId="0" fontId="5" fillId="3" borderId="16" xfId="0" applyFont="1" applyFill="1" applyBorder="1" applyAlignment="1" applyProtection="1">
      <alignment vertical="center"/>
      <protection hidden="1"/>
    </xf>
    <xf numFmtId="174" fontId="0" fillId="0" borderId="16" xfId="0" applyNumberFormat="1" applyBorder="1" applyAlignment="1" applyProtection="1">
      <alignment horizontal="center" vertical="center"/>
      <protection hidden="1"/>
    </xf>
    <xf numFmtId="0" fontId="5" fillId="3" borderId="16" xfId="0" applyFont="1" applyFill="1" applyBorder="1" applyAlignment="1" applyProtection="1">
      <alignment horizontal="centerContinuous" vertical="center"/>
      <protection hidden="1"/>
    </xf>
    <xf numFmtId="0" fontId="53" fillId="4" borderId="0" xfId="0" applyFont="1" applyFill="1" applyBorder="1" applyProtection="1">
      <protection hidden="1"/>
    </xf>
    <xf numFmtId="174" fontId="53" fillId="4" borderId="0" xfId="0" applyNumberFormat="1" applyFont="1" applyFill="1" applyBorder="1" applyAlignment="1" applyProtection="1">
      <alignment horizontal="center" vertical="center"/>
      <protection hidden="1"/>
    </xf>
    <xf numFmtId="182" fontId="53" fillId="4" borderId="0" xfId="1" applyNumberFormat="1" applyFont="1" applyFill="1" applyBorder="1" applyAlignment="1" applyProtection="1">
      <alignment horizontal="center" vertical="center"/>
      <protection hidden="1"/>
    </xf>
    <xf numFmtId="0" fontId="32" fillId="3" borderId="15" xfId="17" applyFont="1" applyFill="1" applyBorder="1" applyAlignment="1" applyProtection="1">
      <alignment horizontal="center" vertical="center" wrapText="1"/>
      <protection hidden="1"/>
    </xf>
    <xf numFmtId="2" fontId="34" fillId="4" borderId="8" xfId="17" applyNumberFormat="1" applyFont="1" applyFill="1" applyBorder="1" applyAlignment="1" applyProtection="1">
      <alignment vertical="center"/>
      <protection hidden="1"/>
    </xf>
    <xf numFmtId="22" fontId="29" fillId="0" borderId="62" xfId="0" applyNumberFormat="1" applyFont="1" applyBorder="1" applyAlignment="1">
      <alignment horizontal="center" vertical="center" wrapText="1"/>
    </xf>
    <xf numFmtId="0" fontId="4" fillId="0" borderId="63" xfId="4" applyFont="1" applyBorder="1" applyAlignment="1" applyProtection="1">
      <alignment horizontal="left" vertical="center" wrapText="1"/>
      <protection hidden="1"/>
    </xf>
    <xf numFmtId="1" fontId="4" fillId="5" borderId="63" xfId="24" applyNumberFormat="1" applyFont="1" applyFill="1" applyBorder="1" applyAlignment="1" applyProtection="1">
      <alignment horizontal="center" vertical="center" wrapText="1"/>
      <protection hidden="1"/>
    </xf>
    <xf numFmtId="0" fontId="4" fillId="0" borderId="64" xfId="4" applyFont="1" applyBorder="1" applyAlignment="1" applyProtection="1">
      <alignment horizontal="left" vertical="center" wrapText="1"/>
      <protection hidden="1"/>
    </xf>
    <xf numFmtId="0" fontId="6" fillId="3" borderId="8" xfId="4" applyFont="1" applyFill="1" applyBorder="1" applyAlignment="1" applyProtection="1">
      <alignment horizontal="center" vertical="center"/>
      <protection hidden="1"/>
    </xf>
    <xf numFmtId="0" fontId="6" fillId="3" borderId="8" xfId="4" applyFont="1" applyFill="1" applyBorder="1" applyAlignment="1" applyProtection="1">
      <alignment horizontal="center" vertical="center" wrapText="1"/>
      <protection hidden="1"/>
    </xf>
    <xf numFmtId="0" fontId="4" fillId="0" borderId="8" xfId="4" applyNumberFormat="1" applyFont="1" applyBorder="1" applyAlignment="1" applyProtection="1">
      <alignment horizontal="center" vertical="center"/>
      <protection hidden="1"/>
    </xf>
    <xf numFmtId="22" fontId="29" fillId="0" borderId="8" xfId="0" applyNumberFormat="1" applyFont="1" applyBorder="1" applyAlignment="1">
      <alignment horizontal="center" vertical="center" wrapText="1"/>
    </xf>
    <xf numFmtId="1" fontId="4" fillId="5" borderId="8" xfId="23" applyNumberFormat="1" applyFont="1" applyFill="1" applyBorder="1" applyAlignment="1" applyProtection="1">
      <alignment horizontal="center" vertical="center" wrapText="1"/>
      <protection hidden="1"/>
    </xf>
    <xf numFmtId="0" fontId="29" fillId="0" borderId="8" xfId="0" applyFont="1" applyBorder="1" applyAlignment="1">
      <alignment horizontal="center" vertical="center" wrapText="1"/>
    </xf>
    <xf numFmtId="42" fontId="4" fillId="5" borderId="8" xfId="24" applyFont="1" applyFill="1" applyBorder="1" applyAlignment="1" applyProtection="1">
      <alignment horizontal="center" vertical="center" wrapText="1"/>
      <protection hidden="1"/>
    </xf>
    <xf numFmtId="42" fontId="4" fillId="4" borderId="8" xfId="24" applyFont="1" applyFill="1" applyBorder="1" applyAlignment="1" applyProtection="1">
      <alignment horizontal="center" vertical="center" wrapText="1"/>
      <protection hidden="1"/>
    </xf>
    <xf numFmtId="1" fontId="29" fillId="0" borderId="8"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9" fontId="4" fillId="0" borderId="8" xfId="2" applyFont="1" applyFill="1" applyBorder="1" applyAlignment="1" applyProtection="1">
      <alignment horizontal="center" vertical="center" wrapText="1"/>
      <protection hidden="1"/>
    </xf>
    <xf numFmtId="9" fontId="4" fillId="5" borderId="8" xfId="2" applyFont="1" applyFill="1" applyBorder="1" applyAlignment="1" applyProtection="1">
      <alignment horizontal="center" vertical="center" wrapText="1"/>
      <protection hidden="1"/>
    </xf>
    <xf numFmtId="0" fontId="15" fillId="0" borderId="8" xfId="5" applyFont="1" applyBorder="1" applyAlignment="1" applyProtection="1">
      <alignment horizontal="center" vertical="center" wrapText="1"/>
      <protection hidden="1"/>
    </xf>
    <xf numFmtId="0" fontId="14" fillId="0" borderId="8" xfId="5" applyFont="1" applyBorder="1" applyAlignment="1" applyProtection="1">
      <alignment horizontal="center" vertical="center" wrapText="1"/>
      <protection hidden="1"/>
    </xf>
    <xf numFmtId="6" fontId="10" fillId="0" borderId="8" xfId="5" applyNumberFormat="1" applyFont="1" applyBorder="1" applyAlignment="1" applyProtection="1">
      <alignment horizontal="center" vertical="center"/>
      <protection hidden="1"/>
    </xf>
    <xf numFmtId="8" fontId="14" fillId="0" borderId="8" xfId="5" applyNumberFormat="1" applyFont="1" applyBorder="1" applyAlignment="1" applyProtection="1">
      <alignment horizontal="center" vertical="center" wrapText="1"/>
      <protection hidden="1"/>
    </xf>
    <xf numFmtId="14" fontId="10" fillId="0" borderId="8" xfId="5" applyNumberFormat="1" applyFont="1" applyBorder="1" applyAlignment="1" applyProtection="1">
      <alignment horizontal="center" vertical="center"/>
      <protection hidden="1"/>
    </xf>
    <xf numFmtId="0" fontId="10" fillId="0" borderId="8" xfId="5" applyFont="1" applyBorder="1" applyAlignment="1" applyProtection="1">
      <alignment horizontal="left" vertical="center" wrapText="1"/>
      <protection hidden="1"/>
    </xf>
    <xf numFmtId="0" fontId="10" fillId="0" borderId="0" xfId="6" applyFont="1" applyAlignment="1" applyProtection="1">
      <alignment horizontal="justify" vertical="center"/>
      <protection hidden="1"/>
    </xf>
    <xf numFmtId="0" fontId="29" fillId="0" borderId="8" xfId="5" applyFont="1" applyBorder="1" applyAlignment="1" applyProtection="1">
      <alignment horizontal="center" vertical="center" wrapText="1"/>
      <protection hidden="1"/>
    </xf>
    <xf numFmtId="0" fontId="8" fillId="0" borderId="8" xfId="5" applyFont="1" applyBorder="1" applyAlignment="1" applyProtection="1">
      <alignment horizontal="center" vertical="center" wrapText="1"/>
      <protection hidden="1"/>
    </xf>
    <xf numFmtId="0" fontId="13" fillId="0" borderId="8" xfId="5" applyFont="1" applyBorder="1" applyAlignment="1" applyProtection="1">
      <alignment horizontal="center" vertical="center"/>
      <protection hidden="1"/>
    </xf>
    <xf numFmtId="8" fontId="13" fillId="0" borderId="8" xfId="5" applyNumberFormat="1" applyFont="1" applyBorder="1" applyAlignment="1" applyProtection="1">
      <alignment horizontal="center" vertical="center"/>
      <protection hidden="1"/>
    </xf>
    <xf numFmtId="6" fontId="13" fillId="0" borderId="8" xfId="5" applyNumberFormat="1" applyFont="1" applyBorder="1" applyAlignment="1" applyProtection="1">
      <alignment horizontal="center" vertical="center"/>
      <protection hidden="1"/>
    </xf>
    <xf numFmtId="0" fontId="31" fillId="0" borderId="0" xfId="10" applyFont="1" applyFill="1" applyBorder="1" applyAlignment="1" applyProtection="1">
      <alignment vertical="center"/>
      <protection hidden="1"/>
    </xf>
    <xf numFmtId="10" fontId="4" fillId="9" borderId="8" xfId="15" applyNumberFormat="1" applyFont="1" applyFill="1" applyBorder="1" applyAlignment="1">
      <alignment horizontal="center" vertical="center"/>
    </xf>
    <xf numFmtId="166" fontId="4" fillId="2" borderId="8" xfId="11" applyNumberFormat="1" applyFont="1" applyFill="1" applyBorder="1" applyAlignment="1">
      <alignment horizontal="center"/>
    </xf>
    <xf numFmtId="166" fontId="60" fillId="2" borderId="15" xfId="11" applyNumberFormat="1" applyFont="1" applyFill="1" applyBorder="1" applyAlignment="1">
      <alignment horizontal="center" vertical="center"/>
    </xf>
    <xf numFmtId="166" fontId="47" fillId="0" borderId="0" xfId="10" applyNumberFormat="1" applyFont="1" applyFill="1" applyBorder="1" applyAlignment="1" applyProtection="1">
      <alignment horizontal="center" vertical="center"/>
      <protection hidden="1"/>
    </xf>
    <xf numFmtId="10" fontId="4" fillId="9" borderId="67" xfId="15" applyNumberFormat="1" applyFont="1" applyFill="1" applyBorder="1" applyAlignment="1">
      <alignment horizontal="center" vertical="center"/>
    </xf>
    <xf numFmtId="166" fontId="4" fillId="0" borderId="8" xfId="11" applyNumberFormat="1" applyFont="1" applyBorder="1" applyAlignment="1">
      <alignment horizontal="center"/>
    </xf>
    <xf numFmtId="166" fontId="60" fillId="0" borderId="15" xfId="11" applyNumberFormat="1" applyFont="1" applyBorder="1" applyAlignment="1">
      <alignment horizontal="center" vertical="center"/>
    </xf>
    <xf numFmtId="10" fontId="4" fillId="9" borderId="61" xfId="15" applyNumberFormat="1" applyFont="1" applyFill="1" applyBorder="1" applyAlignment="1">
      <alignment horizontal="center" vertical="center"/>
    </xf>
    <xf numFmtId="10" fontId="4" fillId="2" borderId="8" xfId="15" applyNumberFormat="1" applyFont="1" applyFill="1" applyBorder="1" applyAlignment="1">
      <alignment horizontal="center" vertical="center"/>
    </xf>
    <xf numFmtId="42" fontId="46" fillId="0" borderId="0" xfId="24" applyFont="1" applyFill="1" applyBorder="1" applyAlignment="1">
      <alignment vertical="center" wrapText="1"/>
    </xf>
    <xf numFmtId="9" fontId="5" fillId="14" borderId="8" xfId="15" applyFont="1" applyFill="1" applyBorder="1" applyAlignment="1">
      <alignment vertical="center"/>
    </xf>
    <xf numFmtId="166" fontId="6" fillId="2" borderId="8" xfId="11" applyNumberFormat="1" applyFont="1" applyFill="1" applyBorder="1" applyAlignment="1">
      <alignment horizontal="center"/>
    </xf>
    <xf numFmtId="0" fontId="5" fillId="0" borderId="0" xfId="11" applyFont="1" applyBorder="1"/>
    <xf numFmtId="166" fontId="26" fillId="2" borderId="15" xfId="11" applyNumberFormat="1" applyFont="1" applyFill="1" applyBorder="1" applyAlignment="1">
      <alignment horizontal="center" vertical="center"/>
    </xf>
    <xf numFmtId="10" fontId="31" fillId="0" borderId="0" xfId="2" applyNumberFormat="1" applyFont="1" applyFill="1" applyBorder="1" applyAlignment="1" applyProtection="1">
      <alignment horizontal="center" vertical="center"/>
      <protection hidden="1"/>
    </xf>
    <xf numFmtId="10" fontId="4" fillId="0" borderId="0" xfId="15" applyNumberFormat="1" applyFont="1" applyFill="1" applyBorder="1" applyAlignment="1">
      <alignment horizontal="center" vertical="center"/>
    </xf>
    <xf numFmtId="166" fontId="4" fillId="0" borderId="0" xfId="11" applyNumberFormat="1" applyFont="1" applyFill="1" applyBorder="1" applyAlignment="1">
      <alignment horizontal="center"/>
    </xf>
    <xf numFmtId="166" fontId="7" fillId="4" borderId="0" xfId="11" applyNumberFormat="1" applyFill="1" applyBorder="1"/>
    <xf numFmtId="10" fontId="48" fillId="10" borderId="8" xfId="10" applyNumberFormat="1" applyFont="1" applyFill="1" applyBorder="1" applyAlignment="1" applyProtection="1">
      <alignment horizontal="center" vertical="center"/>
      <protection hidden="1"/>
    </xf>
    <xf numFmtId="42" fontId="49" fillId="0" borderId="0" xfId="24" applyFont="1" applyFill="1" applyBorder="1" applyAlignment="1" applyProtection="1">
      <alignment vertical="center"/>
      <protection hidden="1"/>
    </xf>
    <xf numFmtId="0" fontId="35" fillId="0" borderId="0" xfId="11" applyFont="1" applyFill="1" applyBorder="1" applyAlignment="1">
      <alignment horizontal="center" vertical="center"/>
    </xf>
    <xf numFmtId="0" fontId="5" fillId="0" borderId="0" xfId="11" applyFont="1" applyFill="1" applyBorder="1"/>
    <xf numFmtId="0" fontId="5" fillId="0" borderId="0" xfId="11" applyFont="1" applyFill="1" applyBorder="1" applyAlignment="1">
      <alignment horizontal="center" vertical="center"/>
    </xf>
    <xf numFmtId="9" fontId="5" fillId="0" borderId="0" xfId="15" applyFont="1" applyFill="1" applyBorder="1" applyAlignment="1">
      <alignment vertical="center"/>
    </xf>
    <xf numFmtId="166" fontId="6" fillId="0" borderId="0" xfId="11" applyNumberFormat="1" applyFont="1" applyFill="1" applyBorder="1" applyAlignment="1">
      <alignment horizontal="center"/>
    </xf>
    <xf numFmtId="0" fontId="31" fillId="0" borderId="0" xfId="10" applyFont="1" applyFill="1" applyAlignment="1" applyProtection="1">
      <alignment vertical="center"/>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alignment horizontal="center" vertical="center"/>
      <protection hidden="1"/>
    </xf>
    <xf numFmtId="0" fontId="13" fillId="0" borderId="0" xfId="0" applyFont="1" applyFill="1" applyBorder="1" applyAlignment="1" applyProtection="1">
      <protection hidden="1"/>
    </xf>
    <xf numFmtId="0" fontId="13" fillId="0" borderId="0" xfId="0" applyFont="1" applyFill="1" applyBorder="1" applyAlignment="1" applyProtection="1">
      <alignment horizontal="center" vertical="center"/>
      <protection hidden="1"/>
    </xf>
    <xf numFmtId="0" fontId="42" fillId="0" borderId="0" xfId="0" applyFont="1" applyFill="1" applyBorder="1" applyAlignment="1" applyProtection="1">
      <alignment horizontal="left" vertical="center"/>
      <protection hidden="1"/>
    </xf>
    <xf numFmtId="0" fontId="7" fillId="4" borderId="6" xfId="9" applyFill="1" applyBorder="1" applyAlignment="1" applyProtection="1">
      <alignment horizontal="center" vertical="center"/>
      <protection hidden="1"/>
    </xf>
    <xf numFmtId="0" fontId="4" fillId="14" borderId="11" xfId="11" applyFont="1" applyFill="1" applyBorder="1" applyAlignment="1">
      <alignment vertical="center"/>
    </xf>
    <xf numFmtId="166" fontId="24" fillId="16" borderId="5" xfId="11" applyNumberFormat="1" applyFont="1" applyFill="1" applyBorder="1" applyAlignment="1">
      <alignment horizontal="center" vertical="center"/>
    </xf>
    <xf numFmtId="10" fontId="50" fillId="0" borderId="0" xfId="15" applyNumberFormat="1" applyFont="1" applyFill="1" applyBorder="1" applyAlignment="1">
      <alignment vertical="center"/>
    </xf>
    <xf numFmtId="0" fontId="44" fillId="0" borderId="0" xfId="21" applyNumberFormat="1" applyFont="1" applyFill="1" applyBorder="1" applyAlignment="1">
      <alignment horizontal="center" vertical="center"/>
    </xf>
    <xf numFmtId="49" fontId="57" fillId="0" borderId="0" xfId="27" applyNumberFormat="1" applyFont="1" applyFill="1" applyBorder="1" applyAlignment="1" applyProtection="1">
      <alignment horizontal="center" vertical="center" wrapText="1"/>
      <protection locked="0"/>
    </xf>
    <xf numFmtId="10" fontId="50" fillId="0" borderId="0" xfId="15" applyNumberFormat="1" applyFont="1" applyFill="1" applyBorder="1" applyAlignment="1">
      <alignment horizontal="center" vertical="center"/>
    </xf>
    <xf numFmtId="166" fontId="50" fillId="0" borderId="0" xfId="15" applyNumberFormat="1" applyFont="1" applyFill="1" applyBorder="1" applyAlignment="1">
      <alignment horizontal="center" vertical="center"/>
    </xf>
    <xf numFmtId="0" fontId="6" fillId="0" borderId="0" xfId="11" applyFont="1" applyFill="1" applyBorder="1" applyAlignment="1">
      <alignment horizontal="center" vertical="center" wrapText="1"/>
    </xf>
    <xf numFmtId="0" fontId="6" fillId="0" borderId="0" xfId="11" applyFont="1" applyFill="1" applyBorder="1" applyAlignment="1">
      <alignment horizontal="center" vertical="center"/>
    </xf>
    <xf numFmtId="4" fontId="6" fillId="0" borderId="0" xfId="11" applyNumberFormat="1" applyFont="1" applyFill="1" applyBorder="1" applyAlignment="1">
      <alignment horizontal="center" vertical="center"/>
    </xf>
    <xf numFmtId="3" fontId="6" fillId="0" borderId="0" xfId="11" applyNumberFormat="1" applyFont="1" applyFill="1" applyBorder="1" applyAlignment="1">
      <alignment horizontal="center" vertical="center" wrapText="1"/>
    </xf>
    <xf numFmtId="3" fontId="8" fillId="0" borderId="0" xfId="11" applyNumberFormat="1" applyFont="1" applyFill="1" applyBorder="1" applyAlignment="1">
      <alignment horizontal="center" vertical="center" wrapText="1"/>
    </xf>
    <xf numFmtId="0" fontId="56" fillId="0" borderId="0" xfId="20" applyFont="1" applyFill="1" applyBorder="1" applyAlignment="1">
      <alignment horizontal="center" vertical="center" wrapText="1"/>
    </xf>
    <xf numFmtId="0" fontId="51" fillId="0" borderId="0" xfId="11" applyFont="1" applyFill="1" applyBorder="1" applyAlignment="1" applyProtection="1">
      <alignment horizontal="center" vertical="center"/>
      <protection locked="0"/>
    </xf>
    <xf numFmtId="2" fontId="51" fillId="0" borderId="0" xfId="11" applyNumberFormat="1" applyFont="1" applyFill="1" applyBorder="1" applyAlignment="1" applyProtection="1">
      <alignment horizontal="center" vertical="center"/>
      <protection locked="0"/>
    </xf>
    <xf numFmtId="166" fontId="51" fillId="0" borderId="0" xfId="20" applyNumberFormat="1" applyFont="1" applyFill="1" applyBorder="1" applyAlignment="1">
      <alignment horizontal="center" vertical="center"/>
    </xf>
    <xf numFmtId="166" fontId="51" fillId="0" borderId="0" xfId="11" applyNumberFormat="1" applyFont="1" applyFill="1" applyBorder="1" applyAlignment="1">
      <alignment horizontal="center" vertical="center"/>
    </xf>
    <xf numFmtId="183" fontId="56" fillId="0" borderId="0" xfId="11" applyNumberFormat="1" applyFont="1" applyFill="1" applyBorder="1" applyAlignment="1">
      <alignment horizontal="center" vertical="center"/>
    </xf>
    <xf numFmtId="0" fontId="56" fillId="0" borderId="0" xfId="11" applyFont="1" applyFill="1" applyBorder="1" applyAlignment="1" applyProtection="1">
      <alignment horizontal="center" vertical="center"/>
      <protection locked="0"/>
    </xf>
    <xf numFmtId="2" fontId="56" fillId="0" borderId="0" xfId="11" applyNumberFormat="1" applyFont="1" applyFill="1" applyBorder="1" applyAlignment="1" applyProtection="1">
      <alignment horizontal="center" vertical="center"/>
      <protection locked="0"/>
    </xf>
    <xf numFmtId="166" fontId="56" fillId="0" borderId="0" xfId="20" applyNumberFormat="1" applyFont="1" applyFill="1" applyBorder="1" applyAlignment="1">
      <alignment horizontal="center" vertical="center"/>
    </xf>
    <xf numFmtId="166" fontId="56" fillId="0" borderId="0" xfId="11" applyNumberFormat="1" applyFont="1" applyFill="1" applyBorder="1" applyAlignment="1">
      <alignment horizontal="center" vertical="center"/>
    </xf>
    <xf numFmtId="0" fontId="58" fillId="0" borderId="0" xfId="41" applyFont="1" applyFill="1" applyBorder="1" applyAlignment="1" applyProtection="1">
      <alignment horizontal="center" vertical="center"/>
      <protection locked="0"/>
    </xf>
    <xf numFmtId="0" fontId="44" fillId="0" borderId="0" xfId="40" applyFont="1" applyFill="1" applyBorder="1" applyAlignment="1">
      <alignment horizontal="justify" vertical="center" wrapText="1"/>
    </xf>
    <xf numFmtId="2" fontId="44" fillId="0" borderId="0" xfId="11" applyNumberFormat="1" applyFont="1" applyFill="1" applyBorder="1" applyAlignment="1" applyProtection="1">
      <alignment horizontal="center" vertical="center"/>
      <protection locked="0"/>
    </xf>
    <xf numFmtId="166" fontId="44" fillId="0" borderId="0" xfId="20" applyNumberFormat="1" applyFont="1" applyFill="1" applyBorder="1" applyAlignment="1">
      <alignment horizontal="center" vertical="center"/>
    </xf>
    <xf numFmtId="183" fontId="44" fillId="0" borderId="0" xfId="11" applyNumberFormat="1" applyFont="1" applyFill="1" applyBorder="1" applyAlignment="1">
      <alignment horizontal="center" vertical="center"/>
    </xf>
    <xf numFmtId="0" fontId="44" fillId="0" borderId="0" xfId="40" applyFont="1" applyFill="1" applyBorder="1" applyAlignment="1">
      <alignment horizontal="justify" vertical="center"/>
    </xf>
    <xf numFmtId="166" fontId="50" fillId="0" borderId="0" xfId="15" applyNumberFormat="1" applyFont="1" applyFill="1" applyBorder="1" applyAlignment="1">
      <alignment vertical="center"/>
    </xf>
    <xf numFmtId="166" fontId="24" fillId="16" borderId="5" xfId="11" applyNumberFormat="1" applyFont="1" applyFill="1" applyBorder="1" applyAlignment="1">
      <alignment horizontal="center"/>
    </xf>
    <xf numFmtId="0" fontId="50" fillId="0" borderId="0" xfId="15" applyNumberFormat="1" applyFont="1" applyFill="1" applyBorder="1" applyAlignment="1">
      <alignment vertical="center"/>
    </xf>
    <xf numFmtId="165" fontId="50" fillId="0" borderId="0" xfId="1" applyFont="1" applyFill="1" applyBorder="1" applyAlignment="1">
      <alignment vertical="center"/>
    </xf>
    <xf numFmtId="164" fontId="44" fillId="0" borderId="0" xfId="20" applyNumberFormat="1" applyFont="1" applyFill="1" applyBorder="1" applyAlignment="1">
      <alignment horizontal="center" vertical="center"/>
    </xf>
    <xf numFmtId="164" fontId="44" fillId="0" borderId="0" xfId="11" applyNumberFormat="1" applyFont="1" applyFill="1" applyBorder="1" applyAlignment="1">
      <alignment horizontal="center" vertical="center"/>
    </xf>
    <xf numFmtId="164" fontId="51" fillId="0" borderId="0" xfId="20" applyNumberFormat="1" applyFont="1" applyFill="1" applyBorder="1" applyAlignment="1">
      <alignment horizontal="center" vertical="center"/>
    </xf>
    <xf numFmtId="164" fontId="51" fillId="0" borderId="0" xfId="11" applyNumberFormat="1" applyFont="1" applyFill="1" applyBorder="1" applyAlignment="1">
      <alignment horizontal="center" vertical="center"/>
    </xf>
    <xf numFmtId="164" fontId="56" fillId="0" borderId="0" xfId="20" applyNumberFormat="1" applyFont="1" applyFill="1" applyBorder="1" applyAlignment="1">
      <alignment horizontal="center" vertical="center"/>
    </xf>
    <xf numFmtId="164" fontId="56" fillId="0" borderId="0" xfId="11" applyNumberFormat="1" applyFont="1" applyFill="1" applyBorder="1" applyAlignment="1">
      <alignment horizontal="center" vertical="center"/>
    </xf>
    <xf numFmtId="164" fontId="50" fillId="0" borderId="0" xfId="15" applyNumberFormat="1" applyFont="1" applyFill="1" applyBorder="1" applyAlignment="1">
      <alignment horizontal="center" vertical="center"/>
    </xf>
    <xf numFmtId="168" fontId="13" fillId="0" borderId="60" xfId="8" applyFont="1" applyFill="1" applyBorder="1" applyAlignment="1" applyProtection="1">
      <alignment vertical="center" wrapText="1"/>
      <protection hidden="1"/>
    </xf>
    <xf numFmtId="0" fontId="3" fillId="0" borderId="0" xfId="0" applyFont="1" applyFill="1" applyBorder="1" applyAlignment="1" applyProtection="1">
      <alignment horizontal="center" vertical="center"/>
      <protection hidden="1"/>
    </xf>
    <xf numFmtId="10" fontId="48" fillId="10" borderId="0" xfId="10" applyNumberFormat="1" applyFont="1" applyFill="1" applyBorder="1" applyAlignment="1" applyProtection="1">
      <alignment horizontal="center" vertical="center"/>
      <protection hidden="1"/>
    </xf>
    <xf numFmtId="166" fontId="59" fillId="14" borderId="11" xfId="11" applyNumberFormat="1" applyFont="1" applyFill="1" applyBorder="1" applyAlignment="1">
      <alignment horizontal="center"/>
    </xf>
    <xf numFmtId="0" fontId="62" fillId="0" borderId="11" xfId="0" applyFont="1" applyBorder="1" applyAlignment="1">
      <alignment horizontal="center" vertical="center" wrapText="1"/>
    </xf>
    <xf numFmtId="0" fontId="63" fillId="4" borderId="11" xfId="0" applyFont="1" applyFill="1" applyBorder="1" applyAlignment="1">
      <alignment horizontal="center" vertical="center" wrapText="1"/>
    </xf>
    <xf numFmtId="0" fontId="63" fillId="4" borderId="11" xfId="0" applyFont="1" applyFill="1" applyBorder="1" applyAlignment="1">
      <alignment horizontal="center" vertical="center"/>
    </xf>
    <xf numFmtId="0" fontId="64" fillId="0" borderId="0" xfId="0" applyFont="1"/>
    <xf numFmtId="0" fontId="63" fillId="4" borderId="13" xfId="0" applyFont="1" applyFill="1" applyBorder="1" applyAlignment="1">
      <alignment horizontal="center"/>
    </xf>
    <xf numFmtId="0" fontId="62" fillId="0" borderId="8" xfId="0" applyFont="1" applyBorder="1" applyAlignment="1">
      <alignment horizontal="center" vertical="center"/>
    </xf>
    <xf numFmtId="0" fontId="65" fillId="4" borderId="8" xfId="0" applyFont="1" applyFill="1" applyBorder="1" applyAlignment="1">
      <alignment horizontal="center" vertical="center"/>
    </xf>
    <xf numFmtId="0" fontId="65" fillId="4" borderId="13" xfId="0" applyFont="1" applyFill="1" applyBorder="1" applyAlignment="1">
      <alignment horizontal="left" vertical="center" wrapText="1"/>
    </xf>
    <xf numFmtId="0" fontId="65" fillId="4" borderId="8" xfId="0" applyFont="1" applyFill="1" applyBorder="1" applyAlignment="1">
      <alignment horizontal="justify" vertical="center" wrapText="1"/>
    </xf>
    <xf numFmtId="3" fontId="65" fillId="4" borderId="8" xfId="0" applyNumberFormat="1" applyFont="1" applyFill="1" applyBorder="1" applyAlignment="1">
      <alignment horizontal="right" vertical="center" wrapText="1"/>
    </xf>
    <xf numFmtId="0" fontId="65" fillId="4" borderId="8" xfId="0" applyFont="1" applyFill="1" applyBorder="1" applyAlignment="1">
      <alignment horizontal="right" vertical="center"/>
    </xf>
    <xf numFmtId="184" fontId="65" fillId="9" borderId="8" xfId="0" applyNumberFormat="1" applyFont="1" applyFill="1" applyBorder="1" applyAlignment="1">
      <alignment horizontal="right" vertical="center"/>
    </xf>
    <xf numFmtId="184" fontId="65" fillId="4" borderId="8" xfId="0" applyNumberFormat="1" applyFont="1" applyFill="1" applyBorder="1" applyAlignment="1">
      <alignment horizontal="right" vertical="center"/>
    </xf>
    <xf numFmtId="0" fontId="64" fillId="0" borderId="8" xfId="0" applyFont="1" applyBorder="1" applyAlignment="1">
      <alignment vertical="center" wrapText="1"/>
    </xf>
    <xf numFmtId="3" fontId="65" fillId="4" borderId="0" xfId="0" applyNumberFormat="1" applyFont="1" applyFill="1" applyAlignment="1">
      <alignment horizontal="right" vertical="center"/>
    </xf>
    <xf numFmtId="0" fontId="64" fillId="0" borderId="8" xfId="0" applyFont="1" applyBorder="1" applyAlignment="1">
      <alignment horizontal="right" vertical="center"/>
    </xf>
    <xf numFmtId="41" fontId="65" fillId="4" borderId="8" xfId="23" applyFont="1" applyFill="1" applyBorder="1" applyAlignment="1">
      <alignment horizontal="right" vertical="center"/>
    </xf>
    <xf numFmtId="3" fontId="65" fillId="4" borderId="16" xfId="0" applyNumberFormat="1" applyFont="1" applyFill="1" applyBorder="1" applyAlignment="1">
      <alignment horizontal="right" vertical="center" wrapText="1"/>
    </xf>
    <xf numFmtId="0" fontId="64" fillId="4" borderId="8" xfId="0" applyFont="1" applyFill="1" applyBorder="1" applyAlignment="1">
      <alignment horizontal="left" vertical="center"/>
    </xf>
    <xf numFmtId="0" fontId="64" fillId="4" borderId="8" xfId="0" applyFont="1" applyFill="1" applyBorder="1" applyAlignment="1">
      <alignment vertical="center"/>
    </xf>
    <xf numFmtId="1" fontId="65" fillId="4" borderId="8" xfId="0" applyNumberFormat="1" applyFont="1" applyFill="1" applyBorder="1" applyAlignment="1">
      <alignment horizontal="right" vertical="center" wrapText="1"/>
    </xf>
    <xf numFmtId="0" fontId="64" fillId="4" borderId="8" xfId="0" applyFont="1" applyFill="1" applyBorder="1" applyAlignment="1">
      <alignment vertical="center" wrapText="1"/>
    </xf>
    <xf numFmtId="0" fontId="64" fillId="4" borderId="13" xfId="0" applyFont="1" applyFill="1" applyBorder="1" applyAlignment="1">
      <alignment vertical="center"/>
    </xf>
    <xf numFmtId="0" fontId="62" fillId="4" borderId="8" xfId="0" applyFont="1" applyFill="1" applyBorder="1" applyAlignment="1">
      <alignment vertical="center"/>
    </xf>
    <xf numFmtId="0" fontId="65" fillId="4" borderId="8" xfId="0" applyFont="1" applyFill="1" applyBorder="1" applyAlignment="1">
      <alignment horizontal="right" vertical="center" wrapText="1"/>
    </xf>
    <xf numFmtId="41" fontId="65" fillId="0" borderId="15" xfId="23" applyFont="1" applyFill="1" applyBorder="1" applyAlignment="1">
      <alignment horizontal="right" vertical="center"/>
    </xf>
    <xf numFmtId="180" fontId="63" fillId="4" borderId="8" xfId="28" applyNumberFormat="1" applyFont="1" applyFill="1" applyBorder="1" applyAlignment="1">
      <alignment horizontal="center" vertical="center"/>
    </xf>
    <xf numFmtId="0" fontId="63" fillId="4" borderId="8" xfId="0" applyFont="1" applyFill="1" applyBorder="1" applyAlignment="1">
      <alignment horizontal="center" vertical="top" wrapText="1"/>
    </xf>
    <xf numFmtId="0" fontId="65" fillId="4" borderId="8" xfId="0" applyFont="1" applyFill="1" applyBorder="1" applyAlignment="1">
      <alignment horizontal="center" vertical="center" wrapText="1"/>
    </xf>
    <xf numFmtId="0" fontId="65" fillId="4" borderId="8" xfId="0" applyFont="1" applyFill="1" applyBorder="1" applyAlignment="1">
      <alignment vertical="center" wrapText="1"/>
    </xf>
    <xf numFmtId="3" fontId="65" fillId="4" borderId="8" xfId="1" applyNumberFormat="1" applyFont="1" applyFill="1" applyBorder="1" applyAlignment="1">
      <alignment vertical="center"/>
    </xf>
    <xf numFmtId="3" fontId="65" fillId="4" borderId="8" xfId="1" applyNumberFormat="1" applyFont="1" applyFill="1" applyBorder="1" applyAlignment="1">
      <alignment horizontal="right" vertical="center"/>
    </xf>
    <xf numFmtId="42" fontId="65" fillId="4" borderId="8" xfId="24" applyFont="1" applyFill="1" applyBorder="1" applyAlignment="1">
      <alignment vertical="center"/>
    </xf>
    <xf numFmtId="42" fontId="65" fillId="4" borderId="8" xfId="24" applyFont="1" applyFill="1" applyBorder="1" applyAlignment="1">
      <alignment vertical="center" wrapText="1"/>
    </xf>
    <xf numFmtId="0" fontId="63" fillId="4" borderId="14" xfId="0" applyFont="1" applyFill="1" applyBorder="1" applyAlignment="1">
      <alignment vertical="center" wrapText="1"/>
    </xf>
    <xf numFmtId="0" fontId="65" fillId="4" borderId="0" xfId="0" applyFont="1" applyFill="1" applyAlignment="1">
      <alignment horizontal="right" vertical="center"/>
    </xf>
    <xf numFmtId="0" fontId="63" fillId="4" borderId="11" xfId="0" applyFont="1" applyFill="1" applyBorder="1" applyAlignment="1">
      <alignment horizontal="center" vertical="top" wrapText="1"/>
    </xf>
    <xf numFmtId="42" fontId="63" fillId="4" borderId="8" xfId="24" applyFont="1" applyFill="1" applyBorder="1" applyAlignment="1">
      <alignment horizontal="right" vertical="center"/>
    </xf>
    <xf numFmtId="0" fontId="65" fillId="4" borderId="8" xfId="0" applyFont="1" applyFill="1" applyBorder="1" applyAlignment="1">
      <alignment horizontal="center" vertical="top" wrapText="1"/>
    </xf>
    <xf numFmtId="42" fontId="63" fillId="4" borderId="8" xfId="24" applyFont="1" applyFill="1" applyBorder="1" applyAlignment="1">
      <alignment horizontal="right" vertical="center" wrapText="1"/>
    </xf>
    <xf numFmtId="0" fontId="63" fillId="4" borderId="13" xfId="0" applyFont="1" applyFill="1" applyBorder="1" applyAlignment="1">
      <alignment horizontal="center" vertical="top" wrapText="1"/>
    </xf>
    <xf numFmtId="0" fontId="65" fillId="4" borderId="8" xfId="0" applyFont="1" applyFill="1" applyBorder="1" applyAlignment="1">
      <alignment wrapText="1"/>
    </xf>
    <xf numFmtId="3" fontId="65" fillId="4" borderId="8" xfId="0" applyNumberFormat="1" applyFont="1" applyFill="1" applyBorder="1" applyAlignment="1">
      <alignment horizontal="right" wrapText="1"/>
    </xf>
    <xf numFmtId="42" fontId="65" fillId="4" borderId="8" xfId="24" applyFont="1" applyFill="1" applyBorder="1" applyAlignment="1">
      <alignment horizontal="right" vertical="center" wrapText="1"/>
    </xf>
    <xf numFmtId="0" fontId="65" fillId="4" borderId="8" xfId="0" applyFont="1" applyFill="1" applyBorder="1" applyAlignment="1">
      <alignment horizontal="right" wrapText="1"/>
    </xf>
    <xf numFmtId="0" fontId="65" fillId="4" borderId="8" xfId="0" applyFont="1" applyFill="1" applyBorder="1"/>
    <xf numFmtId="0" fontId="62" fillId="0" borderId="11" xfId="0" applyFont="1" applyBorder="1" applyAlignment="1">
      <alignment horizontal="center"/>
    </xf>
    <xf numFmtId="0" fontId="64" fillId="0" borderId="8" xfId="0" applyFont="1" applyBorder="1" applyAlignment="1">
      <alignment horizontal="center"/>
    </xf>
    <xf numFmtId="0" fontId="62" fillId="0" borderId="13" xfId="0" applyFont="1" applyBorder="1" applyAlignment="1">
      <alignment horizontal="center"/>
    </xf>
    <xf numFmtId="0" fontId="63" fillId="4" borderId="15" xfId="0" applyFont="1" applyFill="1" applyBorder="1" applyAlignment="1">
      <alignment horizontal="left" wrapText="1"/>
    </xf>
    <xf numFmtId="0" fontId="63" fillId="4" borderId="7" xfId="0" applyFont="1" applyFill="1" applyBorder="1" applyAlignment="1">
      <alignment horizontal="left" wrapText="1"/>
    </xf>
    <xf numFmtId="0" fontId="63" fillId="4" borderId="16" xfId="0" applyFont="1" applyFill="1" applyBorder="1" applyAlignment="1">
      <alignment horizontal="left" wrapText="1"/>
    </xf>
    <xf numFmtId="42" fontId="63" fillId="4" borderId="8" xfId="24" applyFont="1" applyFill="1" applyBorder="1" applyAlignment="1">
      <alignment horizontal="center" vertical="center" wrapText="1"/>
    </xf>
    <xf numFmtId="0" fontId="64" fillId="0" borderId="8" xfId="0" applyFont="1" applyBorder="1" applyAlignment="1">
      <alignment horizontal="center" vertical="center"/>
    </xf>
    <xf numFmtId="0" fontId="63" fillId="4" borderId="8" xfId="0" applyFont="1" applyFill="1" applyBorder="1" applyAlignment="1">
      <alignment horizontal="left" vertical="center" wrapText="1"/>
    </xf>
    <xf numFmtId="0" fontId="65" fillId="4" borderId="8" xfId="0" applyFont="1" applyFill="1" applyBorder="1" applyAlignment="1">
      <alignment horizontal="left" vertical="center" wrapText="1"/>
    </xf>
    <xf numFmtId="0" fontId="62" fillId="0" borderId="5" xfId="0" applyFont="1" applyBorder="1" applyAlignment="1">
      <alignment horizontal="center"/>
    </xf>
    <xf numFmtId="0" fontId="62" fillId="0" borderId="15" xfId="0" applyFont="1" applyBorder="1" applyAlignment="1">
      <alignment horizontal="center"/>
    </xf>
    <xf numFmtId="42" fontId="62" fillId="0" borderId="8" xfId="24" applyFont="1" applyBorder="1" applyAlignment="1">
      <alignment horizontal="right" vertical="center"/>
    </xf>
    <xf numFmtId="0" fontId="31" fillId="0" borderId="0" xfId="10" applyFont="1" applyAlignment="1" applyProtection="1">
      <alignment vertical="center" wrapText="1"/>
      <protection hidden="1"/>
    </xf>
    <xf numFmtId="2" fontId="44" fillId="0" borderId="0" xfId="11" applyNumberFormat="1" applyFont="1" applyFill="1" applyBorder="1" applyAlignment="1" applyProtection="1">
      <alignment horizontal="center" vertical="center" wrapText="1"/>
      <protection locked="0"/>
    </xf>
    <xf numFmtId="2" fontId="56" fillId="0" borderId="0" xfId="11" applyNumberFormat="1" applyFont="1" applyFill="1" applyBorder="1" applyAlignment="1" applyProtection="1">
      <alignment horizontal="center" vertical="center" wrapText="1"/>
      <protection locked="0"/>
    </xf>
    <xf numFmtId="2" fontId="51" fillId="0" borderId="0" xfId="11" applyNumberFormat="1" applyFont="1" applyFill="1" applyBorder="1" applyAlignment="1" applyProtection="1">
      <alignment horizontal="center" vertical="center" wrapText="1"/>
      <protection locked="0"/>
    </xf>
    <xf numFmtId="1" fontId="44" fillId="0" borderId="0" xfId="11" applyNumberFormat="1" applyFont="1" applyFill="1" applyBorder="1" applyAlignment="1" applyProtection="1">
      <alignment horizontal="center" vertical="center" wrapText="1"/>
      <protection locked="0"/>
    </xf>
    <xf numFmtId="0" fontId="5" fillId="0" borderId="0" xfId="11" applyFont="1" applyFill="1" applyBorder="1" applyAlignment="1">
      <alignment horizontal="center" vertical="center" wrapText="1"/>
    </xf>
    <xf numFmtId="0" fontId="31" fillId="0" borderId="0" xfId="10" applyFont="1" applyFill="1" applyBorder="1" applyAlignment="1" applyProtection="1">
      <alignment vertical="center" wrapText="1"/>
      <protection hidden="1"/>
    </xf>
    <xf numFmtId="0" fontId="31" fillId="0" borderId="0" xfId="10" applyFont="1" applyFill="1" applyAlignment="1" applyProtection="1">
      <alignment vertical="center" wrapText="1"/>
      <protection hidden="1"/>
    </xf>
    <xf numFmtId="0" fontId="5" fillId="0" borderId="0" xfId="0" applyFont="1" applyFill="1" applyBorder="1" applyAlignment="1" applyProtection="1">
      <alignment wrapText="1"/>
      <protection hidden="1"/>
    </xf>
    <xf numFmtId="0" fontId="5" fillId="0" borderId="0" xfId="9" applyFont="1" applyFill="1" applyBorder="1" applyAlignment="1" applyProtection="1">
      <alignment vertical="center" wrapText="1"/>
      <protection hidden="1"/>
    </xf>
    <xf numFmtId="0" fontId="13" fillId="0" borderId="0" xfId="0" applyFont="1" applyFill="1" applyBorder="1" applyAlignment="1" applyProtection="1">
      <alignment wrapText="1"/>
      <protection hidden="1"/>
    </xf>
    <xf numFmtId="0" fontId="13" fillId="0" borderId="0" xfId="0" applyFont="1" applyAlignment="1" applyProtection="1">
      <alignment wrapText="1"/>
      <protection hidden="1"/>
    </xf>
    <xf numFmtId="166" fontId="13" fillId="0" borderId="8" xfId="0" applyNumberFormat="1" applyFont="1" applyBorder="1" applyAlignment="1" applyProtection="1">
      <alignment horizontal="center" vertical="center" wrapText="1"/>
      <protection hidden="1"/>
    </xf>
    <xf numFmtId="0" fontId="3" fillId="0" borderId="8" xfId="0" applyFont="1" applyFill="1" applyBorder="1" applyAlignment="1" applyProtection="1">
      <alignment horizontal="center" vertical="center" wrapText="1"/>
      <protection hidden="1"/>
    </xf>
    <xf numFmtId="0" fontId="0" fillId="0" borderId="0" xfId="0" applyAlignment="1">
      <alignment wrapText="1"/>
    </xf>
    <xf numFmtId="0" fontId="6" fillId="2" borderId="8" xfId="11" applyFont="1" applyFill="1" applyBorder="1" applyAlignment="1">
      <alignment vertical="center"/>
    </xf>
    <xf numFmtId="0" fontId="6" fillId="0" borderId="8" xfId="11" applyFont="1" applyBorder="1" applyAlignment="1">
      <alignment vertical="center"/>
    </xf>
    <xf numFmtId="0" fontId="13" fillId="0" borderId="0" xfId="0" applyFont="1" applyFill="1" applyAlignment="1" applyProtection="1">
      <alignment wrapText="1"/>
      <protection hidden="1"/>
    </xf>
    <xf numFmtId="10" fontId="48" fillId="10" borderId="11" xfId="10" applyNumberFormat="1" applyFont="1" applyFill="1" applyBorder="1" applyAlignment="1" applyProtection="1">
      <alignment horizontal="center" vertical="center"/>
      <protection hidden="1"/>
    </xf>
    <xf numFmtId="0" fontId="6" fillId="0" borderId="0" xfId="11" applyFont="1" applyFill="1" applyBorder="1" applyAlignment="1">
      <alignment vertical="center"/>
    </xf>
    <xf numFmtId="0" fontId="5" fillId="0" borderId="0" xfId="11" applyFont="1" applyFill="1" applyBorder="1" applyAlignment="1">
      <alignment vertical="center"/>
    </xf>
    <xf numFmtId="166" fontId="59" fillId="14" borderId="11" xfId="11" applyNumberFormat="1" applyFont="1" applyFill="1" applyBorder="1" applyAlignment="1">
      <alignment horizontal="center" vertical="center"/>
    </xf>
    <xf numFmtId="166" fontId="4" fillId="2" borderId="8" xfId="11" applyNumberFormat="1" applyFont="1" applyFill="1" applyBorder="1" applyAlignment="1">
      <alignment horizontal="center" vertical="center"/>
    </xf>
    <xf numFmtId="166" fontId="4" fillId="0" borderId="8" xfId="11" applyNumberFormat="1" applyFont="1" applyBorder="1" applyAlignment="1">
      <alignment horizontal="center" vertical="center"/>
    </xf>
    <xf numFmtId="166" fontId="6" fillId="2" borderId="8" xfId="11" applyNumberFormat="1" applyFont="1" applyFill="1" applyBorder="1" applyAlignment="1">
      <alignment horizontal="center" vertical="center"/>
    </xf>
    <xf numFmtId="0" fontId="24" fillId="4" borderId="0" xfId="9" applyFont="1" applyFill="1" applyBorder="1" applyAlignment="1" applyProtection="1">
      <alignment vertical="center"/>
      <protection hidden="1"/>
    </xf>
    <xf numFmtId="0" fontId="66" fillId="0" borderId="68" xfId="0" applyFont="1" applyBorder="1" applyAlignment="1">
      <alignment horizontal="center" vertical="center" wrapText="1"/>
    </xf>
    <xf numFmtId="0" fontId="66" fillId="17" borderId="68" xfId="0" applyFont="1" applyFill="1" applyBorder="1" applyAlignment="1">
      <alignment horizontal="center" vertical="center" wrapText="1"/>
    </xf>
    <xf numFmtId="0" fontId="66" fillId="17" borderId="68" xfId="0" applyFont="1" applyFill="1" applyBorder="1" applyAlignment="1">
      <alignment horizontal="center" vertical="center"/>
    </xf>
    <xf numFmtId="0" fontId="67" fillId="0" borderId="0" xfId="0" applyFont="1"/>
    <xf numFmtId="0" fontId="66" fillId="17" borderId="69" xfId="0" applyFont="1" applyFill="1" applyBorder="1" applyAlignment="1">
      <alignment horizontal="center"/>
    </xf>
    <xf numFmtId="0" fontId="66" fillId="0" borderId="73" xfId="0" applyFont="1" applyBorder="1" applyAlignment="1">
      <alignment horizontal="center" vertical="center"/>
    </xf>
    <xf numFmtId="0" fontId="67" fillId="17" borderId="73" xfId="0" applyFont="1" applyFill="1" applyBorder="1" applyAlignment="1">
      <alignment horizontal="center" vertical="center"/>
    </xf>
    <xf numFmtId="0" fontId="67" fillId="17" borderId="69" xfId="0" applyFont="1" applyFill="1" applyBorder="1" applyAlignment="1">
      <alignment horizontal="left" vertical="center" wrapText="1"/>
    </xf>
    <xf numFmtId="0" fontId="67" fillId="17" borderId="73" xfId="0" applyFont="1" applyFill="1" applyBorder="1" applyAlignment="1">
      <alignment horizontal="left" vertical="center" wrapText="1"/>
    </xf>
    <xf numFmtId="3" fontId="67" fillId="17" borderId="73" xfId="0" applyNumberFormat="1" applyFont="1" applyFill="1" applyBorder="1" applyAlignment="1">
      <alignment horizontal="right" vertical="center" wrapText="1"/>
    </xf>
    <xf numFmtId="0" fontId="67" fillId="17" borderId="73" xfId="0" applyFont="1" applyFill="1" applyBorder="1" applyAlignment="1">
      <alignment horizontal="right" vertical="center"/>
    </xf>
    <xf numFmtId="185" fontId="69" fillId="18" borderId="73" xfId="0" applyNumberFormat="1" applyFont="1" applyFill="1" applyBorder="1" applyAlignment="1">
      <alignment horizontal="right" vertical="center"/>
    </xf>
    <xf numFmtId="185" fontId="67" fillId="17" borderId="73" xfId="0" applyNumberFormat="1" applyFont="1" applyFill="1" applyBorder="1" applyAlignment="1">
      <alignment horizontal="right" vertical="center"/>
    </xf>
    <xf numFmtId="0" fontId="67" fillId="0" borderId="73" xfId="0" applyFont="1" applyBorder="1" applyAlignment="1">
      <alignment vertical="center" wrapText="1"/>
    </xf>
    <xf numFmtId="3" fontId="67" fillId="17" borderId="0" xfId="0" applyNumberFormat="1" applyFont="1" applyFill="1" applyAlignment="1">
      <alignment horizontal="right" vertical="center"/>
    </xf>
    <xf numFmtId="0" fontId="67" fillId="0" borderId="73" xfId="0" applyFont="1" applyBorder="1" applyAlignment="1">
      <alignment horizontal="right" vertical="center"/>
    </xf>
    <xf numFmtId="186" fontId="67" fillId="17" borderId="73" xfId="0" applyNumberFormat="1" applyFont="1" applyFill="1" applyBorder="1" applyAlignment="1">
      <alignment horizontal="right" vertical="center"/>
    </xf>
    <xf numFmtId="3" fontId="67" fillId="17" borderId="72" xfId="0" applyNumberFormat="1" applyFont="1" applyFill="1" applyBorder="1" applyAlignment="1">
      <alignment horizontal="right" vertical="center" wrapText="1"/>
    </xf>
    <xf numFmtId="0" fontId="67" fillId="17" borderId="73" xfId="0" applyFont="1" applyFill="1" applyBorder="1" applyAlignment="1">
      <alignment horizontal="left" vertical="center"/>
    </xf>
    <xf numFmtId="0" fontId="67" fillId="17" borderId="73" xfId="0" applyFont="1" applyFill="1" applyBorder="1" applyAlignment="1">
      <alignment vertical="center"/>
    </xf>
    <xf numFmtId="1" fontId="67" fillId="17" borderId="73" xfId="0" applyNumberFormat="1" applyFont="1" applyFill="1" applyBorder="1" applyAlignment="1">
      <alignment horizontal="right" vertical="center" wrapText="1"/>
    </xf>
    <xf numFmtId="0" fontId="67" fillId="17" borderId="73" xfId="0" applyFont="1" applyFill="1" applyBorder="1" applyAlignment="1">
      <alignment vertical="center" wrapText="1"/>
    </xf>
    <xf numFmtId="0" fontId="67" fillId="17" borderId="69" xfId="0" applyFont="1" applyFill="1" applyBorder="1" applyAlignment="1">
      <alignment vertical="center"/>
    </xf>
    <xf numFmtId="0" fontId="66" fillId="17" borderId="73" xfId="0" applyFont="1" applyFill="1" applyBorder="1" applyAlignment="1">
      <alignment vertical="center"/>
    </xf>
    <xf numFmtId="0" fontId="67" fillId="17" borderId="73" xfId="0" applyFont="1" applyFill="1" applyBorder="1" applyAlignment="1">
      <alignment horizontal="right" vertical="center" wrapText="1"/>
    </xf>
    <xf numFmtId="186" fontId="67" fillId="0" borderId="70" xfId="0" applyNumberFormat="1" applyFont="1" applyBorder="1" applyAlignment="1">
      <alignment horizontal="right" vertical="center"/>
    </xf>
    <xf numFmtId="187" fontId="66" fillId="17" borderId="73" xfId="0" applyNumberFormat="1" applyFont="1" applyFill="1" applyBorder="1" applyAlignment="1">
      <alignment horizontal="center" vertical="center"/>
    </xf>
    <xf numFmtId="0" fontId="66" fillId="17" borderId="73" xfId="0" applyFont="1" applyFill="1" applyBorder="1" applyAlignment="1">
      <alignment horizontal="center" vertical="top" wrapText="1"/>
    </xf>
    <xf numFmtId="0" fontId="67" fillId="17" borderId="73" xfId="0" applyFont="1" applyFill="1" applyBorder="1" applyAlignment="1">
      <alignment horizontal="center" vertical="center" wrapText="1"/>
    </xf>
    <xf numFmtId="3" fontId="67" fillId="17" borderId="73" xfId="0" applyNumberFormat="1" applyFont="1" applyFill="1" applyBorder="1" applyAlignment="1">
      <alignment vertical="center"/>
    </xf>
    <xf numFmtId="3" fontId="67" fillId="17" borderId="73" xfId="0" applyNumberFormat="1" applyFont="1" applyFill="1" applyBorder="1" applyAlignment="1">
      <alignment horizontal="right" vertical="center"/>
    </xf>
    <xf numFmtId="188" fontId="67" fillId="17" borderId="73" xfId="0" applyNumberFormat="1" applyFont="1" applyFill="1" applyBorder="1" applyAlignment="1">
      <alignment vertical="center"/>
    </xf>
    <xf numFmtId="188" fontId="67" fillId="17" borderId="73" xfId="0" applyNumberFormat="1" applyFont="1" applyFill="1" applyBorder="1" applyAlignment="1">
      <alignment vertical="center" wrapText="1"/>
    </xf>
    <xf numFmtId="0" fontId="66" fillId="17" borderId="74" xfId="0" applyFont="1" applyFill="1" applyBorder="1" applyAlignment="1">
      <alignment vertical="center" wrapText="1"/>
    </xf>
    <xf numFmtId="0" fontId="67" fillId="17" borderId="0" xfId="0" applyFont="1" applyFill="1" applyAlignment="1">
      <alignment horizontal="right" vertical="center"/>
    </xf>
    <xf numFmtId="0" fontId="66" fillId="17" borderId="68" xfId="0" applyFont="1" applyFill="1" applyBorder="1" applyAlignment="1">
      <alignment horizontal="center" vertical="top" wrapText="1"/>
    </xf>
    <xf numFmtId="188" fontId="66" fillId="17" borderId="73" xfId="0" applyNumberFormat="1" applyFont="1" applyFill="1" applyBorder="1" applyAlignment="1">
      <alignment horizontal="right" vertical="center"/>
    </xf>
    <xf numFmtId="0" fontId="67" fillId="17" borderId="73" xfId="0" applyFont="1" applyFill="1" applyBorder="1" applyAlignment="1">
      <alignment horizontal="center" vertical="top" wrapText="1"/>
    </xf>
    <xf numFmtId="188" fontId="66" fillId="17" borderId="73" xfId="0" applyNumberFormat="1" applyFont="1" applyFill="1" applyBorder="1" applyAlignment="1">
      <alignment horizontal="right" vertical="center" wrapText="1"/>
    </xf>
    <xf numFmtId="0" fontId="66" fillId="17" borderId="69" xfId="0" applyFont="1" applyFill="1" applyBorder="1" applyAlignment="1">
      <alignment horizontal="center" vertical="top" wrapText="1"/>
    </xf>
    <xf numFmtId="0" fontId="67" fillId="17" borderId="73" xfId="0" applyFont="1" applyFill="1" applyBorder="1" applyAlignment="1">
      <alignment wrapText="1"/>
    </xf>
    <xf numFmtId="3" fontId="67" fillId="17" borderId="73" xfId="0" applyNumberFormat="1" applyFont="1" applyFill="1" applyBorder="1" applyAlignment="1">
      <alignment horizontal="right" wrapText="1"/>
    </xf>
    <xf numFmtId="188" fontId="67" fillId="17" borderId="73" xfId="0" applyNumberFormat="1" applyFont="1" applyFill="1" applyBorder="1" applyAlignment="1">
      <alignment horizontal="right" vertical="center" wrapText="1"/>
    </xf>
    <xf numFmtId="0" fontId="67" fillId="17" borderId="73" xfId="0" applyFont="1" applyFill="1" applyBorder="1" applyAlignment="1">
      <alignment horizontal="right" wrapText="1"/>
    </xf>
    <xf numFmtId="0" fontId="67" fillId="17" borderId="73" xfId="0" applyFont="1" applyFill="1" applyBorder="1"/>
    <xf numFmtId="0" fontId="66" fillId="0" borderId="68" xfId="0" applyFont="1" applyBorder="1" applyAlignment="1">
      <alignment horizontal="center"/>
    </xf>
    <xf numFmtId="0" fontId="67" fillId="0" borderId="73" xfId="0" applyFont="1" applyBorder="1" applyAlignment="1">
      <alignment horizontal="center"/>
    </xf>
    <xf numFmtId="0" fontId="66" fillId="0" borderId="69" xfId="0" applyFont="1" applyBorder="1" applyAlignment="1">
      <alignment horizontal="center"/>
    </xf>
    <xf numFmtId="0" fontId="66" fillId="17" borderId="70" xfId="0" applyFont="1" applyFill="1" applyBorder="1" applyAlignment="1">
      <alignment horizontal="left" wrapText="1"/>
    </xf>
    <xf numFmtId="0" fontId="66" fillId="17" borderId="71" xfId="0" applyFont="1" applyFill="1" applyBorder="1" applyAlignment="1">
      <alignment horizontal="left" wrapText="1"/>
    </xf>
    <xf numFmtId="0" fontId="66" fillId="17" borderId="72" xfId="0" applyFont="1" applyFill="1" applyBorder="1" applyAlignment="1">
      <alignment horizontal="left" wrapText="1"/>
    </xf>
    <xf numFmtId="188" fontId="66" fillId="17" borderId="73" xfId="0" applyNumberFormat="1" applyFont="1" applyFill="1" applyBorder="1" applyAlignment="1">
      <alignment horizontal="center" vertical="center" wrapText="1"/>
    </xf>
    <xf numFmtId="0" fontId="67" fillId="0" borderId="73" xfId="0" applyFont="1" applyBorder="1" applyAlignment="1">
      <alignment horizontal="center" vertical="center"/>
    </xf>
    <xf numFmtId="0" fontId="66" fillId="17" borderId="73" xfId="0" applyFont="1" applyFill="1" applyBorder="1" applyAlignment="1">
      <alignment horizontal="left" vertical="center" wrapText="1"/>
    </xf>
    <xf numFmtId="0" fontId="66" fillId="0" borderId="75" xfId="0" applyFont="1" applyBorder="1" applyAlignment="1">
      <alignment horizontal="center"/>
    </xf>
    <xf numFmtId="0" fontId="66" fillId="0" borderId="70" xfId="0" applyFont="1" applyBorder="1" applyAlignment="1">
      <alignment horizontal="center"/>
    </xf>
    <xf numFmtId="188" fontId="66" fillId="0" borderId="73" xfId="0" applyNumberFormat="1" applyFont="1" applyBorder="1" applyAlignment="1">
      <alignment horizontal="right" vertical="center"/>
    </xf>
    <xf numFmtId="0" fontId="2" fillId="0" borderId="0" xfId="11" applyFont="1" applyFill="1" applyBorder="1" applyAlignment="1">
      <alignment vertical="center"/>
    </xf>
    <xf numFmtId="0" fontId="12" fillId="0" borderId="8" xfId="5" applyFont="1" applyBorder="1" applyAlignment="1" applyProtection="1">
      <alignment horizontal="center" vertical="center" wrapText="1"/>
      <protection hidden="1"/>
    </xf>
    <xf numFmtId="6" fontId="14" fillId="0" borderId="8" xfId="5" applyNumberFormat="1" applyFont="1" applyBorder="1" applyAlignment="1" applyProtection="1">
      <alignment horizontal="center" vertical="center" wrapText="1"/>
      <protection hidden="1"/>
    </xf>
    <xf numFmtId="49" fontId="13" fillId="0" borderId="60" xfId="8" applyNumberFormat="1" applyFont="1" applyFill="1" applyBorder="1" applyAlignment="1" applyProtection="1">
      <alignment vertical="center" wrapText="1"/>
      <protection hidden="1"/>
    </xf>
    <xf numFmtId="0" fontId="18" fillId="0" borderId="8" xfId="0" applyFont="1" applyBorder="1" applyAlignment="1" applyProtection="1">
      <alignment horizontal="center" vertical="center"/>
      <protection hidden="1"/>
    </xf>
    <xf numFmtId="0" fontId="66" fillId="17" borderId="75" xfId="0" applyFont="1" applyFill="1" applyBorder="1" applyAlignment="1">
      <alignment horizontal="center" vertical="center" wrapText="1"/>
    </xf>
    <xf numFmtId="0" fontId="63" fillId="4" borderId="5" xfId="0" applyFont="1" applyFill="1" applyBorder="1" applyAlignment="1">
      <alignment horizontal="center" vertical="center" wrapText="1"/>
    </xf>
    <xf numFmtId="0" fontId="13" fillId="0" borderId="8" xfId="5" applyFont="1" applyBorder="1" applyAlignment="1" applyProtection="1">
      <alignment horizontal="justify" vertical="center" wrapText="1"/>
      <protection hidden="1"/>
    </xf>
    <xf numFmtId="0" fontId="7" fillId="4" borderId="0" xfId="0" applyFont="1" applyFill="1" applyAlignment="1" applyProtection="1">
      <alignment horizontal="justify" vertical="top" wrapText="1"/>
      <protection hidden="1"/>
    </xf>
    <xf numFmtId="0" fontId="2" fillId="5" borderId="1" xfId="0" applyFont="1" applyFill="1" applyBorder="1" applyAlignment="1" applyProtection="1">
      <alignment horizontal="center" vertical="center" wrapText="1"/>
      <protection hidden="1"/>
    </xf>
    <xf numFmtId="0" fontId="2" fillId="5" borderId="2" xfId="0" applyFont="1" applyFill="1" applyBorder="1" applyAlignment="1" applyProtection="1">
      <alignment horizontal="center" vertical="center" wrapText="1"/>
      <protection hidden="1"/>
    </xf>
    <xf numFmtId="0" fontId="3" fillId="5" borderId="3"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wrapText="1"/>
      <protection hidden="1"/>
    </xf>
    <xf numFmtId="0" fontId="4" fillId="5" borderId="3" xfId="0" applyFont="1" applyFill="1" applyBorder="1" applyAlignment="1" applyProtection="1">
      <alignment horizontal="center" vertical="center" wrapText="1"/>
      <protection hidden="1"/>
    </xf>
    <xf numFmtId="0" fontId="4" fillId="5" borderId="4" xfId="0" applyFont="1" applyFill="1" applyBorder="1" applyAlignment="1" applyProtection="1">
      <alignment horizontal="center" vertical="center" wrapText="1"/>
      <protection hidden="1"/>
    </xf>
    <xf numFmtId="0" fontId="5" fillId="5" borderId="5" xfId="0" applyFont="1" applyFill="1" applyBorder="1" applyAlignment="1" applyProtection="1">
      <alignment horizontal="center" vertical="center" wrapText="1"/>
      <protection hidden="1"/>
    </xf>
    <xf numFmtId="0" fontId="5" fillId="5" borderId="6" xfId="0" applyFont="1" applyFill="1" applyBorder="1" applyAlignment="1" applyProtection="1">
      <alignment horizontal="center" vertical="center" wrapText="1"/>
      <protection hidden="1"/>
    </xf>
    <xf numFmtId="0" fontId="4" fillId="0" borderId="39" xfId="4" applyFont="1" applyBorder="1" applyAlignment="1" applyProtection="1">
      <alignment horizontal="center" vertical="center" wrapText="1"/>
      <protection hidden="1"/>
    </xf>
    <xf numFmtId="0" fontId="4" fillId="0" borderId="40" xfId="4" applyFont="1" applyBorder="1" applyAlignment="1" applyProtection="1">
      <alignment horizontal="center" vertical="center" wrapText="1"/>
      <protection hidden="1"/>
    </xf>
    <xf numFmtId="0" fontId="4" fillId="0" borderId="40" xfId="4" applyFont="1" applyBorder="1" applyAlignment="1" applyProtection="1">
      <alignment horizontal="center" vertical="center"/>
      <protection hidden="1"/>
    </xf>
    <xf numFmtId="0" fontId="4" fillId="0" borderId="41" xfId="4" applyFont="1" applyBorder="1" applyAlignment="1" applyProtection="1">
      <alignment horizontal="center" vertical="center"/>
      <protection hidden="1"/>
    </xf>
    <xf numFmtId="0" fontId="4" fillId="5" borderId="1" xfId="4" applyFont="1" applyFill="1" applyBorder="1" applyAlignment="1" applyProtection="1">
      <alignment horizontal="center"/>
      <protection hidden="1"/>
    </xf>
    <xf numFmtId="0" fontId="4" fillId="5" borderId="3" xfId="4" applyFont="1" applyFill="1" applyBorder="1" applyAlignment="1" applyProtection="1">
      <alignment horizontal="center"/>
      <protection hidden="1"/>
    </xf>
    <xf numFmtId="0" fontId="2" fillId="5" borderId="9" xfId="4" applyFont="1" applyFill="1" applyBorder="1" applyAlignment="1" applyProtection="1">
      <alignment horizontal="center" wrapText="1"/>
      <protection hidden="1"/>
    </xf>
    <xf numFmtId="0" fontId="2" fillId="5" borderId="2" xfId="4" applyFont="1" applyFill="1" applyBorder="1" applyAlignment="1" applyProtection="1">
      <alignment horizontal="center" wrapText="1"/>
      <protection hidden="1"/>
    </xf>
    <xf numFmtId="0" fontId="3" fillId="5" borderId="0" xfId="4" applyFont="1" applyFill="1" applyBorder="1" applyAlignment="1" applyProtection="1">
      <alignment horizontal="center"/>
      <protection hidden="1"/>
    </xf>
    <xf numFmtId="0" fontId="3" fillId="5" borderId="4" xfId="4" applyFont="1" applyFill="1" applyBorder="1" applyAlignment="1" applyProtection="1">
      <alignment horizontal="center"/>
      <protection hidden="1"/>
    </xf>
    <xf numFmtId="0" fontId="6" fillId="5" borderId="0" xfId="4" applyFont="1" applyFill="1" applyBorder="1" applyAlignment="1" applyProtection="1">
      <alignment horizontal="center" vertical="center" wrapText="1"/>
      <protection hidden="1"/>
    </xf>
    <xf numFmtId="0" fontId="6" fillId="5" borderId="4" xfId="4" applyFont="1" applyFill="1" applyBorder="1" applyAlignment="1" applyProtection="1">
      <alignment horizontal="center" vertical="center" wrapText="1"/>
      <protection hidden="1"/>
    </xf>
    <xf numFmtId="0" fontId="5" fillId="5" borderId="5" xfId="4" applyFont="1" applyFill="1" applyBorder="1" applyAlignment="1" applyProtection="1">
      <alignment horizontal="center" vertical="center" wrapText="1"/>
      <protection hidden="1"/>
    </xf>
    <xf numFmtId="0" fontId="5" fillId="5" borderId="10" xfId="4" applyFont="1" applyFill="1" applyBorder="1" applyAlignment="1" applyProtection="1">
      <alignment horizontal="center" vertical="center" wrapText="1"/>
      <protection hidden="1"/>
    </xf>
    <xf numFmtId="0" fontId="5" fillId="5" borderId="6" xfId="4" applyFont="1" applyFill="1" applyBorder="1" applyAlignment="1" applyProtection="1">
      <alignment horizontal="center" vertical="center" wrapText="1"/>
      <protection hidden="1"/>
    </xf>
    <xf numFmtId="0" fontId="6" fillId="6" borderId="5" xfId="4" applyFont="1" applyFill="1" applyBorder="1" applyAlignment="1" applyProtection="1">
      <alignment horizontal="center" vertical="center" wrapText="1"/>
      <protection hidden="1"/>
    </xf>
    <xf numFmtId="0" fontId="6" fillId="6" borderId="10" xfId="4" applyFont="1" applyFill="1" applyBorder="1" applyAlignment="1" applyProtection="1">
      <alignment horizontal="center" vertical="center" wrapText="1"/>
      <protection hidden="1"/>
    </xf>
    <xf numFmtId="0" fontId="6" fillId="6" borderId="6" xfId="4" applyFont="1" applyFill="1" applyBorder="1" applyAlignment="1" applyProtection="1">
      <alignment horizontal="center" vertical="center" wrapText="1"/>
      <protection hidden="1"/>
    </xf>
    <xf numFmtId="0" fontId="6" fillId="6" borderId="3" xfId="4" applyFont="1" applyFill="1" applyBorder="1" applyAlignment="1" applyProtection="1">
      <alignment horizontal="center" vertical="center" wrapText="1"/>
      <protection hidden="1"/>
    </xf>
    <xf numFmtId="0" fontId="6" fillId="6" borderId="0" xfId="4" applyFont="1" applyFill="1" applyBorder="1" applyAlignment="1" applyProtection="1">
      <alignment horizontal="center" vertical="center" wrapText="1"/>
      <protection hidden="1"/>
    </xf>
    <xf numFmtId="0" fontId="6" fillId="6" borderId="4" xfId="4" applyFont="1" applyFill="1" applyBorder="1" applyAlignment="1" applyProtection="1">
      <alignment horizontal="center" vertical="center" wrapText="1"/>
      <protection hidden="1"/>
    </xf>
    <xf numFmtId="0" fontId="10" fillId="8" borderId="13" xfId="5" applyFont="1" applyFill="1" applyBorder="1" applyAlignment="1" applyProtection="1">
      <alignment horizontal="center" vertical="center"/>
      <protection hidden="1"/>
    </xf>
    <xf numFmtId="0" fontId="10" fillId="8" borderId="14" xfId="5" applyFont="1" applyFill="1" applyBorder="1" applyAlignment="1" applyProtection="1">
      <alignment horizontal="center" vertical="center"/>
      <protection hidden="1"/>
    </xf>
    <xf numFmtId="0" fontId="10" fillId="8" borderId="11" xfId="5" applyFont="1" applyFill="1" applyBorder="1" applyAlignment="1" applyProtection="1">
      <alignment horizontal="center" vertical="center"/>
      <protection hidden="1"/>
    </xf>
    <xf numFmtId="0" fontId="10" fillId="6" borderId="13" xfId="5" applyFont="1" applyFill="1" applyBorder="1" applyAlignment="1" applyProtection="1">
      <alignment horizontal="center" vertical="center" wrapText="1"/>
      <protection hidden="1"/>
    </xf>
    <xf numFmtId="0" fontId="10" fillId="6" borderId="14" xfId="5" applyFont="1" applyFill="1" applyBorder="1" applyAlignment="1" applyProtection="1">
      <alignment horizontal="center" vertical="center" wrapText="1"/>
      <protection hidden="1"/>
    </xf>
    <xf numFmtId="0" fontId="10" fillId="6" borderId="11" xfId="5" applyFont="1" applyFill="1" applyBorder="1" applyAlignment="1" applyProtection="1">
      <alignment horizontal="center" vertical="center" wrapText="1"/>
      <protection hidden="1"/>
    </xf>
    <xf numFmtId="0" fontId="24" fillId="0" borderId="1" xfId="1" applyNumberFormat="1" applyFont="1" applyFill="1" applyBorder="1" applyAlignment="1" applyProtection="1">
      <alignment horizontal="center" vertical="center" wrapText="1"/>
      <protection hidden="1"/>
    </xf>
    <xf numFmtId="0" fontId="24" fillId="0" borderId="9" xfId="1" applyNumberFormat="1" applyFont="1" applyFill="1" applyBorder="1" applyAlignment="1" applyProtection="1">
      <alignment horizontal="center" vertical="center" wrapText="1"/>
      <protection hidden="1"/>
    </xf>
    <xf numFmtId="0" fontId="24" fillId="0" borderId="2" xfId="1" applyNumberFormat="1" applyFont="1" applyFill="1" applyBorder="1" applyAlignment="1" applyProtection="1">
      <alignment horizontal="center" vertical="center" wrapText="1"/>
      <protection hidden="1"/>
    </xf>
    <xf numFmtId="0" fontId="24" fillId="0" borderId="5" xfId="1" applyNumberFormat="1" applyFont="1" applyFill="1" applyBorder="1" applyAlignment="1" applyProtection="1">
      <alignment horizontal="center" vertical="center" wrapText="1"/>
      <protection hidden="1"/>
    </xf>
    <xf numFmtId="0" fontId="24" fillId="0" borderId="10" xfId="1" applyNumberFormat="1" applyFont="1" applyFill="1" applyBorder="1" applyAlignment="1" applyProtection="1">
      <alignment horizontal="center" vertical="center" wrapText="1"/>
      <protection hidden="1"/>
    </xf>
    <xf numFmtId="0" fontId="24" fillId="0" borderId="6" xfId="1" applyNumberFormat="1" applyFont="1" applyFill="1" applyBorder="1" applyAlignment="1" applyProtection="1">
      <alignment horizontal="center" vertical="center" wrapText="1"/>
      <protection hidden="1"/>
    </xf>
    <xf numFmtId="0" fontId="3" fillId="11" borderId="15" xfId="0" applyFont="1" applyFill="1" applyBorder="1" applyAlignment="1" applyProtection="1">
      <alignment horizontal="center" vertical="center"/>
      <protection hidden="1"/>
    </xf>
    <xf numFmtId="0" fontId="3" fillId="11" borderId="7" xfId="0" applyFont="1" applyFill="1" applyBorder="1" applyAlignment="1" applyProtection="1">
      <alignment horizontal="center" vertical="center"/>
      <protection hidden="1"/>
    </xf>
    <xf numFmtId="0" fontId="3" fillId="11" borderId="16" xfId="0" applyFont="1" applyFill="1" applyBorder="1" applyAlignment="1" applyProtection="1">
      <alignment horizontal="center" vertical="center"/>
      <protection hidden="1"/>
    </xf>
    <xf numFmtId="0" fontId="24" fillId="0" borderId="13" xfId="1" applyNumberFormat="1" applyFont="1" applyFill="1" applyBorder="1" applyAlignment="1" applyProtection="1">
      <alignment horizontal="center" vertical="center" wrapText="1"/>
      <protection hidden="1"/>
    </xf>
    <xf numFmtId="0" fontId="24" fillId="0" borderId="11" xfId="1" applyNumberFormat="1" applyFont="1" applyFill="1" applyBorder="1" applyAlignment="1" applyProtection="1">
      <alignment horizontal="center" vertical="center" wrapText="1"/>
      <protection hidden="1"/>
    </xf>
    <xf numFmtId="0" fontId="6" fillId="5" borderId="13" xfId="3" applyFont="1" applyFill="1" applyBorder="1" applyAlignment="1" applyProtection="1">
      <alignment horizontal="center" vertical="center" wrapText="1"/>
      <protection hidden="1"/>
    </xf>
    <xf numFmtId="0" fontId="6" fillId="5" borderId="14" xfId="3" applyFont="1" applyFill="1" applyBorder="1" applyAlignment="1" applyProtection="1">
      <alignment horizontal="center" vertical="center" wrapText="1"/>
      <protection hidden="1"/>
    </xf>
    <xf numFmtId="0" fontId="6" fillId="5" borderId="11" xfId="3" applyFont="1" applyFill="1" applyBorder="1" applyAlignment="1" applyProtection="1">
      <alignment horizontal="center" vertical="center" wrapText="1"/>
      <protection hidden="1"/>
    </xf>
    <xf numFmtId="0" fontId="4" fillId="0" borderId="13" xfId="3" quotePrefix="1" applyFont="1" applyFill="1" applyBorder="1" applyAlignment="1" applyProtection="1">
      <alignment horizontal="center" vertical="center" wrapText="1"/>
      <protection hidden="1"/>
    </xf>
    <xf numFmtId="0" fontId="4" fillId="0" borderId="14" xfId="3" quotePrefix="1" applyFont="1" applyFill="1" applyBorder="1" applyAlignment="1" applyProtection="1">
      <alignment horizontal="center" vertical="center" wrapText="1"/>
      <protection hidden="1"/>
    </xf>
    <xf numFmtId="0" fontId="4" fillId="0" borderId="14" xfId="3" applyFont="1" applyFill="1" applyBorder="1" applyAlignment="1" applyProtection="1">
      <alignment horizontal="center" vertical="center" wrapText="1"/>
      <protection hidden="1"/>
    </xf>
    <xf numFmtId="0" fontId="4" fillId="0" borderId="11" xfId="3" applyFont="1" applyFill="1" applyBorder="1" applyAlignment="1" applyProtection="1">
      <alignment horizontal="center" vertical="center" wrapText="1"/>
      <protection hidden="1"/>
    </xf>
    <xf numFmtId="0" fontId="5" fillId="0" borderId="13" xfId="8" applyNumberFormat="1" applyFont="1" applyFill="1" applyBorder="1" applyAlignment="1" applyProtection="1">
      <alignment horizontal="center" vertical="center" wrapText="1"/>
      <protection hidden="1"/>
    </xf>
    <xf numFmtId="0" fontId="5" fillId="0" borderId="14" xfId="8" applyNumberFormat="1" applyFont="1" applyFill="1" applyBorder="1" applyAlignment="1" applyProtection="1">
      <alignment horizontal="center" vertical="center" wrapText="1"/>
      <protection hidden="1"/>
    </xf>
    <xf numFmtId="0" fontId="5" fillId="0" borderId="11" xfId="8" applyNumberFormat="1" applyFont="1" applyFill="1" applyBorder="1" applyAlignment="1" applyProtection="1">
      <alignment horizontal="center" vertical="center" wrapText="1"/>
      <protection hidden="1"/>
    </xf>
    <xf numFmtId="4" fontId="3" fillId="10" borderId="13" xfId="3" applyNumberFormat="1" applyFont="1" applyFill="1" applyBorder="1" applyAlignment="1" applyProtection="1">
      <alignment horizontal="center" vertical="center" wrapText="1"/>
      <protection hidden="1"/>
    </xf>
    <xf numFmtId="4" fontId="3" fillId="10" borderId="14" xfId="3" applyNumberFormat="1" applyFont="1" applyFill="1" applyBorder="1" applyAlignment="1" applyProtection="1">
      <alignment horizontal="center" vertical="center" wrapText="1"/>
      <protection hidden="1"/>
    </xf>
    <xf numFmtId="4" fontId="3" fillId="10" borderId="11" xfId="3" applyNumberFormat="1" applyFont="1" applyFill="1" applyBorder="1" applyAlignment="1" applyProtection="1">
      <alignment horizontal="center" vertical="center" wrapText="1"/>
      <protection hidden="1"/>
    </xf>
    <xf numFmtId="0" fontId="24" fillId="0" borderId="8" xfId="8" applyNumberFormat="1" applyFont="1" applyFill="1" applyBorder="1" applyAlignment="1" applyProtection="1">
      <alignment horizontal="center" vertical="center" wrapText="1"/>
      <protection hidden="1"/>
    </xf>
    <xf numFmtId="0" fontId="22" fillId="7" borderId="13" xfId="0" applyFont="1" applyFill="1" applyBorder="1" applyAlignment="1" applyProtection="1">
      <alignment horizontal="center" vertical="center" textRotation="255" wrapText="1"/>
      <protection hidden="1"/>
    </xf>
    <xf numFmtId="0" fontId="22" fillId="7" borderId="14" xfId="0" applyFont="1" applyFill="1" applyBorder="1" applyAlignment="1" applyProtection="1">
      <alignment horizontal="center" vertical="center" textRotation="255" wrapText="1"/>
      <protection hidden="1"/>
    </xf>
    <xf numFmtId="0" fontId="22" fillId="7" borderId="11" xfId="0" applyFont="1" applyFill="1" applyBorder="1" applyAlignment="1" applyProtection="1">
      <alignment horizontal="center" vertical="center" textRotation="255" wrapText="1"/>
      <protection hidden="1"/>
    </xf>
    <xf numFmtId="0" fontId="4" fillId="0" borderId="13" xfId="3" applyNumberFormat="1" applyFont="1" applyFill="1" applyBorder="1" applyAlignment="1" applyProtection="1">
      <alignment horizontal="center" vertical="center" wrapText="1"/>
      <protection hidden="1"/>
    </xf>
    <xf numFmtId="0" fontId="4" fillId="0" borderId="14" xfId="3" applyNumberFormat="1" applyFont="1" applyFill="1" applyBorder="1" applyAlignment="1" applyProtection="1">
      <alignment horizontal="center" vertical="center" wrapText="1"/>
      <protection hidden="1"/>
    </xf>
    <xf numFmtId="0" fontId="4" fillId="0" borderId="11" xfId="3" applyNumberFormat="1" applyFont="1" applyFill="1" applyBorder="1" applyAlignment="1" applyProtection="1">
      <alignment horizontal="center" vertical="center" wrapText="1"/>
      <protection hidden="1"/>
    </xf>
    <xf numFmtId="4" fontId="6" fillId="0" borderId="13" xfId="3" applyNumberFormat="1" applyFont="1" applyFill="1" applyBorder="1" applyAlignment="1" applyProtection="1">
      <alignment horizontal="center" vertical="center" wrapText="1"/>
      <protection hidden="1"/>
    </xf>
    <xf numFmtId="4" fontId="6" fillId="0" borderId="14" xfId="3" applyNumberFormat="1" applyFont="1" applyFill="1" applyBorder="1" applyAlignment="1" applyProtection="1">
      <alignment horizontal="center" vertical="center" wrapText="1"/>
      <protection hidden="1"/>
    </xf>
    <xf numFmtId="4" fontId="6" fillId="0" borderId="11" xfId="3" applyNumberFormat="1" applyFont="1" applyFill="1" applyBorder="1" applyAlignment="1" applyProtection="1">
      <alignment horizontal="center" vertical="center" wrapText="1"/>
      <protection hidden="1"/>
    </xf>
    <xf numFmtId="0" fontId="4" fillId="5" borderId="13" xfId="3" applyNumberFormat="1" applyFont="1" applyFill="1" applyBorder="1" applyAlignment="1" applyProtection="1">
      <alignment horizontal="center" vertical="center" wrapText="1"/>
      <protection hidden="1"/>
    </xf>
    <xf numFmtId="0" fontId="4" fillId="5" borderId="14" xfId="3" applyNumberFormat="1" applyFont="1" applyFill="1" applyBorder="1" applyAlignment="1" applyProtection="1">
      <alignment horizontal="center" vertical="center" wrapText="1"/>
      <protection hidden="1"/>
    </xf>
    <xf numFmtId="0" fontId="4" fillId="5" borderId="11" xfId="3" applyNumberFormat="1" applyFont="1" applyFill="1" applyBorder="1" applyAlignment="1" applyProtection="1">
      <alignment horizontal="center" vertical="center" wrapText="1"/>
      <protection hidden="1"/>
    </xf>
    <xf numFmtId="9" fontId="4" fillId="0" borderId="13" xfId="3" applyNumberFormat="1" applyFont="1" applyFill="1" applyBorder="1" applyAlignment="1" applyProtection="1">
      <alignment horizontal="center" vertical="center" wrapText="1"/>
      <protection hidden="1"/>
    </xf>
    <xf numFmtId="9" fontId="4" fillId="0" borderId="14" xfId="3" applyNumberFormat="1" applyFont="1" applyFill="1" applyBorder="1" applyAlignment="1" applyProtection="1">
      <alignment horizontal="center" vertical="center" wrapText="1"/>
      <protection hidden="1"/>
    </xf>
    <xf numFmtId="9" fontId="4" fillId="0" borderId="11" xfId="3" applyNumberFormat="1" applyFont="1" applyFill="1" applyBorder="1" applyAlignment="1" applyProtection="1">
      <alignment horizontal="center" vertical="center" wrapText="1"/>
      <protection hidden="1"/>
    </xf>
    <xf numFmtId="0" fontId="4" fillId="2" borderId="13" xfId="3" applyNumberFormat="1" applyFont="1" applyFill="1" applyBorder="1" applyAlignment="1" applyProtection="1">
      <alignment horizontal="center" vertical="center" wrapText="1"/>
      <protection hidden="1"/>
    </xf>
    <xf numFmtId="0" fontId="4" fillId="2" borderId="14" xfId="3" applyNumberFormat="1" applyFont="1" applyFill="1" applyBorder="1" applyAlignment="1" applyProtection="1">
      <alignment horizontal="center" vertical="center" wrapText="1"/>
      <protection hidden="1"/>
    </xf>
    <xf numFmtId="0" fontId="4" fillId="2" borderId="11" xfId="3" applyNumberFormat="1" applyFont="1" applyFill="1" applyBorder="1" applyAlignment="1" applyProtection="1">
      <alignment horizontal="center" vertical="center" wrapText="1"/>
      <protection hidden="1"/>
    </xf>
    <xf numFmtId="4" fontId="6" fillId="2" borderId="13" xfId="3" applyNumberFormat="1" applyFont="1" applyFill="1" applyBorder="1" applyAlignment="1" applyProtection="1">
      <alignment horizontal="center" vertical="center" wrapText="1"/>
      <protection hidden="1"/>
    </xf>
    <xf numFmtId="4" fontId="6" fillId="2" borderId="14" xfId="3" applyNumberFormat="1" applyFont="1" applyFill="1" applyBorder="1" applyAlignment="1" applyProtection="1">
      <alignment horizontal="center" vertical="center" wrapText="1"/>
      <protection hidden="1"/>
    </xf>
    <xf numFmtId="4" fontId="6" fillId="2" borderId="11" xfId="3" applyNumberFormat="1" applyFont="1" applyFill="1" applyBorder="1" applyAlignment="1" applyProtection="1">
      <alignment horizontal="center" vertical="center" wrapText="1"/>
      <protection hidden="1"/>
    </xf>
    <xf numFmtId="9" fontId="4" fillId="2" borderId="13" xfId="3" applyNumberFormat="1" applyFont="1" applyFill="1" applyBorder="1" applyAlignment="1" applyProtection="1">
      <alignment horizontal="center" vertical="center" wrapText="1"/>
      <protection hidden="1"/>
    </xf>
    <xf numFmtId="9" fontId="4" fillId="2" borderId="14" xfId="3" applyNumberFormat="1" applyFont="1" applyFill="1" applyBorder="1" applyAlignment="1" applyProtection="1">
      <alignment horizontal="center" vertical="center" wrapText="1"/>
      <protection hidden="1"/>
    </xf>
    <xf numFmtId="9" fontId="4" fillId="2" borderId="11" xfId="3" applyNumberFormat="1" applyFont="1" applyFill="1" applyBorder="1" applyAlignment="1" applyProtection="1">
      <alignment horizontal="center" vertical="center" wrapText="1"/>
      <protection hidden="1"/>
    </xf>
    <xf numFmtId="0" fontId="6" fillId="7" borderId="13" xfId="3" applyNumberFormat="1" applyFont="1" applyFill="1" applyBorder="1" applyAlignment="1" applyProtection="1">
      <alignment horizontal="center" vertical="center" wrapText="1"/>
      <protection hidden="1"/>
    </xf>
    <xf numFmtId="0" fontId="6" fillId="7" borderId="11" xfId="3" applyNumberFormat="1" applyFont="1" applyFill="1" applyBorder="1" applyAlignment="1" applyProtection="1">
      <alignment horizontal="center" vertical="center" wrapText="1"/>
      <protection hidden="1"/>
    </xf>
    <xf numFmtId="9" fontId="6" fillId="7" borderId="15" xfId="3" applyNumberFormat="1" applyFont="1" applyFill="1" applyBorder="1" applyAlignment="1" applyProtection="1">
      <alignment horizontal="center" vertical="center" wrapText="1"/>
      <protection hidden="1"/>
    </xf>
    <xf numFmtId="9" fontId="6" fillId="7" borderId="7" xfId="3" applyNumberFormat="1" applyFont="1" applyFill="1" applyBorder="1" applyAlignment="1" applyProtection="1">
      <alignment horizontal="center" vertical="center" wrapText="1"/>
      <protection hidden="1"/>
    </xf>
    <xf numFmtId="9" fontId="6" fillId="7" borderId="16" xfId="3" applyNumberFormat="1" applyFont="1" applyFill="1" applyBorder="1" applyAlignment="1" applyProtection="1">
      <alignment horizontal="center" vertical="center" wrapText="1"/>
      <protection hidden="1"/>
    </xf>
    <xf numFmtId="168" fontId="23" fillId="0" borderId="13" xfId="8" applyFont="1" applyFill="1" applyBorder="1" applyAlignment="1" applyProtection="1">
      <alignment horizontal="center" vertical="center" wrapText="1"/>
      <protection hidden="1"/>
    </xf>
    <xf numFmtId="168" fontId="23" fillId="0" borderId="14" xfId="8" applyFont="1" applyFill="1" applyBorder="1" applyAlignment="1" applyProtection="1">
      <alignment horizontal="center" vertical="center" wrapText="1"/>
      <protection hidden="1"/>
    </xf>
    <xf numFmtId="168" fontId="23" fillId="0" borderId="11" xfId="8" applyFont="1" applyFill="1" applyBorder="1" applyAlignment="1" applyProtection="1">
      <alignment horizontal="center" vertical="center" wrapText="1"/>
      <protection hidden="1"/>
    </xf>
    <xf numFmtId="0" fontId="7" fillId="2" borderId="13" xfId="3" applyNumberFormat="1" applyFont="1" applyFill="1" applyBorder="1" applyAlignment="1" applyProtection="1">
      <alignment horizontal="center" vertical="center" wrapText="1"/>
      <protection hidden="1"/>
    </xf>
    <xf numFmtId="0" fontId="7" fillId="2" borderId="14" xfId="3" applyNumberFormat="1" applyFont="1" applyFill="1" applyBorder="1" applyAlignment="1" applyProtection="1">
      <alignment horizontal="center" vertical="center" wrapText="1"/>
      <protection hidden="1"/>
    </xf>
    <xf numFmtId="0" fontId="7" fillId="2" borderId="11" xfId="3" applyNumberFormat="1" applyFont="1" applyFill="1" applyBorder="1" applyAlignment="1" applyProtection="1">
      <alignment horizontal="center" vertical="center" wrapText="1"/>
      <protection hidden="1"/>
    </xf>
    <xf numFmtId="0" fontId="21" fillId="7" borderId="13" xfId="0" applyFont="1" applyFill="1" applyBorder="1" applyAlignment="1" applyProtection="1">
      <alignment horizontal="center" vertical="center" textRotation="255" wrapText="1"/>
      <protection hidden="1"/>
    </xf>
    <xf numFmtId="0" fontId="21" fillId="7" borderId="11" xfId="0" applyFont="1" applyFill="1" applyBorder="1" applyAlignment="1" applyProtection="1">
      <alignment horizontal="center" vertical="center" textRotation="255" wrapText="1"/>
      <protection hidden="1"/>
    </xf>
    <xf numFmtId="0" fontId="6" fillId="7" borderId="15" xfId="3" applyNumberFormat="1" applyFont="1" applyFill="1" applyBorder="1" applyAlignment="1" applyProtection="1">
      <alignment horizontal="center" vertical="center" wrapText="1"/>
      <protection hidden="1"/>
    </xf>
    <xf numFmtId="0" fontId="6" fillId="7" borderId="7" xfId="3" applyNumberFormat="1" applyFont="1" applyFill="1" applyBorder="1" applyAlignment="1" applyProtection="1">
      <alignment horizontal="center" vertical="center" wrapText="1"/>
      <protection hidden="1"/>
    </xf>
    <xf numFmtId="0" fontId="6" fillId="7" borderId="16" xfId="3" applyNumberFormat="1" applyFont="1" applyFill="1" applyBorder="1" applyAlignment="1" applyProtection="1">
      <alignment horizontal="center" vertical="center" wrapText="1"/>
      <protection hidden="1"/>
    </xf>
    <xf numFmtId="0" fontId="20" fillId="7" borderId="15" xfId="0" applyFont="1" applyFill="1" applyBorder="1" applyAlignment="1" applyProtection="1">
      <alignment horizontal="center" vertical="center" wrapText="1"/>
      <protection hidden="1"/>
    </xf>
    <xf numFmtId="0" fontId="20" fillId="7" borderId="7" xfId="0" applyFont="1" applyFill="1" applyBorder="1" applyAlignment="1" applyProtection="1">
      <alignment horizontal="center" vertical="center" wrapText="1"/>
      <protection hidden="1"/>
    </xf>
    <xf numFmtId="0" fontId="20" fillId="7" borderId="16" xfId="0" applyFont="1" applyFill="1" applyBorder="1" applyAlignment="1" applyProtection="1">
      <alignment horizontal="center" vertical="center" wrapText="1"/>
      <protection hidden="1"/>
    </xf>
    <xf numFmtId="0" fontId="20" fillId="9" borderId="15" xfId="0" applyNumberFormat="1" applyFont="1" applyFill="1" applyBorder="1" applyAlignment="1" applyProtection="1">
      <alignment horizontal="center" vertical="center" wrapText="1"/>
      <protection hidden="1"/>
    </xf>
    <xf numFmtId="0" fontId="20" fillId="9" borderId="7" xfId="0" applyNumberFormat="1" applyFont="1" applyFill="1" applyBorder="1" applyAlignment="1" applyProtection="1">
      <alignment horizontal="center" vertical="center" wrapText="1"/>
      <protection hidden="1"/>
    </xf>
    <xf numFmtId="0" fontId="20" fillId="9" borderId="16" xfId="0" applyNumberFormat="1" applyFont="1" applyFill="1" applyBorder="1" applyAlignment="1" applyProtection="1">
      <alignment horizontal="center" vertical="center" wrapText="1"/>
      <protection hidden="1"/>
    </xf>
    <xf numFmtId="0" fontId="20" fillId="6" borderId="15" xfId="0" applyNumberFormat="1" applyFont="1" applyFill="1" applyBorder="1" applyAlignment="1" applyProtection="1">
      <alignment horizontal="center" vertical="center" wrapText="1"/>
      <protection hidden="1"/>
    </xf>
    <xf numFmtId="0" fontId="20" fillId="6" borderId="7" xfId="0" applyNumberFormat="1" applyFont="1" applyFill="1" applyBorder="1" applyAlignment="1" applyProtection="1">
      <alignment horizontal="center" vertical="center" wrapText="1"/>
      <protection hidden="1"/>
    </xf>
    <xf numFmtId="0" fontId="20" fillId="6" borderId="16" xfId="0" applyNumberFormat="1" applyFont="1" applyFill="1" applyBorder="1" applyAlignment="1" applyProtection="1">
      <alignment horizontal="center" vertical="center" wrapText="1"/>
      <protection hidden="1"/>
    </xf>
    <xf numFmtId="49" fontId="7" fillId="2" borderId="13" xfId="3" applyNumberFormat="1" applyFont="1" applyFill="1" applyBorder="1" applyAlignment="1" applyProtection="1">
      <alignment horizontal="center" vertical="center" wrapText="1"/>
      <protection hidden="1"/>
    </xf>
    <xf numFmtId="49" fontId="7" fillId="2" borderId="14" xfId="3" applyNumberFormat="1" applyFont="1" applyFill="1" applyBorder="1" applyAlignment="1" applyProtection="1">
      <alignment horizontal="center" vertical="center" wrapText="1"/>
      <protection hidden="1"/>
    </xf>
    <xf numFmtId="49" fontId="7" fillId="2" borderId="11" xfId="3" applyNumberFormat="1" applyFont="1" applyFill="1" applyBorder="1" applyAlignment="1" applyProtection="1">
      <alignment horizontal="center" vertical="center" wrapText="1"/>
      <protection hidden="1"/>
    </xf>
    <xf numFmtId="10" fontId="4" fillId="2" borderId="13" xfId="3" applyNumberFormat="1" applyFont="1" applyFill="1" applyBorder="1" applyAlignment="1" applyProtection="1">
      <alignment horizontal="center" vertical="center" wrapText="1"/>
      <protection hidden="1"/>
    </xf>
    <xf numFmtId="10" fontId="4" fillId="2" borderId="14" xfId="3" applyNumberFormat="1" applyFont="1" applyFill="1" applyBorder="1" applyAlignment="1" applyProtection="1">
      <alignment horizontal="center" vertical="center" wrapText="1"/>
      <protection hidden="1"/>
    </xf>
    <xf numFmtId="10" fontId="4" fillId="2" borderId="11" xfId="3" applyNumberFormat="1" applyFont="1" applyFill="1" applyBorder="1" applyAlignment="1" applyProtection="1">
      <alignment horizontal="center" vertical="center" wrapText="1"/>
      <protection hidden="1"/>
    </xf>
    <xf numFmtId="0" fontId="17" fillId="2" borderId="15" xfId="3" applyNumberFormat="1" applyFont="1" applyFill="1" applyBorder="1" applyAlignment="1" applyProtection="1">
      <alignment horizontal="center" vertical="center" wrapText="1"/>
      <protection hidden="1"/>
    </xf>
    <xf numFmtId="0" fontId="17" fillId="2" borderId="7" xfId="3" applyNumberFormat="1" applyFont="1" applyFill="1" applyBorder="1" applyAlignment="1" applyProtection="1">
      <alignment horizontal="center" vertical="center" wrapText="1"/>
      <protection hidden="1"/>
    </xf>
    <xf numFmtId="0" fontId="17" fillId="2" borderId="16" xfId="3" applyNumberFormat="1" applyFont="1" applyFill="1" applyBorder="1" applyAlignment="1" applyProtection="1">
      <alignment horizontal="center" vertical="center" wrapText="1"/>
      <protection hidden="1"/>
    </xf>
    <xf numFmtId="0" fontId="18" fillId="9" borderId="15" xfId="3" applyFont="1" applyFill="1" applyBorder="1" applyAlignment="1" applyProtection="1">
      <alignment horizontal="center" vertical="center" wrapText="1"/>
      <protection hidden="1"/>
    </xf>
    <xf numFmtId="0" fontId="18" fillId="9" borderId="7" xfId="3" applyFont="1" applyFill="1" applyBorder="1" applyAlignment="1" applyProtection="1">
      <alignment horizontal="center" vertical="center" wrapText="1"/>
      <protection hidden="1"/>
    </xf>
    <xf numFmtId="0" fontId="18" fillId="9" borderId="16" xfId="3" applyFont="1" applyFill="1" applyBorder="1" applyAlignment="1" applyProtection="1">
      <alignment horizontal="center" vertical="center" wrapText="1"/>
      <protection hidden="1"/>
    </xf>
    <xf numFmtId="0" fontId="13" fillId="0" borderId="0" xfId="3" applyFont="1" applyFill="1" applyAlignment="1" applyProtection="1">
      <alignment horizontal="left" vertical="center" wrapText="1"/>
      <protection hidden="1"/>
    </xf>
    <xf numFmtId="168" fontId="5" fillId="7" borderId="15" xfId="8" applyFont="1" applyFill="1" applyBorder="1" applyAlignment="1" applyProtection="1">
      <alignment horizontal="center" vertical="center" wrapText="1"/>
      <protection hidden="1"/>
    </xf>
    <xf numFmtId="168" fontId="5" fillId="7" borderId="16" xfId="8" applyFont="1" applyFill="1" applyBorder="1" applyAlignment="1" applyProtection="1">
      <alignment horizontal="center" vertical="center" wrapText="1"/>
      <protection hidden="1"/>
    </xf>
    <xf numFmtId="169" fontId="3" fillId="7" borderId="8" xfId="8" applyNumberFormat="1" applyFont="1" applyFill="1" applyBorder="1" applyAlignment="1" applyProtection="1">
      <alignment horizontal="center" vertical="center" wrapText="1"/>
      <protection hidden="1"/>
    </xf>
    <xf numFmtId="168" fontId="3" fillId="7" borderId="8" xfId="8" applyFont="1" applyFill="1" applyBorder="1" applyAlignment="1" applyProtection="1">
      <alignment horizontal="center" vertical="center" wrapText="1"/>
      <protection hidden="1"/>
    </xf>
    <xf numFmtId="166" fontId="3" fillId="9" borderId="15" xfId="8" applyNumberFormat="1" applyFont="1" applyFill="1" applyBorder="1" applyAlignment="1" applyProtection="1">
      <alignment horizontal="center" vertical="center" wrapText="1"/>
      <protection hidden="1"/>
    </xf>
    <xf numFmtId="166" fontId="3" fillId="9" borderId="16" xfId="8" applyNumberFormat="1" applyFont="1" applyFill="1" applyBorder="1" applyAlignment="1" applyProtection="1">
      <alignment horizontal="center" vertical="center" wrapText="1"/>
      <protection hidden="1"/>
    </xf>
    <xf numFmtId="167" fontId="3" fillId="9" borderId="8" xfId="8" applyNumberFormat="1" applyFont="1" applyFill="1" applyBorder="1" applyAlignment="1" applyProtection="1">
      <alignment horizontal="center" vertical="center" wrapText="1"/>
      <protection hidden="1"/>
    </xf>
    <xf numFmtId="0" fontId="3" fillId="9" borderId="15" xfId="9" applyFont="1" applyFill="1" applyBorder="1" applyAlignment="1" applyProtection="1">
      <alignment horizontal="center" vertical="center"/>
      <protection hidden="1"/>
    </xf>
    <xf numFmtId="0" fontId="3" fillId="9" borderId="7" xfId="9" applyFont="1" applyFill="1" applyBorder="1" applyAlignment="1" applyProtection="1">
      <alignment horizontal="center" vertical="center"/>
      <protection hidden="1"/>
    </xf>
    <xf numFmtId="0" fontId="3" fillId="9" borderId="16" xfId="9" applyFont="1" applyFill="1" applyBorder="1" applyAlignment="1" applyProtection="1">
      <alignment horizontal="center" vertical="center"/>
      <protection hidden="1"/>
    </xf>
    <xf numFmtId="0" fontId="6" fillId="0" borderId="13" xfId="8" applyNumberFormat="1" applyFont="1" applyFill="1" applyBorder="1" applyAlignment="1" applyProtection="1">
      <alignment horizontal="center" vertical="center" wrapText="1"/>
      <protection hidden="1"/>
    </xf>
    <xf numFmtId="0" fontId="6" fillId="0" borderId="14" xfId="8" applyNumberFormat="1" applyFont="1" applyFill="1" applyBorder="1" applyAlignment="1" applyProtection="1">
      <alignment horizontal="center" vertical="center" wrapText="1"/>
      <protection hidden="1"/>
    </xf>
    <xf numFmtId="0" fontId="6" fillId="0" borderId="11" xfId="8" applyNumberFormat="1" applyFont="1" applyFill="1" applyBorder="1" applyAlignment="1" applyProtection="1">
      <alignment horizontal="center" vertical="center" wrapText="1"/>
      <protection hidden="1"/>
    </xf>
    <xf numFmtId="0" fontId="5" fillId="9" borderId="47" xfId="8" applyNumberFormat="1" applyFont="1" applyFill="1" applyBorder="1" applyAlignment="1" applyProtection="1">
      <alignment horizontal="center" vertical="center" wrapText="1"/>
      <protection hidden="1"/>
    </xf>
    <xf numFmtId="0" fontId="5" fillId="9" borderId="50" xfId="8" applyNumberFormat="1" applyFont="1" applyFill="1" applyBorder="1" applyAlignment="1" applyProtection="1">
      <alignment horizontal="center" vertical="center" wrapText="1"/>
      <protection hidden="1"/>
    </xf>
    <xf numFmtId="0" fontId="26" fillId="2" borderId="8" xfId="3" applyFont="1" applyFill="1" applyBorder="1" applyAlignment="1" applyProtection="1">
      <alignment horizontal="center" vertical="center" wrapText="1"/>
      <protection hidden="1"/>
    </xf>
    <xf numFmtId="0" fontId="5" fillId="0" borderId="31" xfId="3" applyFont="1" applyFill="1" applyBorder="1" applyAlignment="1" applyProtection="1">
      <alignment horizontal="center" vertical="center" wrapText="1"/>
      <protection hidden="1"/>
    </xf>
    <xf numFmtId="0" fontId="5" fillId="0" borderId="46" xfId="3" applyFont="1" applyFill="1" applyBorder="1" applyAlignment="1" applyProtection="1">
      <alignment horizontal="center" vertical="center" wrapText="1"/>
      <protection hidden="1"/>
    </xf>
    <xf numFmtId="0" fontId="5" fillId="0" borderId="33" xfId="3" applyFont="1" applyFill="1" applyBorder="1" applyAlignment="1" applyProtection="1">
      <alignment horizontal="center" vertical="center" wrapText="1"/>
      <protection hidden="1"/>
    </xf>
    <xf numFmtId="0" fontId="5" fillId="0" borderId="51" xfId="3" applyFont="1" applyFill="1" applyBorder="1" applyAlignment="1" applyProtection="1">
      <alignment horizontal="center" vertical="center" wrapText="1"/>
      <protection hidden="1"/>
    </xf>
    <xf numFmtId="0" fontId="5" fillId="0" borderId="8" xfId="3" applyFont="1" applyFill="1" applyBorder="1" applyAlignment="1" applyProtection="1">
      <alignment horizontal="center" vertical="center" wrapText="1"/>
      <protection hidden="1"/>
    </xf>
    <xf numFmtId="0" fontId="5" fillId="0" borderId="54" xfId="3" applyFont="1" applyFill="1" applyBorder="1" applyAlignment="1" applyProtection="1">
      <alignment horizontal="center" vertical="center" wrapText="1"/>
      <protection hidden="1"/>
    </xf>
    <xf numFmtId="0" fontId="5" fillId="7" borderId="51" xfId="3" applyNumberFormat="1" applyFont="1" applyFill="1" applyBorder="1" applyAlignment="1" applyProtection="1">
      <alignment horizontal="center" vertical="center" wrapText="1"/>
      <protection hidden="1"/>
    </xf>
    <xf numFmtId="0" fontId="5" fillId="7" borderId="57" xfId="3" applyNumberFormat="1" applyFont="1" applyFill="1" applyBorder="1" applyAlignment="1" applyProtection="1">
      <alignment horizontal="center" vertical="center" wrapText="1"/>
      <protection hidden="1"/>
    </xf>
    <xf numFmtId="0" fontId="5" fillId="13" borderId="31" xfId="3" applyNumberFormat="1" applyFont="1" applyFill="1" applyBorder="1" applyAlignment="1" applyProtection="1">
      <alignment horizontal="center" vertical="center" wrapText="1"/>
      <protection hidden="1"/>
    </xf>
    <xf numFmtId="0" fontId="5" fillId="13" borderId="51" xfId="3" applyNumberFormat="1" applyFont="1" applyFill="1" applyBorder="1" applyAlignment="1" applyProtection="1">
      <alignment horizontal="center" vertical="center" wrapText="1"/>
      <protection hidden="1"/>
    </xf>
    <xf numFmtId="0" fontId="5" fillId="13" borderId="32" xfId="3" applyNumberFormat="1" applyFont="1" applyFill="1" applyBorder="1" applyAlignment="1" applyProtection="1">
      <alignment horizontal="center" vertical="center" wrapText="1"/>
      <protection hidden="1"/>
    </xf>
    <xf numFmtId="0" fontId="28" fillId="7" borderId="15" xfId="3" applyFont="1" applyFill="1" applyBorder="1" applyAlignment="1" applyProtection="1">
      <alignment horizontal="center" vertical="center" wrapText="1"/>
      <protection hidden="1"/>
    </xf>
    <xf numFmtId="0" fontId="28" fillId="7" borderId="16" xfId="3" applyFont="1" applyFill="1" applyBorder="1" applyAlignment="1" applyProtection="1">
      <alignment horizontal="center" vertical="center" wrapText="1"/>
      <protection hidden="1"/>
    </xf>
    <xf numFmtId="0" fontId="28" fillId="13" borderId="15" xfId="3" applyFont="1" applyFill="1" applyBorder="1" applyAlignment="1" applyProtection="1">
      <alignment horizontal="center" vertical="center" wrapText="1"/>
      <protection hidden="1"/>
    </xf>
    <xf numFmtId="0" fontId="28" fillId="13" borderId="16" xfId="3" applyFont="1" applyFill="1" applyBorder="1" applyAlignment="1" applyProtection="1">
      <alignment horizontal="center" vertical="center" wrapText="1"/>
      <protection hidden="1"/>
    </xf>
    <xf numFmtId="0" fontId="13" fillId="0" borderId="59" xfId="3" applyFont="1" applyFill="1" applyBorder="1" applyAlignment="1" applyProtection="1">
      <alignment horizontal="center" vertical="center" wrapText="1"/>
      <protection hidden="1"/>
    </xf>
    <xf numFmtId="0" fontId="13" fillId="0" borderId="60" xfId="3" applyFont="1" applyFill="1" applyBorder="1" applyAlignment="1" applyProtection="1">
      <alignment horizontal="center" vertical="center" wrapText="1"/>
      <protection hidden="1"/>
    </xf>
    <xf numFmtId="0" fontId="26" fillId="2" borderId="3" xfId="3" applyFont="1" applyFill="1" applyBorder="1" applyAlignment="1" applyProtection="1">
      <alignment horizontal="center" vertical="center" wrapText="1"/>
      <protection hidden="1"/>
    </xf>
    <xf numFmtId="0" fontId="26" fillId="2" borderId="0" xfId="3" applyFont="1" applyFill="1" applyBorder="1" applyAlignment="1" applyProtection="1">
      <alignment horizontal="center" vertical="center" wrapText="1"/>
      <protection hidden="1"/>
    </xf>
    <xf numFmtId="0" fontId="5" fillId="9" borderId="8" xfId="8" applyNumberFormat="1" applyFont="1" applyFill="1" applyBorder="1" applyAlignment="1" applyProtection="1">
      <alignment horizontal="center" vertical="center" wrapText="1"/>
      <protection hidden="1"/>
    </xf>
    <xf numFmtId="0" fontId="33" fillId="14" borderId="23" xfId="9" applyFont="1" applyFill="1" applyBorder="1" applyAlignment="1" applyProtection="1">
      <alignment horizontal="center" vertical="center" textRotation="90" wrapText="1"/>
      <protection hidden="1"/>
    </xf>
    <xf numFmtId="0" fontId="33" fillId="5" borderId="23" xfId="9" applyFont="1" applyFill="1" applyBorder="1" applyAlignment="1" applyProtection="1">
      <alignment horizontal="center" vertical="center" textRotation="90" wrapText="1"/>
      <protection hidden="1"/>
    </xf>
    <xf numFmtId="0" fontId="7" fillId="4" borderId="15" xfId="9" applyFill="1" applyBorder="1" applyAlignment="1" applyProtection="1">
      <alignment horizontal="center" vertical="center"/>
      <protection hidden="1"/>
    </xf>
    <xf numFmtId="0" fontId="7" fillId="4" borderId="7" xfId="9" applyFill="1" applyBorder="1" applyAlignment="1" applyProtection="1">
      <alignment horizontal="center" vertical="center"/>
      <protection hidden="1"/>
    </xf>
    <xf numFmtId="0" fontId="7" fillId="4" borderId="16" xfId="9" applyFill="1" applyBorder="1" applyAlignment="1" applyProtection="1">
      <alignment horizontal="center" vertical="center"/>
      <protection hidden="1"/>
    </xf>
    <xf numFmtId="0" fontId="7" fillId="4" borderId="1" xfId="9" applyFill="1" applyBorder="1" applyAlignment="1" applyProtection="1">
      <alignment horizontal="center" vertical="center"/>
      <protection hidden="1"/>
    </xf>
    <xf numFmtId="0" fontId="7" fillId="4" borderId="9" xfId="9" applyFill="1" applyBorder="1" applyAlignment="1" applyProtection="1">
      <alignment horizontal="center" vertical="center"/>
      <protection hidden="1"/>
    </xf>
    <xf numFmtId="0" fontId="7" fillId="4" borderId="2" xfId="9" applyFill="1" applyBorder="1" applyAlignment="1" applyProtection="1">
      <alignment horizontal="center" vertical="center"/>
      <protection hidden="1"/>
    </xf>
    <xf numFmtId="0" fontId="7" fillId="4" borderId="3" xfId="9" applyFill="1" applyBorder="1" applyAlignment="1" applyProtection="1">
      <alignment horizontal="center" vertical="center"/>
      <protection hidden="1"/>
    </xf>
    <xf numFmtId="0" fontId="7" fillId="4" borderId="0" xfId="9" applyFill="1" applyBorder="1" applyAlignment="1" applyProtection="1">
      <alignment horizontal="center" vertical="center"/>
      <protection hidden="1"/>
    </xf>
    <xf numFmtId="0" fontId="7" fillId="4" borderId="4" xfId="9" applyFill="1" applyBorder="1" applyAlignment="1" applyProtection="1">
      <alignment horizontal="center" vertical="center"/>
      <protection hidden="1"/>
    </xf>
    <xf numFmtId="0" fontId="7" fillId="4" borderId="5" xfId="9" applyFill="1" applyBorder="1" applyAlignment="1" applyProtection="1">
      <alignment horizontal="center" vertical="center"/>
      <protection hidden="1"/>
    </xf>
    <xf numFmtId="0" fontId="7" fillId="4" borderId="10" xfId="9" applyFill="1" applyBorder="1" applyAlignment="1" applyProtection="1">
      <alignment horizontal="center" vertical="center"/>
      <protection hidden="1"/>
    </xf>
    <xf numFmtId="0" fontId="7" fillId="4" borderId="6" xfId="9" applyFill="1" applyBorder="1" applyAlignment="1" applyProtection="1">
      <alignment horizontal="center" vertical="center"/>
      <protection hidden="1"/>
    </xf>
    <xf numFmtId="0" fontId="63" fillId="4" borderId="8" xfId="0" applyFont="1" applyFill="1" applyBorder="1" applyAlignment="1">
      <alignment horizontal="left" vertical="center" wrapText="1"/>
    </xf>
    <xf numFmtId="0" fontId="63" fillId="4" borderId="15" xfId="0" applyFont="1" applyFill="1" applyBorder="1" applyAlignment="1">
      <alignment horizontal="left" wrapText="1"/>
    </xf>
    <xf numFmtId="0" fontId="63" fillId="4" borderId="7" xfId="0" applyFont="1" applyFill="1" applyBorder="1" applyAlignment="1">
      <alignment horizontal="left" wrapText="1"/>
    </xf>
    <xf numFmtId="0" fontId="63" fillId="4" borderId="16" xfId="0" applyFont="1" applyFill="1" applyBorder="1" applyAlignment="1">
      <alignment horizontal="left" wrapText="1"/>
    </xf>
    <xf numFmtId="0" fontId="65" fillId="4" borderId="13" xfId="0" applyFont="1" applyFill="1" applyBorder="1" applyAlignment="1">
      <alignment horizontal="left" vertical="center" wrapText="1"/>
    </xf>
    <xf numFmtId="0" fontId="65" fillId="4" borderId="14" xfId="0" applyFont="1" applyFill="1" applyBorder="1" applyAlignment="1">
      <alignment horizontal="left" vertical="center" wrapText="1"/>
    </xf>
    <xf numFmtId="0" fontId="65" fillId="4" borderId="11" xfId="0" applyFont="1" applyFill="1" applyBorder="1" applyAlignment="1">
      <alignment horizontal="left" vertical="center" wrapText="1"/>
    </xf>
    <xf numFmtId="0" fontId="63" fillId="4" borderId="14" xfId="0" applyFont="1" applyFill="1" applyBorder="1" applyAlignment="1">
      <alignment horizontal="left" vertical="center" wrapText="1"/>
    </xf>
    <xf numFmtId="0" fontId="63" fillId="4" borderId="11" xfId="0" applyFont="1" applyFill="1" applyBorder="1" applyAlignment="1">
      <alignment horizontal="left" vertical="center" wrapText="1"/>
    </xf>
    <xf numFmtId="0" fontId="63" fillId="4" borderId="16" xfId="0" applyFont="1" applyFill="1" applyBorder="1" applyAlignment="1">
      <alignment horizontal="left" vertical="center" wrapText="1"/>
    </xf>
    <xf numFmtId="0" fontId="33" fillId="14" borderId="17" xfId="9" applyFont="1" applyFill="1" applyBorder="1" applyAlignment="1" applyProtection="1">
      <alignment horizontal="center" vertical="center" textRotation="90" wrapText="1"/>
      <protection hidden="1"/>
    </xf>
    <xf numFmtId="0" fontId="33" fillId="14" borderId="27" xfId="9" applyFont="1" applyFill="1" applyBorder="1" applyAlignment="1" applyProtection="1">
      <alignment horizontal="center" vertical="center" textRotation="90" wrapText="1"/>
      <protection hidden="1"/>
    </xf>
    <xf numFmtId="0" fontId="33" fillId="14" borderId="20" xfId="9" applyFont="1" applyFill="1" applyBorder="1" applyAlignment="1" applyProtection="1">
      <alignment horizontal="center" vertical="center" textRotation="90" wrapText="1"/>
      <protection hidden="1"/>
    </xf>
    <xf numFmtId="0" fontId="3" fillId="9" borderId="37" xfId="0" applyFont="1" applyFill="1" applyBorder="1" applyAlignment="1" applyProtection="1">
      <alignment horizontal="center" vertical="center" wrapText="1"/>
      <protection hidden="1"/>
    </xf>
    <xf numFmtId="0" fontId="3" fillId="9" borderId="38" xfId="0" applyFont="1" applyFill="1" applyBorder="1" applyAlignment="1" applyProtection="1">
      <alignment horizontal="center" vertical="center" wrapText="1"/>
      <protection hidden="1"/>
    </xf>
    <xf numFmtId="0" fontId="3" fillId="9" borderId="65" xfId="0" applyFont="1" applyFill="1" applyBorder="1" applyAlignment="1" applyProtection="1">
      <alignment horizontal="center" vertical="center" wrapText="1"/>
      <protection hidden="1"/>
    </xf>
    <xf numFmtId="0" fontId="3" fillId="9" borderId="66" xfId="0" applyFont="1" applyFill="1" applyBorder="1" applyAlignment="1" applyProtection="1">
      <alignment horizontal="center" vertical="center" wrapText="1"/>
      <protection hidden="1"/>
    </xf>
    <xf numFmtId="0" fontId="3" fillId="9" borderId="36" xfId="0" applyFont="1" applyFill="1" applyBorder="1" applyAlignment="1" applyProtection="1">
      <alignment horizontal="center" vertical="center" wrapText="1"/>
      <protection hidden="1"/>
    </xf>
    <xf numFmtId="0" fontId="3" fillId="9" borderId="19" xfId="0" applyFont="1" applyFill="1" applyBorder="1" applyAlignment="1" applyProtection="1">
      <alignment horizontal="center" vertical="center" wrapText="1"/>
      <protection hidden="1"/>
    </xf>
    <xf numFmtId="0" fontId="3" fillId="9" borderId="35" xfId="0" applyFont="1" applyFill="1" applyBorder="1" applyAlignment="1" applyProtection="1">
      <alignment horizontal="center" vertical="center" wrapText="1"/>
      <protection hidden="1"/>
    </xf>
    <xf numFmtId="0" fontId="3" fillId="9" borderId="22" xfId="0" applyFont="1" applyFill="1" applyBorder="1" applyAlignment="1" applyProtection="1">
      <alignment horizontal="center" vertical="center" wrapText="1"/>
      <protection hidden="1"/>
    </xf>
    <xf numFmtId="0" fontId="3" fillId="9" borderId="18" xfId="0" applyFont="1" applyFill="1" applyBorder="1" applyAlignment="1" applyProtection="1">
      <alignment horizontal="center" vertical="center" wrapText="1"/>
      <protection hidden="1"/>
    </xf>
    <xf numFmtId="0" fontId="3" fillId="9" borderId="21" xfId="0" applyFont="1" applyFill="1" applyBorder="1" applyAlignment="1" applyProtection="1">
      <alignment horizontal="center" vertical="center" wrapText="1"/>
      <protection hidden="1"/>
    </xf>
    <xf numFmtId="0" fontId="66" fillId="17" borderId="70" xfId="0" applyFont="1" applyFill="1" applyBorder="1" applyAlignment="1">
      <alignment horizontal="left" vertical="center" wrapText="1"/>
    </xf>
    <xf numFmtId="0" fontId="68" fillId="0" borderId="71" xfId="0" applyFont="1" applyBorder="1"/>
    <xf numFmtId="0" fontId="68" fillId="0" borderId="72" xfId="0" applyFont="1" applyBorder="1"/>
    <xf numFmtId="0" fontId="66" fillId="17" borderId="70" xfId="0" applyFont="1" applyFill="1" applyBorder="1" applyAlignment="1">
      <alignment horizontal="left" wrapText="1"/>
    </xf>
    <xf numFmtId="0" fontId="67" fillId="17" borderId="69" xfId="0" applyFont="1" applyFill="1" applyBorder="1" applyAlignment="1">
      <alignment horizontal="left" vertical="center" wrapText="1"/>
    </xf>
    <xf numFmtId="0" fontId="68" fillId="0" borderId="74" xfId="0" applyFont="1" applyBorder="1" applyAlignment="1">
      <alignment wrapText="1"/>
    </xf>
    <xf numFmtId="0" fontId="68" fillId="0" borderId="68" xfId="0" applyFont="1" applyBorder="1" applyAlignment="1">
      <alignment wrapText="1"/>
    </xf>
    <xf numFmtId="0" fontId="68" fillId="0" borderId="74" xfId="0" applyFont="1" applyBorder="1"/>
    <xf numFmtId="0" fontId="68" fillId="0" borderId="68" xfId="0" applyFont="1" applyBorder="1"/>
    <xf numFmtId="0" fontId="66" fillId="17" borderId="71" xfId="0" applyFont="1" applyFill="1" applyBorder="1" applyAlignment="1">
      <alignment horizontal="left" vertical="center" wrapText="1"/>
    </xf>
    <xf numFmtId="0" fontId="62" fillId="0" borderId="15" xfId="0" applyFont="1" applyBorder="1" applyAlignment="1">
      <alignment horizontal="left" vertical="center"/>
    </xf>
    <xf numFmtId="0" fontId="62" fillId="0" borderId="7" xfId="0" applyFont="1" applyBorder="1" applyAlignment="1">
      <alignment horizontal="left" vertical="center"/>
    </xf>
    <xf numFmtId="0" fontId="62" fillId="0" borderId="16" xfId="0" applyFont="1" applyBorder="1" applyAlignment="1">
      <alignment horizontal="left" vertical="center"/>
    </xf>
    <xf numFmtId="0" fontId="6" fillId="14" borderId="5" xfId="11" applyFont="1" applyFill="1" applyBorder="1" applyAlignment="1">
      <alignment horizontal="center" vertical="center"/>
    </xf>
    <xf numFmtId="0" fontId="6" fillId="14" borderId="10" xfId="11" applyFont="1" applyFill="1" applyBorder="1" applyAlignment="1">
      <alignment horizontal="center" vertical="center"/>
    </xf>
    <xf numFmtId="0" fontId="6" fillId="14" borderId="6" xfId="11" applyFont="1" applyFill="1" applyBorder="1" applyAlignment="1">
      <alignment horizontal="center" vertical="center"/>
    </xf>
    <xf numFmtId="0" fontId="6" fillId="2" borderId="15" xfId="11" applyFont="1" applyFill="1" applyBorder="1" applyAlignment="1">
      <alignment horizontal="center" vertical="center"/>
    </xf>
    <xf numFmtId="0" fontId="6" fillId="2" borderId="7" xfId="11" applyFont="1" applyFill="1" applyBorder="1" applyAlignment="1">
      <alignment horizontal="center" vertical="center"/>
    </xf>
    <xf numFmtId="0" fontId="6" fillId="2" borderId="16" xfId="11" applyFont="1" applyFill="1" applyBorder="1" applyAlignment="1">
      <alignment horizontal="center" vertical="center"/>
    </xf>
    <xf numFmtId="0" fontId="5" fillId="14" borderId="15" xfId="11" applyFont="1" applyFill="1" applyBorder="1" applyAlignment="1">
      <alignment horizontal="center" vertical="center"/>
    </xf>
    <xf numFmtId="0" fontId="5" fillId="14" borderId="7" xfId="11" applyFont="1" applyFill="1" applyBorder="1" applyAlignment="1">
      <alignment horizontal="center" vertical="center"/>
    </xf>
    <xf numFmtId="0" fontId="5" fillId="14" borderId="16" xfId="11" applyFont="1" applyFill="1" applyBorder="1" applyAlignment="1">
      <alignment horizontal="center" vertical="center"/>
    </xf>
    <xf numFmtId="0" fontId="63" fillId="4" borderId="15" xfId="0" applyFont="1" applyFill="1" applyBorder="1" applyAlignment="1">
      <alignment horizontal="left" vertical="center" wrapText="1"/>
    </xf>
    <xf numFmtId="0" fontId="23" fillId="0" borderId="24" xfId="0" applyFont="1" applyBorder="1" applyAlignment="1" applyProtection="1">
      <alignment horizontal="center" vertical="center"/>
      <protection hidden="1"/>
    </xf>
    <xf numFmtId="0" fontId="23" fillId="0" borderId="25" xfId="0" applyFont="1" applyBorder="1" applyAlignment="1" applyProtection="1">
      <alignment horizontal="center" vertical="center"/>
      <protection hidden="1"/>
    </xf>
    <xf numFmtId="0" fontId="23" fillId="0" borderId="26" xfId="0" applyFont="1" applyBorder="1" applyAlignment="1" applyProtection="1">
      <alignment horizontal="center" vertical="center"/>
      <protection hidden="1"/>
    </xf>
    <xf numFmtId="0" fontId="5" fillId="10" borderId="15" xfId="0" applyFont="1" applyFill="1" applyBorder="1" applyAlignment="1" applyProtection="1">
      <alignment horizontal="center" vertical="center" wrapText="1"/>
      <protection hidden="1"/>
    </xf>
    <xf numFmtId="0" fontId="5" fillId="10" borderId="7" xfId="0" applyFont="1" applyFill="1" applyBorder="1" applyAlignment="1" applyProtection="1">
      <alignment horizontal="center" vertical="center" wrapText="1"/>
      <protection hidden="1"/>
    </xf>
    <xf numFmtId="0" fontId="5" fillId="10" borderId="16" xfId="0" applyFont="1" applyFill="1" applyBorder="1" applyAlignment="1" applyProtection="1">
      <alignment horizontal="center" vertical="center" wrapText="1"/>
      <protection hidden="1"/>
    </xf>
    <xf numFmtId="0" fontId="5" fillId="9" borderId="15" xfId="0" applyFont="1" applyFill="1" applyBorder="1" applyAlignment="1" applyProtection="1">
      <alignment horizontal="center" vertical="center"/>
      <protection hidden="1"/>
    </xf>
    <xf numFmtId="0" fontId="5" fillId="9" borderId="16" xfId="0" applyFont="1" applyFill="1" applyBorder="1" applyAlignment="1" applyProtection="1">
      <alignment horizontal="center" vertical="center"/>
      <protection hidden="1"/>
    </xf>
    <xf numFmtId="0" fontId="5" fillId="10" borderId="15" xfId="0" applyFont="1" applyFill="1" applyBorder="1" applyAlignment="1" applyProtection="1">
      <alignment horizontal="center" wrapText="1"/>
      <protection hidden="1"/>
    </xf>
    <xf numFmtId="0" fontId="5" fillId="10" borderId="16" xfId="0" applyFont="1" applyFill="1" applyBorder="1" applyAlignment="1" applyProtection="1">
      <alignment horizontal="center" wrapText="1"/>
      <protection hidden="1"/>
    </xf>
    <xf numFmtId="0" fontId="24" fillId="6" borderId="24" xfId="0" applyFont="1" applyFill="1" applyBorder="1" applyAlignment="1" applyProtection="1">
      <alignment horizontal="center" vertical="center"/>
      <protection hidden="1"/>
    </xf>
    <xf numFmtId="0" fontId="24" fillId="6" borderId="25" xfId="0" applyFont="1" applyFill="1" applyBorder="1" applyAlignment="1" applyProtection="1">
      <alignment horizontal="center" vertical="center"/>
      <protection hidden="1"/>
    </xf>
    <xf numFmtId="0" fontId="24" fillId="6" borderId="26" xfId="0" applyFont="1" applyFill="1" applyBorder="1" applyAlignment="1" applyProtection="1">
      <alignment horizontal="center" vertical="center"/>
      <protection hidden="1"/>
    </xf>
    <xf numFmtId="0" fontId="48" fillId="10" borderId="8" xfId="10" applyFont="1" applyFill="1" applyBorder="1" applyAlignment="1" applyProtection="1">
      <alignment horizontal="center" vertical="center"/>
      <protection hidden="1"/>
    </xf>
    <xf numFmtId="0" fontId="6" fillId="0" borderId="9" xfId="11" applyFont="1" applyFill="1" applyBorder="1" applyAlignment="1">
      <alignment horizontal="center" vertical="center"/>
    </xf>
    <xf numFmtId="0" fontId="48" fillId="10" borderId="11" xfId="10" applyFont="1" applyFill="1" applyBorder="1" applyAlignment="1" applyProtection="1">
      <alignment horizontal="center" vertical="center"/>
      <protection hidden="1"/>
    </xf>
    <xf numFmtId="0" fontId="2" fillId="14" borderId="8" xfId="11" applyFont="1" applyFill="1" applyBorder="1" applyAlignment="1">
      <alignment horizontal="center" vertical="center"/>
    </xf>
    <xf numFmtId="0" fontId="6" fillId="2" borderId="8" xfId="11" applyFont="1" applyFill="1" applyBorder="1" applyAlignment="1">
      <alignment horizontal="center" vertical="center"/>
    </xf>
    <xf numFmtId="0" fontId="6" fillId="0" borderId="8" xfId="11" applyFont="1" applyBorder="1" applyAlignment="1">
      <alignment horizontal="center" vertical="center"/>
    </xf>
    <xf numFmtId="0" fontId="5" fillId="9" borderId="43" xfId="0" applyFont="1" applyFill="1" applyBorder="1" applyAlignment="1" applyProtection="1">
      <alignment horizontal="center" wrapText="1"/>
      <protection hidden="1"/>
    </xf>
    <xf numFmtId="0" fontId="5" fillId="9" borderId="42" xfId="0" applyFont="1" applyFill="1" applyBorder="1" applyAlignment="1" applyProtection="1">
      <alignment horizontal="center" wrapText="1"/>
      <protection hidden="1"/>
    </xf>
    <xf numFmtId="0" fontId="5" fillId="9" borderId="44" xfId="0" applyFont="1" applyFill="1" applyBorder="1" applyAlignment="1" applyProtection="1">
      <alignment horizontal="center" wrapText="1"/>
      <protection hidden="1"/>
    </xf>
    <xf numFmtId="174" fontId="5" fillId="9" borderId="39" xfId="0" applyNumberFormat="1" applyFont="1" applyFill="1" applyBorder="1" applyAlignment="1" applyProtection="1">
      <alignment horizontal="center" vertical="center"/>
      <protection hidden="1"/>
    </xf>
    <xf numFmtId="0" fontId="5" fillId="9" borderId="40" xfId="0" applyFont="1" applyFill="1" applyBorder="1" applyAlignment="1" applyProtection="1">
      <alignment horizontal="center" vertical="center"/>
      <protection hidden="1"/>
    </xf>
    <xf numFmtId="0" fontId="5" fillId="9" borderId="41" xfId="0" applyFont="1" applyFill="1" applyBorder="1" applyAlignment="1" applyProtection="1">
      <alignment horizontal="center" vertical="center"/>
      <protection hidden="1"/>
    </xf>
    <xf numFmtId="0" fontId="6" fillId="14" borderId="11" xfId="11" applyFont="1" applyFill="1" applyBorder="1" applyAlignment="1">
      <alignment horizontal="center" vertical="center"/>
    </xf>
    <xf numFmtId="0" fontId="66" fillId="0" borderId="70" xfId="0" applyFont="1" applyBorder="1" applyAlignment="1">
      <alignment horizontal="left" vertical="center"/>
    </xf>
    <xf numFmtId="0" fontId="32" fillId="7" borderId="18" xfId="10" applyFont="1" applyFill="1" applyBorder="1" applyAlignment="1" applyProtection="1">
      <alignment horizontal="left" vertical="center" wrapText="1"/>
      <protection hidden="1"/>
    </xf>
    <xf numFmtId="0" fontId="32" fillId="7" borderId="36" xfId="10" applyFont="1" applyFill="1" applyBorder="1" applyAlignment="1" applyProtection="1">
      <alignment horizontal="left" vertical="center" wrapText="1"/>
      <protection hidden="1"/>
    </xf>
    <xf numFmtId="0" fontId="32" fillId="7" borderId="19" xfId="10" applyFont="1" applyFill="1" applyBorder="1" applyAlignment="1" applyProtection="1">
      <alignment horizontal="left" vertical="center" wrapText="1"/>
      <protection hidden="1"/>
    </xf>
    <xf numFmtId="0" fontId="32" fillId="7" borderId="28" xfId="10" applyFont="1" applyFill="1" applyBorder="1" applyAlignment="1" applyProtection="1">
      <alignment horizontal="left" vertical="center" wrapText="1"/>
      <protection hidden="1"/>
    </xf>
    <xf numFmtId="0" fontId="32" fillId="7" borderId="0" xfId="10" applyFont="1" applyFill="1" applyBorder="1" applyAlignment="1" applyProtection="1">
      <alignment horizontal="left" vertical="center" wrapText="1"/>
      <protection hidden="1"/>
    </xf>
    <xf numFmtId="0" fontId="32" fillId="7" borderId="29" xfId="10" applyFont="1" applyFill="1" applyBorder="1" applyAlignment="1" applyProtection="1">
      <alignment horizontal="left" vertical="center" wrapText="1"/>
      <protection hidden="1"/>
    </xf>
    <xf numFmtId="0" fontId="2" fillId="14" borderId="18" xfId="11" applyFont="1" applyFill="1" applyBorder="1" applyAlignment="1">
      <alignment horizontal="center" vertical="center" wrapText="1"/>
    </xf>
    <xf numFmtId="0" fontId="2" fillId="14" borderId="36" xfId="11" applyFont="1" applyFill="1" applyBorder="1" applyAlignment="1">
      <alignment horizontal="center" vertical="center" wrapText="1"/>
    </xf>
    <xf numFmtId="0" fontId="32" fillId="7" borderId="18" xfId="10" applyFont="1" applyFill="1" applyBorder="1" applyAlignment="1" applyProtection="1">
      <alignment horizontal="center" vertical="center" wrapText="1"/>
      <protection hidden="1"/>
    </xf>
    <xf numFmtId="0" fontId="32" fillId="7" borderId="36" xfId="10" applyFont="1" applyFill="1" applyBorder="1" applyAlignment="1" applyProtection="1">
      <alignment horizontal="center" vertical="center" wrapText="1"/>
      <protection hidden="1"/>
    </xf>
    <xf numFmtId="0" fontId="32" fillId="7" borderId="19" xfId="10" applyFont="1" applyFill="1" applyBorder="1" applyAlignment="1" applyProtection="1">
      <alignment horizontal="center" vertical="center" wrapText="1"/>
      <protection hidden="1"/>
    </xf>
    <xf numFmtId="0" fontId="32" fillId="7" borderId="21" xfId="10" applyFont="1" applyFill="1" applyBorder="1" applyAlignment="1" applyProtection="1">
      <alignment horizontal="center" vertical="center" wrapText="1"/>
      <protection hidden="1"/>
    </xf>
    <xf numFmtId="0" fontId="32" fillId="7" borderId="35" xfId="10" applyFont="1" applyFill="1" applyBorder="1" applyAlignment="1" applyProtection="1">
      <alignment horizontal="center" vertical="center" wrapText="1"/>
      <protection hidden="1"/>
    </xf>
    <xf numFmtId="0" fontId="32" fillId="7" borderId="22" xfId="10" applyFont="1" applyFill="1" applyBorder="1" applyAlignment="1" applyProtection="1">
      <alignment horizontal="center" vertical="center" wrapText="1"/>
      <protection hidden="1"/>
    </xf>
    <xf numFmtId="0" fontId="31" fillId="9" borderId="18" xfId="10" applyFont="1" applyFill="1" applyBorder="1" applyAlignment="1" applyProtection="1">
      <alignment horizontal="center" vertical="center"/>
      <protection hidden="1"/>
    </xf>
    <xf numFmtId="0" fontId="31" fillId="9" borderId="36" xfId="10" applyFont="1" applyFill="1" applyBorder="1" applyAlignment="1" applyProtection="1">
      <alignment horizontal="center" vertical="center"/>
      <protection hidden="1"/>
    </xf>
    <xf numFmtId="0" fontId="31" fillId="9" borderId="19" xfId="10" applyFont="1" applyFill="1" applyBorder="1" applyAlignment="1" applyProtection="1">
      <alignment horizontal="center" vertical="center"/>
      <protection hidden="1"/>
    </xf>
    <xf numFmtId="0" fontId="31" fillId="9" borderId="28" xfId="10" applyFont="1" applyFill="1" applyBorder="1" applyAlignment="1" applyProtection="1">
      <alignment horizontal="center" vertical="center"/>
      <protection hidden="1"/>
    </xf>
    <xf numFmtId="0" fontId="31" fillId="9" borderId="0" xfId="10" applyFont="1" applyFill="1" applyBorder="1" applyAlignment="1" applyProtection="1">
      <alignment horizontal="center" vertical="center"/>
      <protection hidden="1"/>
    </xf>
    <xf numFmtId="0" fontId="31" fillId="9" borderId="29" xfId="10" applyFont="1" applyFill="1" applyBorder="1" applyAlignment="1" applyProtection="1">
      <alignment horizontal="center" vertical="center"/>
      <protection hidden="1"/>
    </xf>
    <xf numFmtId="0" fontId="32" fillId="7" borderId="24" xfId="10" quotePrefix="1" applyFont="1" applyFill="1" applyBorder="1" applyAlignment="1" applyProtection="1">
      <alignment horizontal="center" vertical="center" wrapText="1"/>
      <protection hidden="1"/>
    </xf>
    <xf numFmtId="0" fontId="32" fillId="7" borderId="25" xfId="10" quotePrefix="1" applyFont="1" applyFill="1" applyBorder="1" applyAlignment="1" applyProtection="1">
      <alignment horizontal="center" vertical="center" wrapText="1"/>
      <protection hidden="1"/>
    </xf>
    <xf numFmtId="0" fontId="32" fillId="7" borderId="26" xfId="10" quotePrefix="1" applyFont="1" applyFill="1" applyBorder="1" applyAlignment="1" applyProtection="1">
      <alignment horizontal="center" vertical="center" wrapText="1"/>
      <protection hidden="1"/>
    </xf>
    <xf numFmtId="0" fontId="33" fillId="5" borderId="17" xfId="9" applyFont="1" applyFill="1" applyBorder="1" applyAlignment="1" applyProtection="1">
      <alignment horizontal="center" vertical="center" textRotation="90" wrapText="1"/>
      <protection hidden="1"/>
    </xf>
    <xf numFmtId="0" fontId="33" fillId="5" borderId="27" xfId="9" applyFont="1" applyFill="1" applyBorder="1" applyAlignment="1" applyProtection="1">
      <alignment horizontal="center" vertical="center" textRotation="90" wrapText="1"/>
      <protection hidden="1"/>
    </xf>
    <xf numFmtId="0" fontId="33" fillId="5" borderId="20" xfId="9" applyFont="1" applyFill="1" applyBorder="1" applyAlignment="1" applyProtection="1">
      <alignment horizontal="center" vertical="center" textRotation="90" wrapText="1"/>
      <protection hidden="1"/>
    </xf>
    <xf numFmtId="0" fontId="33" fillId="14" borderId="29" xfId="9" applyFont="1" applyFill="1" applyBorder="1" applyAlignment="1" applyProtection="1">
      <alignment horizontal="center" vertical="center" textRotation="90" wrapText="1"/>
      <protection hidden="1"/>
    </xf>
    <xf numFmtId="0" fontId="33" fillId="14" borderId="22" xfId="9" applyFont="1" applyFill="1" applyBorder="1" applyAlignment="1" applyProtection="1">
      <alignment horizontal="center" vertical="center" textRotation="90" wrapText="1"/>
      <protection hidden="1"/>
    </xf>
    <xf numFmtId="0" fontId="8" fillId="14" borderId="18" xfId="11" applyFont="1" applyFill="1" applyBorder="1" applyAlignment="1">
      <alignment horizontal="center" vertical="center" wrapText="1"/>
    </xf>
    <xf numFmtId="0" fontId="8" fillId="14" borderId="36" xfId="11" applyFont="1" applyFill="1" applyBorder="1" applyAlignment="1">
      <alignment horizontal="center" vertical="center" wrapText="1"/>
    </xf>
    <xf numFmtId="0" fontId="26" fillId="9" borderId="18" xfId="11" quotePrefix="1" applyFont="1" applyFill="1" applyBorder="1" applyAlignment="1">
      <alignment horizontal="center" vertical="center" wrapText="1"/>
    </xf>
    <xf numFmtId="0" fontId="26" fillId="9" borderId="36" xfId="11" quotePrefix="1" applyFont="1" applyFill="1" applyBorder="1" applyAlignment="1">
      <alignment horizontal="center" vertical="center" wrapText="1"/>
    </xf>
    <xf numFmtId="0" fontId="26" fillId="9" borderId="19" xfId="11" quotePrefix="1" applyFont="1" applyFill="1" applyBorder="1" applyAlignment="1">
      <alignment horizontal="center" vertical="center" wrapText="1"/>
    </xf>
    <xf numFmtId="0" fontId="26" fillId="9" borderId="28" xfId="11" quotePrefix="1" applyFont="1" applyFill="1" applyBorder="1" applyAlignment="1">
      <alignment horizontal="center" vertical="center" wrapText="1"/>
    </xf>
    <xf numFmtId="0" fontId="26" fillId="9" borderId="0" xfId="11" quotePrefix="1" applyFont="1" applyFill="1" applyBorder="1" applyAlignment="1">
      <alignment horizontal="center" vertical="center" wrapText="1"/>
    </xf>
    <xf numFmtId="0" fontId="26" fillId="9" borderId="29" xfId="11" quotePrefix="1" applyFont="1" applyFill="1" applyBorder="1" applyAlignment="1">
      <alignment horizontal="center" vertical="center" wrapText="1"/>
    </xf>
    <xf numFmtId="0" fontId="26" fillId="9" borderId="24" xfId="11" quotePrefix="1" applyFont="1" applyFill="1" applyBorder="1" applyAlignment="1">
      <alignment horizontal="center" vertical="center" wrapText="1"/>
    </xf>
    <xf numFmtId="0" fontId="26" fillId="9" borderId="25" xfId="11" quotePrefix="1" applyFont="1" applyFill="1" applyBorder="1" applyAlignment="1">
      <alignment horizontal="center" vertical="center" wrapText="1"/>
    </xf>
    <xf numFmtId="0" fontId="26" fillId="9" borderId="26" xfId="11" quotePrefix="1" applyFont="1" applyFill="1" applyBorder="1" applyAlignment="1">
      <alignment horizontal="center" vertical="center" wrapText="1"/>
    </xf>
    <xf numFmtId="0" fontId="8" fillId="14" borderId="19" xfId="11" applyFont="1" applyFill="1" applyBorder="1" applyAlignment="1">
      <alignment horizontal="center" vertical="center" wrapText="1"/>
    </xf>
    <xf numFmtId="0" fontId="8" fillId="14" borderId="28" xfId="11" applyFont="1" applyFill="1" applyBorder="1" applyAlignment="1">
      <alignment horizontal="center" vertical="center" wrapText="1"/>
    </xf>
    <xf numFmtId="0" fontId="8" fillId="14" borderId="0" xfId="11" applyFont="1" applyFill="1" applyBorder="1" applyAlignment="1">
      <alignment horizontal="center" vertical="center" wrapText="1"/>
    </xf>
    <xf numFmtId="0" fontId="8" fillId="14" borderId="29" xfId="11" applyFont="1" applyFill="1" applyBorder="1" applyAlignment="1">
      <alignment horizontal="center" vertical="center" wrapText="1"/>
    </xf>
    <xf numFmtId="0" fontId="8" fillId="14" borderId="21" xfId="11" applyFont="1" applyFill="1" applyBorder="1" applyAlignment="1">
      <alignment horizontal="center" vertical="center" wrapText="1"/>
    </xf>
    <xf numFmtId="0" fontId="8" fillId="14" borderId="35" xfId="11" applyFont="1" applyFill="1" applyBorder="1" applyAlignment="1">
      <alignment horizontal="center" vertical="center" wrapText="1"/>
    </xf>
    <xf numFmtId="0" fontId="8" fillId="14" borderId="22" xfId="11" applyFont="1" applyFill="1" applyBorder="1" applyAlignment="1">
      <alignment horizontal="center" vertical="center" wrapText="1"/>
    </xf>
    <xf numFmtId="182" fontId="8" fillId="7" borderId="8" xfId="0" applyNumberFormat="1" applyFont="1" applyFill="1" applyBorder="1" applyAlignment="1" applyProtection="1">
      <alignment horizontal="center" vertical="center"/>
      <protection hidden="1"/>
    </xf>
    <xf numFmtId="0" fontId="8" fillId="7" borderId="8" xfId="0" applyFont="1" applyFill="1" applyBorder="1" applyAlignment="1" applyProtection="1">
      <alignment horizontal="center" vertical="center"/>
      <protection hidden="1"/>
    </xf>
    <xf numFmtId="0" fontId="5" fillId="3" borderId="8"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182" fontId="8" fillId="7" borderId="16" xfId="0" applyNumberFormat="1" applyFont="1" applyFill="1" applyBorder="1" applyAlignment="1" applyProtection="1">
      <alignment horizontal="center" vertical="center"/>
      <protection hidden="1"/>
    </xf>
    <xf numFmtId="182" fontId="7" fillId="7" borderId="8" xfId="0" applyNumberFormat="1" applyFont="1" applyFill="1" applyBorder="1" applyAlignment="1" applyProtection="1">
      <alignment horizontal="center" vertical="center"/>
      <protection hidden="1"/>
    </xf>
    <xf numFmtId="0" fontId="7" fillId="7" borderId="8" xfId="0" applyFont="1" applyFill="1" applyBorder="1" applyAlignment="1" applyProtection="1">
      <alignment horizontal="center" vertical="center"/>
      <protection hidden="1"/>
    </xf>
    <xf numFmtId="1" fontId="6" fillId="3" borderId="8" xfId="0" applyNumberFormat="1" applyFont="1" applyFill="1" applyBorder="1" applyAlignment="1" applyProtection="1">
      <alignment horizontal="center" vertical="center"/>
      <protection hidden="1"/>
    </xf>
    <xf numFmtId="0" fontId="26" fillId="2" borderId="5" xfId="3" applyFont="1" applyFill="1" applyBorder="1" applyAlignment="1" applyProtection="1">
      <alignment horizontal="left" vertical="center" wrapText="1"/>
      <protection hidden="1"/>
    </xf>
    <xf numFmtId="0" fontId="26" fillId="2" borderId="10" xfId="3" applyFont="1" applyFill="1" applyBorder="1" applyAlignment="1" applyProtection="1">
      <alignment horizontal="left" vertical="center" wrapText="1"/>
      <protection hidden="1"/>
    </xf>
    <xf numFmtId="0" fontId="6" fillId="3" borderId="8" xfId="0" applyFont="1" applyFill="1" applyBorder="1" applyAlignment="1" applyProtection="1">
      <alignment horizontal="center" vertical="center" wrapText="1"/>
      <protection hidden="1"/>
    </xf>
    <xf numFmtId="0" fontId="6" fillId="0" borderId="1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2" fillId="3" borderId="1" xfId="0" applyFont="1" applyFill="1" applyBorder="1" applyAlignment="1" applyProtection="1">
      <alignment horizontal="center" vertical="center"/>
      <protection hidden="1"/>
    </xf>
    <xf numFmtId="0" fontId="2" fillId="3" borderId="9"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3" borderId="5" xfId="0" applyFont="1" applyFill="1" applyBorder="1" applyAlignment="1" applyProtection="1">
      <alignment horizontal="center" vertical="center"/>
      <protection hidden="1"/>
    </xf>
    <xf numFmtId="0" fontId="2" fillId="3" borderId="10" xfId="0" applyFont="1" applyFill="1" applyBorder="1" applyAlignment="1" applyProtection="1">
      <alignment horizontal="center" vertical="center"/>
      <protection hidden="1"/>
    </xf>
    <xf numFmtId="0" fontId="2" fillId="3" borderId="6" xfId="0" applyFont="1" applyFill="1" applyBorder="1" applyAlignment="1" applyProtection="1">
      <alignment horizontal="center" vertical="center"/>
      <protection hidden="1"/>
    </xf>
    <xf numFmtId="0" fontId="6" fillId="3" borderId="8" xfId="0" applyFont="1" applyFill="1" applyBorder="1" applyAlignment="1" applyProtection="1">
      <alignment horizontal="center" vertical="center"/>
      <protection hidden="1"/>
    </xf>
    <xf numFmtId="1" fontId="6" fillId="3" borderId="16" xfId="0" applyNumberFormat="1" applyFont="1" applyFill="1" applyBorder="1" applyAlignment="1" applyProtection="1">
      <alignment horizontal="center" vertical="center"/>
      <protection hidden="1"/>
    </xf>
    <xf numFmtId="182" fontId="7" fillId="7" borderId="16" xfId="0" applyNumberFormat="1" applyFont="1" applyFill="1" applyBorder="1" applyAlignment="1" applyProtection="1">
      <alignment horizontal="center" vertical="center"/>
      <protection hidden="1"/>
    </xf>
    <xf numFmtId="0" fontId="34" fillId="4" borderId="15" xfId="17" applyFont="1" applyFill="1" applyBorder="1" applyAlignment="1" applyProtection="1">
      <alignment horizontal="left" vertical="center" wrapText="1"/>
      <protection hidden="1"/>
    </xf>
    <xf numFmtId="0" fontId="34" fillId="4" borderId="7" xfId="17" applyFont="1" applyFill="1" applyBorder="1" applyAlignment="1" applyProtection="1">
      <alignment horizontal="left" vertical="center" wrapText="1"/>
      <protection hidden="1"/>
    </xf>
    <xf numFmtId="0" fontId="34" fillId="4" borderId="16" xfId="17" applyFont="1" applyFill="1" applyBorder="1" applyAlignment="1" applyProtection="1">
      <alignment horizontal="left" vertical="center" wrapText="1"/>
      <protection hidden="1"/>
    </xf>
    <xf numFmtId="0" fontId="32" fillId="9" borderId="15" xfId="17" applyFont="1" applyFill="1" applyBorder="1" applyAlignment="1" applyProtection="1">
      <alignment horizontal="center" vertical="center" wrapText="1"/>
      <protection hidden="1"/>
    </xf>
    <xf numFmtId="0" fontId="32" fillId="9" borderId="7" xfId="17" applyFont="1" applyFill="1" applyBorder="1" applyAlignment="1" applyProtection="1">
      <alignment horizontal="center" vertical="center" wrapText="1"/>
      <protection hidden="1"/>
    </xf>
    <xf numFmtId="0" fontId="32" fillId="9" borderId="16" xfId="17" applyFont="1" applyFill="1" applyBorder="1" applyAlignment="1" applyProtection="1">
      <alignment horizontal="center" vertical="center" wrapText="1"/>
      <protection hidden="1"/>
    </xf>
    <xf numFmtId="0" fontId="32" fillId="3" borderId="30" xfId="17" applyFont="1" applyFill="1" applyBorder="1" applyAlignment="1" applyProtection="1">
      <alignment horizontal="center" vertical="center" wrapText="1"/>
      <protection hidden="1"/>
    </xf>
    <xf numFmtId="0" fontId="32" fillId="3" borderId="15" xfId="17" applyFont="1" applyFill="1" applyBorder="1" applyAlignment="1" applyProtection="1">
      <alignment horizontal="center" vertical="center" wrapText="1"/>
      <protection hidden="1"/>
    </xf>
    <xf numFmtId="0" fontId="32" fillId="3" borderId="7" xfId="17" applyFont="1" applyFill="1" applyBorder="1" applyAlignment="1" applyProtection="1">
      <alignment horizontal="center" vertical="center" wrapText="1"/>
      <protection hidden="1"/>
    </xf>
    <xf numFmtId="0" fontId="32" fillId="3" borderId="16" xfId="17" applyFont="1" applyFill="1" applyBorder="1" applyAlignment="1" applyProtection="1">
      <alignment horizontal="center" vertical="center" wrapText="1"/>
      <protection hidden="1"/>
    </xf>
    <xf numFmtId="2" fontId="34" fillId="4" borderId="15" xfId="17" applyNumberFormat="1" applyFont="1" applyFill="1" applyBorder="1" applyAlignment="1" applyProtection="1">
      <alignment horizontal="center" vertical="center"/>
      <protection hidden="1"/>
    </xf>
    <xf numFmtId="2" fontId="34" fillId="4" borderId="16" xfId="17" applyNumberFormat="1" applyFont="1" applyFill="1" applyBorder="1" applyAlignment="1" applyProtection="1">
      <alignment horizontal="center" vertical="center"/>
      <protection hidden="1"/>
    </xf>
    <xf numFmtId="178" fontId="32" fillId="0" borderId="0" xfId="17" applyNumberFormat="1" applyFont="1" applyBorder="1" applyAlignment="1" applyProtection="1">
      <alignment horizontal="center" vertical="center"/>
      <protection hidden="1"/>
    </xf>
    <xf numFmtId="0" fontId="5" fillId="2" borderId="1" xfId="3" applyFont="1" applyFill="1" applyBorder="1" applyAlignment="1" applyProtection="1">
      <alignment horizontal="center" vertical="center" wrapText="1"/>
      <protection hidden="1"/>
    </xf>
    <xf numFmtId="0" fontId="5" fillId="2" borderId="9" xfId="3" applyFont="1" applyFill="1" applyBorder="1" applyAlignment="1" applyProtection="1">
      <alignment horizontal="center" vertical="center" wrapText="1"/>
      <protection hidden="1"/>
    </xf>
    <xf numFmtId="0" fontId="5" fillId="2" borderId="2" xfId="3" applyFont="1" applyFill="1" applyBorder="1" applyAlignment="1" applyProtection="1">
      <alignment horizontal="center" vertical="center" wrapText="1"/>
      <protection hidden="1"/>
    </xf>
    <xf numFmtId="0" fontId="5" fillId="2" borderId="3" xfId="3" applyFont="1" applyFill="1" applyBorder="1" applyAlignment="1" applyProtection="1">
      <alignment horizontal="center" vertical="center" wrapText="1"/>
      <protection hidden="1"/>
    </xf>
    <xf numFmtId="0" fontId="5" fillId="2" borderId="0" xfId="3" applyFont="1" applyFill="1" applyBorder="1" applyAlignment="1" applyProtection="1">
      <alignment horizontal="center" vertical="center" wrapText="1"/>
      <protection hidden="1"/>
    </xf>
    <xf numFmtId="0" fontId="5" fillId="2" borderId="4" xfId="3" applyFont="1" applyFill="1" applyBorder="1" applyAlignment="1" applyProtection="1">
      <alignment horizontal="center" vertical="center" wrapText="1"/>
      <protection hidden="1"/>
    </xf>
    <xf numFmtId="0" fontId="5" fillId="2" borderId="5" xfId="3" applyFont="1" applyFill="1" applyBorder="1" applyAlignment="1" applyProtection="1">
      <alignment horizontal="center" vertical="center" wrapText="1"/>
      <protection hidden="1"/>
    </xf>
    <xf numFmtId="0" fontId="5" fillId="2" borderId="10" xfId="3" applyFont="1" applyFill="1" applyBorder="1" applyAlignment="1" applyProtection="1">
      <alignment horizontal="center" vertical="center" wrapText="1"/>
      <protection hidden="1"/>
    </xf>
    <xf numFmtId="0" fontId="5" fillId="2" borderId="6" xfId="3" applyFont="1" applyFill="1" applyBorder="1" applyAlignment="1" applyProtection="1">
      <alignment horizontal="center" vertical="center" wrapText="1"/>
      <protection hidden="1"/>
    </xf>
    <xf numFmtId="0" fontId="32" fillId="3" borderId="30" xfId="17" applyFont="1" applyFill="1" applyBorder="1" applyAlignment="1" applyProtection="1">
      <alignment horizontal="center" vertical="center"/>
      <protection hidden="1"/>
    </xf>
    <xf numFmtId="0" fontId="32" fillId="3" borderId="30" xfId="17" applyFont="1" applyFill="1" applyBorder="1" applyAlignment="1" applyProtection="1">
      <alignment horizontal="center"/>
      <protection hidden="1"/>
    </xf>
    <xf numFmtId="0" fontId="32" fillId="4" borderId="30" xfId="17" applyFont="1" applyFill="1" applyBorder="1" applyAlignment="1" applyProtection="1">
      <alignment horizontal="left" vertical="center"/>
      <protection hidden="1"/>
    </xf>
    <xf numFmtId="0" fontId="32" fillId="7" borderId="30" xfId="17" applyFont="1" applyFill="1" applyBorder="1" applyAlignment="1" applyProtection="1">
      <alignment horizontal="center" vertical="center" wrapText="1"/>
      <protection hidden="1"/>
    </xf>
    <xf numFmtId="178" fontId="32" fillId="7" borderId="30" xfId="17" applyNumberFormat="1" applyFont="1" applyFill="1" applyBorder="1" applyAlignment="1" applyProtection="1">
      <alignment horizontal="center" vertical="center"/>
      <protection hidden="1"/>
    </xf>
  </cellXfs>
  <cellStyles count="42">
    <cellStyle name="Hipervínculo" xfId="29" builtinId="8"/>
    <cellStyle name="Hipervínculo 2" xfId="41" xr:uid="{00000000-0005-0000-0000-000001000000}"/>
    <cellStyle name="Hipervínculo 3" xfId="25" xr:uid="{00000000-0005-0000-0000-000002000000}"/>
    <cellStyle name="Millares" xfId="1" builtinId="3"/>
    <cellStyle name="Millares [0]" xfId="23" builtinId="6"/>
    <cellStyle name="Millares [0] 2" xfId="18" xr:uid="{00000000-0005-0000-0000-000005000000}"/>
    <cellStyle name="Millares [0] 2 2" xfId="33" xr:uid="{00000000-0005-0000-0000-000006000000}"/>
    <cellStyle name="Millares [0] 3" xfId="35" xr:uid="{00000000-0005-0000-0000-000007000000}"/>
    <cellStyle name="Millares 2" xfId="27" xr:uid="{00000000-0005-0000-0000-000008000000}"/>
    <cellStyle name="Millares 2 2" xfId="38" xr:uid="{00000000-0005-0000-0000-000009000000}"/>
    <cellStyle name="Millares 3" xfId="30" xr:uid="{00000000-0005-0000-0000-00000A000000}"/>
    <cellStyle name="Millares 4" xfId="19" xr:uid="{00000000-0005-0000-0000-00000B000000}"/>
    <cellStyle name="Millares 4 2" xfId="26" xr:uid="{00000000-0005-0000-0000-00000C000000}"/>
    <cellStyle name="Millares 4 2 2" xfId="37" xr:uid="{00000000-0005-0000-0000-00000D000000}"/>
    <cellStyle name="Millares 4 3" xfId="34" xr:uid="{00000000-0005-0000-0000-00000E000000}"/>
    <cellStyle name="Millares_Formato Evaluacion LP No. 41 Biblioteca Belen" xfId="8" xr:uid="{00000000-0005-0000-0000-00000F000000}"/>
    <cellStyle name="Moneda [0]" xfId="24" builtinId="7"/>
    <cellStyle name="Moneda [0] 2" xfId="36" xr:uid="{00000000-0005-0000-0000-000011000000}"/>
    <cellStyle name="Moneda [0] 6" xfId="13" xr:uid="{00000000-0005-0000-0000-000012000000}"/>
    <cellStyle name="Moneda [0] 6 2" xfId="31" xr:uid="{00000000-0005-0000-0000-000013000000}"/>
    <cellStyle name="Moneda 11" xfId="12" xr:uid="{00000000-0005-0000-0000-000014000000}"/>
    <cellStyle name="Moneda 2" xfId="28" xr:uid="{00000000-0005-0000-0000-000015000000}"/>
    <cellStyle name="Moneda 2 2" xfId="39" xr:uid="{00000000-0005-0000-0000-000016000000}"/>
    <cellStyle name="Moneda 9 2" xfId="14" xr:uid="{00000000-0005-0000-0000-000017000000}"/>
    <cellStyle name="Moneda 9 2 2" xfId="32" xr:uid="{00000000-0005-0000-0000-000018000000}"/>
    <cellStyle name="Normal" xfId="0" builtinId="0"/>
    <cellStyle name="Normal 10 10 2" xfId="9" xr:uid="{00000000-0005-0000-0000-00001A000000}"/>
    <cellStyle name="Normal 12 2" xfId="5" xr:uid="{00000000-0005-0000-0000-00001B000000}"/>
    <cellStyle name="Normal 12 2 3" xfId="6" xr:uid="{00000000-0005-0000-0000-00001C000000}"/>
    <cellStyle name="Normal 12 4" xfId="7" xr:uid="{00000000-0005-0000-0000-00001D000000}"/>
    <cellStyle name="Normal 14 2 4" xfId="17" xr:uid="{00000000-0005-0000-0000-00001E000000}"/>
    <cellStyle name="Normal 15" xfId="4" xr:uid="{00000000-0005-0000-0000-00001F000000}"/>
    <cellStyle name="Normal 18" xfId="10" xr:uid="{00000000-0005-0000-0000-000020000000}"/>
    <cellStyle name="Normal 18 2" xfId="22" xr:uid="{00000000-0005-0000-0000-000021000000}"/>
    <cellStyle name="Normal 2 2" xfId="11" xr:uid="{00000000-0005-0000-0000-000022000000}"/>
    <cellStyle name="Normal_CONSOLIDADO  EVALUACIÓN LP 53 OBRA ADECUACIÓN Y MANTENIMIENTO DEL TEATRO LIDO" xfId="3" xr:uid="{00000000-0005-0000-0000-000023000000}"/>
    <cellStyle name="Normal_FORM20_1 2" xfId="20" xr:uid="{00000000-0005-0000-0000-000024000000}"/>
    <cellStyle name="Normal_SEGUROS FENIX 2" xfId="40" xr:uid="{00000000-0005-0000-0000-000025000000}"/>
    <cellStyle name="Porcentaje" xfId="2" builtinId="5"/>
    <cellStyle name="Porcentaje 2" xfId="15" xr:uid="{00000000-0005-0000-0000-000027000000}"/>
    <cellStyle name="Porcentaje 6" xfId="16" xr:uid="{00000000-0005-0000-0000-000028000000}"/>
    <cellStyle name="Porcentual 2 2 2" xfId="21" xr:uid="{00000000-0005-0000-0000-000029000000}"/>
  </cellStyles>
  <dxfs count="12101">
    <dxf>
      <fill>
        <patternFill>
          <bgColor rgb="FFFFFF00"/>
        </patternFill>
      </fill>
    </dxf>
    <dxf>
      <fill>
        <patternFill>
          <bgColor rgb="FFFF0000"/>
        </patternFill>
      </fill>
    </dxf>
    <dxf>
      <fill>
        <patternFill>
          <bgColor rgb="FF92D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ont>
        <color theme="1"/>
      </font>
      <fill>
        <patternFill>
          <bgColor rgb="FFFF0000"/>
        </patternFill>
      </fill>
    </dxf>
    <dxf>
      <font>
        <color theme="1"/>
      </font>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theme="1"/>
      </font>
      <fill>
        <patternFill>
          <bgColor rgb="FFFF0000"/>
        </patternFill>
      </fill>
    </dxf>
    <dxf>
      <font>
        <color theme="1"/>
      </font>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429629</xdr:colOff>
      <xdr:row>2</xdr:row>
      <xdr:rowOff>133350</xdr:rowOff>
    </xdr:to>
    <xdr:pic>
      <xdr:nvPicPr>
        <xdr:cNvPr id="2" name="3 Imagen" descr="log-udea2.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52916</xdr:colOff>
      <xdr:row>0</xdr:row>
      <xdr:rowOff>66675</xdr:rowOff>
    </xdr:from>
    <xdr:to>
      <xdr:col>1</xdr:col>
      <xdr:colOff>380565</xdr:colOff>
      <xdr:row>2</xdr:row>
      <xdr:rowOff>68550</xdr:rowOff>
    </xdr:to>
    <xdr:pic>
      <xdr:nvPicPr>
        <xdr:cNvPr id="2" name="3 Imagen" descr="log-udea2.GIF">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16" y="66675"/>
          <a:ext cx="556249" cy="84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39</xdr:col>
      <xdr:colOff>1047750</xdr:colOff>
      <xdr:row>3</xdr:row>
      <xdr:rowOff>57150</xdr:rowOff>
    </xdr:from>
    <xdr:ext cx="3695700" cy="1162050"/>
    <xdr:pic>
      <xdr:nvPicPr>
        <xdr:cNvPr id="2" name="image1.png">
          <a:extLst>
            <a:ext uri="{FF2B5EF4-FFF2-40B4-BE49-F238E27FC236}">
              <a16:creationId xmlns:a16="http://schemas.microsoft.com/office/drawing/2014/main" id="{460AB8AB-DAA1-4B7A-B17A-15D7443F765E}"/>
            </a:ext>
          </a:extLst>
        </xdr:cNvPr>
        <xdr:cNvPicPr preferRelativeResize="0"/>
      </xdr:nvPicPr>
      <xdr:blipFill>
        <a:blip xmlns:r="http://schemas.openxmlformats.org/officeDocument/2006/relationships" r:embed="rId1" cstate="print"/>
        <a:stretch>
          <a:fillRect/>
        </a:stretch>
      </xdr:blipFill>
      <xdr:spPr>
        <a:xfrm>
          <a:off x="57892950" y="819150"/>
          <a:ext cx="3695700" cy="1162050"/>
        </a:xfrm>
        <a:prstGeom prst="rect">
          <a:avLst/>
        </a:prstGeom>
        <a:noFill/>
      </xdr:spPr>
    </xdr:pic>
    <xdr:clientData fLocksWithSheet="0"/>
  </xdr:oneCellAnchor>
  <xdr:twoCellAnchor editAs="oneCell">
    <xdr:from>
      <xdr:col>15</xdr:col>
      <xdr:colOff>2381250</xdr:colOff>
      <xdr:row>3</xdr:row>
      <xdr:rowOff>127768</xdr:rowOff>
    </xdr:from>
    <xdr:to>
      <xdr:col>16</xdr:col>
      <xdr:colOff>664509</xdr:colOff>
      <xdr:row>6</xdr:row>
      <xdr:rowOff>404683</xdr:rowOff>
    </xdr:to>
    <xdr:pic>
      <xdr:nvPicPr>
        <xdr:cNvPr id="3" name="Imagen 2">
          <a:extLst>
            <a:ext uri="{FF2B5EF4-FFF2-40B4-BE49-F238E27FC236}">
              <a16:creationId xmlns:a16="http://schemas.microsoft.com/office/drawing/2014/main" id="{8A79B1B0-F930-4DE9-B6B4-4A60C6F2D649}"/>
            </a:ext>
          </a:extLst>
        </xdr:cNvPr>
        <xdr:cNvPicPr>
          <a:picLocks noChangeAspect="1"/>
        </xdr:cNvPicPr>
      </xdr:nvPicPr>
      <xdr:blipFill>
        <a:blip xmlns:r="http://schemas.openxmlformats.org/officeDocument/2006/relationships" r:embed="rId2"/>
        <a:stretch>
          <a:fillRect/>
        </a:stretch>
      </xdr:blipFill>
      <xdr:spPr>
        <a:xfrm>
          <a:off x="28517850" y="889768"/>
          <a:ext cx="1257300" cy="962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107749</xdr:colOff>
      <xdr:row>1</xdr:row>
      <xdr:rowOff>31654</xdr:rowOff>
    </xdr:from>
    <xdr:ext cx="664715" cy="819993"/>
    <xdr:pic>
      <xdr:nvPicPr>
        <xdr:cNvPr id="2" name="3 Imagen" descr="log-udea2.GIF">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024" y="231679"/>
          <a:ext cx="664715" cy="819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GoogleDrive\.shortcut-targets-by-id\1PKPUJ5BnUlpZyHn7OIph8Kc17b7qiSjm\4_GADMIN\1_REGIS\0_Invitaciones\2_MedianaC\VA_043_2021_Lab_DSL3_Fac_Medicina\Gestion\3_Evaluacion\Evaluacion_VA_043_2021_LVR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ELETRABAJO_2020\11_PROCESO%20VA-013-2020\PROPUESTAS\2_Evaluacion%20VA-013-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ELETRABAJO_2020\APOYOS\Evaluaci&#243;n%20VA-119-2019_DEFINITIVO%20Abril%2021%20d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EXPERIENCIA GRAL Y ESP"/>
      <sheetName val="5.4 CAP FINANCIERA"/>
      <sheetName val="10. EVALUACIÓN"/>
      <sheetName val="1_ENTREGA"/>
      <sheetName val="Cálculo Pt2"/>
      <sheetName val="5.5 REQUISITOS COMERCIALES"/>
      <sheetName val="5,1. REQUISITOS JURÍDIC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ENTREGA"/>
      <sheetName val="GUIA"/>
      <sheetName val="2_APERTURA DE SOBRES"/>
      <sheetName val="5,1. REQUISITOS JURÍDICOS"/>
      <sheetName val="5.2.1 EXPERIENCIA GRAL"/>
      <sheetName val="5.3 CAP FINANCIERA"/>
      <sheetName val="5.5 REQUISITOS COMERCIALES"/>
      <sheetName val="PRESUPUESTO"/>
      <sheetName val="VALORES UNITARIOS"/>
      <sheetName val="RESUMEN"/>
      <sheetName val="Cálculo Pt2"/>
      <sheetName val="10.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6">
          <cell r="G116">
            <v>1</v>
          </cell>
          <cell r="H116">
            <v>0</v>
          </cell>
        </row>
        <row r="117">
          <cell r="G117">
            <v>2</v>
          </cell>
          <cell r="H117">
            <v>0</v>
          </cell>
        </row>
        <row r="118">
          <cell r="G118">
            <v>3</v>
          </cell>
          <cell r="H118">
            <v>0</v>
          </cell>
        </row>
        <row r="119">
          <cell r="G119">
            <v>4</v>
          </cell>
          <cell r="H119">
            <v>0</v>
          </cell>
        </row>
        <row r="120">
          <cell r="G120">
            <v>5</v>
          </cell>
          <cell r="H120">
            <v>0</v>
          </cell>
        </row>
        <row r="121">
          <cell r="G121">
            <v>6</v>
          </cell>
          <cell r="H121">
            <v>0</v>
          </cell>
        </row>
        <row r="122">
          <cell r="G122">
            <v>7</v>
          </cell>
          <cell r="H122">
            <v>0</v>
          </cell>
        </row>
        <row r="123">
          <cell r="G123">
            <v>8</v>
          </cell>
          <cell r="H123">
            <v>0</v>
          </cell>
        </row>
        <row r="124">
          <cell r="G124">
            <v>9</v>
          </cell>
          <cell r="H124">
            <v>0</v>
          </cell>
        </row>
        <row r="125">
          <cell r="G125">
            <v>10</v>
          </cell>
          <cell r="H125">
            <v>0</v>
          </cell>
        </row>
        <row r="126">
          <cell r="G126">
            <v>11</v>
          </cell>
          <cell r="H126">
            <v>0</v>
          </cell>
        </row>
        <row r="127">
          <cell r="G127">
            <v>12</v>
          </cell>
          <cell r="H127">
            <v>0</v>
          </cell>
        </row>
        <row r="128">
          <cell r="G128">
            <v>13</v>
          </cell>
          <cell r="H128">
            <v>0</v>
          </cell>
        </row>
        <row r="129">
          <cell r="G129">
            <v>14</v>
          </cell>
          <cell r="H129">
            <v>0</v>
          </cell>
        </row>
        <row r="130">
          <cell r="G130">
            <v>15</v>
          </cell>
          <cell r="H130">
            <v>0</v>
          </cell>
        </row>
        <row r="131">
          <cell r="G131">
            <v>16</v>
          </cell>
          <cell r="H131">
            <v>0</v>
          </cell>
        </row>
        <row r="132">
          <cell r="G132">
            <v>17</v>
          </cell>
          <cell r="H132">
            <v>0</v>
          </cell>
        </row>
        <row r="133">
          <cell r="G133">
            <v>18</v>
          </cell>
          <cell r="H133">
            <v>0</v>
          </cell>
        </row>
        <row r="134">
          <cell r="G134">
            <v>19</v>
          </cell>
          <cell r="H134">
            <v>0</v>
          </cell>
        </row>
        <row r="135">
          <cell r="G135">
            <v>20</v>
          </cell>
          <cell r="H135">
            <v>0</v>
          </cell>
        </row>
        <row r="136">
          <cell r="G136">
            <v>21</v>
          </cell>
          <cell r="H136">
            <v>0</v>
          </cell>
        </row>
        <row r="137">
          <cell r="G137">
            <v>22</v>
          </cell>
          <cell r="H137">
            <v>0</v>
          </cell>
        </row>
        <row r="138">
          <cell r="G138">
            <v>23</v>
          </cell>
          <cell r="H138">
            <v>0</v>
          </cell>
        </row>
        <row r="139">
          <cell r="G139">
            <v>24</v>
          </cell>
          <cell r="H139">
            <v>0</v>
          </cell>
        </row>
        <row r="140">
          <cell r="G140">
            <v>25</v>
          </cell>
          <cell r="H140">
            <v>0</v>
          </cell>
        </row>
        <row r="141">
          <cell r="G141">
            <v>26</v>
          </cell>
          <cell r="H141">
            <v>0</v>
          </cell>
        </row>
        <row r="142">
          <cell r="G142">
            <v>27</v>
          </cell>
          <cell r="H142">
            <v>0</v>
          </cell>
        </row>
        <row r="143">
          <cell r="G143">
            <v>28</v>
          </cell>
          <cell r="H143">
            <v>0</v>
          </cell>
        </row>
        <row r="144">
          <cell r="G144">
            <v>29</v>
          </cell>
          <cell r="H144">
            <v>0</v>
          </cell>
        </row>
        <row r="145">
          <cell r="G145">
            <v>30</v>
          </cell>
          <cell r="H145">
            <v>0</v>
          </cell>
        </row>
      </sheetData>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ENTREGA"/>
      <sheetName val="2_APERTURA DE SOBRES"/>
      <sheetName val="5,1. REQUISITOS JURÍDICOS"/>
      <sheetName val="5.2.1 EXPERIENCIA GRAL"/>
      <sheetName val="5.3 CAP FINANCIERA"/>
      <sheetName val="5.4 REQUISITOS COMERCIALES"/>
      <sheetName val="V_UNITARIOS"/>
      <sheetName val="PRESUPUESTO"/>
      <sheetName val="RESUMEN"/>
      <sheetName val="Cálculo Pt2"/>
      <sheetName val="10. EVALUACIÓN"/>
    </sheetNames>
    <sheetDataSet>
      <sheetData sheetId="0"/>
      <sheetData sheetId="1"/>
      <sheetData sheetId="2"/>
      <sheetData sheetId="3"/>
      <sheetData sheetId="4"/>
      <sheetData sheetId="5"/>
      <sheetData sheetId="6">
        <row r="12">
          <cell r="KM12" t="str">
            <v>1</v>
          </cell>
          <cell r="KN12" t="str">
            <v xml:space="preserve">PINTURAS ACRÍLICAS </v>
          </cell>
          <cell r="KO12">
            <v>0</v>
          </cell>
          <cell r="KP12">
            <v>0</v>
          </cell>
          <cell r="KQ12">
            <v>0</v>
          </cell>
          <cell r="KR12">
            <v>0</v>
          </cell>
          <cell r="LD12" t="str">
            <v>1</v>
          </cell>
          <cell r="LE12" t="str">
            <v xml:space="preserve">PINTURAS ACRÍLICAS </v>
          </cell>
          <cell r="LF12">
            <v>0</v>
          </cell>
          <cell r="LG12">
            <v>0</v>
          </cell>
          <cell r="LH12">
            <v>0</v>
          </cell>
          <cell r="LI12">
            <v>0</v>
          </cell>
        </row>
        <row r="13">
          <cell r="KM13">
            <v>1.1000000000000001</v>
          </cell>
          <cell r="KN13"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KO13" t="str">
            <v>m2</v>
          </cell>
          <cell r="KP13">
            <v>1</v>
          </cell>
          <cell r="KQ13">
            <v>10786.8</v>
          </cell>
          <cell r="KR13">
            <v>10786.8</v>
          </cell>
          <cell r="LD13">
            <v>1.1000000000000001</v>
          </cell>
          <cell r="LE13"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LF13" t="str">
            <v>m2</v>
          </cell>
          <cell r="LG13">
            <v>1</v>
          </cell>
          <cell r="LH13">
            <v>18000</v>
          </cell>
          <cell r="LI13">
            <v>18000</v>
          </cell>
        </row>
        <row r="14">
          <cell r="KM14">
            <v>1.2</v>
          </cell>
          <cell r="KN14"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KO14" t="str">
            <v>m2</v>
          </cell>
          <cell r="KP14">
            <v>1</v>
          </cell>
          <cell r="KQ14">
            <v>11423.1</v>
          </cell>
          <cell r="KR14">
            <v>11423.1</v>
          </cell>
          <cell r="LD14">
            <v>1.2</v>
          </cell>
          <cell r="LE14"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LF14" t="str">
            <v>m2</v>
          </cell>
          <cell r="LG14">
            <v>1</v>
          </cell>
          <cell r="LH14">
            <v>19000</v>
          </cell>
          <cell r="LI14">
            <v>19000</v>
          </cell>
        </row>
        <row r="15">
          <cell r="KM15">
            <v>1.3</v>
          </cell>
          <cell r="KN15"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15" t="str">
            <v>m2</v>
          </cell>
          <cell r="KP15">
            <v>1</v>
          </cell>
          <cell r="KQ15">
            <v>10504</v>
          </cell>
          <cell r="KR15">
            <v>10504</v>
          </cell>
          <cell r="LD15">
            <v>1.3</v>
          </cell>
          <cell r="LE15"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15" t="str">
            <v>m2</v>
          </cell>
          <cell r="LG15">
            <v>1</v>
          </cell>
          <cell r="LH15">
            <v>23000</v>
          </cell>
          <cell r="LI15">
            <v>23000</v>
          </cell>
        </row>
        <row r="16">
          <cell r="KM16">
            <v>1.4</v>
          </cell>
          <cell r="KN16"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16" t="str">
            <v>m2</v>
          </cell>
          <cell r="KP16">
            <v>1</v>
          </cell>
          <cell r="KQ16">
            <v>10726.2</v>
          </cell>
          <cell r="KR16">
            <v>10726.2</v>
          </cell>
          <cell r="LD16">
            <v>1.4</v>
          </cell>
          <cell r="LE16"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16" t="str">
            <v>m2</v>
          </cell>
          <cell r="LG16">
            <v>1</v>
          </cell>
          <cell r="LH16">
            <v>18000</v>
          </cell>
          <cell r="LI16">
            <v>18000</v>
          </cell>
        </row>
        <row r="17">
          <cell r="KM17">
            <v>1.5</v>
          </cell>
          <cell r="KN17"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17" t="str">
            <v>m</v>
          </cell>
          <cell r="KP17">
            <v>1</v>
          </cell>
          <cell r="KQ17">
            <v>5878.2</v>
          </cell>
          <cell r="KR17">
            <v>5878.2</v>
          </cell>
          <cell r="LD17">
            <v>1.5</v>
          </cell>
          <cell r="LE17"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17" t="str">
            <v>m</v>
          </cell>
          <cell r="LG17">
            <v>1</v>
          </cell>
          <cell r="LH17">
            <v>22000</v>
          </cell>
          <cell r="LI17">
            <v>22000</v>
          </cell>
        </row>
        <row r="18">
          <cell r="KM18">
            <v>1.6</v>
          </cell>
          <cell r="KN18"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KO18" t="str">
            <v>m2</v>
          </cell>
          <cell r="KP18">
            <v>1</v>
          </cell>
          <cell r="KQ18">
            <v>12120</v>
          </cell>
          <cell r="KR18">
            <v>12120</v>
          </cell>
          <cell r="LD18">
            <v>1.6</v>
          </cell>
          <cell r="LE18"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LF18" t="str">
            <v>m2</v>
          </cell>
          <cell r="LG18">
            <v>1</v>
          </cell>
          <cell r="LH18">
            <v>30000</v>
          </cell>
          <cell r="LI18">
            <v>30000</v>
          </cell>
        </row>
        <row r="19">
          <cell r="KM19">
            <v>1.7</v>
          </cell>
          <cell r="KN19"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KO19" t="str">
            <v>m2</v>
          </cell>
          <cell r="KP19">
            <v>1</v>
          </cell>
          <cell r="KQ19">
            <v>14443</v>
          </cell>
          <cell r="KR19">
            <v>14443</v>
          </cell>
          <cell r="LD19">
            <v>1.7</v>
          </cell>
          <cell r="LE19"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LF19" t="str">
            <v>m2</v>
          </cell>
          <cell r="LG19">
            <v>1</v>
          </cell>
          <cell r="LH19">
            <v>40000</v>
          </cell>
          <cell r="LI19">
            <v>40000</v>
          </cell>
        </row>
        <row r="20">
          <cell r="KM20" t="str">
            <v>2</v>
          </cell>
          <cell r="KN20" t="str">
            <v>PINTURAS VINÍLICAS</v>
          </cell>
          <cell r="KO20">
            <v>0</v>
          </cell>
          <cell r="KP20">
            <v>0</v>
          </cell>
          <cell r="KQ20">
            <v>0</v>
          </cell>
          <cell r="KR20">
            <v>0</v>
          </cell>
          <cell r="LD20" t="str">
            <v>2</v>
          </cell>
          <cell r="LE20" t="str">
            <v>PINTURAS VINÍLICAS</v>
          </cell>
          <cell r="LF20">
            <v>0</v>
          </cell>
          <cell r="LG20">
            <v>0</v>
          </cell>
          <cell r="LH20">
            <v>0</v>
          </cell>
          <cell r="LI20">
            <v>0</v>
          </cell>
        </row>
        <row r="21">
          <cell r="KM21">
            <v>2.1</v>
          </cell>
          <cell r="KN21"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KO21" t="str">
            <v>m2</v>
          </cell>
          <cell r="KP21">
            <v>1</v>
          </cell>
          <cell r="KQ21">
            <v>10908</v>
          </cell>
          <cell r="KR21">
            <v>10908</v>
          </cell>
          <cell r="LD21">
            <v>2.1</v>
          </cell>
          <cell r="LE21"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LF21" t="str">
            <v>m2</v>
          </cell>
          <cell r="LG21">
            <v>1</v>
          </cell>
          <cell r="LH21">
            <v>17000</v>
          </cell>
          <cell r="LI21">
            <v>17000</v>
          </cell>
        </row>
        <row r="22">
          <cell r="KM22">
            <v>2.2000000000000002</v>
          </cell>
          <cell r="KN22"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KO22" t="str">
            <v>m2</v>
          </cell>
          <cell r="KP22">
            <v>1</v>
          </cell>
          <cell r="KQ22">
            <v>11514</v>
          </cell>
          <cell r="KR22">
            <v>11514</v>
          </cell>
          <cell r="LD22">
            <v>2.2000000000000002</v>
          </cell>
          <cell r="LE22"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LF22" t="str">
            <v>m2</v>
          </cell>
          <cell r="LG22">
            <v>1</v>
          </cell>
          <cell r="LH22">
            <v>16000</v>
          </cell>
          <cell r="LI22">
            <v>16000</v>
          </cell>
        </row>
        <row r="23">
          <cell r="KM23">
            <v>2.2999999999999998</v>
          </cell>
          <cell r="KN23"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KO23" t="str">
            <v>m2</v>
          </cell>
          <cell r="KP23">
            <v>1</v>
          </cell>
          <cell r="KQ23">
            <v>11312</v>
          </cell>
          <cell r="KR23">
            <v>11312</v>
          </cell>
          <cell r="LD23">
            <v>2.2999999999999998</v>
          </cell>
          <cell r="LE23"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LF23" t="str">
            <v>m2</v>
          </cell>
          <cell r="LG23">
            <v>1</v>
          </cell>
          <cell r="LH23">
            <v>16000</v>
          </cell>
          <cell r="LI23">
            <v>16000</v>
          </cell>
        </row>
        <row r="24">
          <cell r="KM24">
            <v>2.4</v>
          </cell>
          <cell r="KN24"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24" t="str">
            <v>m</v>
          </cell>
          <cell r="KP24">
            <v>1</v>
          </cell>
          <cell r="KQ24">
            <v>10302</v>
          </cell>
          <cell r="KR24">
            <v>10302</v>
          </cell>
          <cell r="LD24">
            <v>2.4</v>
          </cell>
          <cell r="LE24"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24" t="str">
            <v>m</v>
          </cell>
          <cell r="LG24">
            <v>1</v>
          </cell>
          <cell r="LH24">
            <v>8500</v>
          </cell>
          <cell r="LI24">
            <v>8500</v>
          </cell>
        </row>
        <row r="25">
          <cell r="KM25">
            <v>2.5</v>
          </cell>
          <cell r="KN25"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25" t="str">
            <v>m2</v>
          </cell>
          <cell r="KP25">
            <v>1</v>
          </cell>
          <cell r="KQ25">
            <v>9292</v>
          </cell>
          <cell r="KR25">
            <v>9292</v>
          </cell>
          <cell r="LD25">
            <v>2.5</v>
          </cell>
          <cell r="LE25"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25" t="str">
            <v>m2</v>
          </cell>
          <cell r="LG25">
            <v>1</v>
          </cell>
          <cell r="LH25">
            <v>14000</v>
          </cell>
          <cell r="LI25">
            <v>14000</v>
          </cell>
        </row>
        <row r="26">
          <cell r="KM26">
            <v>2.6</v>
          </cell>
          <cell r="KN26"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KO26" t="str">
            <v>m2</v>
          </cell>
          <cell r="KP26">
            <v>1</v>
          </cell>
          <cell r="KQ26">
            <v>7575</v>
          </cell>
          <cell r="KR26">
            <v>7575</v>
          </cell>
          <cell r="LD26">
            <v>2.6</v>
          </cell>
          <cell r="LE26"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LF26" t="str">
            <v>m2</v>
          </cell>
          <cell r="LG26">
            <v>1</v>
          </cell>
          <cell r="LH26">
            <v>12000</v>
          </cell>
          <cell r="LI26">
            <v>12000</v>
          </cell>
        </row>
        <row r="27">
          <cell r="KM27">
            <v>2.7</v>
          </cell>
          <cell r="KN27"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KO27" t="str">
            <v>m2</v>
          </cell>
          <cell r="KP27">
            <v>1</v>
          </cell>
          <cell r="KQ27">
            <v>75770.2</v>
          </cell>
          <cell r="KR27">
            <v>75770.2</v>
          </cell>
          <cell r="LD27">
            <v>2.7</v>
          </cell>
          <cell r="LE27"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LF27" t="str">
            <v>m2</v>
          </cell>
          <cell r="LG27">
            <v>1</v>
          </cell>
          <cell r="LH27">
            <v>11000</v>
          </cell>
          <cell r="LI27">
            <v>11000</v>
          </cell>
        </row>
        <row r="28">
          <cell r="KM28">
            <v>2.8</v>
          </cell>
          <cell r="KN28"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KO28" t="str">
            <v>m</v>
          </cell>
          <cell r="KP28">
            <v>1</v>
          </cell>
          <cell r="KQ28">
            <v>5282.3</v>
          </cell>
          <cell r="KR28">
            <v>5282.3</v>
          </cell>
          <cell r="LD28">
            <v>2.8</v>
          </cell>
          <cell r="LE28"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LF28" t="str">
            <v>m</v>
          </cell>
          <cell r="LG28">
            <v>1</v>
          </cell>
          <cell r="LH28">
            <v>6000</v>
          </cell>
          <cell r="LI28">
            <v>6000</v>
          </cell>
        </row>
        <row r="29">
          <cell r="KM29">
            <v>2.9</v>
          </cell>
          <cell r="KN29"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KO29" t="str">
            <v>m</v>
          </cell>
          <cell r="KP29">
            <v>1</v>
          </cell>
          <cell r="KQ29">
            <v>6363</v>
          </cell>
          <cell r="KR29">
            <v>6363</v>
          </cell>
          <cell r="LD29">
            <v>2.9</v>
          </cell>
          <cell r="LE29"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LF29" t="str">
            <v>m</v>
          </cell>
          <cell r="LG29">
            <v>1</v>
          </cell>
          <cell r="LH29">
            <v>6000</v>
          </cell>
          <cell r="LI29">
            <v>6000</v>
          </cell>
        </row>
        <row r="30">
          <cell r="KM30">
            <v>2.1</v>
          </cell>
          <cell r="KN30"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KO30" t="str">
            <v>m2</v>
          </cell>
          <cell r="KP30">
            <v>1</v>
          </cell>
          <cell r="KQ30">
            <v>12221</v>
          </cell>
          <cell r="KR30">
            <v>12221</v>
          </cell>
          <cell r="LD30">
            <v>2.1</v>
          </cell>
          <cell r="LE30"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LF30" t="str">
            <v>m2</v>
          </cell>
          <cell r="LG30">
            <v>1</v>
          </cell>
          <cell r="LH30">
            <v>22000</v>
          </cell>
          <cell r="LI30">
            <v>22000</v>
          </cell>
        </row>
        <row r="31">
          <cell r="KM31">
            <v>2.11</v>
          </cell>
          <cell r="KN31"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31" t="str">
            <v>m</v>
          </cell>
          <cell r="KP31">
            <v>1</v>
          </cell>
          <cell r="KQ31">
            <v>3232</v>
          </cell>
          <cell r="KR31">
            <v>3232</v>
          </cell>
          <cell r="LD31">
            <v>2.11</v>
          </cell>
          <cell r="LE31"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31" t="str">
            <v>m</v>
          </cell>
          <cell r="LG31">
            <v>1</v>
          </cell>
          <cell r="LH31">
            <v>6000</v>
          </cell>
          <cell r="LI31">
            <v>6000</v>
          </cell>
        </row>
        <row r="32">
          <cell r="KM32">
            <v>2.12</v>
          </cell>
          <cell r="KN32"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KO32" t="str">
            <v>m2</v>
          </cell>
          <cell r="KP32">
            <v>1</v>
          </cell>
          <cell r="KQ32">
            <v>7676</v>
          </cell>
          <cell r="KR32">
            <v>7676</v>
          </cell>
          <cell r="LD32">
            <v>2.12</v>
          </cell>
          <cell r="LE32"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LF32" t="str">
            <v>m2</v>
          </cell>
          <cell r="LG32">
            <v>1</v>
          </cell>
          <cell r="LH32">
            <v>13000</v>
          </cell>
          <cell r="LI32">
            <v>13000</v>
          </cell>
        </row>
        <row r="33">
          <cell r="KM33" t="str">
            <v>2.13</v>
          </cell>
          <cell r="KN33"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KO33" t="str">
            <v>m2</v>
          </cell>
          <cell r="KP33">
            <v>1</v>
          </cell>
          <cell r="KQ33">
            <v>5151</v>
          </cell>
          <cell r="KR33">
            <v>5151</v>
          </cell>
          <cell r="LD33" t="str">
            <v>2.13</v>
          </cell>
          <cell r="LE33"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LF33" t="str">
            <v>m2</v>
          </cell>
          <cell r="LG33">
            <v>1</v>
          </cell>
          <cell r="LH33">
            <v>12000</v>
          </cell>
          <cell r="LI33">
            <v>12000</v>
          </cell>
        </row>
        <row r="34">
          <cell r="KM34" t="str">
            <v>3</v>
          </cell>
          <cell r="KN34" t="str">
            <v>PINTURAS TIPO TRÁFICO  Y PINTURA PARA CANCHAS</v>
          </cell>
          <cell r="KO34">
            <v>0</v>
          </cell>
          <cell r="KP34">
            <v>0</v>
          </cell>
          <cell r="KQ34">
            <v>0</v>
          </cell>
          <cell r="KR34">
            <v>0</v>
          </cell>
          <cell r="LD34" t="str">
            <v>3</v>
          </cell>
          <cell r="LE34" t="str">
            <v>PINTURAS TIPO TRÁFICO  Y PINTURA PARA CANCHAS</v>
          </cell>
          <cell r="LF34">
            <v>0</v>
          </cell>
          <cell r="LG34">
            <v>0</v>
          </cell>
          <cell r="LH34">
            <v>0</v>
          </cell>
          <cell r="LI34">
            <v>0</v>
          </cell>
        </row>
        <row r="35">
          <cell r="KM35">
            <v>3.1</v>
          </cell>
          <cell r="KN35"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KO35" t="str">
            <v>m2</v>
          </cell>
          <cell r="KP35">
            <v>1</v>
          </cell>
          <cell r="KQ35">
            <v>35552</v>
          </cell>
          <cell r="KR35">
            <v>35552</v>
          </cell>
          <cell r="LD35">
            <v>3.1</v>
          </cell>
          <cell r="LE35"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LF35" t="str">
            <v>m2</v>
          </cell>
          <cell r="LG35">
            <v>1</v>
          </cell>
          <cell r="LH35">
            <v>38000</v>
          </cell>
          <cell r="LI35">
            <v>38000</v>
          </cell>
        </row>
        <row r="36">
          <cell r="KM36">
            <v>3.2</v>
          </cell>
          <cell r="KN36"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KO36" t="str">
            <v>m2</v>
          </cell>
          <cell r="KP36">
            <v>1</v>
          </cell>
          <cell r="KQ36">
            <v>17675</v>
          </cell>
          <cell r="KR36">
            <v>17675</v>
          </cell>
          <cell r="LD36">
            <v>3.2</v>
          </cell>
          <cell r="LE36"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LF36" t="str">
            <v>m2</v>
          </cell>
          <cell r="LG36">
            <v>1</v>
          </cell>
          <cell r="LH36">
            <v>38000</v>
          </cell>
          <cell r="LI36">
            <v>38000</v>
          </cell>
        </row>
        <row r="37">
          <cell r="KM37">
            <v>3.3</v>
          </cell>
          <cell r="KN37"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KO37" t="str">
            <v>un</v>
          </cell>
          <cell r="KP37">
            <v>1</v>
          </cell>
          <cell r="KQ37">
            <v>353500</v>
          </cell>
          <cell r="KR37">
            <v>353500</v>
          </cell>
          <cell r="LD37">
            <v>3.3</v>
          </cell>
          <cell r="LE37"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LF37" t="str">
            <v>un</v>
          </cell>
          <cell r="LG37">
            <v>1</v>
          </cell>
          <cell r="LH37">
            <v>420000</v>
          </cell>
          <cell r="LI37">
            <v>420000</v>
          </cell>
        </row>
        <row r="38">
          <cell r="KM38">
            <v>3.4</v>
          </cell>
          <cell r="KN38"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KO38" t="str">
            <v>un</v>
          </cell>
          <cell r="KP38">
            <v>1</v>
          </cell>
          <cell r="KQ38">
            <v>17372</v>
          </cell>
          <cell r="KR38">
            <v>17372</v>
          </cell>
          <cell r="LD38">
            <v>3.4</v>
          </cell>
          <cell r="LE38"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LF38" t="str">
            <v>un</v>
          </cell>
          <cell r="LG38">
            <v>1</v>
          </cell>
          <cell r="LH38">
            <v>75000</v>
          </cell>
          <cell r="LI38">
            <v>75000</v>
          </cell>
        </row>
        <row r="39">
          <cell r="KM39">
            <v>3.5</v>
          </cell>
          <cell r="KN39"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KO39" t="str">
            <v>un</v>
          </cell>
          <cell r="KP39">
            <v>1</v>
          </cell>
          <cell r="KQ39">
            <v>454500</v>
          </cell>
          <cell r="KR39">
            <v>454500</v>
          </cell>
          <cell r="LD39">
            <v>3.5</v>
          </cell>
          <cell r="LE39"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LF39" t="str">
            <v>un</v>
          </cell>
          <cell r="LG39">
            <v>1</v>
          </cell>
          <cell r="LH39">
            <v>650000</v>
          </cell>
          <cell r="LI39">
            <v>650000</v>
          </cell>
        </row>
        <row r="40">
          <cell r="KM40">
            <v>3.6</v>
          </cell>
          <cell r="KN40"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KO40" t="str">
            <v>m</v>
          </cell>
          <cell r="KP40">
            <v>1</v>
          </cell>
          <cell r="KQ40">
            <v>2121</v>
          </cell>
          <cell r="KR40">
            <v>2121</v>
          </cell>
          <cell r="LD40">
            <v>3.6</v>
          </cell>
          <cell r="LE40"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LF40" t="str">
            <v>m</v>
          </cell>
          <cell r="LG40">
            <v>1</v>
          </cell>
          <cell r="LH40">
            <v>5000</v>
          </cell>
          <cell r="LI40">
            <v>5000</v>
          </cell>
        </row>
        <row r="41">
          <cell r="KM41">
            <v>3.7</v>
          </cell>
          <cell r="KN41"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KO41" t="str">
            <v>m2</v>
          </cell>
          <cell r="KP41">
            <v>1</v>
          </cell>
          <cell r="KQ41">
            <v>32522</v>
          </cell>
          <cell r="KR41">
            <v>32522</v>
          </cell>
          <cell r="LD41">
            <v>3.7</v>
          </cell>
          <cell r="LE41"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LF41" t="str">
            <v>m2</v>
          </cell>
          <cell r="LG41">
            <v>1</v>
          </cell>
          <cell r="LH41">
            <v>45000</v>
          </cell>
          <cell r="LI41">
            <v>45000</v>
          </cell>
        </row>
        <row r="42">
          <cell r="KM42">
            <v>3.8</v>
          </cell>
          <cell r="KN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KO42" t="str">
            <v>un</v>
          </cell>
          <cell r="KP42">
            <v>1</v>
          </cell>
          <cell r="KQ42">
            <v>79790</v>
          </cell>
          <cell r="KR42">
            <v>79790</v>
          </cell>
          <cell r="LD42">
            <v>3.8</v>
          </cell>
          <cell r="LE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LF42" t="str">
            <v>un</v>
          </cell>
          <cell r="LG42">
            <v>1</v>
          </cell>
          <cell r="LH42">
            <v>45000</v>
          </cell>
          <cell r="LI42">
            <v>45000</v>
          </cell>
        </row>
        <row r="43">
          <cell r="KM43">
            <v>3.9</v>
          </cell>
          <cell r="KN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KO43" t="str">
            <v>m</v>
          </cell>
          <cell r="KP43">
            <v>1</v>
          </cell>
          <cell r="KQ43">
            <v>42420</v>
          </cell>
          <cell r="KR43">
            <v>42420</v>
          </cell>
          <cell r="LD43">
            <v>3.9</v>
          </cell>
          <cell r="LE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LF43" t="str">
            <v>m</v>
          </cell>
          <cell r="LG43">
            <v>1</v>
          </cell>
          <cell r="LH43">
            <v>18000</v>
          </cell>
          <cell r="LI43">
            <v>18000</v>
          </cell>
        </row>
        <row r="44">
          <cell r="KM44">
            <v>3.1</v>
          </cell>
          <cell r="KN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KO44" t="str">
            <v>un</v>
          </cell>
          <cell r="KP44">
            <v>1</v>
          </cell>
          <cell r="KQ44">
            <v>1111000</v>
          </cell>
          <cell r="KR44">
            <v>1111000</v>
          </cell>
          <cell r="LD44">
            <v>3.1</v>
          </cell>
          <cell r="LE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LF44" t="str">
            <v>un</v>
          </cell>
          <cell r="LG44">
            <v>1</v>
          </cell>
          <cell r="LH44">
            <v>650000</v>
          </cell>
          <cell r="LI44">
            <v>650000</v>
          </cell>
        </row>
        <row r="45">
          <cell r="KM45">
            <v>3.11</v>
          </cell>
          <cell r="KN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KO45" t="str">
            <v>un</v>
          </cell>
          <cell r="KP45">
            <v>1</v>
          </cell>
          <cell r="KQ45">
            <v>911020</v>
          </cell>
          <cell r="KR45">
            <v>911020</v>
          </cell>
          <cell r="LD45">
            <v>3.11</v>
          </cell>
          <cell r="LE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LF45" t="str">
            <v>un</v>
          </cell>
          <cell r="LG45">
            <v>1</v>
          </cell>
          <cell r="LH45">
            <v>535000</v>
          </cell>
          <cell r="LI45">
            <v>535000</v>
          </cell>
        </row>
        <row r="46">
          <cell r="KM46">
            <v>3.12</v>
          </cell>
          <cell r="KN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KO46" t="str">
            <v>und</v>
          </cell>
          <cell r="KP46">
            <v>1</v>
          </cell>
          <cell r="KQ46">
            <v>90122.3</v>
          </cell>
          <cell r="KR46">
            <v>90122.3</v>
          </cell>
          <cell r="LD46">
            <v>3.12</v>
          </cell>
          <cell r="LE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LF46" t="str">
            <v>und</v>
          </cell>
          <cell r="LG46">
            <v>1</v>
          </cell>
          <cell r="LH46">
            <v>49500.000000000007</v>
          </cell>
          <cell r="LI46">
            <v>49500.000000000007</v>
          </cell>
        </row>
        <row r="47">
          <cell r="KM47">
            <v>3.13</v>
          </cell>
          <cell r="KN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KO47" t="str">
            <v>un</v>
          </cell>
          <cell r="KP47">
            <v>1</v>
          </cell>
          <cell r="KQ47">
            <v>186850</v>
          </cell>
          <cell r="KR47">
            <v>186850</v>
          </cell>
          <cell r="LD47">
            <v>3.13</v>
          </cell>
          <cell r="LE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LF47" t="str">
            <v>un</v>
          </cell>
          <cell r="LG47">
            <v>1</v>
          </cell>
          <cell r="LH47">
            <v>560000</v>
          </cell>
          <cell r="LI47">
            <v>560000</v>
          </cell>
        </row>
        <row r="48">
          <cell r="KM48">
            <v>3.14</v>
          </cell>
          <cell r="KN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KO48" t="str">
            <v>m</v>
          </cell>
          <cell r="KP48">
            <v>1</v>
          </cell>
          <cell r="KQ48">
            <v>21715</v>
          </cell>
          <cell r="KR48">
            <v>21715</v>
          </cell>
          <cell r="LD48">
            <v>3.14</v>
          </cell>
          <cell r="LE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LF48" t="str">
            <v>m</v>
          </cell>
          <cell r="LG48">
            <v>1</v>
          </cell>
          <cell r="LH48">
            <v>7000</v>
          </cell>
          <cell r="LI48">
            <v>7000</v>
          </cell>
        </row>
        <row r="49">
          <cell r="KM49" t="str">
            <v>4</v>
          </cell>
          <cell r="KN49" t="str">
            <v>PINTURAS EPÓXICAS Y ANTIHUMEDAD</v>
          </cell>
          <cell r="KO49">
            <v>0</v>
          </cell>
          <cell r="KP49">
            <v>0</v>
          </cell>
          <cell r="KQ49">
            <v>0</v>
          </cell>
          <cell r="KR49">
            <v>0</v>
          </cell>
          <cell r="LD49" t="str">
            <v>4</v>
          </cell>
          <cell r="LE49" t="str">
            <v>PINTURAS EPÓXICAS Y ANTIHUMEDAD</v>
          </cell>
          <cell r="LF49">
            <v>0</v>
          </cell>
          <cell r="LG49">
            <v>0</v>
          </cell>
          <cell r="LH49">
            <v>0</v>
          </cell>
          <cell r="LI49">
            <v>0</v>
          </cell>
        </row>
        <row r="50">
          <cell r="KM50">
            <v>4.0999999999999996</v>
          </cell>
          <cell r="KN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KO50" t="str">
            <v>m2</v>
          </cell>
          <cell r="KP50">
            <v>1</v>
          </cell>
          <cell r="KQ50">
            <v>26260</v>
          </cell>
          <cell r="KR50">
            <v>26260</v>
          </cell>
          <cell r="LD50">
            <v>4.0999999999999996</v>
          </cell>
          <cell r="LE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LF50" t="str">
            <v>m2</v>
          </cell>
          <cell r="LG50">
            <v>1</v>
          </cell>
          <cell r="LH50">
            <v>48000</v>
          </cell>
          <cell r="LI50">
            <v>48000</v>
          </cell>
        </row>
        <row r="51">
          <cell r="KM51">
            <v>4.2</v>
          </cell>
          <cell r="KN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KO51" t="str">
            <v>m2</v>
          </cell>
          <cell r="KP51">
            <v>1</v>
          </cell>
          <cell r="KQ51">
            <v>28280</v>
          </cell>
          <cell r="KR51">
            <v>28280</v>
          </cell>
          <cell r="LD51">
            <v>4.2</v>
          </cell>
          <cell r="LE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LF51" t="str">
            <v>m2</v>
          </cell>
          <cell r="LG51">
            <v>1</v>
          </cell>
          <cell r="LH51">
            <v>53000</v>
          </cell>
          <cell r="LI51">
            <v>53000</v>
          </cell>
        </row>
        <row r="52">
          <cell r="KM52">
            <v>4.3</v>
          </cell>
          <cell r="KN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KO52" t="str">
            <v>m2</v>
          </cell>
          <cell r="KP52">
            <v>1</v>
          </cell>
          <cell r="KQ52">
            <v>11312</v>
          </cell>
          <cell r="KR52">
            <v>11312</v>
          </cell>
          <cell r="LD52">
            <v>4.3</v>
          </cell>
          <cell r="LE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LF52" t="str">
            <v>m2</v>
          </cell>
          <cell r="LG52">
            <v>1</v>
          </cell>
          <cell r="LH52">
            <v>20000</v>
          </cell>
          <cell r="LI52">
            <v>20000</v>
          </cell>
        </row>
        <row r="53">
          <cell r="KM53">
            <v>4.4000000000000004</v>
          </cell>
          <cell r="KN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KO53" t="str">
            <v>m2</v>
          </cell>
          <cell r="KP53">
            <v>1</v>
          </cell>
          <cell r="KQ53">
            <v>12322</v>
          </cell>
          <cell r="KR53">
            <v>12322</v>
          </cell>
          <cell r="LD53">
            <v>4.4000000000000004</v>
          </cell>
          <cell r="LE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LF53" t="str">
            <v>m2</v>
          </cell>
          <cell r="LG53">
            <v>1</v>
          </cell>
          <cell r="LH53">
            <v>22000</v>
          </cell>
          <cell r="LI53">
            <v>22000</v>
          </cell>
        </row>
        <row r="54">
          <cell r="KM54" t="str">
            <v>4.5</v>
          </cell>
          <cell r="KN54" t="str">
            <v>Suministro de MANO DE OBRA para aplicación de Pintura EPÓXICA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KO54" t="str">
            <v>m2</v>
          </cell>
          <cell r="KP54">
            <v>1</v>
          </cell>
          <cell r="KQ54">
            <v>9039.5</v>
          </cell>
          <cell r="KR54">
            <v>9039.5</v>
          </cell>
          <cell r="LD54" t="str">
            <v>4.5</v>
          </cell>
          <cell r="LE54" t="str">
            <v>Suministro de MANO DE OBRA para aplicación de Pintura EPÓXICA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LF54" t="str">
            <v>m2</v>
          </cell>
          <cell r="LG54">
            <v>1</v>
          </cell>
          <cell r="LH54">
            <v>45000</v>
          </cell>
          <cell r="LI54">
            <v>45000</v>
          </cell>
        </row>
        <row r="55">
          <cell r="KM55" t="str">
            <v>5</v>
          </cell>
          <cell r="KN55" t="str">
            <v>PINTURAS ESMALTE</v>
          </cell>
          <cell r="KO55">
            <v>0</v>
          </cell>
          <cell r="KP55">
            <v>0</v>
          </cell>
          <cell r="KQ55">
            <v>0</v>
          </cell>
          <cell r="KR55">
            <v>0</v>
          </cell>
          <cell r="LD55" t="str">
            <v>5</v>
          </cell>
          <cell r="LE55" t="str">
            <v>PINTURAS ESMALTE</v>
          </cell>
          <cell r="LF55">
            <v>0</v>
          </cell>
          <cell r="LG55">
            <v>0</v>
          </cell>
          <cell r="LH55">
            <v>0</v>
          </cell>
          <cell r="LI55">
            <v>0</v>
          </cell>
        </row>
        <row r="56">
          <cell r="KM56" t="str">
            <v>5,1</v>
          </cell>
          <cell r="KN56"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KO56" t="str">
            <v>m2</v>
          </cell>
          <cell r="KP56">
            <v>1</v>
          </cell>
          <cell r="KQ56">
            <v>8059.8</v>
          </cell>
          <cell r="KR56">
            <v>8059.8</v>
          </cell>
          <cell r="LD56" t="str">
            <v>5,1</v>
          </cell>
          <cell r="LE56"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LF56" t="str">
            <v>m2</v>
          </cell>
          <cell r="LG56">
            <v>1</v>
          </cell>
          <cell r="LH56">
            <v>40000</v>
          </cell>
          <cell r="LI56">
            <v>40000</v>
          </cell>
        </row>
        <row r="57">
          <cell r="KM57">
            <v>5.2</v>
          </cell>
          <cell r="KN57"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KO57" t="str">
            <v>m2</v>
          </cell>
          <cell r="KP57">
            <v>1</v>
          </cell>
          <cell r="KQ57">
            <v>10201</v>
          </cell>
          <cell r="KR57">
            <v>10201</v>
          </cell>
          <cell r="LD57">
            <v>5.2</v>
          </cell>
          <cell r="LE57"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LF57" t="str">
            <v>m2</v>
          </cell>
          <cell r="LG57">
            <v>1</v>
          </cell>
          <cell r="LH57">
            <v>45000</v>
          </cell>
          <cell r="LI57">
            <v>45000</v>
          </cell>
        </row>
        <row r="58">
          <cell r="KM58">
            <v>5.3</v>
          </cell>
          <cell r="KN58"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KO58" t="str">
            <v>m2</v>
          </cell>
          <cell r="KP58">
            <v>1</v>
          </cell>
          <cell r="KQ58">
            <v>7563.89</v>
          </cell>
          <cell r="KR58">
            <v>7563.89</v>
          </cell>
          <cell r="LD58">
            <v>5.3</v>
          </cell>
          <cell r="LE58"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LF58" t="str">
            <v>m2</v>
          </cell>
          <cell r="LG58">
            <v>1</v>
          </cell>
          <cell r="LH58">
            <v>33000</v>
          </cell>
          <cell r="LI58">
            <v>33000</v>
          </cell>
        </row>
        <row r="59">
          <cell r="KM59">
            <v>5.4</v>
          </cell>
          <cell r="KN59"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KO59" t="str">
            <v>m</v>
          </cell>
          <cell r="KP59">
            <v>1</v>
          </cell>
          <cell r="KQ59">
            <v>7230.59</v>
          </cell>
          <cell r="KR59">
            <v>7230.59</v>
          </cell>
          <cell r="LD59">
            <v>5.4</v>
          </cell>
          <cell r="LE59"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LF59" t="str">
            <v>m</v>
          </cell>
          <cell r="LG59">
            <v>1</v>
          </cell>
          <cell r="LH59">
            <v>5000</v>
          </cell>
          <cell r="LI59">
            <v>5000</v>
          </cell>
        </row>
        <row r="60">
          <cell r="KM60">
            <v>5.5</v>
          </cell>
          <cell r="KN60"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KO60" t="str">
            <v>m2</v>
          </cell>
          <cell r="KP60">
            <v>1</v>
          </cell>
          <cell r="KQ60">
            <v>12423</v>
          </cell>
          <cell r="KR60">
            <v>12423</v>
          </cell>
          <cell r="LD60">
            <v>5.5</v>
          </cell>
          <cell r="LE60"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LF60" t="str">
            <v>m2</v>
          </cell>
          <cell r="LG60">
            <v>1</v>
          </cell>
          <cell r="LH60">
            <v>23000</v>
          </cell>
          <cell r="LI60">
            <v>23000</v>
          </cell>
        </row>
        <row r="61">
          <cell r="KM61" t="str">
            <v>6</v>
          </cell>
          <cell r="KN61" t="str">
            <v>PINTURA PARA PISOS Y TECHOS EN MADERA</v>
          </cell>
          <cell r="KO61">
            <v>0</v>
          </cell>
          <cell r="KP61">
            <v>0</v>
          </cell>
          <cell r="KQ61">
            <v>0</v>
          </cell>
          <cell r="KR61">
            <v>0</v>
          </cell>
          <cell r="LD61" t="str">
            <v>6</v>
          </cell>
          <cell r="LE61" t="str">
            <v>PINTURA PARA PISOS Y TECHOS EN MADERA</v>
          </cell>
          <cell r="LF61">
            <v>0</v>
          </cell>
          <cell r="LG61">
            <v>0</v>
          </cell>
          <cell r="LH61">
            <v>0</v>
          </cell>
          <cell r="LI61">
            <v>0</v>
          </cell>
        </row>
        <row r="62">
          <cell r="KM62" t="str">
            <v>6,1</v>
          </cell>
          <cell r="KN62"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KO62" t="str">
            <v>m2</v>
          </cell>
          <cell r="KP62">
            <v>1</v>
          </cell>
          <cell r="KQ62">
            <v>14220.8</v>
          </cell>
          <cell r="KR62">
            <v>14220.8</v>
          </cell>
          <cell r="LD62" t="str">
            <v>6,1</v>
          </cell>
          <cell r="LE62"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LF62" t="str">
            <v>m2</v>
          </cell>
          <cell r="LG62">
            <v>1</v>
          </cell>
          <cell r="LH62">
            <v>40000</v>
          </cell>
          <cell r="LI62">
            <v>40000</v>
          </cell>
        </row>
        <row r="63">
          <cell r="KM63" t="str">
            <v>6,2</v>
          </cell>
          <cell r="KN63"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KO63" t="str">
            <v>m2</v>
          </cell>
          <cell r="KP63">
            <v>1</v>
          </cell>
          <cell r="KQ63">
            <v>9615.2000000000007</v>
          </cell>
          <cell r="KR63">
            <v>9615.2000000000007</v>
          </cell>
          <cell r="LD63" t="str">
            <v>6,2</v>
          </cell>
          <cell r="LE63"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LF63" t="str">
            <v>m2</v>
          </cell>
          <cell r="LG63">
            <v>1</v>
          </cell>
          <cell r="LH63">
            <v>32000</v>
          </cell>
          <cell r="LI63">
            <v>32000</v>
          </cell>
        </row>
        <row r="64">
          <cell r="KM64" t="str">
            <v>7</v>
          </cell>
          <cell r="KN64" t="str">
            <v>OBRAS VARIAS</v>
          </cell>
          <cell r="KO64">
            <v>0</v>
          </cell>
          <cell r="KP64">
            <v>0</v>
          </cell>
          <cell r="KQ64">
            <v>0</v>
          </cell>
          <cell r="KR64">
            <v>0</v>
          </cell>
          <cell r="LD64" t="str">
            <v>7</v>
          </cell>
          <cell r="LE64" t="str">
            <v>OBRAS VARIAS</v>
          </cell>
          <cell r="LF64">
            <v>0</v>
          </cell>
          <cell r="LG64">
            <v>0</v>
          </cell>
          <cell r="LH64">
            <v>0</v>
          </cell>
          <cell r="LI64">
            <v>0</v>
          </cell>
        </row>
        <row r="65">
          <cell r="KM65">
            <v>7.1</v>
          </cell>
          <cell r="KN65"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KO65" t="str">
            <v>m2</v>
          </cell>
          <cell r="KP65">
            <v>1</v>
          </cell>
          <cell r="KQ65">
            <v>9090</v>
          </cell>
          <cell r="KR65">
            <v>9090</v>
          </cell>
          <cell r="LD65">
            <v>7.1</v>
          </cell>
          <cell r="LE65"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LF65" t="str">
            <v>m2</v>
          </cell>
          <cell r="LG65">
            <v>1</v>
          </cell>
          <cell r="LH65">
            <v>18000</v>
          </cell>
          <cell r="LI65">
            <v>18000</v>
          </cell>
        </row>
        <row r="66">
          <cell r="KM66">
            <v>7.2</v>
          </cell>
          <cell r="KN66"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KO66" t="str">
            <v>m3</v>
          </cell>
          <cell r="KP66">
            <v>1</v>
          </cell>
          <cell r="KQ66">
            <v>16968</v>
          </cell>
          <cell r="KR66">
            <v>16968</v>
          </cell>
          <cell r="LD66">
            <v>7.2</v>
          </cell>
          <cell r="LE66"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LF66" t="str">
            <v>m3</v>
          </cell>
          <cell r="LG66">
            <v>1</v>
          </cell>
          <cell r="LH66">
            <v>14000</v>
          </cell>
          <cell r="LI66">
            <v>14000</v>
          </cell>
        </row>
        <row r="67">
          <cell r="KM67">
            <v>7.3</v>
          </cell>
          <cell r="KN67"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KO67" t="str">
            <v>m2</v>
          </cell>
          <cell r="KP67">
            <v>1</v>
          </cell>
          <cell r="KQ67">
            <v>7979</v>
          </cell>
          <cell r="KR67">
            <v>7979</v>
          </cell>
          <cell r="LD67">
            <v>7.3</v>
          </cell>
          <cell r="LE67"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LF67" t="str">
            <v>m2</v>
          </cell>
          <cell r="LG67">
            <v>1</v>
          </cell>
          <cell r="LH67">
            <v>35000</v>
          </cell>
          <cell r="LI67">
            <v>35000</v>
          </cell>
        </row>
        <row r="68">
          <cell r="KM68">
            <v>7.4</v>
          </cell>
          <cell r="KN68"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KO68" t="str">
            <v>m2</v>
          </cell>
          <cell r="KP68">
            <v>1</v>
          </cell>
          <cell r="KQ68">
            <v>6565</v>
          </cell>
          <cell r="KR68">
            <v>6565</v>
          </cell>
          <cell r="LD68">
            <v>7.4</v>
          </cell>
          <cell r="LE68"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LF68" t="str">
            <v>m2</v>
          </cell>
          <cell r="LG68">
            <v>1</v>
          </cell>
          <cell r="LH68">
            <v>8000</v>
          </cell>
          <cell r="LI68">
            <v>8000</v>
          </cell>
        </row>
        <row r="69">
          <cell r="KM69">
            <v>7.5</v>
          </cell>
          <cell r="KN69"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69" t="str">
            <v>día</v>
          </cell>
          <cell r="KP69">
            <v>1</v>
          </cell>
          <cell r="KQ69">
            <v>31108</v>
          </cell>
          <cell r="KR69">
            <v>31108</v>
          </cell>
          <cell r="LD69">
            <v>7.5</v>
          </cell>
          <cell r="LE69"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69" t="str">
            <v>día</v>
          </cell>
          <cell r="LG69">
            <v>1</v>
          </cell>
          <cell r="LH69">
            <v>15000</v>
          </cell>
          <cell r="LI69">
            <v>15000</v>
          </cell>
        </row>
        <row r="70">
          <cell r="KM70">
            <v>7.6</v>
          </cell>
          <cell r="KN70"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0" t="str">
            <v>día</v>
          </cell>
          <cell r="KP70">
            <v>1</v>
          </cell>
          <cell r="KQ70">
            <v>70000</v>
          </cell>
          <cell r="KR70">
            <v>70000</v>
          </cell>
          <cell r="LD70">
            <v>7.6</v>
          </cell>
          <cell r="LE70"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0" t="str">
            <v>día</v>
          </cell>
          <cell r="LG70">
            <v>1</v>
          </cell>
          <cell r="LH70">
            <v>30000</v>
          </cell>
          <cell r="LI70">
            <v>30000</v>
          </cell>
        </row>
        <row r="71">
          <cell r="KM71">
            <v>7.7</v>
          </cell>
          <cell r="KN71"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1" t="str">
            <v>día</v>
          </cell>
          <cell r="KP71">
            <v>1</v>
          </cell>
          <cell r="KQ71">
            <v>68680</v>
          </cell>
          <cell r="KR71">
            <v>68680</v>
          </cell>
          <cell r="LD71">
            <v>7.7</v>
          </cell>
          <cell r="LE71"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1" t="str">
            <v>día</v>
          </cell>
          <cell r="LG71">
            <v>1</v>
          </cell>
          <cell r="LH71">
            <v>60000</v>
          </cell>
          <cell r="LI71">
            <v>60000</v>
          </cell>
        </row>
        <row r="72">
          <cell r="KM72">
            <v>7.8</v>
          </cell>
          <cell r="KN72"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2" t="str">
            <v>día</v>
          </cell>
          <cell r="KP72">
            <v>1</v>
          </cell>
          <cell r="KQ72">
            <v>99485</v>
          </cell>
          <cell r="KR72">
            <v>99485</v>
          </cell>
          <cell r="LD72">
            <v>7.8</v>
          </cell>
          <cell r="LE72"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2" t="str">
            <v>día</v>
          </cell>
          <cell r="LG72">
            <v>1</v>
          </cell>
          <cell r="LH72">
            <v>75000</v>
          </cell>
          <cell r="LI72">
            <v>75000</v>
          </cell>
        </row>
        <row r="73">
          <cell r="KM73">
            <v>7.9</v>
          </cell>
          <cell r="KN73"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3" t="str">
            <v>día</v>
          </cell>
          <cell r="KP73">
            <v>1</v>
          </cell>
          <cell r="KQ73">
            <v>11110</v>
          </cell>
          <cell r="KR73">
            <v>11110</v>
          </cell>
          <cell r="LD73">
            <v>7.9</v>
          </cell>
          <cell r="LE73"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3" t="str">
            <v>día</v>
          </cell>
          <cell r="LG73">
            <v>1</v>
          </cell>
          <cell r="LH73">
            <v>90000</v>
          </cell>
          <cell r="LI73">
            <v>90000</v>
          </cell>
        </row>
        <row r="74">
          <cell r="KM74">
            <v>7.1</v>
          </cell>
          <cell r="KN74"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4" t="str">
            <v>día</v>
          </cell>
          <cell r="KP74">
            <v>1</v>
          </cell>
          <cell r="KQ74">
            <v>160000</v>
          </cell>
          <cell r="KR74">
            <v>160000</v>
          </cell>
          <cell r="LD74">
            <v>7.1</v>
          </cell>
          <cell r="LE74"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4" t="str">
            <v>día</v>
          </cell>
          <cell r="LG74">
            <v>1</v>
          </cell>
          <cell r="LH74">
            <v>110000</v>
          </cell>
          <cell r="LI74">
            <v>110000</v>
          </cell>
        </row>
        <row r="75">
          <cell r="KM75">
            <v>7.11</v>
          </cell>
          <cell r="KN75"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5" t="str">
            <v>día</v>
          </cell>
          <cell r="KP75">
            <v>1</v>
          </cell>
          <cell r="KQ75">
            <v>190000</v>
          </cell>
          <cell r="KR75">
            <v>190000</v>
          </cell>
          <cell r="LD75">
            <v>7.11</v>
          </cell>
          <cell r="LE75"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5" t="str">
            <v>día</v>
          </cell>
          <cell r="LG75">
            <v>1</v>
          </cell>
          <cell r="LH75">
            <v>125000</v>
          </cell>
          <cell r="LI75">
            <v>125000</v>
          </cell>
        </row>
        <row r="76">
          <cell r="KM76">
            <v>7.12</v>
          </cell>
          <cell r="KN76"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KO76" t="str">
            <v>m2</v>
          </cell>
          <cell r="KP76">
            <v>1</v>
          </cell>
          <cell r="KQ76">
            <v>8080</v>
          </cell>
          <cell r="KR76">
            <v>8080</v>
          </cell>
          <cell r="LD76">
            <v>7.12</v>
          </cell>
          <cell r="LE76"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LF76" t="str">
            <v>m2</v>
          </cell>
          <cell r="LG76">
            <v>1</v>
          </cell>
          <cell r="LH76">
            <v>28000</v>
          </cell>
          <cell r="LI76">
            <v>28000</v>
          </cell>
        </row>
      </sheetData>
      <sheetData sheetId="7"/>
      <sheetData sheetId="8"/>
      <sheetData sheetId="9"/>
      <sheetData sheetId="10">
        <row r="11">
          <cell r="I11">
            <v>120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7"/>
  <sheetViews>
    <sheetView tabSelected="1" workbookViewId="0">
      <selection activeCell="E6" sqref="E6"/>
    </sheetView>
  </sheetViews>
  <sheetFormatPr baseColWidth="10" defaultColWidth="11.42578125" defaultRowHeight="15" x14ac:dyDescent="0.25"/>
  <cols>
    <col min="1" max="1" width="5.85546875" style="1" bestFit="1" customWidth="1"/>
    <col min="2" max="2" width="83.85546875" style="1" customWidth="1"/>
    <col min="3" max="16384" width="11.42578125" style="1"/>
  </cols>
  <sheetData>
    <row r="1" spans="1:2" ht="37.5" customHeight="1" x14ac:dyDescent="0.25">
      <c r="A1" s="530" t="s">
        <v>0</v>
      </c>
      <c r="B1" s="531"/>
    </row>
    <row r="2" spans="1:2" ht="51" customHeight="1" x14ac:dyDescent="0.25">
      <c r="A2" s="532" t="s">
        <v>177</v>
      </c>
      <c r="B2" s="533"/>
    </row>
    <row r="3" spans="1:2" ht="18" x14ac:dyDescent="0.25">
      <c r="A3" s="532" t="s">
        <v>1</v>
      </c>
      <c r="B3" s="533"/>
    </row>
    <row r="4" spans="1:2" ht="133.5" customHeight="1" x14ac:dyDescent="0.25">
      <c r="A4" s="534" t="s">
        <v>178</v>
      </c>
      <c r="B4" s="535"/>
    </row>
    <row r="5" spans="1:2" ht="27" customHeight="1" x14ac:dyDescent="0.25">
      <c r="A5" s="536"/>
      <c r="B5" s="537"/>
    </row>
    <row r="6" spans="1:2" ht="15.75" x14ac:dyDescent="0.25">
      <c r="A6" s="2"/>
      <c r="B6" s="2"/>
    </row>
    <row r="7" spans="1:2" ht="29.25" customHeight="1" x14ac:dyDescent="0.25">
      <c r="A7" s="3" t="s">
        <v>2</v>
      </c>
      <c r="B7" s="4" t="s">
        <v>3</v>
      </c>
    </row>
    <row r="8" spans="1:2" ht="22.5" customHeight="1" x14ac:dyDescent="0.2">
      <c r="A8" s="5">
        <v>1</v>
      </c>
      <c r="B8" s="219" t="s">
        <v>179</v>
      </c>
    </row>
    <row r="9" spans="1:2" x14ac:dyDescent="0.2">
      <c r="A9" s="5">
        <v>2</v>
      </c>
      <c r="B9" s="219" t="s">
        <v>387</v>
      </c>
    </row>
    <row r="10" spans="1:2" x14ac:dyDescent="0.2">
      <c r="A10" s="5">
        <v>3</v>
      </c>
      <c r="B10" s="219" t="s">
        <v>388</v>
      </c>
    </row>
    <row r="11" spans="1:2" hidden="1" x14ac:dyDescent="0.2">
      <c r="A11" s="5">
        <v>4</v>
      </c>
      <c r="B11" s="219"/>
    </row>
    <row r="12" spans="1:2" hidden="1" x14ac:dyDescent="0.2">
      <c r="A12" s="5">
        <v>5</v>
      </c>
      <c r="B12" s="219"/>
    </row>
    <row r="13" spans="1:2" hidden="1" x14ac:dyDescent="0.2">
      <c r="A13" s="5">
        <v>6</v>
      </c>
      <c r="B13" s="219"/>
    </row>
    <row r="14" spans="1:2" hidden="1" x14ac:dyDescent="0.2">
      <c r="A14" s="5">
        <v>7</v>
      </c>
      <c r="B14" s="219"/>
    </row>
    <row r="15" spans="1:2" hidden="1" x14ac:dyDescent="0.2">
      <c r="A15" s="5">
        <v>8</v>
      </c>
      <c r="B15" s="219"/>
    </row>
    <row r="16" spans="1:2" hidden="1" x14ac:dyDescent="0.2">
      <c r="A16" s="5">
        <v>9</v>
      </c>
      <c r="B16" s="219"/>
    </row>
    <row r="17" spans="1:2" hidden="1" x14ac:dyDescent="0.2">
      <c r="A17" s="5">
        <v>10</v>
      </c>
      <c r="B17" s="219"/>
    </row>
    <row r="18" spans="1:2" hidden="1" x14ac:dyDescent="0.2">
      <c r="A18" s="5">
        <v>11</v>
      </c>
      <c r="B18" s="219"/>
    </row>
    <row r="19" spans="1:2" hidden="1" x14ac:dyDescent="0.2">
      <c r="A19" s="5">
        <v>12</v>
      </c>
      <c r="B19" s="219"/>
    </row>
    <row r="20" spans="1:2" hidden="1" x14ac:dyDescent="0.2">
      <c r="A20" s="5">
        <v>13</v>
      </c>
      <c r="B20" s="219"/>
    </row>
    <row r="21" spans="1:2" hidden="1" x14ac:dyDescent="0.2">
      <c r="A21" s="5">
        <v>14</v>
      </c>
      <c r="B21" s="219"/>
    </row>
    <row r="22" spans="1:2" hidden="1" x14ac:dyDescent="0.2">
      <c r="A22" s="5">
        <v>15</v>
      </c>
      <c r="B22" s="164"/>
    </row>
    <row r="23" spans="1:2" hidden="1" x14ac:dyDescent="0.2">
      <c r="A23" s="5">
        <v>16</v>
      </c>
      <c r="B23" s="163"/>
    </row>
    <row r="24" spans="1:2" hidden="1" x14ac:dyDescent="0.2">
      <c r="A24" s="5">
        <v>17</v>
      </c>
      <c r="B24" s="163"/>
    </row>
    <row r="25" spans="1:2" x14ac:dyDescent="0.25">
      <c r="A25" s="6"/>
      <c r="B25" s="7"/>
    </row>
    <row r="26" spans="1:2" ht="12.75" customHeight="1" x14ac:dyDescent="0.25">
      <c r="A26" s="529" t="s">
        <v>4</v>
      </c>
      <c r="B26" s="529"/>
    </row>
    <row r="27" spans="1:2" ht="70.5" customHeight="1" x14ac:dyDescent="0.25">
      <c r="A27" s="529" t="s">
        <v>180</v>
      </c>
      <c r="B27" s="529"/>
    </row>
  </sheetData>
  <sheetProtection algorithmName="SHA-512" hashValue="Sa++5ezqp7WSVMGUfIiTH45XnVLihz4vqn+H5Il5gR5QJgZoAPn0WaayO5PRPYLaBzyZwKblsHEkXxUdLpkI1Q==" saltValue="0yp1scbvaTOJ7+EvdCcuaw==" spinCount="100000" sheet="1" objects="1" scenarios="1"/>
  <mergeCells count="7">
    <mergeCell ref="A27:B27"/>
    <mergeCell ref="A1:B1"/>
    <mergeCell ref="A2:B2"/>
    <mergeCell ref="A3:B3"/>
    <mergeCell ref="A4:B4"/>
    <mergeCell ref="A5:B5"/>
    <mergeCell ref="A26:B26"/>
  </mergeCells>
  <pageMargins left="0.7" right="0.7" top="0.75" bottom="0.75" header="0.3" footer="0.3"/>
  <pageSetup paperSize="9" orientation="portrait" horizontalDpi="4294967292"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U42"/>
  <sheetViews>
    <sheetView showGridLines="0" topLeftCell="A7" zoomScaleNormal="100" workbookViewId="0">
      <selection activeCell="H14" sqref="H14:I14"/>
    </sheetView>
  </sheetViews>
  <sheetFormatPr baseColWidth="10" defaultColWidth="11.42578125" defaultRowHeight="15.75" x14ac:dyDescent="0.25"/>
  <cols>
    <col min="1" max="1" width="4.42578125" style="81" customWidth="1"/>
    <col min="2" max="2" width="6.140625" style="81" customWidth="1"/>
    <col min="3" max="3" width="17" style="81" customWidth="1"/>
    <col min="4" max="4" width="16" style="81" customWidth="1"/>
    <col min="5" max="5" width="5.42578125" style="81" customWidth="1"/>
    <col min="6" max="6" width="10" style="81" customWidth="1"/>
    <col min="7" max="7" width="17" style="81" customWidth="1"/>
    <col min="8" max="8" width="14.140625" style="81" bestFit="1" customWidth="1"/>
    <col min="9" max="9" width="8.5703125" style="81" customWidth="1"/>
    <col min="10" max="10" width="13.140625" style="81" bestFit="1" customWidth="1"/>
    <col min="11" max="11" width="11.5703125" style="81" customWidth="1"/>
    <col min="12" max="12" width="8.85546875" style="81" hidden="1" customWidth="1"/>
    <col min="13" max="13" width="10.140625" style="81" customWidth="1"/>
    <col min="14" max="14" width="13.85546875" style="81" customWidth="1"/>
    <col min="15" max="15" width="18.85546875" style="81" customWidth="1"/>
    <col min="16" max="16" width="18.42578125" style="81" customWidth="1"/>
    <col min="17" max="17" width="29" style="81" customWidth="1"/>
    <col min="18" max="18" width="13.7109375" style="80" customWidth="1"/>
    <col min="19" max="19" width="8.28515625" style="80" customWidth="1"/>
    <col min="20" max="21" width="13.7109375" style="81" customWidth="1"/>
    <col min="22" max="16384" width="11.42578125" style="81"/>
  </cols>
  <sheetData>
    <row r="2" spans="2:21" ht="25.5" customHeight="1" x14ac:dyDescent="0.25">
      <c r="B2" s="856" t="str">
        <f>+'1_ENTREGA'!A1</f>
        <v>UNIVERSIDAD DE ANTIOQUIA</v>
      </c>
      <c r="C2" s="857"/>
      <c r="D2" s="857"/>
      <c r="E2" s="857"/>
      <c r="F2" s="857"/>
      <c r="G2" s="857"/>
      <c r="H2" s="857"/>
      <c r="I2" s="857"/>
      <c r="J2" s="857"/>
      <c r="K2" s="857"/>
      <c r="L2" s="857"/>
      <c r="M2" s="857"/>
      <c r="N2" s="857"/>
      <c r="O2" s="857"/>
      <c r="P2" s="857"/>
      <c r="Q2" s="858"/>
    </row>
    <row r="3" spans="2:21" ht="48" customHeight="1" x14ac:dyDescent="0.25">
      <c r="B3" s="859" t="str">
        <f>+'1_ENTREGA'!A2</f>
        <v>Invitación Pública N° VA-038-2021</v>
      </c>
      <c r="C3" s="860"/>
      <c r="D3" s="860"/>
      <c r="E3" s="860"/>
      <c r="F3" s="860"/>
      <c r="G3" s="860"/>
      <c r="H3" s="860"/>
      <c r="I3" s="860"/>
      <c r="J3" s="860"/>
      <c r="K3" s="860"/>
      <c r="L3" s="860"/>
      <c r="M3" s="860"/>
      <c r="N3" s="860"/>
      <c r="O3" s="860"/>
      <c r="P3" s="860"/>
      <c r="Q3" s="861"/>
    </row>
    <row r="4" spans="2:21" ht="69" customHeight="1" x14ac:dyDescent="0.25">
      <c r="B4" s="859" t="str">
        <f>+'1_ENTREGA'!A4</f>
        <v>El (LA) CONTRATISTA se compromete con LA CONTRATANTE bajo su exclusiva responsabilidad, con completa autonomía técnica, directiva, administrativa y financiera, a prestar el servicio de Fumigación y control de plagas y roedores en todas las sedes, regionales, casas, haciendas y edificaciones propiedad de la Universidad de Antioquia, ubicadas en el departamento de Antioquia, bajo la modalidad de precios unitarios fijos, no reajustables.</v>
      </c>
      <c r="C4" s="860"/>
      <c r="D4" s="860"/>
      <c r="E4" s="860"/>
      <c r="F4" s="860"/>
      <c r="G4" s="860"/>
      <c r="H4" s="860"/>
      <c r="I4" s="860"/>
      <c r="J4" s="860"/>
      <c r="K4" s="860"/>
      <c r="L4" s="860"/>
      <c r="M4" s="860"/>
      <c r="N4" s="860"/>
      <c r="O4" s="860"/>
      <c r="P4" s="860"/>
      <c r="Q4" s="861"/>
    </row>
    <row r="5" spans="2:21" ht="26.25" customHeight="1" x14ac:dyDescent="0.25">
      <c r="B5" s="862" t="s">
        <v>73</v>
      </c>
      <c r="C5" s="863"/>
      <c r="D5" s="863"/>
      <c r="E5" s="863"/>
      <c r="F5" s="863"/>
      <c r="G5" s="863"/>
      <c r="H5" s="863"/>
      <c r="I5" s="863"/>
      <c r="J5" s="863"/>
      <c r="K5" s="863"/>
      <c r="L5" s="863"/>
      <c r="M5" s="863"/>
      <c r="N5" s="863"/>
      <c r="O5" s="863"/>
      <c r="P5" s="863"/>
      <c r="Q5" s="864"/>
    </row>
    <row r="6" spans="2:21" ht="16.5" thickBot="1" x14ac:dyDescent="0.3">
      <c r="B6" s="82"/>
      <c r="C6" s="82"/>
      <c r="D6" s="82"/>
      <c r="E6" s="82"/>
      <c r="F6" s="82"/>
      <c r="G6" s="82"/>
      <c r="H6" s="82"/>
      <c r="I6" s="82"/>
      <c r="J6" s="82"/>
      <c r="K6" s="82"/>
      <c r="L6" s="82"/>
      <c r="M6" s="82"/>
      <c r="N6" s="82"/>
      <c r="O6" s="82"/>
      <c r="P6" s="82"/>
    </row>
    <row r="7" spans="2:21" ht="18" customHeight="1" thickBot="1" x14ac:dyDescent="0.3">
      <c r="B7" s="865" t="s">
        <v>74</v>
      </c>
      <c r="C7" s="865"/>
      <c r="D7" s="208">
        <v>3942.73</v>
      </c>
      <c r="E7" s="865" t="s">
        <v>75</v>
      </c>
      <c r="F7" s="865"/>
      <c r="G7" s="865"/>
      <c r="H7" s="866" t="s">
        <v>76</v>
      </c>
      <c r="I7" s="866"/>
      <c r="J7" s="866"/>
      <c r="K7" s="866"/>
      <c r="L7" s="866"/>
      <c r="M7" s="82"/>
      <c r="N7" s="82"/>
      <c r="O7" s="83" t="s">
        <v>77</v>
      </c>
      <c r="P7" s="84">
        <f>'5.2.1, EXPERIENCIA GRAL'!N6</f>
        <v>215411420</v>
      </c>
      <c r="Q7" s="158"/>
      <c r="R7" s="159"/>
    </row>
    <row r="8" spans="2:21" ht="20.25" customHeight="1" thickBot="1" x14ac:dyDescent="0.3">
      <c r="B8" s="849" t="s">
        <v>78</v>
      </c>
      <c r="C8" s="849"/>
      <c r="D8" s="209">
        <v>44593</v>
      </c>
      <c r="E8" s="210">
        <v>1</v>
      </c>
      <c r="F8" s="867" t="s">
        <v>81</v>
      </c>
      <c r="G8" s="867"/>
      <c r="H8" s="85">
        <f>IF(($D$7-TRUNC($D$7))&lt;=0.5,1,2)</f>
        <v>2</v>
      </c>
      <c r="I8" s="868" t="str">
        <f>IF(H8=3,VLOOKUP(H8,$E$8:$F$9,2,FALSE),IF(H8=2,VLOOKUP(H8,$E$8:$F$9,2,FALSE),IF(H8=1,VLOOKUP(H8,$E$8:$F$9,2,FALSE),"NINGUNO")))</f>
        <v xml:space="preserve">Media aritmética </v>
      </c>
      <c r="J8" s="868"/>
      <c r="K8" s="869">
        <f ca="1">IFERROR(IF($I$8="Media aritmética",ROUND(SUM(G15:G17)/P8,2),ROUND(_xlfn.STDEV.P(G15:G17),2)),"")</f>
        <v>0</v>
      </c>
      <c r="L8" s="869"/>
      <c r="M8" s="157" t="str">
        <f ca="1">IFERROR(IF($I$8="Media aritmética",ROUND(SUM(H15:H31)/P8,4),ROUND(_xlfn.STDEV.P(H15:H31),4)),"")</f>
        <v/>
      </c>
      <c r="N8" s="82"/>
      <c r="O8" s="86" t="s">
        <v>79</v>
      </c>
      <c r="P8" s="87">
        <f>IFERROR(COUNTIF(F15:F31,"H"),0)</f>
        <v>1</v>
      </c>
      <c r="Q8" s="158"/>
    </row>
    <row r="9" spans="2:21" ht="54" customHeight="1" thickBot="1" x14ac:dyDescent="0.3">
      <c r="B9" s="849" t="s">
        <v>80</v>
      </c>
      <c r="C9" s="849"/>
      <c r="D9" s="211">
        <v>181018000</v>
      </c>
      <c r="E9" s="210">
        <v>2</v>
      </c>
      <c r="F9" s="867" t="s">
        <v>157</v>
      </c>
      <c r="G9" s="867"/>
      <c r="H9" s="82"/>
      <c r="I9" s="82"/>
      <c r="J9" s="82"/>
      <c r="K9" s="82"/>
      <c r="L9" s="82"/>
      <c r="M9" s="82"/>
      <c r="N9" s="88"/>
      <c r="O9" s="82"/>
      <c r="P9" s="82"/>
    </row>
    <row r="10" spans="2:21" ht="21" hidden="1" customHeight="1" thickBot="1" x14ac:dyDescent="0.3">
      <c r="B10" s="849" t="s">
        <v>82</v>
      </c>
      <c r="C10" s="849"/>
      <c r="D10" s="212"/>
      <c r="E10" s="82"/>
      <c r="F10" s="82"/>
      <c r="G10" s="82"/>
      <c r="H10" s="82"/>
      <c r="I10" s="82"/>
      <c r="J10" s="82"/>
      <c r="K10" s="82"/>
      <c r="L10" s="82"/>
      <c r="M10" s="82"/>
      <c r="N10" s="82"/>
      <c r="O10" s="82"/>
      <c r="P10" s="82"/>
    </row>
    <row r="11" spans="2:21" ht="21" customHeight="1" x14ac:dyDescent="0.25">
      <c r="B11" s="82"/>
      <c r="C11" s="82"/>
      <c r="D11" s="89"/>
      <c r="E11" s="82"/>
      <c r="F11" s="82"/>
      <c r="G11" s="82"/>
      <c r="H11" s="82"/>
      <c r="I11" s="82"/>
      <c r="J11" s="82"/>
      <c r="K11" s="82"/>
      <c r="L11" s="82"/>
      <c r="M11" s="82"/>
      <c r="N11" s="82"/>
      <c r="O11" s="82"/>
      <c r="P11" s="82"/>
    </row>
    <row r="12" spans="2:21" ht="28.5" customHeight="1" x14ac:dyDescent="0.25">
      <c r="B12" s="82"/>
      <c r="C12" s="82"/>
      <c r="D12" s="89"/>
      <c r="E12" s="82"/>
      <c r="F12" s="82"/>
      <c r="G12" s="82"/>
      <c r="I12" s="850" t="s">
        <v>83</v>
      </c>
      <c r="J12" s="851"/>
      <c r="K12" s="851"/>
      <c r="L12" s="852"/>
      <c r="M12" s="90" t="s">
        <v>62</v>
      </c>
      <c r="N12" s="82"/>
    </row>
    <row r="13" spans="2:21" ht="18" customHeight="1" x14ac:dyDescent="0.25">
      <c r="B13" s="91"/>
      <c r="C13" s="88"/>
      <c r="D13" s="91"/>
      <c r="E13" s="88"/>
      <c r="F13" s="92" t="s">
        <v>84</v>
      </c>
      <c r="G13" s="88"/>
      <c r="I13" s="213">
        <v>100</v>
      </c>
      <c r="J13" s="213">
        <v>120</v>
      </c>
      <c r="K13" s="213">
        <v>80</v>
      </c>
      <c r="L13" s="213">
        <v>100</v>
      </c>
      <c r="M13" s="90">
        <f>+SUM(I13:K13)</f>
        <v>300</v>
      </c>
      <c r="N13" s="82"/>
    </row>
    <row r="14" spans="2:21" ht="47.25" customHeight="1" x14ac:dyDescent="0.25">
      <c r="B14" s="93" t="s">
        <v>85</v>
      </c>
      <c r="C14" s="850" t="s">
        <v>86</v>
      </c>
      <c r="D14" s="851"/>
      <c r="E14" s="852"/>
      <c r="F14" s="94" t="s">
        <v>87</v>
      </c>
      <c r="G14" s="93" t="s">
        <v>88</v>
      </c>
      <c r="H14" s="850" t="s">
        <v>156</v>
      </c>
      <c r="I14" s="852"/>
      <c r="J14" s="95" t="s">
        <v>89</v>
      </c>
      <c r="K14" s="273" t="s">
        <v>90</v>
      </c>
      <c r="L14" s="273" t="s">
        <v>155</v>
      </c>
      <c r="M14" s="96" t="s">
        <v>91</v>
      </c>
      <c r="N14" s="96" t="s">
        <v>92</v>
      </c>
      <c r="O14" s="850" t="s">
        <v>93</v>
      </c>
      <c r="P14" s="851"/>
      <c r="Q14" s="852"/>
      <c r="T14" s="855" t="s">
        <v>94</v>
      </c>
      <c r="U14" s="855"/>
    </row>
    <row r="15" spans="2:21" s="104" customFormat="1" ht="69.95" customHeight="1" x14ac:dyDescent="0.25">
      <c r="B15" s="97">
        <v>1</v>
      </c>
      <c r="C15" s="843" t="str">
        <f>IF(B15="","",VLOOKUP(B15,LISTA_OFERENTES,2,FALSE))</f>
        <v>CONTROL REGIONAL DE HIGIENE MANTENIMIENTO S.A.S.</v>
      </c>
      <c r="D15" s="844"/>
      <c r="E15" s="845"/>
      <c r="F15" s="98" t="str">
        <f>IFERROR(IF(VLOOKUP(B15,ESTATUS,8,FALSE)=0, " ",VLOOKUP(B15,ESTATUS,8,FALSE))," ")</f>
        <v>NH</v>
      </c>
      <c r="G15" s="99" t="str">
        <f t="shared" ref="G15:G31" si="0">IF(OR(F15="NH",F15=""),"",IF(VLOOKUP(B15,V_UNITARIOS,3,FALSE)&gt;$D$9,"REVISAR",ROUND(VLOOKUP(B15,V_UNITARIOS,3,FALSE),0)))</f>
        <v/>
      </c>
      <c r="H15" s="853" t="str">
        <f>IF(G15="","",IF($I$8="Media aritmética",(G15&lt;=$K$8)*100+(G15&gt;$K$8)*0,IF(AND((AVERAGE($G$15:$G$27)-$K$8/2&lt;=G15),(G15&lt;=(AVERAGE($G$15:$G$27)+$K$8/2))),100,0)))</f>
        <v/>
      </c>
      <c r="I15" s="854"/>
      <c r="J15" s="101" t="str">
        <f t="shared" ref="J15:J31" si="1">+IF(F15="H",HLOOKUP(B15,PT_2,3,FALSE),"")</f>
        <v/>
      </c>
      <c r="K15" s="274" t="str">
        <f t="shared" ref="K15:K31" si="2">+IF(F15="H",HLOOKUP(B15,PT_2,4,FALSE),"")</f>
        <v/>
      </c>
      <c r="L15" s="101" t="str">
        <f>IF(F15="H",($L$13*(MIN($H$15:$H$27)/#REF!))," ")</f>
        <v xml:space="preserve"> </v>
      </c>
      <c r="M15" s="102" t="str">
        <f>IF(OR(F15="",F15="NH"),"",SUM(H15:L15))</f>
        <v/>
      </c>
      <c r="N15" s="103" t="str">
        <f t="shared" ref="N15:N31" si="3">IFERROR(IF(OR(F15=" ",F15="NH")," ",VLOOKUP(M15,ORDEN,2,FALSE))," ")</f>
        <v xml:space="preserve"> </v>
      </c>
      <c r="O15" s="846" t="str">
        <f>RESUMEN!I5</f>
        <v>Se verifica la capacidad financiera según lo estipulado en el decreto 579 del 31 de mayo del 2021 y se determina que el oferente no cumple con el capital de trabajo solicitado en los Términos de Referencia</v>
      </c>
      <c r="P15" s="847"/>
      <c r="Q15" s="848"/>
      <c r="T15" s="105">
        <f ca="1">IFERROR(LARGE($M$15:$M$27,U15)," ")</f>
        <v>300</v>
      </c>
      <c r="U15" s="106">
        <v>1</v>
      </c>
    </row>
    <row r="16" spans="2:21" s="104" customFormat="1" x14ac:dyDescent="0.25">
      <c r="B16" s="97">
        <v>2</v>
      </c>
      <c r="C16" s="843" t="str">
        <f t="shared" ref="C16:C30" si="4">IF(B16="","",VLOOKUP(B16,LISTA_OFERENTES,2,FALSE))</f>
        <v>FUMIGADORES DE COLOMBIA FUMICOL S.A.S.</v>
      </c>
      <c r="D16" s="844"/>
      <c r="E16" s="845"/>
      <c r="F16" s="98" t="str">
        <f t="shared" ref="F16:F31" si="5">IFERROR(IF(VLOOKUP(B16,ESTATUS,8,FALSE)=0, " ",VLOOKUP(B16,ESTATUS,8,FALSE))," ")</f>
        <v>H</v>
      </c>
      <c r="G16" s="99">
        <f t="shared" ca="1" si="0"/>
        <v>167304561</v>
      </c>
      <c r="H16" s="853">
        <f ca="1">IF(G16="","",IF($I$8="Media aritmética",(G16&lt;=$K$8)*100+(G16&gt;$K$8)*0,IF(AND((AVERAGE($G$15:$G$17)-$K$8/2&lt;=G16),(G16&lt;=(AVERAGE($G$15:$G$17)+$K$8/2))),100,0)))</f>
        <v>100</v>
      </c>
      <c r="I16" s="854"/>
      <c r="J16" s="101">
        <f t="shared" si="1"/>
        <v>120.00000000000003</v>
      </c>
      <c r="K16" s="274">
        <f t="shared" si="2"/>
        <v>80</v>
      </c>
      <c r="L16" s="101" t="e">
        <f ca="1">IF(F16="H",($L$13*(MIN($H$15:$H$27)/#REF!))," ")</f>
        <v>#REF!</v>
      </c>
      <c r="M16" s="102">
        <f ca="1">IF(OR(F16="",F16="NH"),"",SUM(H16:K16))</f>
        <v>300</v>
      </c>
      <c r="N16" s="103">
        <f t="shared" ca="1" si="3"/>
        <v>1</v>
      </c>
      <c r="O16" s="846"/>
      <c r="P16" s="847"/>
      <c r="Q16" s="848"/>
      <c r="T16" s="105">
        <f t="shared" ref="T16:T31" ca="1" si="6">IFERROR(LARGE($M$15:$M$27,U16)," ")</f>
        <v>0</v>
      </c>
      <c r="U16" s="106">
        <v>2</v>
      </c>
    </row>
    <row r="17" spans="2:21" s="104" customFormat="1" ht="80.099999999999994" customHeight="1" x14ac:dyDescent="0.25">
      <c r="B17" s="97">
        <v>3</v>
      </c>
      <c r="C17" s="843" t="str">
        <f t="shared" si="4"/>
        <v>TRULY NOLEN SOLUCIONES  S.A.S.</v>
      </c>
      <c r="D17" s="844"/>
      <c r="E17" s="845"/>
      <c r="F17" s="98" t="str">
        <f t="shared" si="5"/>
        <v>NH</v>
      </c>
      <c r="G17" s="99" t="str">
        <f t="shared" si="0"/>
        <v/>
      </c>
      <c r="H17" s="853" t="str">
        <f>IF(G17="","",IF($I$8="Media aritmética",(G17&lt;=$K$8)*100+(G17&gt;$K$8)*0,IF(AND((AVERAGE($G$15:$G$27)-$K$8/2&lt;=G17),(G17&lt;=(AVERAGE($G$15:$G$27)+$K$8/2))),100,0)))</f>
        <v/>
      </c>
      <c r="I17" s="854"/>
      <c r="J17" s="101" t="str">
        <f t="shared" si="1"/>
        <v/>
      </c>
      <c r="K17" s="101" t="str">
        <f t="shared" si="2"/>
        <v/>
      </c>
      <c r="L17" s="101" t="str">
        <f>IF(F17="H",($L$13*(MIN($H$15:$H$27)/#REF!))," ")</f>
        <v xml:space="preserve"> </v>
      </c>
      <c r="M17" s="102" t="str">
        <f>IF(OR(F17="",F17="NH"),"",SUM(H17:L17))</f>
        <v/>
      </c>
      <c r="N17" s="103" t="str">
        <f t="shared" si="3"/>
        <v xml:space="preserve"> </v>
      </c>
      <c r="O17" s="846" t="str">
        <f>RESUMEN!I7</f>
        <v>Oferente no es evaluado ya que existe causal de rechazo de la oferta, toda vez que la garantía de seriedad de la oferta no es requisito subsanable y da lugar al rechazo de la oferta de conformidad con el numeral 14.1, 14.2 y 14.4 de los términos de la invitación pública VA-038-2021</v>
      </c>
      <c r="P17" s="847"/>
      <c r="Q17" s="848"/>
      <c r="T17" s="105">
        <f t="shared" ca="1" si="6"/>
        <v>0</v>
      </c>
      <c r="U17" s="106">
        <v>3</v>
      </c>
    </row>
    <row r="18" spans="2:21" s="104" customFormat="1" hidden="1" x14ac:dyDescent="0.25">
      <c r="B18" s="97">
        <v>4</v>
      </c>
      <c r="C18" s="843">
        <f t="shared" si="4"/>
        <v>0</v>
      </c>
      <c r="D18" s="844"/>
      <c r="E18" s="845"/>
      <c r="F18" s="98" t="str">
        <f t="shared" si="5"/>
        <v xml:space="preserve"> </v>
      </c>
      <c r="G18" s="99">
        <f t="shared" ca="1" si="0"/>
        <v>0</v>
      </c>
      <c r="H18" s="100">
        <f t="shared" ref="H18:H31" ca="1" si="7">IF(OR(F18="NH",F18=""),"",IF(VLOOKUP(B18,AU,2,FALSE)&gt;$D$10,"REVISAR",VLOOKUP(B18,AU,2,FALSE)))</f>
        <v>0</v>
      </c>
      <c r="I18" s="101">
        <f t="shared" ref="I18:I32" ca="1" si="8">IF(G18="","",IF($I$8="Media aritmética",(G18&lt;=$K$8)*100+(G18&gt;$K$8)*0,IF(AND((AVERAGE($G$15:$G$27)-$K$8/2&lt;=G18),(G18&lt;=(AVERAGE($G$15:$G$27)+$K$8/2))),100,0)))</f>
        <v>0</v>
      </c>
      <c r="J18" s="101" t="str">
        <f t="shared" si="1"/>
        <v/>
      </c>
      <c r="K18" s="101" t="str">
        <f t="shared" si="2"/>
        <v/>
      </c>
      <c r="L18" s="101" t="str">
        <f t="shared" ref="L18:L31" si="9">IF(F18="H",($L$13*(MIN($H$15:$H$27)/H18))," ")</f>
        <v xml:space="preserve"> </v>
      </c>
      <c r="M18" s="102">
        <f t="shared" ref="M18:M31" ca="1" si="10">IF(OR(F18="",F18="NH"),"",SUM(I18:L18))</f>
        <v>0</v>
      </c>
      <c r="N18" s="103" t="str">
        <f t="shared" si="3"/>
        <v xml:space="preserve"> </v>
      </c>
      <c r="O18" s="846"/>
      <c r="P18" s="847"/>
      <c r="Q18" s="848"/>
      <c r="T18" s="105">
        <f t="shared" ca="1" si="6"/>
        <v>0</v>
      </c>
      <c r="U18" s="106">
        <v>4</v>
      </c>
    </row>
    <row r="19" spans="2:21" s="104" customFormat="1" hidden="1" x14ac:dyDescent="0.25">
      <c r="B19" s="97">
        <v>5</v>
      </c>
      <c r="C19" s="843">
        <f t="shared" si="4"/>
        <v>0</v>
      </c>
      <c r="D19" s="844"/>
      <c r="E19" s="845"/>
      <c r="F19" s="98" t="str">
        <f t="shared" si="5"/>
        <v xml:space="preserve"> </v>
      </c>
      <c r="G19" s="99">
        <f t="shared" ca="1" si="0"/>
        <v>0</v>
      </c>
      <c r="H19" s="100">
        <f t="shared" ca="1" si="7"/>
        <v>0</v>
      </c>
      <c r="I19" s="101">
        <f t="shared" ca="1" si="8"/>
        <v>0</v>
      </c>
      <c r="J19" s="101" t="str">
        <f t="shared" si="1"/>
        <v/>
      </c>
      <c r="K19" s="101" t="str">
        <f t="shared" si="2"/>
        <v/>
      </c>
      <c r="L19" s="101" t="str">
        <f t="shared" si="9"/>
        <v xml:space="preserve"> </v>
      </c>
      <c r="M19" s="102">
        <f t="shared" ca="1" si="10"/>
        <v>0</v>
      </c>
      <c r="N19" s="103" t="str">
        <f t="shared" si="3"/>
        <v xml:space="preserve"> </v>
      </c>
      <c r="O19" s="846"/>
      <c r="P19" s="847"/>
      <c r="Q19" s="848"/>
      <c r="T19" s="105">
        <f t="shared" ca="1" si="6"/>
        <v>0</v>
      </c>
      <c r="U19" s="106">
        <v>5</v>
      </c>
    </row>
    <row r="20" spans="2:21" s="104" customFormat="1" hidden="1" x14ac:dyDescent="0.25">
      <c r="B20" s="97">
        <v>6</v>
      </c>
      <c r="C20" s="843">
        <f t="shared" si="4"/>
        <v>0</v>
      </c>
      <c r="D20" s="844"/>
      <c r="E20" s="845"/>
      <c r="F20" s="98" t="str">
        <f t="shared" si="5"/>
        <v xml:space="preserve"> </v>
      </c>
      <c r="G20" s="99" t="str">
        <f t="shared" ca="1" si="0"/>
        <v>REVISAR</v>
      </c>
      <c r="H20" s="100">
        <f t="shared" ca="1" si="7"/>
        <v>0</v>
      </c>
      <c r="I20" s="101">
        <f t="shared" ca="1" si="8"/>
        <v>0</v>
      </c>
      <c r="J20" s="101" t="str">
        <f t="shared" si="1"/>
        <v/>
      </c>
      <c r="K20" s="101" t="str">
        <f t="shared" si="2"/>
        <v/>
      </c>
      <c r="L20" s="101" t="str">
        <f t="shared" si="9"/>
        <v xml:space="preserve"> </v>
      </c>
      <c r="M20" s="102">
        <f t="shared" ca="1" si="10"/>
        <v>0</v>
      </c>
      <c r="N20" s="103" t="str">
        <f t="shared" si="3"/>
        <v xml:space="preserve"> </v>
      </c>
      <c r="O20" s="846"/>
      <c r="P20" s="847"/>
      <c r="Q20" s="848"/>
      <c r="T20" s="105">
        <f t="shared" ca="1" si="6"/>
        <v>0</v>
      </c>
      <c r="U20" s="106">
        <v>6</v>
      </c>
    </row>
    <row r="21" spans="2:21" s="104" customFormat="1" hidden="1" x14ac:dyDescent="0.25">
      <c r="B21" s="97">
        <v>7</v>
      </c>
      <c r="C21" s="843">
        <f t="shared" si="4"/>
        <v>0</v>
      </c>
      <c r="D21" s="844"/>
      <c r="E21" s="845"/>
      <c r="F21" s="98" t="str">
        <f t="shared" si="5"/>
        <v xml:space="preserve"> </v>
      </c>
      <c r="G21" s="99">
        <f t="shared" ca="1" si="0"/>
        <v>0</v>
      </c>
      <c r="H21" s="100">
        <f t="shared" ca="1" si="7"/>
        <v>0</v>
      </c>
      <c r="I21" s="101">
        <f t="shared" ca="1" si="8"/>
        <v>0</v>
      </c>
      <c r="J21" s="101" t="str">
        <f t="shared" si="1"/>
        <v/>
      </c>
      <c r="K21" s="101" t="str">
        <f t="shared" si="2"/>
        <v/>
      </c>
      <c r="L21" s="101" t="str">
        <f t="shared" si="9"/>
        <v xml:space="preserve"> </v>
      </c>
      <c r="M21" s="102">
        <f t="shared" ca="1" si="10"/>
        <v>0</v>
      </c>
      <c r="N21" s="103" t="str">
        <f t="shared" si="3"/>
        <v xml:space="preserve"> </v>
      </c>
      <c r="O21" s="846"/>
      <c r="P21" s="847"/>
      <c r="Q21" s="848"/>
      <c r="T21" s="105">
        <f t="shared" ca="1" si="6"/>
        <v>0</v>
      </c>
      <c r="U21" s="106">
        <v>7</v>
      </c>
    </row>
    <row r="22" spans="2:21" s="104" customFormat="1" hidden="1" x14ac:dyDescent="0.25">
      <c r="B22" s="97">
        <v>8</v>
      </c>
      <c r="C22" s="843">
        <f t="shared" si="4"/>
        <v>0</v>
      </c>
      <c r="D22" s="844"/>
      <c r="E22" s="845"/>
      <c r="F22" s="98" t="str">
        <f t="shared" si="5"/>
        <v xml:space="preserve"> </v>
      </c>
      <c r="G22" s="99">
        <f t="shared" ca="1" si="0"/>
        <v>0</v>
      </c>
      <c r="H22" s="100">
        <f t="shared" ca="1" si="7"/>
        <v>0</v>
      </c>
      <c r="I22" s="101">
        <f t="shared" ca="1" si="8"/>
        <v>0</v>
      </c>
      <c r="J22" s="101" t="str">
        <f t="shared" si="1"/>
        <v/>
      </c>
      <c r="K22" s="101" t="str">
        <f t="shared" si="2"/>
        <v/>
      </c>
      <c r="L22" s="101" t="str">
        <f t="shared" si="9"/>
        <v xml:space="preserve"> </v>
      </c>
      <c r="M22" s="102">
        <f t="shared" ca="1" si="10"/>
        <v>0</v>
      </c>
      <c r="N22" s="103" t="str">
        <f t="shared" si="3"/>
        <v xml:space="preserve"> </v>
      </c>
      <c r="O22" s="846"/>
      <c r="P22" s="847"/>
      <c r="Q22" s="848"/>
      <c r="T22" s="105">
        <f t="shared" ca="1" si="6"/>
        <v>0</v>
      </c>
      <c r="U22" s="106">
        <v>8</v>
      </c>
    </row>
    <row r="23" spans="2:21" s="104" customFormat="1" ht="15" hidden="1" customHeight="1" x14ac:dyDescent="0.25">
      <c r="B23" s="97">
        <v>9</v>
      </c>
      <c r="C23" s="843">
        <f t="shared" si="4"/>
        <v>0</v>
      </c>
      <c r="D23" s="844"/>
      <c r="E23" s="845"/>
      <c r="F23" s="98" t="str">
        <f t="shared" si="5"/>
        <v xml:space="preserve"> </v>
      </c>
      <c r="G23" s="99" t="str">
        <f t="shared" ca="1" si="0"/>
        <v>REVISAR</v>
      </c>
      <c r="H23" s="100">
        <f t="shared" ca="1" si="7"/>
        <v>0</v>
      </c>
      <c r="I23" s="101">
        <f t="shared" ca="1" si="8"/>
        <v>0</v>
      </c>
      <c r="J23" s="101" t="str">
        <f t="shared" si="1"/>
        <v/>
      </c>
      <c r="K23" s="101" t="str">
        <f t="shared" si="2"/>
        <v/>
      </c>
      <c r="L23" s="101" t="str">
        <f t="shared" si="9"/>
        <v xml:space="preserve"> </v>
      </c>
      <c r="M23" s="102">
        <f t="shared" ca="1" si="10"/>
        <v>0</v>
      </c>
      <c r="N23" s="103" t="str">
        <f t="shared" si="3"/>
        <v xml:space="preserve"> </v>
      </c>
      <c r="O23" s="846"/>
      <c r="P23" s="847"/>
      <c r="Q23" s="848"/>
      <c r="T23" s="105">
        <f t="shared" ca="1" si="6"/>
        <v>0</v>
      </c>
      <c r="U23" s="106">
        <v>9</v>
      </c>
    </row>
    <row r="24" spans="2:21" s="104" customFormat="1" hidden="1" x14ac:dyDescent="0.25">
      <c r="B24" s="97">
        <v>10</v>
      </c>
      <c r="C24" s="843">
        <f t="shared" si="4"/>
        <v>0</v>
      </c>
      <c r="D24" s="844"/>
      <c r="E24" s="845"/>
      <c r="F24" s="98" t="str">
        <f t="shared" si="5"/>
        <v xml:space="preserve"> </v>
      </c>
      <c r="G24" s="99">
        <f t="shared" ca="1" si="0"/>
        <v>0</v>
      </c>
      <c r="H24" s="100">
        <f t="shared" ca="1" si="7"/>
        <v>0</v>
      </c>
      <c r="I24" s="101">
        <f t="shared" ca="1" si="8"/>
        <v>0</v>
      </c>
      <c r="J24" s="101" t="str">
        <f t="shared" si="1"/>
        <v/>
      </c>
      <c r="K24" s="101" t="str">
        <f t="shared" si="2"/>
        <v/>
      </c>
      <c r="L24" s="101" t="str">
        <f t="shared" si="9"/>
        <v xml:space="preserve"> </v>
      </c>
      <c r="M24" s="102">
        <f t="shared" ca="1" si="10"/>
        <v>0</v>
      </c>
      <c r="N24" s="103" t="str">
        <f t="shared" si="3"/>
        <v xml:space="preserve"> </v>
      </c>
      <c r="O24" s="846"/>
      <c r="P24" s="847"/>
      <c r="Q24" s="848"/>
      <c r="T24" s="105">
        <f t="shared" ca="1" si="6"/>
        <v>0</v>
      </c>
      <c r="U24" s="106">
        <v>10</v>
      </c>
    </row>
    <row r="25" spans="2:21" s="104" customFormat="1" hidden="1" x14ac:dyDescent="0.25">
      <c r="B25" s="97">
        <v>11</v>
      </c>
      <c r="C25" s="843">
        <f t="shared" si="4"/>
        <v>0</v>
      </c>
      <c r="D25" s="844"/>
      <c r="E25" s="845"/>
      <c r="F25" s="98" t="str">
        <f t="shared" si="5"/>
        <v xml:space="preserve"> </v>
      </c>
      <c r="G25" s="99">
        <f t="shared" ca="1" si="0"/>
        <v>0</v>
      </c>
      <c r="H25" s="100">
        <f t="shared" ca="1" si="7"/>
        <v>0</v>
      </c>
      <c r="I25" s="101">
        <f t="shared" ca="1" si="8"/>
        <v>0</v>
      </c>
      <c r="J25" s="101" t="str">
        <f t="shared" si="1"/>
        <v/>
      </c>
      <c r="K25" s="101" t="str">
        <f t="shared" si="2"/>
        <v/>
      </c>
      <c r="L25" s="101" t="str">
        <f t="shared" si="9"/>
        <v xml:space="preserve"> </v>
      </c>
      <c r="M25" s="102">
        <f t="shared" ca="1" si="10"/>
        <v>0</v>
      </c>
      <c r="N25" s="103" t="str">
        <f t="shared" si="3"/>
        <v xml:space="preserve"> </v>
      </c>
      <c r="O25" s="846"/>
      <c r="P25" s="847"/>
      <c r="Q25" s="848"/>
      <c r="T25" s="105">
        <f t="shared" ca="1" si="6"/>
        <v>0</v>
      </c>
      <c r="U25" s="106">
        <v>11</v>
      </c>
    </row>
    <row r="26" spans="2:21" s="104" customFormat="1" hidden="1" x14ac:dyDescent="0.25">
      <c r="B26" s="97">
        <v>12</v>
      </c>
      <c r="C26" s="843">
        <f t="shared" si="4"/>
        <v>0</v>
      </c>
      <c r="D26" s="844"/>
      <c r="E26" s="845"/>
      <c r="F26" s="98" t="str">
        <f t="shared" si="5"/>
        <v xml:space="preserve"> </v>
      </c>
      <c r="G26" s="99">
        <f t="shared" ca="1" si="0"/>
        <v>0</v>
      </c>
      <c r="H26" s="100">
        <f t="shared" ca="1" si="7"/>
        <v>0</v>
      </c>
      <c r="I26" s="101">
        <f t="shared" ca="1" si="8"/>
        <v>0</v>
      </c>
      <c r="J26" s="101" t="str">
        <f t="shared" si="1"/>
        <v/>
      </c>
      <c r="K26" s="101" t="str">
        <f t="shared" si="2"/>
        <v/>
      </c>
      <c r="L26" s="101" t="str">
        <f t="shared" si="9"/>
        <v xml:space="preserve"> </v>
      </c>
      <c r="M26" s="102">
        <f t="shared" ca="1" si="10"/>
        <v>0</v>
      </c>
      <c r="N26" s="103" t="str">
        <f t="shared" si="3"/>
        <v xml:space="preserve"> </v>
      </c>
      <c r="O26" s="846"/>
      <c r="P26" s="847"/>
      <c r="Q26" s="848"/>
      <c r="T26" s="105" t="str">
        <f t="shared" ca="1" si="6"/>
        <v xml:space="preserve"> </v>
      </c>
      <c r="U26" s="106">
        <v>12</v>
      </c>
    </row>
    <row r="27" spans="2:21" s="104" customFormat="1" hidden="1" x14ac:dyDescent="0.25">
      <c r="B27" s="97">
        <v>13</v>
      </c>
      <c r="C27" s="843">
        <f t="shared" si="4"/>
        <v>0</v>
      </c>
      <c r="D27" s="844"/>
      <c r="E27" s="845"/>
      <c r="F27" s="98" t="str">
        <f t="shared" si="5"/>
        <v xml:space="preserve"> </v>
      </c>
      <c r="G27" s="99">
        <f t="shared" ca="1" si="0"/>
        <v>0</v>
      </c>
      <c r="H27" s="100">
        <f t="shared" ca="1" si="7"/>
        <v>0</v>
      </c>
      <c r="I27" s="101">
        <f t="shared" ca="1" si="8"/>
        <v>0</v>
      </c>
      <c r="J27" s="101" t="str">
        <f t="shared" si="1"/>
        <v/>
      </c>
      <c r="K27" s="101" t="str">
        <f t="shared" si="2"/>
        <v/>
      </c>
      <c r="L27" s="101" t="str">
        <f t="shared" si="9"/>
        <v xml:space="preserve"> </v>
      </c>
      <c r="M27" s="102">
        <f t="shared" ca="1" si="10"/>
        <v>0</v>
      </c>
      <c r="N27" s="103" t="str">
        <f t="shared" si="3"/>
        <v xml:space="preserve"> </v>
      </c>
      <c r="O27" s="846"/>
      <c r="P27" s="847"/>
      <c r="Q27" s="848"/>
      <c r="T27" s="105" t="str">
        <f t="shared" ca="1" si="6"/>
        <v xml:space="preserve"> </v>
      </c>
      <c r="U27" s="106">
        <v>13</v>
      </c>
    </row>
    <row r="28" spans="2:21" s="104" customFormat="1" hidden="1" x14ac:dyDescent="0.25">
      <c r="B28" s="97">
        <v>14</v>
      </c>
      <c r="C28" s="843">
        <f t="shared" si="4"/>
        <v>0</v>
      </c>
      <c r="D28" s="844"/>
      <c r="E28" s="845"/>
      <c r="F28" s="98" t="str">
        <f t="shared" si="5"/>
        <v xml:space="preserve"> </v>
      </c>
      <c r="G28" s="99" t="e">
        <f t="shared" si="0"/>
        <v>#N/A</v>
      </c>
      <c r="H28" s="100" t="e">
        <f t="shared" si="7"/>
        <v>#N/A</v>
      </c>
      <c r="I28" s="101" t="e">
        <f t="shared" si="8"/>
        <v>#N/A</v>
      </c>
      <c r="J28" s="101" t="str">
        <f t="shared" si="1"/>
        <v/>
      </c>
      <c r="K28" s="101" t="str">
        <f t="shared" si="2"/>
        <v/>
      </c>
      <c r="L28" s="101" t="str">
        <f t="shared" si="9"/>
        <v xml:space="preserve"> </v>
      </c>
      <c r="M28" s="102" t="e">
        <f t="shared" si="10"/>
        <v>#N/A</v>
      </c>
      <c r="N28" s="103" t="str">
        <f t="shared" si="3"/>
        <v xml:space="preserve"> </v>
      </c>
      <c r="O28" s="846"/>
      <c r="P28" s="847"/>
      <c r="Q28" s="848"/>
      <c r="T28" s="105" t="str">
        <f t="shared" ca="1" si="6"/>
        <v xml:space="preserve"> </v>
      </c>
      <c r="U28" s="106">
        <v>14</v>
      </c>
    </row>
    <row r="29" spans="2:21" s="104" customFormat="1" hidden="1" x14ac:dyDescent="0.25">
      <c r="B29" s="97">
        <v>15</v>
      </c>
      <c r="C29" s="843">
        <f t="shared" si="4"/>
        <v>0</v>
      </c>
      <c r="D29" s="844"/>
      <c r="E29" s="845"/>
      <c r="F29" s="98" t="str">
        <f t="shared" si="5"/>
        <v xml:space="preserve"> </v>
      </c>
      <c r="G29" s="99" t="e">
        <f t="shared" si="0"/>
        <v>#N/A</v>
      </c>
      <c r="H29" s="100" t="e">
        <f t="shared" si="7"/>
        <v>#N/A</v>
      </c>
      <c r="I29" s="101" t="e">
        <f t="shared" si="8"/>
        <v>#N/A</v>
      </c>
      <c r="J29" s="101" t="str">
        <f t="shared" si="1"/>
        <v/>
      </c>
      <c r="K29" s="101" t="str">
        <f t="shared" si="2"/>
        <v/>
      </c>
      <c r="L29" s="101" t="str">
        <f t="shared" si="9"/>
        <v xml:space="preserve"> </v>
      </c>
      <c r="M29" s="102" t="e">
        <f t="shared" si="10"/>
        <v>#N/A</v>
      </c>
      <c r="N29" s="103" t="str">
        <f t="shared" si="3"/>
        <v xml:space="preserve"> </v>
      </c>
      <c r="O29" s="846"/>
      <c r="P29" s="847"/>
      <c r="Q29" s="848"/>
      <c r="T29" s="105" t="str">
        <f t="shared" ca="1" si="6"/>
        <v xml:space="preserve"> </v>
      </c>
      <c r="U29" s="106">
        <v>15</v>
      </c>
    </row>
    <row r="30" spans="2:21" s="104" customFormat="1" hidden="1" x14ac:dyDescent="0.25">
      <c r="B30" s="97">
        <v>16</v>
      </c>
      <c r="C30" s="843">
        <f t="shared" si="4"/>
        <v>0</v>
      </c>
      <c r="D30" s="844"/>
      <c r="E30" s="845"/>
      <c r="F30" s="98" t="str">
        <f t="shared" si="5"/>
        <v xml:space="preserve"> </v>
      </c>
      <c r="G30" s="99" t="e">
        <f t="shared" si="0"/>
        <v>#N/A</v>
      </c>
      <c r="H30" s="100" t="e">
        <f t="shared" si="7"/>
        <v>#N/A</v>
      </c>
      <c r="I30" s="101" t="e">
        <f t="shared" si="8"/>
        <v>#N/A</v>
      </c>
      <c r="J30" s="101" t="str">
        <f t="shared" si="1"/>
        <v/>
      </c>
      <c r="K30" s="101" t="str">
        <f t="shared" si="2"/>
        <v/>
      </c>
      <c r="L30" s="101" t="str">
        <f t="shared" si="9"/>
        <v xml:space="preserve"> </v>
      </c>
      <c r="M30" s="102" t="e">
        <f t="shared" si="10"/>
        <v>#N/A</v>
      </c>
      <c r="N30" s="103" t="str">
        <f t="shared" si="3"/>
        <v xml:space="preserve"> </v>
      </c>
      <c r="O30" s="846"/>
      <c r="P30" s="847"/>
      <c r="Q30" s="848"/>
      <c r="T30" s="105" t="str">
        <f t="shared" ca="1" si="6"/>
        <v xml:space="preserve"> </v>
      </c>
      <c r="U30" s="106">
        <v>16</v>
      </c>
    </row>
    <row r="31" spans="2:21" s="104" customFormat="1" hidden="1" x14ac:dyDescent="0.25">
      <c r="B31" s="97">
        <v>17</v>
      </c>
      <c r="C31" s="843">
        <f t="shared" ref="C31" si="11">IF(B31="","",VLOOKUP(B31,LISTA_OFERENTES,2,FALSE))</f>
        <v>0</v>
      </c>
      <c r="D31" s="844"/>
      <c r="E31" s="845"/>
      <c r="F31" s="98" t="str">
        <f t="shared" si="5"/>
        <v xml:space="preserve"> </v>
      </c>
      <c r="G31" s="99" t="e">
        <f t="shared" si="0"/>
        <v>#N/A</v>
      </c>
      <c r="H31" s="100" t="e">
        <f t="shared" si="7"/>
        <v>#N/A</v>
      </c>
      <c r="I31" s="101" t="e">
        <f t="shared" si="8"/>
        <v>#N/A</v>
      </c>
      <c r="J31" s="101" t="str">
        <f t="shared" si="1"/>
        <v/>
      </c>
      <c r="K31" s="101" t="str">
        <f t="shared" si="2"/>
        <v/>
      </c>
      <c r="L31" s="101" t="str">
        <f t="shared" si="9"/>
        <v xml:space="preserve"> </v>
      </c>
      <c r="M31" s="102" t="e">
        <f t="shared" si="10"/>
        <v>#N/A</v>
      </c>
      <c r="N31" s="103" t="str">
        <f t="shared" si="3"/>
        <v xml:space="preserve"> </v>
      </c>
      <c r="O31" s="214"/>
      <c r="P31" s="215"/>
      <c r="Q31" s="216"/>
      <c r="T31" s="105" t="str">
        <f t="shared" ca="1" si="6"/>
        <v xml:space="preserve"> </v>
      </c>
      <c r="U31" s="106">
        <v>17</v>
      </c>
    </row>
    <row r="32" spans="2:21" hidden="1" x14ac:dyDescent="0.25">
      <c r="G32" s="228"/>
      <c r="I32" s="101" t="str">
        <f t="shared" si="8"/>
        <v/>
      </c>
    </row>
    <row r="33" spans="6:12" hidden="1" x14ac:dyDescent="0.25">
      <c r="F33" s="81" t="s">
        <v>95</v>
      </c>
      <c r="G33" s="228">
        <f ca="1">_xlfn.STDEV.P(G15:G27)</f>
        <v>52578750.936239287</v>
      </c>
    </row>
    <row r="34" spans="6:12" hidden="1" x14ac:dyDescent="0.25">
      <c r="G34" s="228">
        <f ca="1">AVERAGE(G15:G27)</f>
        <v>18589395.666666668</v>
      </c>
    </row>
    <row r="35" spans="6:12" hidden="1" x14ac:dyDescent="0.25">
      <c r="G35" s="81" t="s">
        <v>145</v>
      </c>
      <c r="H35" s="223" t="e">
        <f ca="1">AVERAGE(G15:G28)</f>
        <v>#N/A</v>
      </c>
    </row>
    <row r="36" spans="6:12" hidden="1" x14ac:dyDescent="0.25">
      <c r="G36" s="81" t="s">
        <v>146</v>
      </c>
      <c r="H36" s="223" t="e">
        <f ca="1">_xlfn.STDEV.P(G15:G28)</f>
        <v>#N/A</v>
      </c>
      <c r="L36" s="107"/>
    </row>
    <row r="37" spans="6:12" hidden="1" x14ac:dyDescent="0.25">
      <c r="G37" s="81" t="s">
        <v>143</v>
      </c>
      <c r="H37" s="223" t="e">
        <f ca="1">+H35+(H36/2)</f>
        <v>#N/A</v>
      </c>
      <c r="I37" s="223"/>
      <c r="J37" s="223"/>
    </row>
    <row r="38" spans="6:12" hidden="1" x14ac:dyDescent="0.25">
      <c r="G38" s="81" t="s">
        <v>144</v>
      </c>
      <c r="H38" s="223" t="e">
        <f ca="1">H35-(H36/2)</f>
        <v>#N/A</v>
      </c>
    </row>
    <row r="39" spans="6:12" hidden="1" x14ac:dyDescent="0.25"/>
    <row r="40" spans="6:12" hidden="1" x14ac:dyDescent="0.25">
      <c r="G40" s="224"/>
    </row>
    <row r="41" spans="6:12" hidden="1" x14ac:dyDescent="0.25">
      <c r="G41" s="224">
        <f ca="1">+G34+(G33/2)</f>
        <v>44878771.134786308</v>
      </c>
    </row>
    <row r="42" spans="6:12" hidden="1" x14ac:dyDescent="0.25">
      <c r="G42" s="225">
        <f ca="1">+G34-(G33/2)</f>
        <v>-7699979.8014529757</v>
      </c>
    </row>
  </sheetData>
  <sheetProtection algorithmName="SHA-512" hashValue="rxqN2MBarmp8IAHBcEpZcgsBZaOoL7t+4k9KaqklbG7v8i2ELanvkLinkUt4KAE0IpKDCZn9QajbZmwXgysPQQ==" saltValue="e+mRSsrqiEiZxAnB1E4bjw==" spinCount="100000" sheet="1" objects="1" scenarios="1"/>
  <mergeCells count="55">
    <mergeCell ref="B8:C8"/>
    <mergeCell ref="F8:G8"/>
    <mergeCell ref="I8:J8"/>
    <mergeCell ref="K8:L8"/>
    <mergeCell ref="B9:C9"/>
    <mergeCell ref="F9:G9"/>
    <mergeCell ref="B2:Q2"/>
    <mergeCell ref="B3:Q3"/>
    <mergeCell ref="B4:Q4"/>
    <mergeCell ref="B5:Q5"/>
    <mergeCell ref="B7:C7"/>
    <mergeCell ref="E7:G7"/>
    <mergeCell ref="H7:L7"/>
    <mergeCell ref="T14:U14"/>
    <mergeCell ref="C16:E16"/>
    <mergeCell ref="O16:Q16"/>
    <mergeCell ref="C17:E17"/>
    <mergeCell ref="O17:Q17"/>
    <mergeCell ref="C15:E15"/>
    <mergeCell ref="O15:Q15"/>
    <mergeCell ref="B10:C10"/>
    <mergeCell ref="I12:L12"/>
    <mergeCell ref="C14:E14"/>
    <mergeCell ref="O14:Q14"/>
    <mergeCell ref="C18:E18"/>
    <mergeCell ref="O18:Q18"/>
    <mergeCell ref="H14:I14"/>
    <mergeCell ref="H15:I15"/>
    <mergeCell ref="H16:I16"/>
    <mergeCell ref="H17:I17"/>
    <mergeCell ref="C19:E19"/>
    <mergeCell ref="O19:Q19"/>
    <mergeCell ref="C20:E20"/>
    <mergeCell ref="O20:Q20"/>
    <mergeCell ref="C21:E21"/>
    <mergeCell ref="O21:Q21"/>
    <mergeCell ref="C22:E22"/>
    <mergeCell ref="O22:Q22"/>
    <mergeCell ref="C23:E23"/>
    <mergeCell ref="O23:Q23"/>
    <mergeCell ref="C24:E24"/>
    <mergeCell ref="O24:Q24"/>
    <mergeCell ref="C25:E25"/>
    <mergeCell ref="O25:Q25"/>
    <mergeCell ref="C26:E26"/>
    <mergeCell ref="O26:Q26"/>
    <mergeCell ref="C27:E27"/>
    <mergeCell ref="O27:Q27"/>
    <mergeCell ref="C31:E31"/>
    <mergeCell ref="C28:E28"/>
    <mergeCell ref="O28:Q28"/>
    <mergeCell ref="C29:E29"/>
    <mergeCell ref="O29:Q29"/>
    <mergeCell ref="C30:E30"/>
    <mergeCell ref="O30:Q30"/>
  </mergeCells>
  <conditionalFormatting sqref="N15:N31">
    <cfRule type="cellIs" dxfId="2" priority="3" operator="equal">
      <formula>1</formula>
    </cfRule>
  </conditionalFormatting>
  <conditionalFormatting sqref="F15:F31">
    <cfRule type="cellIs" dxfId="1" priority="1" operator="equal">
      <formula>"NH"</formula>
    </cfRule>
    <cfRule type="cellIs" dxfId="0" priority="2" operator="equal">
      <formula>"H"</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1"/>
  <sheetViews>
    <sheetView workbookViewId="0">
      <selection activeCell="C9" sqref="C9"/>
    </sheetView>
  </sheetViews>
  <sheetFormatPr baseColWidth="10" defaultColWidth="11.42578125" defaultRowHeight="14.25" x14ac:dyDescent="0.2"/>
  <cols>
    <col min="1" max="1" width="3.42578125" style="8" bestFit="1" customWidth="1"/>
    <col min="2" max="2" width="36.140625" style="8" customWidth="1"/>
    <col min="3" max="3" width="45.42578125" style="8" customWidth="1"/>
    <col min="4" max="4" width="12.42578125" style="8" bestFit="1" customWidth="1"/>
    <col min="5" max="5" width="23.140625" style="8" bestFit="1" customWidth="1"/>
    <col min="6" max="6" width="15.28515625" style="8" bestFit="1" customWidth="1"/>
    <col min="7" max="8" width="24" style="8" hidden="1" customWidth="1"/>
    <col min="9" max="9" width="15.28515625" style="8" bestFit="1" customWidth="1"/>
    <col min="10" max="10" width="19.7109375" style="8" bestFit="1" customWidth="1"/>
    <col min="11" max="16384" width="11.42578125" style="8"/>
  </cols>
  <sheetData>
    <row r="1" spans="1:11" ht="34.5" customHeight="1" x14ac:dyDescent="0.3">
      <c r="A1" s="542"/>
      <c r="B1" s="544" t="s">
        <v>0</v>
      </c>
      <c r="C1" s="544"/>
      <c r="D1" s="544"/>
      <c r="E1" s="544"/>
      <c r="F1" s="544"/>
      <c r="G1" s="544"/>
      <c r="H1" s="544"/>
      <c r="I1" s="544"/>
      <c r="J1" s="545"/>
    </row>
    <row r="2" spans="1:11" ht="32.25" customHeight="1" x14ac:dyDescent="0.25">
      <c r="A2" s="543"/>
      <c r="B2" s="546" t="str">
        <f>+'1_ENTREGA'!A2</f>
        <v>Invitación Pública N° VA-038-2021</v>
      </c>
      <c r="C2" s="546"/>
      <c r="D2" s="546"/>
      <c r="E2" s="546"/>
      <c r="F2" s="546"/>
      <c r="G2" s="546"/>
      <c r="H2" s="546"/>
      <c r="I2" s="546"/>
      <c r="J2" s="547"/>
    </row>
    <row r="3" spans="1:11" ht="70.5" customHeight="1" x14ac:dyDescent="0.2">
      <c r="A3" s="543"/>
      <c r="B3" s="548" t="str">
        <f>+'1_ENTREGA'!A4</f>
        <v>El (LA) CONTRATISTA se compromete con LA CONTRATANTE bajo su exclusiva responsabilidad, con completa autonomía técnica, directiva, administrativa y financiera, a prestar el servicio de Fumigación y control de plagas y roedores en todas las sedes, regionales, casas, haciendas y edificaciones propiedad de la Universidad de Antioquia, ubicadas en el departamento de Antioquia, bajo la modalidad de precios unitarios fijos, no reajustables.</v>
      </c>
      <c r="C3" s="548"/>
      <c r="D3" s="548"/>
      <c r="E3" s="548"/>
      <c r="F3" s="548"/>
      <c r="G3" s="548"/>
      <c r="H3" s="548"/>
      <c r="I3" s="548"/>
      <c r="J3" s="549"/>
    </row>
    <row r="4" spans="1:11" ht="18" customHeight="1" x14ac:dyDescent="0.2">
      <c r="A4" s="550" t="s">
        <v>5</v>
      </c>
      <c r="B4" s="551"/>
      <c r="C4" s="551"/>
      <c r="D4" s="551"/>
      <c r="E4" s="551"/>
      <c r="F4" s="551"/>
      <c r="G4" s="551"/>
      <c r="H4" s="551"/>
      <c r="I4" s="551"/>
      <c r="J4" s="552"/>
    </row>
    <row r="5" spans="1:11" ht="33" customHeight="1" x14ac:dyDescent="0.2">
      <c r="A5" s="553" t="s">
        <v>385</v>
      </c>
      <c r="B5" s="554"/>
      <c r="C5" s="555"/>
      <c r="D5" s="166"/>
      <c r="E5" s="9"/>
      <c r="F5" s="9"/>
      <c r="G5" s="9"/>
      <c r="H5" s="9"/>
      <c r="I5" s="9"/>
      <c r="J5" s="10"/>
    </row>
    <row r="6" spans="1:11" ht="33" customHeight="1" x14ac:dyDescent="0.2">
      <c r="A6" s="556" t="s">
        <v>150</v>
      </c>
      <c r="B6" s="557"/>
      <c r="C6" s="558"/>
      <c r="D6" s="230"/>
      <c r="E6" s="231"/>
      <c r="F6" s="231"/>
      <c r="G6" s="231"/>
      <c r="H6" s="231"/>
      <c r="I6" s="231"/>
      <c r="J6" s="232"/>
    </row>
    <row r="7" spans="1:11" ht="15" x14ac:dyDescent="0.2">
      <c r="A7" s="279" t="s">
        <v>6</v>
      </c>
      <c r="B7" s="280" t="s">
        <v>7</v>
      </c>
      <c r="C7" s="279" t="s">
        <v>386</v>
      </c>
      <c r="D7" s="280" t="s">
        <v>9</v>
      </c>
      <c r="E7" s="280" t="s">
        <v>135</v>
      </c>
      <c r="F7" s="280" t="s">
        <v>147</v>
      </c>
      <c r="G7" s="280" t="s">
        <v>151</v>
      </c>
      <c r="H7" s="280" t="s">
        <v>152</v>
      </c>
      <c r="I7" s="280" t="s">
        <v>62</v>
      </c>
      <c r="J7" s="280" t="s">
        <v>10</v>
      </c>
    </row>
    <row r="8" spans="1:11" ht="27" customHeight="1" x14ac:dyDescent="0.2">
      <c r="A8" s="281">
        <v>1</v>
      </c>
      <c r="B8" s="282">
        <v>44592.589178240742</v>
      </c>
      <c r="C8" s="221" t="str">
        <f t="shared" ref="C8:C21" si="0">IF(A8="","",VLOOKUP(A8,LISTA_OFERENTES,2,FALSE))</f>
        <v>CONTROL REGIONAL DE HIGIENE MANTENIMIENTO S.A.S.</v>
      </c>
      <c r="D8" s="283">
        <v>900251672</v>
      </c>
      <c r="E8" s="284" t="s">
        <v>182</v>
      </c>
      <c r="F8" s="285">
        <v>180605000</v>
      </c>
      <c r="G8" s="289"/>
      <c r="H8" s="290"/>
      <c r="I8" s="286" t="s">
        <v>184</v>
      </c>
      <c r="J8" s="285"/>
    </row>
    <row r="9" spans="1:11" ht="28.5" x14ac:dyDescent="0.2">
      <c r="A9" s="281">
        <v>2</v>
      </c>
      <c r="B9" s="282">
        <v>44592.600104166668</v>
      </c>
      <c r="C9" s="221" t="str">
        <f t="shared" si="0"/>
        <v>FUMIGADORES DE COLOMBIA FUMICOL S.A.S.</v>
      </c>
      <c r="D9" s="283">
        <v>8605173954</v>
      </c>
      <c r="E9" s="287" t="s">
        <v>183</v>
      </c>
      <c r="F9" s="285">
        <v>167304561</v>
      </c>
      <c r="G9" s="289"/>
      <c r="H9" s="290"/>
      <c r="I9" s="286" t="s">
        <v>185</v>
      </c>
      <c r="J9" s="285"/>
    </row>
    <row r="10" spans="1:11" x14ac:dyDescent="0.2">
      <c r="A10" s="281">
        <v>3</v>
      </c>
      <c r="B10" s="282">
        <v>44592.613749999997</v>
      </c>
      <c r="C10" s="221" t="str">
        <f t="shared" si="0"/>
        <v>TRULY NOLEN SOLUCIONES  S.A.S.</v>
      </c>
      <c r="D10" s="234">
        <v>811006418</v>
      </c>
      <c r="E10" s="284">
        <v>2901220000964</v>
      </c>
      <c r="F10" s="285">
        <v>177050000</v>
      </c>
      <c r="G10" s="289"/>
      <c r="H10" s="290"/>
      <c r="I10" s="286" t="s">
        <v>186</v>
      </c>
      <c r="J10" s="285"/>
    </row>
    <row r="11" spans="1:11" hidden="1" x14ac:dyDescent="0.2">
      <c r="A11" s="281">
        <v>4</v>
      </c>
      <c r="B11" s="282"/>
      <c r="C11" s="221">
        <f t="shared" si="0"/>
        <v>0</v>
      </c>
      <c r="D11" s="234"/>
      <c r="E11" s="284"/>
      <c r="F11" s="285"/>
      <c r="G11" s="289"/>
      <c r="H11" s="290"/>
      <c r="I11" s="286"/>
      <c r="J11" s="285"/>
      <c r="K11" s="165"/>
    </row>
    <row r="12" spans="1:11" hidden="1" x14ac:dyDescent="0.2">
      <c r="A12" s="281">
        <v>5</v>
      </c>
      <c r="B12" s="282"/>
      <c r="C12" s="221">
        <f t="shared" si="0"/>
        <v>0</v>
      </c>
      <c r="D12" s="234"/>
      <c r="E12" s="284"/>
      <c r="F12" s="285"/>
      <c r="G12" s="289"/>
      <c r="H12" s="290"/>
      <c r="I12" s="286"/>
      <c r="J12" s="285"/>
      <c r="K12" s="165"/>
    </row>
    <row r="13" spans="1:11" hidden="1" x14ac:dyDescent="0.2">
      <c r="A13" s="281">
        <v>6</v>
      </c>
      <c r="B13" s="282"/>
      <c r="C13" s="221">
        <f t="shared" si="0"/>
        <v>0</v>
      </c>
      <c r="D13" s="234"/>
      <c r="E13" s="284"/>
      <c r="F13" s="285"/>
      <c r="G13" s="289"/>
      <c r="H13" s="290"/>
      <c r="I13" s="286"/>
      <c r="J13" s="285"/>
    </row>
    <row r="14" spans="1:11" hidden="1" x14ac:dyDescent="0.2">
      <c r="A14" s="281">
        <v>7</v>
      </c>
      <c r="B14" s="282"/>
      <c r="C14" s="221">
        <f t="shared" si="0"/>
        <v>0</v>
      </c>
      <c r="D14" s="234"/>
      <c r="E14" s="284"/>
      <c r="F14" s="285"/>
      <c r="G14" s="289"/>
      <c r="H14" s="290"/>
      <c r="I14" s="286"/>
      <c r="J14" s="285"/>
    </row>
    <row r="15" spans="1:11" hidden="1" x14ac:dyDescent="0.2">
      <c r="A15" s="281">
        <v>8</v>
      </c>
      <c r="B15" s="282"/>
      <c r="C15" s="221">
        <f t="shared" si="0"/>
        <v>0</v>
      </c>
      <c r="D15" s="234"/>
      <c r="E15" s="288"/>
      <c r="F15" s="285"/>
      <c r="G15" s="289"/>
      <c r="H15" s="290"/>
      <c r="I15" s="286"/>
      <c r="J15" s="285"/>
    </row>
    <row r="16" spans="1:11" hidden="1" x14ac:dyDescent="0.2">
      <c r="A16" s="281">
        <v>9</v>
      </c>
      <c r="B16" s="282"/>
      <c r="C16" s="221">
        <f t="shared" si="0"/>
        <v>0</v>
      </c>
      <c r="D16" s="234"/>
      <c r="E16" s="288"/>
      <c r="F16" s="285"/>
      <c r="G16" s="289"/>
      <c r="H16" s="290"/>
      <c r="I16" s="286"/>
      <c r="J16" s="285"/>
    </row>
    <row r="17" spans="1:10" hidden="1" x14ac:dyDescent="0.2">
      <c r="A17" s="281">
        <v>10</v>
      </c>
      <c r="B17" s="282"/>
      <c r="C17" s="221">
        <f t="shared" si="0"/>
        <v>0</v>
      </c>
      <c r="D17" s="234"/>
      <c r="E17" s="288"/>
      <c r="F17" s="285"/>
      <c r="G17" s="289"/>
      <c r="H17" s="290"/>
      <c r="I17" s="286"/>
      <c r="J17" s="285"/>
    </row>
    <row r="18" spans="1:10" hidden="1" x14ac:dyDescent="0.2">
      <c r="A18" s="281">
        <v>11</v>
      </c>
      <c r="B18" s="282"/>
      <c r="C18" s="221">
        <f t="shared" si="0"/>
        <v>0</v>
      </c>
      <c r="D18" s="234"/>
      <c r="E18" s="288"/>
      <c r="F18" s="285"/>
      <c r="G18" s="289"/>
      <c r="H18" s="290"/>
      <c r="I18" s="286"/>
      <c r="J18" s="285"/>
    </row>
    <row r="19" spans="1:10" hidden="1" x14ac:dyDescent="0.2">
      <c r="A19" s="281">
        <v>12</v>
      </c>
      <c r="B19" s="282"/>
      <c r="C19" s="221">
        <f t="shared" si="0"/>
        <v>0</v>
      </c>
      <c r="D19" s="234"/>
      <c r="E19" s="288"/>
      <c r="F19" s="285"/>
      <c r="G19" s="289"/>
      <c r="H19" s="290"/>
      <c r="I19" s="286"/>
      <c r="J19" s="285"/>
    </row>
    <row r="20" spans="1:10" hidden="1" x14ac:dyDescent="0.2">
      <c r="A20" s="281">
        <v>13</v>
      </c>
      <c r="B20" s="282"/>
      <c r="C20" s="221">
        <f t="shared" si="0"/>
        <v>0</v>
      </c>
      <c r="D20" s="234"/>
      <c r="E20" s="288"/>
      <c r="F20" s="285"/>
      <c r="G20" s="289"/>
      <c r="H20" s="290"/>
      <c r="I20" s="286"/>
      <c r="J20" s="285"/>
    </row>
    <row r="21" spans="1:10" ht="15" hidden="1" thickBot="1" x14ac:dyDescent="0.25">
      <c r="A21" s="233">
        <v>14</v>
      </c>
      <c r="B21" s="275"/>
      <c r="C21" s="276">
        <f t="shared" si="0"/>
        <v>0</v>
      </c>
      <c r="D21" s="277"/>
      <c r="E21" s="235"/>
      <c r="F21" s="264"/>
      <c r="G21" s="264"/>
      <c r="H21" s="264"/>
      <c r="I21" s="265"/>
      <c r="J21" s="278"/>
    </row>
    <row r="22" spans="1:10" ht="15" thickBot="1" x14ac:dyDescent="0.25">
      <c r="A22" s="11"/>
      <c r="B22" s="11"/>
      <c r="C22" s="11"/>
      <c r="D22" s="11"/>
      <c r="E22" s="11"/>
      <c r="F22" s="11"/>
      <c r="G22" s="11"/>
      <c r="H22" s="11"/>
      <c r="I22" s="11"/>
      <c r="J22" s="11"/>
    </row>
    <row r="23" spans="1:10" ht="56.25" customHeight="1" thickBot="1" x14ac:dyDescent="0.25">
      <c r="A23" s="538" t="s">
        <v>181</v>
      </c>
      <c r="B23" s="539"/>
      <c r="C23" s="539"/>
      <c r="D23" s="540"/>
      <c r="E23" s="540"/>
      <c r="F23" s="540"/>
      <c r="G23" s="540"/>
      <c r="H23" s="540"/>
      <c r="I23" s="540"/>
      <c r="J23" s="541"/>
    </row>
    <row r="25" spans="1:10" x14ac:dyDescent="0.2">
      <c r="B25" s="220"/>
    </row>
    <row r="26" spans="1:10" x14ac:dyDescent="0.2">
      <c r="B26" s="220"/>
    </row>
    <row r="27" spans="1:10" x14ac:dyDescent="0.2">
      <c r="B27" s="220"/>
    </row>
    <row r="28" spans="1:10" x14ac:dyDescent="0.2">
      <c r="B28" s="220"/>
    </row>
    <row r="29" spans="1:10" x14ac:dyDescent="0.2">
      <c r="B29" s="220"/>
    </row>
    <row r="30" spans="1:10" x14ac:dyDescent="0.2">
      <c r="B30" s="220"/>
    </row>
    <row r="31" spans="1:10" x14ac:dyDescent="0.2">
      <c r="B31" s="220"/>
    </row>
  </sheetData>
  <sheetProtection algorithmName="SHA-512" hashValue="/VPOk/CImwVGSaUsIqDdJVgZ/bEB7rs1zh64Rxyh7Zi8IAumrdp0GcTPd08qkqdS9eKgDtw728n99MVBJg8IEg==" saltValue="dvT9DsIqU8M+hw4dleBp0g==" spinCount="100000" sheet="1" objects="1" scenarios="1"/>
  <mergeCells count="8">
    <mergeCell ref="A23:J23"/>
    <mergeCell ref="A1:A3"/>
    <mergeCell ref="B1:J1"/>
    <mergeCell ref="B2:J2"/>
    <mergeCell ref="B3:J3"/>
    <mergeCell ref="A4:J4"/>
    <mergeCell ref="A5:C5"/>
    <mergeCell ref="A6:C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0"/>
  <sheetViews>
    <sheetView zoomScale="91" zoomScaleNormal="91" workbookViewId="0">
      <pane xSplit="2" ySplit="5" topLeftCell="C32" activePane="bottomRight" state="frozen"/>
      <selection pane="topRight" activeCell="C1" sqref="C1"/>
      <selection pane="bottomLeft" activeCell="A6" sqref="A6"/>
      <selection pane="bottomRight" activeCell="E32" sqref="E32"/>
    </sheetView>
  </sheetViews>
  <sheetFormatPr baseColWidth="10" defaultColWidth="11.42578125" defaultRowHeight="15" x14ac:dyDescent="0.25"/>
  <cols>
    <col min="1" max="1" width="25.85546875" style="195" bestFit="1" customWidth="1"/>
    <col min="2" max="2" width="87.85546875" style="195" customWidth="1"/>
    <col min="3" max="5" width="44.42578125" style="195" customWidth="1"/>
    <col min="6" max="15" width="66.42578125" style="195" hidden="1" customWidth="1"/>
    <col min="16" max="16384" width="11.42578125" style="169"/>
  </cols>
  <sheetData>
    <row r="1" spans="1:15" ht="15.75" x14ac:dyDescent="0.25">
      <c r="A1" s="167"/>
      <c r="B1" s="168" t="s">
        <v>11</v>
      </c>
      <c r="C1" s="168"/>
      <c r="D1" s="168"/>
      <c r="E1" s="168"/>
      <c r="F1" s="168"/>
      <c r="G1" s="168"/>
      <c r="H1" s="168"/>
      <c r="I1" s="168"/>
      <c r="J1" s="168"/>
      <c r="K1" s="168"/>
      <c r="L1" s="168"/>
      <c r="M1" s="168"/>
      <c r="N1" s="168"/>
      <c r="O1" s="168"/>
    </row>
    <row r="2" spans="1:15" ht="15.75" x14ac:dyDescent="0.25">
      <c r="A2" s="170"/>
      <c r="B2" s="171"/>
      <c r="C2" s="171"/>
      <c r="D2" s="171"/>
      <c r="E2" s="171"/>
      <c r="F2" s="171"/>
      <c r="G2" s="171"/>
      <c r="H2" s="171"/>
      <c r="I2" s="171"/>
      <c r="J2" s="171"/>
      <c r="K2" s="171"/>
      <c r="L2" s="171"/>
      <c r="M2" s="171"/>
      <c r="N2" s="171"/>
      <c r="O2" s="171"/>
    </row>
    <row r="3" spans="1:15" ht="15.75" x14ac:dyDescent="0.25">
      <c r="A3" s="172"/>
      <c r="B3" s="173" t="s">
        <v>2</v>
      </c>
      <c r="C3" s="174">
        <v>1</v>
      </c>
      <c r="D3" s="174">
        <v>2</v>
      </c>
      <c r="E3" s="174">
        <v>3</v>
      </c>
      <c r="F3" s="174">
        <v>4</v>
      </c>
      <c r="G3" s="174">
        <v>5</v>
      </c>
      <c r="H3" s="174">
        <v>6</v>
      </c>
      <c r="I3" s="174">
        <v>7</v>
      </c>
      <c r="J3" s="174">
        <v>8</v>
      </c>
      <c r="K3" s="174">
        <v>9</v>
      </c>
      <c r="L3" s="174">
        <v>10</v>
      </c>
      <c r="M3" s="174">
        <v>11</v>
      </c>
      <c r="N3" s="174">
        <v>12</v>
      </c>
      <c r="O3" s="174">
        <v>13</v>
      </c>
    </row>
    <row r="4" spans="1:15" ht="39.75" customHeight="1" x14ac:dyDescent="0.25">
      <c r="A4" s="172"/>
      <c r="B4" s="173" t="s">
        <v>8</v>
      </c>
      <c r="C4" s="174" t="str">
        <f t="shared" ref="C4:D4" si="0">+VLOOKUP(C3,LISTA_OFERENTES,2,FALSE)</f>
        <v>CONTROL REGIONAL DE HIGIENE MANTENIMIENTO S.A.S.</v>
      </c>
      <c r="D4" s="174" t="str">
        <f t="shared" si="0"/>
        <v>FUMIGADORES DE COLOMBIA FUMICOL S.A.S.</v>
      </c>
      <c r="E4" s="174" t="str">
        <f t="shared" ref="E4:N4" si="1">+VLOOKUP(E3,LISTA_OFERENTES,2,FALSE)</f>
        <v>TRULY NOLEN SOLUCIONES  S.A.S.</v>
      </c>
      <c r="F4" s="174">
        <f t="shared" si="1"/>
        <v>0</v>
      </c>
      <c r="G4" s="174">
        <f t="shared" si="1"/>
        <v>0</v>
      </c>
      <c r="H4" s="174">
        <f t="shared" si="1"/>
        <v>0</v>
      </c>
      <c r="I4" s="174">
        <f t="shared" si="1"/>
        <v>0</v>
      </c>
      <c r="J4" s="174">
        <f t="shared" si="1"/>
        <v>0</v>
      </c>
      <c r="K4" s="174">
        <f t="shared" si="1"/>
        <v>0</v>
      </c>
      <c r="L4" s="174">
        <f t="shared" si="1"/>
        <v>0</v>
      </c>
      <c r="M4" s="174">
        <f t="shared" si="1"/>
        <v>0</v>
      </c>
      <c r="N4" s="174">
        <f t="shared" si="1"/>
        <v>0</v>
      </c>
      <c r="O4" s="174">
        <f t="shared" ref="O4" si="2">+VLOOKUP(O3,LISTA_OFERENTES,2,FALSE)</f>
        <v>0</v>
      </c>
    </row>
    <row r="5" spans="1:15" ht="15.75" x14ac:dyDescent="0.25">
      <c r="A5" s="172"/>
      <c r="B5" s="173" t="s">
        <v>12</v>
      </c>
      <c r="C5" s="174">
        <f>VLOOKUP(C3,'2_APERTURA DE SOBRES'!$A$7:$I$151,4,)</f>
        <v>900251672</v>
      </c>
      <c r="D5" s="174">
        <f>VLOOKUP(D3,'2_APERTURA DE SOBRES'!$A$7:$I$151,4,)</f>
        <v>8605173954</v>
      </c>
      <c r="E5" s="174">
        <f>VLOOKUP(E3,'2_APERTURA DE SOBRES'!$A$7:$I$151,4,)</f>
        <v>811006418</v>
      </c>
      <c r="F5" s="174">
        <f>VLOOKUP(F3,'2_APERTURA DE SOBRES'!$A$7:$I$151,4,)</f>
        <v>0</v>
      </c>
      <c r="G5" s="174">
        <f>VLOOKUP(G3,'2_APERTURA DE SOBRES'!$A$7:$I$151,4,)</f>
        <v>0</v>
      </c>
      <c r="H5" s="174">
        <f>VLOOKUP(H3,'2_APERTURA DE SOBRES'!$A$7:$I$151,4,)</f>
        <v>0</v>
      </c>
      <c r="I5" s="174">
        <f>VLOOKUP(I3,'2_APERTURA DE SOBRES'!$A$7:$I$151,4,)</f>
        <v>0</v>
      </c>
      <c r="J5" s="174">
        <f>VLOOKUP(J3,'2_APERTURA DE SOBRES'!$A$7:$I$151,4,)</f>
        <v>0</v>
      </c>
      <c r="K5" s="174">
        <f>VLOOKUP(K3,'2_APERTURA DE SOBRES'!$A$7:$I$151,4,)</f>
        <v>0</v>
      </c>
      <c r="L5" s="174">
        <f>VLOOKUP(L3,'2_APERTURA DE SOBRES'!$A$7:$I$151,4,)</f>
        <v>0</v>
      </c>
      <c r="M5" s="174">
        <f>VLOOKUP(M3,'2_APERTURA DE SOBRES'!$A$7:$I$151,4,)</f>
        <v>0</v>
      </c>
      <c r="N5" s="174">
        <f>VLOOKUP(N3,'2_APERTURA DE SOBRES'!$A$7:$I$151,4,)</f>
        <v>0</v>
      </c>
      <c r="O5" s="174">
        <f>VLOOKUP(O3,'2_APERTURA DE SOBRES'!$A$7:$I$151,4,)</f>
        <v>0</v>
      </c>
    </row>
    <row r="6" spans="1:15" ht="31.5" x14ac:dyDescent="0.25">
      <c r="A6" s="175"/>
      <c r="B6" s="176" t="s">
        <v>13</v>
      </c>
      <c r="C6" s="177"/>
      <c r="D6" s="177"/>
      <c r="E6" s="177"/>
      <c r="F6" s="177"/>
      <c r="G6" s="177"/>
      <c r="H6" s="177"/>
      <c r="I6" s="177"/>
      <c r="J6" s="177"/>
      <c r="K6" s="177"/>
      <c r="L6" s="177"/>
      <c r="M6" s="177"/>
      <c r="N6" s="177"/>
      <c r="O6" s="177"/>
    </row>
    <row r="7" spans="1:15" ht="15.75" hidden="1" x14ac:dyDescent="0.25">
      <c r="A7" s="178" t="s">
        <v>14</v>
      </c>
      <c r="B7" s="179" t="s">
        <v>15</v>
      </c>
      <c r="C7" s="180"/>
      <c r="D7" s="180"/>
      <c r="E7" s="180"/>
      <c r="F7" s="180"/>
      <c r="G7" s="180"/>
      <c r="H7" s="180"/>
      <c r="I7" s="180"/>
      <c r="J7" s="180"/>
      <c r="K7" s="180"/>
      <c r="L7" s="180"/>
      <c r="M7" s="180"/>
      <c r="N7" s="180"/>
      <c r="O7" s="180"/>
    </row>
    <row r="8" spans="1:15" ht="210" hidden="1" x14ac:dyDescent="0.25">
      <c r="A8" s="181">
        <v>1</v>
      </c>
      <c r="B8" s="182" t="s">
        <v>187</v>
      </c>
      <c r="C8" s="291"/>
      <c r="D8" s="291"/>
      <c r="E8" s="292"/>
      <c r="F8" s="292"/>
      <c r="G8" s="292"/>
      <c r="H8" s="292"/>
      <c r="I8" s="292"/>
      <c r="J8" s="292"/>
      <c r="K8" s="292"/>
      <c r="L8" s="291"/>
      <c r="M8" s="291"/>
      <c r="N8" s="292"/>
      <c r="O8" s="292"/>
    </row>
    <row r="9" spans="1:15" ht="75" hidden="1" x14ac:dyDescent="0.25">
      <c r="A9" s="181">
        <v>2</v>
      </c>
      <c r="B9" s="182" t="s">
        <v>188</v>
      </c>
      <c r="C9" s="291"/>
      <c r="D9" s="291"/>
      <c r="E9" s="292"/>
      <c r="F9" s="292"/>
      <c r="G9" s="292"/>
      <c r="H9" s="292"/>
      <c r="I9" s="292"/>
      <c r="J9" s="292"/>
      <c r="K9" s="292"/>
      <c r="L9" s="291"/>
      <c r="M9" s="291"/>
      <c r="N9" s="292"/>
      <c r="O9" s="292"/>
    </row>
    <row r="10" spans="1:15" ht="30" hidden="1" x14ac:dyDescent="0.25">
      <c r="A10" s="181">
        <v>3</v>
      </c>
      <c r="B10" s="182" t="s">
        <v>189</v>
      </c>
      <c r="C10" s="291"/>
      <c r="D10" s="291"/>
      <c r="E10" s="292"/>
      <c r="F10" s="292"/>
      <c r="G10" s="292"/>
      <c r="H10" s="292"/>
      <c r="I10" s="292"/>
      <c r="J10" s="292"/>
      <c r="K10" s="292"/>
      <c r="L10" s="291"/>
      <c r="M10" s="291"/>
      <c r="N10" s="292"/>
      <c r="O10" s="292"/>
    </row>
    <row r="11" spans="1:15" hidden="1" x14ac:dyDescent="0.25">
      <c r="A11" s="181">
        <v>4</v>
      </c>
      <c r="B11" s="182" t="s">
        <v>190</v>
      </c>
      <c r="C11" s="291"/>
      <c r="D11" s="291"/>
      <c r="E11" s="292"/>
      <c r="F11" s="292"/>
      <c r="G11" s="292"/>
      <c r="H11" s="292"/>
      <c r="I11" s="292"/>
      <c r="J11" s="292"/>
      <c r="K11" s="292"/>
      <c r="L11" s="291"/>
      <c r="M11" s="291"/>
      <c r="N11" s="292"/>
      <c r="O11" s="292"/>
    </row>
    <row r="12" spans="1:15" hidden="1" x14ac:dyDescent="0.25">
      <c r="A12" s="181">
        <v>5</v>
      </c>
      <c r="B12" s="182" t="s">
        <v>191</v>
      </c>
      <c r="C12" s="291"/>
      <c r="D12" s="291"/>
      <c r="E12" s="292"/>
      <c r="F12" s="292"/>
      <c r="G12" s="292"/>
      <c r="H12" s="292"/>
      <c r="I12" s="292"/>
      <c r="J12" s="292"/>
      <c r="K12" s="292"/>
      <c r="L12" s="291"/>
      <c r="M12" s="291"/>
      <c r="N12" s="292"/>
      <c r="O12" s="292"/>
    </row>
    <row r="13" spans="1:15" ht="30" hidden="1" x14ac:dyDescent="0.25">
      <c r="A13" s="181">
        <v>6</v>
      </c>
      <c r="B13" s="182" t="s">
        <v>192</v>
      </c>
      <c r="C13" s="291"/>
      <c r="D13" s="291"/>
      <c r="E13" s="292"/>
      <c r="F13" s="292"/>
      <c r="G13" s="292"/>
      <c r="H13" s="292"/>
      <c r="I13" s="292"/>
      <c r="J13" s="292"/>
      <c r="K13" s="292"/>
      <c r="L13" s="291"/>
      <c r="M13" s="291"/>
      <c r="N13" s="292"/>
      <c r="O13" s="292"/>
    </row>
    <row r="14" spans="1:15" hidden="1" x14ac:dyDescent="0.25">
      <c r="A14" s="181">
        <v>7</v>
      </c>
      <c r="B14" s="182" t="s">
        <v>193</v>
      </c>
      <c r="C14" s="291"/>
      <c r="D14" s="291"/>
      <c r="E14" s="292"/>
      <c r="F14" s="292"/>
      <c r="G14" s="292"/>
      <c r="H14" s="292"/>
      <c r="I14" s="292"/>
      <c r="J14" s="292"/>
      <c r="K14" s="292"/>
      <c r="L14" s="291"/>
      <c r="M14" s="291"/>
      <c r="N14" s="292"/>
      <c r="O14" s="292"/>
    </row>
    <row r="15" spans="1:15" ht="60" hidden="1" x14ac:dyDescent="0.25">
      <c r="A15" s="181">
        <v>8</v>
      </c>
      <c r="B15" s="182" t="s">
        <v>194</v>
      </c>
      <c r="C15" s="291"/>
      <c r="D15" s="291"/>
      <c r="E15" s="292"/>
      <c r="F15" s="292"/>
      <c r="G15" s="292"/>
      <c r="H15" s="292"/>
      <c r="I15" s="292"/>
      <c r="J15" s="292"/>
      <c r="K15" s="292"/>
      <c r="L15" s="291"/>
      <c r="M15" s="291"/>
      <c r="N15" s="292"/>
      <c r="O15" s="292"/>
    </row>
    <row r="16" spans="1:15" hidden="1" x14ac:dyDescent="0.25">
      <c r="A16" s="181"/>
      <c r="B16" s="182"/>
      <c r="C16" s="291"/>
      <c r="D16" s="291"/>
      <c r="E16" s="292"/>
      <c r="F16" s="292"/>
      <c r="G16" s="292"/>
      <c r="H16" s="292"/>
      <c r="I16" s="292"/>
      <c r="J16" s="292"/>
      <c r="K16" s="292"/>
      <c r="L16" s="291"/>
      <c r="M16" s="291"/>
      <c r="N16" s="292"/>
      <c r="O16" s="292"/>
    </row>
    <row r="17" spans="1:15" ht="30" hidden="1" x14ac:dyDescent="0.25">
      <c r="A17" s="562">
        <v>9</v>
      </c>
      <c r="B17" s="182" t="s">
        <v>136</v>
      </c>
      <c r="C17" s="291"/>
      <c r="D17" s="291"/>
      <c r="E17" s="292"/>
      <c r="F17" s="292"/>
      <c r="G17" s="292"/>
      <c r="H17" s="292"/>
      <c r="I17" s="292"/>
      <c r="J17" s="292"/>
      <c r="K17" s="292"/>
      <c r="L17" s="291"/>
      <c r="M17" s="291"/>
      <c r="N17" s="292"/>
      <c r="O17" s="292"/>
    </row>
    <row r="18" spans="1:15" hidden="1" x14ac:dyDescent="0.25">
      <c r="A18" s="563"/>
      <c r="B18" s="182" t="s">
        <v>16</v>
      </c>
      <c r="C18" s="292"/>
      <c r="D18" s="292"/>
      <c r="E18" s="292"/>
      <c r="F18" s="292"/>
      <c r="G18" s="292"/>
      <c r="H18" s="292"/>
      <c r="I18" s="292"/>
      <c r="J18" s="292"/>
      <c r="K18" s="292"/>
      <c r="L18" s="292"/>
      <c r="M18" s="292"/>
      <c r="N18" s="292"/>
      <c r="O18" s="292"/>
    </row>
    <row r="19" spans="1:15" hidden="1" x14ac:dyDescent="0.25">
      <c r="A19" s="563"/>
      <c r="B19" s="182" t="s">
        <v>17</v>
      </c>
      <c r="C19" s="292"/>
      <c r="D19" s="292"/>
      <c r="E19" s="292"/>
      <c r="F19" s="292"/>
      <c r="G19" s="292"/>
      <c r="H19" s="292"/>
      <c r="I19" s="292"/>
      <c r="J19" s="292"/>
      <c r="K19" s="292"/>
      <c r="L19" s="292"/>
      <c r="M19" s="292"/>
      <c r="N19" s="292"/>
      <c r="O19" s="292"/>
    </row>
    <row r="20" spans="1:15" hidden="1" x14ac:dyDescent="0.25">
      <c r="A20" s="563"/>
      <c r="B20" s="182" t="s">
        <v>18</v>
      </c>
      <c r="C20" s="293"/>
      <c r="D20" s="294"/>
      <c r="E20" s="292"/>
      <c r="F20" s="292"/>
      <c r="G20" s="292"/>
      <c r="H20" s="292"/>
      <c r="I20" s="292"/>
      <c r="J20" s="292"/>
      <c r="K20" s="292"/>
      <c r="L20" s="294"/>
      <c r="M20" s="294"/>
      <c r="N20" s="292"/>
      <c r="O20" s="292"/>
    </row>
    <row r="21" spans="1:15" hidden="1" x14ac:dyDescent="0.25">
      <c r="A21" s="564"/>
      <c r="B21" s="182" t="s">
        <v>19</v>
      </c>
      <c r="C21" s="295"/>
      <c r="D21" s="292"/>
      <c r="E21" s="292"/>
      <c r="F21" s="292"/>
      <c r="G21" s="292"/>
      <c r="H21" s="292"/>
      <c r="I21" s="292"/>
      <c r="J21" s="292"/>
      <c r="K21" s="292"/>
      <c r="L21" s="292"/>
      <c r="M21" s="292"/>
      <c r="N21" s="292"/>
      <c r="O21" s="292"/>
    </row>
    <row r="22" spans="1:15" ht="15.75" hidden="1" x14ac:dyDescent="0.25">
      <c r="A22" s="184"/>
      <c r="B22" s="185" t="s">
        <v>20</v>
      </c>
      <c r="C22" s="291"/>
      <c r="D22" s="291"/>
      <c r="E22" s="292"/>
      <c r="F22" s="292"/>
      <c r="G22" s="292"/>
      <c r="H22" s="292"/>
      <c r="I22" s="292"/>
      <c r="J22" s="292"/>
      <c r="K22" s="292"/>
      <c r="L22" s="291"/>
      <c r="M22" s="291"/>
      <c r="N22" s="292"/>
      <c r="O22" s="292"/>
    </row>
    <row r="23" spans="1:15" s="187" customFormat="1" ht="15.75" x14ac:dyDescent="0.25">
      <c r="A23" s="183"/>
      <c r="B23" s="186"/>
      <c r="C23" s="296"/>
      <c r="D23" s="297"/>
      <c r="E23" s="297"/>
      <c r="F23" s="297"/>
      <c r="G23" s="297"/>
      <c r="H23" s="297"/>
      <c r="I23" s="297"/>
      <c r="J23" s="297"/>
      <c r="K23" s="297"/>
      <c r="L23" s="297"/>
      <c r="M23" s="297"/>
      <c r="N23" s="297"/>
      <c r="O23" s="297"/>
    </row>
    <row r="24" spans="1:15" ht="15.75" x14ac:dyDescent="0.25">
      <c r="A24" s="188" t="s">
        <v>14</v>
      </c>
      <c r="B24" s="189" t="s">
        <v>21</v>
      </c>
      <c r="C24" s="190"/>
      <c r="D24" s="190"/>
      <c r="E24" s="190"/>
      <c r="F24" s="190"/>
      <c r="G24" s="190"/>
      <c r="H24" s="190"/>
      <c r="I24" s="190"/>
      <c r="J24" s="190"/>
      <c r="K24" s="190"/>
      <c r="L24" s="190"/>
      <c r="M24" s="190"/>
      <c r="N24" s="190"/>
      <c r="O24" s="190"/>
    </row>
    <row r="25" spans="1:15" ht="240" x14ac:dyDescent="0.25">
      <c r="A25" s="191">
        <v>1</v>
      </c>
      <c r="B25" s="222" t="s">
        <v>195</v>
      </c>
      <c r="C25" s="522" t="s">
        <v>158</v>
      </c>
      <c r="D25" s="522" t="s">
        <v>158</v>
      </c>
      <c r="E25" s="522" t="s">
        <v>159</v>
      </c>
      <c r="F25" s="291"/>
      <c r="G25" s="291"/>
      <c r="H25" s="291"/>
      <c r="I25" s="291"/>
      <c r="J25" s="291"/>
      <c r="K25" s="291"/>
      <c r="L25" s="298"/>
      <c r="M25" s="292"/>
      <c r="N25" s="291"/>
      <c r="O25" s="291"/>
    </row>
    <row r="26" spans="1:15" ht="60" x14ac:dyDescent="0.25">
      <c r="A26" s="191">
        <v>2</v>
      </c>
      <c r="B26" s="222" t="s">
        <v>389</v>
      </c>
      <c r="C26" s="522" t="s">
        <v>158</v>
      </c>
      <c r="D26" s="522" t="s">
        <v>158</v>
      </c>
      <c r="E26" s="522" t="s">
        <v>159</v>
      </c>
      <c r="F26" s="291"/>
      <c r="G26" s="291"/>
      <c r="H26" s="291"/>
      <c r="I26" s="291"/>
      <c r="J26" s="291"/>
      <c r="K26" s="291"/>
      <c r="L26" s="298"/>
      <c r="M26" s="292"/>
      <c r="N26" s="291"/>
      <c r="O26" s="291"/>
    </row>
    <row r="27" spans="1:15" ht="30" x14ac:dyDescent="0.25">
      <c r="A27" s="191">
        <v>3</v>
      </c>
      <c r="B27" s="192" t="s">
        <v>196</v>
      </c>
      <c r="C27" s="522" t="s">
        <v>158</v>
      </c>
      <c r="D27" s="522" t="s">
        <v>158</v>
      </c>
      <c r="E27" s="522" t="s">
        <v>159</v>
      </c>
      <c r="F27" s="291"/>
      <c r="G27" s="291"/>
      <c r="H27" s="291"/>
      <c r="I27" s="291"/>
      <c r="J27" s="291"/>
      <c r="K27" s="291"/>
      <c r="L27" s="298"/>
      <c r="M27" s="292"/>
      <c r="N27" s="291"/>
      <c r="O27" s="291"/>
    </row>
    <row r="28" spans="1:15" ht="30" x14ac:dyDescent="0.25">
      <c r="A28" s="191">
        <v>4</v>
      </c>
      <c r="B28" s="192" t="s">
        <v>192</v>
      </c>
      <c r="C28" s="522" t="s">
        <v>158</v>
      </c>
      <c r="D28" s="522" t="s">
        <v>158</v>
      </c>
      <c r="E28" s="522" t="s">
        <v>159</v>
      </c>
      <c r="F28" s="291"/>
      <c r="G28" s="291"/>
      <c r="H28" s="291"/>
      <c r="I28" s="291"/>
      <c r="J28" s="291"/>
      <c r="K28" s="291"/>
      <c r="L28" s="298"/>
      <c r="M28" s="292"/>
      <c r="N28" s="291"/>
      <c r="O28" s="291"/>
    </row>
    <row r="29" spans="1:15" ht="15.75" x14ac:dyDescent="0.25">
      <c r="A29" s="191">
        <v>5</v>
      </c>
      <c r="B29" s="192" t="s">
        <v>197</v>
      </c>
      <c r="C29" s="522" t="s">
        <v>158</v>
      </c>
      <c r="D29" s="522" t="s">
        <v>158</v>
      </c>
      <c r="E29" s="522" t="s">
        <v>159</v>
      </c>
      <c r="F29" s="291"/>
      <c r="G29" s="291"/>
      <c r="H29" s="291"/>
      <c r="I29" s="291"/>
      <c r="J29" s="291"/>
      <c r="K29" s="291"/>
      <c r="L29" s="298"/>
      <c r="M29" s="292"/>
      <c r="N29" s="291"/>
      <c r="O29" s="291"/>
    </row>
    <row r="30" spans="1:15" ht="60" x14ac:dyDescent="0.25">
      <c r="A30" s="191">
        <v>6</v>
      </c>
      <c r="B30" s="192" t="s">
        <v>194</v>
      </c>
      <c r="C30" s="522" t="s">
        <v>158</v>
      </c>
      <c r="D30" s="522" t="s">
        <v>158</v>
      </c>
      <c r="E30" s="522" t="s">
        <v>159</v>
      </c>
      <c r="F30" s="291"/>
      <c r="G30" s="291"/>
      <c r="H30" s="291"/>
      <c r="I30" s="291"/>
      <c r="J30" s="291"/>
      <c r="K30" s="291"/>
      <c r="L30" s="298"/>
      <c r="M30" s="292"/>
      <c r="N30" s="291"/>
      <c r="O30" s="291"/>
    </row>
    <row r="31" spans="1:15" ht="15.75" hidden="1" x14ac:dyDescent="0.25">
      <c r="A31" s="191"/>
      <c r="B31" s="192"/>
      <c r="C31" s="522" t="s">
        <v>158</v>
      </c>
      <c r="D31" s="522" t="s">
        <v>158</v>
      </c>
      <c r="E31" s="522" t="s">
        <v>159</v>
      </c>
      <c r="F31" s="291"/>
      <c r="G31" s="299"/>
      <c r="H31" s="291"/>
      <c r="I31" s="291"/>
      <c r="J31" s="291"/>
      <c r="K31" s="291"/>
      <c r="L31" s="298"/>
      <c r="M31" s="292"/>
      <c r="N31" s="291"/>
      <c r="O31" s="291"/>
    </row>
    <row r="32" spans="1:15" ht="360" x14ac:dyDescent="0.25">
      <c r="A32" s="559">
        <v>7</v>
      </c>
      <c r="B32" s="192" t="s">
        <v>136</v>
      </c>
      <c r="C32" s="522" t="s">
        <v>158</v>
      </c>
      <c r="D32" s="522" t="s">
        <v>158</v>
      </c>
      <c r="E32" s="528" t="s">
        <v>394</v>
      </c>
      <c r="F32" s="291"/>
      <c r="G32" s="291"/>
      <c r="H32" s="291"/>
      <c r="I32" s="291"/>
      <c r="J32" s="291"/>
      <c r="K32" s="291"/>
      <c r="L32" s="298"/>
      <c r="M32" s="292"/>
      <c r="N32" s="291"/>
      <c r="O32" s="291"/>
    </row>
    <row r="33" spans="1:15" x14ac:dyDescent="0.25">
      <c r="A33" s="560"/>
      <c r="B33" s="192" t="s">
        <v>16</v>
      </c>
      <c r="C33" s="292" t="s">
        <v>376</v>
      </c>
      <c r="D33" s="292" t="s">
        <v>376</v>
      </c>
      <c r="E33" s="300"/>
      <c r="F33" s="300"/>
      <c r="G33" s="300"/>
      <c r="H33" s="300"/>
      <c r="I33" s="300"/>
      <c r="J33" s="300"/>
      <c r="K33" s="300"/>
      <c r="L33" s="298"/>
      <c r="M33" s="292"/>
      <c r="N33" s="300"/>
      <c r="O33" s="300"/>
    </row>
    <row r="34" spans="1:15" x14ac:dyDescent="0.25">
      <c r="A34" s="560"/>
      <c r="B34" s="192" t="s">
        <v>22</v>
      </c>
      <c r="C34" s="292" t="s">
        <v>182</v>
      </c>
      <c r="D34" s="292" t="s">
        <v>183</v>
      </c>
      <c r="E34" s="300"/>
      <c r="F34" s="300"/>
      <c r="G34" s="300"/>
      <c r="H34" s="300"/>
      <c r="I34" s="300"/>
      <c r="J34" s="300"/>
      <c r="K34" s="300"/>
      <c r="L34" s="298"/>
      <c r="M34" s="292"/>
      <c r="N34" s="300"/>
      <c r="O34" s="300"/>
    </row>
    <row r="35" spans="1:15" x14ac:dyDescent="0.25">
      <c r="A35" s="560"/>
      <c r="B35" s="192" t="s">
        <v>23</v>
      </c>
      <c r="C35" s="523">
        <v>21541142</v>
      </c>
      <c r="D35" s="523">
        <v>21541142</v>
      </c>
      <c r="E35" s="301"/>
      <c r="F35" s="301"/>
      <c r="G35" s="301"/>
      <c r="H35" s="301"/>
      <c r="I35" s="301"/>
      <c r="J35" s="301"/>
      <c r="K35" s="301"/>
      <c r="L35" s="298"/>
      <c r="M35" s="292"/>
      <c r="N35" s="302"/>
      <c r="O35" s="301"/>
    </row>
    <row r="36" spans="1:15" x14ac:dyDescent="0.25">
      <c r="A36" s="561"/>
      <c r="B36" s="192" t="s">
        <v>24</v>
      </c>
      <c r="C36" s="292" t="s">
        <v>377</v>
      </c>
      <c r="D36" s="292" t="s">
        <v>378</v>
      </c>
      <c r="E36" s="300"/>
      <c r="F36" s="300"/>
      <c r="G36" s="300"/>
      <c r="H36" s="300"/>
      <c r="I36" s="300"/>
      <c r="J36" s="300"/>
      <c r="K36" s="300"/>
      <c r="L36" s="298"/>
      <c r="M36" s="292"/>
      <c r="N36" s="300"/>
      <c r="O36" s="300"/>
    </row>
    <row r="37" spans="1:15" s="194" customFormat="1" ht="15.75" x14ac:dyDescent="0.25">
      <c r="A37" s="188"/>
      <c r="B37" s="193" t="s">
        <v>25</v>
      </c>
      <c r="C37" s="291" t="s">
        <v>158</v>
      </c>
      <c r="D37" s="291" t="s">
        <v>158</v>
      </c>
      <c r="E37" s="291" t="s">
        <v>159</v>
      </c>
      <c r="F37" s="291" t="s">
        <v>158</v>
      </c>
      <c r="G37" s="291" t="s">
        <v>159</v>
      </c>
      <c r="H37" s="291" t="s">
        <v>158</v>
      </c>
      <c r="I37" s="291" t="s">
        <v>158</v>
      </c>
      <c r="J37" s="291"/>
      <c r="K37" s="291"/>
      <c r="L37" s="291"/>
      <c r="M37" s="291"/>
      <c r="N37" s="291"/>
      <c r="O37" s="291"/>
    </row>
    <row r="39" spans="1:15" x14ac:dyDescent="0.25">
      <c r="C39" s="196"/>
    </row>
    <row r="40" spans="1:15" x14ac:dyDescent="0.25">
      <c r="C40" s="196"/>
    </row>
  </sheetData>
  <sheetProtection algorithmName="SHA-512" hashValue="ODoHa/yutLvA/sT4hOH77lkpEZtgur2LfJicJ6dzKu4m0Yl6FgYTCJk/MBFbDLCn8ZQgL7PYaQOkSKUd9ZdLaw==" saltValue="RSO6nW7T23Y6VOEla/jM0Q==" spinCount="100000" sheet="1" objects="1" scenarios="1"/>
  <mergeCells count="2">
    <mergeCell ref="A32:A36"/>
    <mergeCell ref="A17:A21"/>
  </mergeCells>
  <conditionalFormatting sqref="C22:D22">
    <cfRule type="cellIs" dxfId="12100" priority="143" operator="equal">
      <formula>"NO CUMPLE"</formula>
    </cfRule>
    <cfRule type="cellIs" dxfId="12099" priority="144" operator="equal">
      <formula>"CUMPLE"</formula>
    </cfRule>
  </conditionalFormatting>
  <conditionalFormatting sqref="C8">
    <cfRule type="cellIs" dxfId="12098" priority="141" operator="equal">
      <formula>"NO CUMPLE"</formula>
    </cfRule>
    <cfRule type="cellIs" dxfId="12097" priority="142" operator="equal">
      <formula>"CUMPLE"</formula>
    </cfRule>
  </conditionalFormatting>
  <conditionalFormatting sqref="C9">
    <cfRule type="cellIs" dxfId="12096" priority="139" operator="equal">
      <formula>"NO CUMPLE"</formula>
    </cfRule>
    <cfRule type="cellIs" dxfId="12095" priority="140" operator="equal">
      <formula>"CUMPLE"</formula>
    </cfRule>
  </conditionalFormatting>
  <conditionalFormatting sqref="C10">
    <cfRule type="cellIs" dxfId="12094" priority="137" operator="equal">
      <formula>"NO CUMPLE"</formula>
    </cfRule>
    <cfRule type="cellIs" dxfId="12093" priority="138" operator="equal">
      <formula>"CUMPLE"</formula>
    </cfRule>
  </conditionalFormatting>
  <conditionalFormatting sqref="C11">
    <cfRule type="cellIs" dxfId="12092" priority="135" operator="equal">
      <formula>"NO CUMPLE"</formula>
    </cfRule>
    <cfRule type="cellIs" dxfId="12091" priority="136" operator="equal">
      <formula>"CUMPLE"</formula>
    </cfRule>
  </conditionalFormatting>
  <conditionalFormatting sqref="C12">
    <cfRule type="cellIs" dxfId="12090" priority="133" operator="equal">
      <formula>"NO CUMPLE"</formula>
    </cfRule>
    <cfRule type="cellIs" dxfId="12089" priority="134" operator="equal">
      <formula>"CUMPLE"</formula>
    </cfRule>
  </conditionalFormatting>
  <conditionalFormatting sqref="C13">
    <cfRule type="cellIs" dxfId="12088" priority="131" operator="equal">
      <formula>"NO CUMPLE"</formula>
    </cfRule>
    <cfRule type="cellIs" dxfId="12087" priority="132" operator="equal">
      <formula>"CUMPLE"</formula>
    </cfRule>
  </conditionalFormatting>
  <conditionalFormatting sqref="C14:C15">
    <cfRule type="cellIs" dxfId="12086" priority="129" operator="equal">
      <formula>"NO CUMPLE"</formula>
    </cfRule>
    <cfRule type="cellIs" dxfId="12085" priority="130" operator="equal">
      <formula>"CUMPLE"</formula>
    </cfRule>
  </conditionalFormatting>
  <conditionalFormatting sqref="C16">
    <cfRule type="cellIs" dxfId="12084" priority="127" operator="equal">
      <formula>"NO CUMPLE"</formula>
    </cfRule>
    <cfRule type="cellIs" dxfId="12083" priority="128" operator="equal">
      <formula>"CUMPLE"</formula>
    </cfRule>
  </conditionalFormatting>
  <conditionalFormatting sqref="C17">
    <cfRule type="cellIs" dxfId="12082" priority="125" operator="equal">
      <formula>"NO CUMPLE"</formula>
    </cfRule>
    <cfRule type="cellIs" dxfId="12081" priority="126" operator="equal">
      <formula>"CUMPLE"</formula>
    </cfRule>
  </conditionalFormatting>
  <conditionalFormatting sqref="D37">
    <cfRule type="cellIs" dxfId="12080" priority="123" operator="equal">
      <formula>"NO CUMPLE"</formula>
    </cfRule>
    <cfRule type="cellIs" dxfId="12079" priority="124" operator="equal">
      <formula>"CUMPLE"</formula>
    </cfRule>
  </conditionalFormatting>
  <conditionalFormatting sqref="E37:F37">
    <cfRule type="cellIs" dxfId="12078" priority="121" operator="equal">
      <formula>"NO CUMPLE"</formula>
    </cfRule>
    <cfRule type="cellIs" dxfId="12077" priority="122" operator="equal">
      <formula>"CUMPLE"</formula>
    </cfRule>
  </conditionalFormatting>
  <conditionalFormatting sqref="F25 F27:F32">
    <cfRule type="cellIs" dxfId="12076" priority="119" operator="equal">
      <formula>"NO CUMPLE"</formula>
    </cfRule>
    <cfRule type="cellIs" dxfId="12075" priority="120" operator="equal">
      <formula>"CUMPLE"</formula>
    </cfRule>
  </conditionalFormatting>
  <conditionalFormatting sqref="G37 G25 G27:G32">
    <cfRule type="cellIs" dxfId="12074" priority="117" operator="equal">
      <formula>"NO CUMPLE"</formula>
    </cfRule>
    <cfRule type="cellIs" dxfId="12073" priority="118" operator="equal">
      <formula>"CUMPLE"</formula>
    </cfRule>
  </conditionalFormatting>
  <conditionalFormatting sqref="H37 H25:H32">
    <cfRule type="cellIs" dxfId="12072" priority="115" operator="equal">
      <formula>"NO CUMPLE"</formula>
    </cfRule>
    <cfRule type="cellIs" dxfId="12071" priority="116" operator="equal">
      <formula>"CUMPLE"</formula>
    </cfRule>
  </conditionalFormatting>
  <conditionalFormatting sqref="I37 I25:I32">
    <cfRule type="cellIs" dxfId="12070" priority="113" operator="equal">
      <formula>"NO CUMPLE"</formula>
    </cfRule>
    <cfRule type="cellIs" dxfId="12069" priority="114" operator="equal">
      <formula>"CUMPLE"</formula>
    </cfRule>
  </conditionalFormatting>
  <conditionalFormatting sqref="J37 J25:J32">
    <cfRule type="cellIs" dxfId="12068" priority="111" operator="equal">
      <formula>"NO CUMPLE"</formula>
    </cfRule>
    <cfRule type="cellIs" dxfId="12067" priority="112" operator="equal">
      <formula>"CUMPLE"</formula>
    </cfRule>
  </conditionalFormatting>
  <conditionalFormatting sqref="K37 K25:K32">
    <cfRule type="cellIs" dxfId="12066" priority="109" operator="equal">
      <formula>"NO CUMPLE"</formula>
    </cfRule>
    <cfRule type="cellIs" dxfId="12065" priority="110" operator="equal">
      <formula>"CUMPLE"</formula>
    </cfRule>
  </conditionalFormatting>
  <conditionalFormatting sqref="L25:L37">
    <cfRule type="cellIs" dxfId="12064" priority="107" operator="equal">
      <formula>"NO CUMPLE"</formula>
    </cfRule>
    <cfRule type="cellIs" dxfId="12063" priority="108" operator="equal">
      <formula>"CUMPLE"</formula>
    </cfRule>
  </conditionalFormatting>
  <conditionalFormatting sqref="M37">
    <cfRule type="cellIs" dxfId="12062" priority="105" operator="equal">
      <formula>"NO CUMPLE"</formula>
    </cfRule>
    <cfRule type="cellIs" dxfId="12061" priority="106" operator="equal">
      <formula>"CUMPLE"</formula>
    </cfRule>
  </conditionalFormatting>
  <conditionalFormatting sqref="D17">
    <cfRule type="cellIs" dxfId="12060" priority="103" operator="equal">
      <formula>"NO CUMPLE"</formula>
    </cfRule>
    <cfRule type="cellIs" dxfId="12059" priority="104" operator="equal">
      <formula>"CUMPLE"</formula>
    </cfRule>
  </conditionalFormatting>
  <conditionalFormatting sqref="D8">
    <cfRule type="cellIs" dxfId="12058" priority="101" operator="equal">
      <formula>"NO CUMPLE"</formula>
    </cfRule>
    <cfRule type="cellIs" dxfId="12057" priority="102" operator="equal">
      <formula>"CUMPLE"</formula>
    </cfRule>
  </conditionalFormatting>
  <conditionalFormatting sqref="D9">
    <cfRule type="cellIs" dxfId="12056" priority="99" operator="equal">
      <formula>"NO CUMPLE"</formula>
    </cfRule>
    <cfRule type="cellIs" dxfId="12055" priority="100" operator="equal">
      <formula>"CUMPLE"</formula>
    </cfRule>
  </conditionalFormatting>
  <conditionalFormatting sqref="D11">
    <cfRule type="cellIs" dxfId="12054" priority="97" operator="equal">
      <formula>"NO CUMPLE"</formula>
    </cfRule>
    <cfRule type="cellIs" dxfId="12053" priority="98" operator="equal">
      <formula>"CUMPLE"</formula>
    </cfRule>
  </conditionalFormatting>
  <conditionalFormatting sqref="D12">
    <cfRule type="cellIs" dxfId="12052" priority="95" operator="equal">
      <formula>"NO CUMPLE"</formula>
    </cfRule>
    <cfRule type="cellIs" dxfId="12051" priority="96" operator="equal">
      <formula>"CUMPLE"</formula>
    </cfRule>
  </conditionalFormatting>
  <conditionalFormatting sqref="D13">
    <cfRule type="cellIs" dxfId="12050" priority="93" operator="equal">
      <formula>"NO CUMPLE"</formula>
    </cfRule>
    <cfRule type="cellIs" dxfId="12049" priority="94" operator="equal">
      <formula>"CUMPLE"</formula>
    </cfRule>
  </conditionalFormatting>
  <conditionalFormatting sqref="D14">
    <cfRule type="cellIs" dxfId="12048" priority="91" operator="equal">
      <formula>"NO CUMPLE"</formula>
    </cfRule>
    <cfRule type="cellIs" dxfId="12047" priority="92" operator="equal">
      <formula>"CUMPLE"</formula>
    </cfRule>
  </conditionalFormatting>
  <conditionalFormatting sqref="D10">
    <cfRule type="cellIs" dxfId="12046" priority="89" operator="equal">
      <formula>"NO CUMPLE"</formula>
    </cfRule>
    <cfRule type="cellIs" dxfId="12045" priority="90" operator="equal">
      <formula>"CUMPLE"</formula>
    </cfRule>
  </conditionalFormatting>
  <conditionalFormatting sqref="D15">
    <cfRule type="cellIs" dxfId="12044" priority="87" operator="equal">
      <formula>"NO CUMPLE"</formula>
    </cfRule>
    <cfRule type="cellIs" dxfId="12043" priority="88" operator="equal">
      <formula>"CUMPLE"</formula>
    </cfRule>
  </conditionalFormatting>
  <conditionalFormatting sqref="D16">
    <cfRule type="cellIs" dxfId="12042" priority="85" operator="equal">
      <formula>"NO CUMPLE"</formula>
    </cfRule>
    <cfRule type="cellIs" dxfId="12041" priority="86" operator="equal">
      <formula>"CUMPLE"</formula>
    </cfRule>
  </conditionalFormatting>
  <conditionalFormatting sqref="F26">
    <cfRule type="cellIs" dxfId="12040" priority="83" operator="equal">
      <formula>"NO CUMPLE"</formula>
    </cfRule>
    <cfRule type="cellIs" dxfId="12039" priority="84" operator="equal">
      <formula>"CUMPLE"</formula>
    </cfRule>
  </conditionalFormatting>
  <conditionalFormatting sqref="L17">
    <cfRule type="cellIs" dxfId="12038" priority="81" operator="equal">
      <formula>"NO CUMPLE"</formula>
    </cfRule>
    <cfRule type="cellIs" dxfId="12037" priority="82" operator="equal">
      <formula>"CUMPLE"</formula>
    </cfRule>
  </conditionalFormatting>
  <conditionalFormatting sqref="L8">
    <cfRule type="cellIs" dxfId="12036" priority="79" operator="equal">
      <formula>"NO CUMPLE"</formula>
    </cfRule>
    <cfRule type="cellIs" dxfId="12035" priority="80" operator="equal">
      <formula>"CUMPLE"</formula>
    </cfRule>
  </conditionalFormatting>
  <conditionalFormatting sqref="L9">
    <cfRule type="cellIs" dxfId="12034" priority="77" operator="equal">
      <formula>"NO CUMPLE"</formula>
    </cfRule>
    <cfRule type="cellIs" dxfId="12033" priority="78" operator="equal">
      <formula>"CUMPLE"</formula>
    </cfRule>
  </conditionalFormatting>
  <conditionalFormatting sqref="L14">
    <cfRule type="cellIs" dxfId="12032" priority="75" operator="equal">
      <formula>"NO CUMPLE"</formula>
    </cfRule>
    <cfRule type="cellIs" dxfId="12031" priority="76" operator="equal">
      <formula>"CUMPLE"</formula>
    </cfRule>
  </conditionalFormatting>
  <conditionalFormatting sqref="L12">
    <cfRule type="cellIs" dxfId="12030" priority="73" operator="equal">
      <formula>"NO CUMPLE"</formula>
    </cfRule>
    <cfRule type="cellIs" dxfId="12029" priority="74" operator="equal">
      <formula>"CUMPLE"</formula>
    </cfRule>
  </conditionalFormatting>
  <conditionalFormatting sqref="L15">
    <cfRule type="cellIs" dxfId="12028" priority="71" operator="equal">
      <formula>"NO CUMPLE"</formula>
    </cfRule>
    <cfRule type="cellIs" dxfId="12027" priority="72" operator="equal">
      <formula>"CUMPLE"</formula>
    </cfRule>
  </conditionalFormatting>
  <conditionalFormatting sqref="L10">
    <cfRule type="cellIs" dxfId="12026" priority="69" operator="equal">
      <formula>"NO CUMPLE"</formula>
    </cfRule>
    <cfRule type="cellIs" dxfId="12025" priority="70" operator="equal">
      <formula>"CUMPLE"</formula>
    </cfRule>
  </conditionalFormatting>
  <conditionalFormatting sqref="L13">
    <cfRule type="cellIs" dxfId="12024" priority="67" operator="equal">
      <formula>"NO CUMPLE"</formula>
    </cfRule>
    <cfRule type="cellIs" dxfId="12023" priority="68" operator="equal">
      <formula>"CUMPLE"</formula>
    </cfRule>
  </conditionalFormatting>
  <conditionalFormatting sqref="L11">
    <cfRule type="cellIs" dxfId="12022" priority="65" operator="equal">
      <formula>"NO CUMPLE"</formula>
    </cfRule>
    <cfRule type="cellIs" dxfId="12021" priority="66" operator="equal">
      <formula>"CUMPLE"</formula>
    </cfRule>
  </conditionalFormatting>
  <conditionalFormatting sqref="L16">
    <cfRule type="cellIs" dxfId="12020" priority="63" operator="equal">
      <formula>"NO CUMPLE"</formula>
    </cfRule>
    <cfRule type="cellIs" dxfId="12019" priority="64" operator="equal">
      <formula>"CUMPLE"</formula>
    </cfRule>
  </conditionalFormatting>
  <conditionalFormatting sqref="L22">
    <cfRule type="cellIs" dxfId="12018" priority="61" operator="equal">
      <formula>"NO CUMPLE"</formula>
    </cfRule>
    <cfRule type="cellIs" dxfId="12017" priority="62" operator="equal">
      <formula>"CUMPLE"</formula>
    </cfRule>
  </conditionalFormatting>
  <conditionalFormatting sqref="M17">
    <cfRule type="cellIs" dxfId="12016" priority="59" operator="equal">
      <formula>"NO CUMPLE"</formula>
    </cfRule>
    <cfRule type="cellIs" dxfId="12015" priority="60" operator="equal">
      <formula>"CUMPLE"</formula>
    </cfRule>
  </conditionalFormatting>
  <conditionalFormatting sqref="M8">
    <cfRule type="cellIs" dxfId="12014" priority="57" operator="equal">
      <formula>"NO CUMPLE"</formula>
    </cfRule>
    <cfRule type="cellIs" dxfId="12013" priority="58" operator="equal">
      <formula>"CUMPLE"</formula>
    </cfRule>
  </conditionalFormatting>
  <conditionalFormatting sqref="M9">
    <cfRule type="cellIs" dxfId="12012" priority="55" operator="equal">
      <formula>"NO CUMPLE"</formula>
    </cfRule>
    <cfRule type="cellIs" dxfId="12011" priority="56" operator="equal">
      <formula>"CUMPLE"</formula>
    </cfRule>
  </conditionalFormatting>
  <conditionalFormatting sqref="M10">
    <cfRule type="cellIs" dxfId="12010" priority="53" operator="equal">
      <formula>"NO CUMPLE"</formula>
    </cfRule>
    <cfRule type="cellIs" dxfId="12009" priority="54" operator="equal">
      <formula>"CUMPLE"</formula>
    </cfRule>
  </conditionalFormatting>
  <conditionalFormatting sqref="M15">
    <cfRule type="cellIs" dxfId="12008" priority="51" operator="equal">
      <formula>"NO CUMPLE"</formula>
    </cfRule>
    <cfRule type="cellIs" dxfId="12007" priority="52" operator="equal">
      <formula>"CUMPLE"</formula>
    </cfRule>
  </conditionalFormatting>
  <conditionalFormatting sqref="M16">
    <cfRule type="cellIs" dxfId="12006" priority="49" operator="equal">
      <formula>"NO CUMPLE"</formula>
    </cfRule>
    <cfRule type="cellIs" dxfId="12005" priority="50" operator="equal">
      <formula>"CUMPLE"</formula>
    </cfRule>
  </conditionalFormatting>
  <conditionalFormatting sqref="M11:M14">
    <cfRule type="cellIs" dxfId="12004" priority="47" operator="equal">
      <formula>"NO CUMPLE"</formula>
    </cfRule>
    <cfRule type="cellIs" dxfId="12003" priority="48" operator="equal">
      <formula>"CUMPLE"</formula>
    </cfRule>
  </conditionalFormatting>
  <conditionalFormatting sqref="M22">
    <cfRule type="cellIs" dxfId="12002" priority="45" operator="equal">
      <formula>"NO CUMPLE"</formula>
    </cfRule>
    <cfRule type="cellIs" dxfId="12001" priority="46" operator="equal">
      <formula>"CUMPLE"</formula>
    </cfRule>
  </conditionalFormatting>
  <conditionalFormatting sqref="N32">
    <cfRule type="cellIs" dxfId="12000" priority="43" operator="equal">
      <formula>"NO CUMPLE"</formula>
    </cfRule>
    <cfRule type="cellIs" dxfId="11999" priority="44" operator="equal">
      <formula>"CUMPLE"</formula>
    </cfRule>
  </conditionalFormatting>
  <conditionalFormatting sqref="N25">
    <cfRule type="cellIs" dxfId="11998" priority="41" operator="equal">
      <formula>"NO CUMPLE"</formula>
    </cfRule>
    <cfRule type="cellIs" dxfId="11997" priority="42" operator="equal">
      <formula>"CUMPLE"</formula>
    </cfRule>
  </conditionalFormatting>
  <conditionalFormatting sqref="N26">
    <cfRule type="cellIs" dxfId="11996" priority="39" operator="equal">
      <formula>"NO CUMPLE"</formula>
    </cfRule>
    <cfRule type="cellIs" dxfId="11995" priority="40" operator="equal">
      <formula>"CUMPLE"</formula>
    </cfRule>
  </conditionalFormatting>
  <conditionalFormatting sqref="N27">
    <cfRule type="cellIs" dxfId="11994" priority="37" operator="equal">
      <formula>"NO CUMPLE"</formula>
    </cfRule>
    <cfRule type="cellIs" dxfId="11993" priority="38" operator="equal">
      <formula>"CUMPLE"</formula>
    </cfRule>
  </conditionalFormatting>
  <conditionalFormatting sqref="N29">
    <cfRule type="cellIs" dxfId="11992" priority="35" operator="equal">
      <formula>"NO CUMPLE"</formula>
    </cfRule>
    <cfRule type="cellIs" dxfId="11991" priority="36" operator="equal">
      <formula>"CUMPLE"</formula>
    </cfRule>
  </conditionalFormatting>
  <conditionalFormatting sqref="N28">
    <cfRule type="cellIs" dxfId="11990" priority="33" operator="equal">
      <formula>"NO CUMPLE"</formula>
    </cfRule>
    <cfRule type="cellIs" dxfId="11989" priority="34" operator="equal">
      <formula>"CUMPLE"</formula>
    </cfRule>
  </conditionalFormatting>
  <conditionalFormatting sqref="N30">
    <cfRule type="cellIs" dxfId="11988" priority="31" operator="equal">
      <formula>"NO CUMPLE"</formula>
    </cfRule>
    <cfRule type="cellIs" dxfId="11987" priority="32" operator="equal">
      <formula>"CUMPLE"</formula>
    </cfRule>
  </conditionalFormatting>
  <conditionalFormatting sqref="N31">
    <cfRule type="cellIs" dxfId="11986" priority="29" operator="equal">
      <formula>"NO CUMPLE"</formula>
    </cfRule>
    <cfRule type="cellIs" dxfId="11985" priority="30" operator="equal">
      <formula>"CUMPLE"</formula>
    </cfRule>
  </conditionalFormatting>
  <conditionalFormatting sqref="N37">
    <cfRule type="cellIs" dxfId="11984" priority="27" operator="equal">
      <formula>"NO CUMPLE"</formula>
    </cfRule>
    <cfRule type="cellIs" dxfId="11983" priority="28" operator="equal">
      <formula>"CUMPLE"</formula>
    </cfRule>
  </conditionalFormatting>
  <conditionalFormatting sqref="O32">
    <cfRule type="cellIs" dxfId="11982" priority="25" operator="equal">
      <formula>"NO CUMPLE"</formula>
    </cfRule>
    <cfRule type="cellIs" dxfId="11981" priority="26" operator="equal">
      <formula>"CUMPLE"</formula>
    </cfRule>
  </conditionalFormatting>
  <conditionalFormatting sqref="O25">
    <cfRule type="cellIs" dxfId="11980" priority="23" operator="equal">
      <formula>"NO CUMPLE"</formula>
    </cfRule>
    <cfRule type="cellIs" dxfId="11979" priority="24" operator="equal">
      <formula>"CUMPLE"</formula>
    </cfRule>
  </conditionalFormatting>
  <conditionalFormatting sqref="O26">
    <cfRule type="cellIs" dxfId="11978" priority="21" operator="equal">
      <formula>"NO CUMPLE"</formula>
    </cfRule>
    <cfRule type="cellIs" dxfId="11977" priority="22" operator="equal">
      <formula>"CUMPLE"</formula>
    </cfRule>
  </conditionalFormatting>
  <conditionalFormatting sqref="O27">
    <cfRule type="cellIs" dxfId="11976" priority="19" operator="equal">
      <formula>"NO CUMPLE"</formula>
    </cfRule>
    <cfRule type="cellIs" dxfId="11975" priority="20" operator="equal">
      <formula>"CUMPLE"</formula>
    </cfRule>
  </conditionalFormatting>
  <conditionalFormatting sqref="O28">
    <cfRule type="cellIs" dxfId="11974" priority="17" operator="equal">
      <formula>"NO CUMPLE"</formula>
    </cfRule>
    <cfRule type="cellIs" dxfId="11973" priority="18" operator="equal">
      <formula>"CUMPLE"</formula>
    </cfRule>
  </conditionalFormatting>
  <conditionalFormatting sqref="O29">
    <cfRule type="cellIs" dxfId="11972" priority="15" operator="equal">
      <formula>"NO CUMPLE"</formula>
    </cfRule>
    <cfRule type="cellIs" dxfId="11971" priority="16" operator="equal">
      <formula>"CUMPLE"</formula>
    </cfRule>
  </conditionalFormatting>
  <conditionalFormatting sqref="O30">
    <cfRule type="cellIs" dxfId="11970" priority="13" operator="equal">
      <formula>"NO CUMPLE"</formula>
    </cfRule>
    <cfRule type="cellIs" dxfId="11969" priority="14" operator="equal">
      <formula>"CUMPLE"</formula>
    </cfRule>
  </conditionalFormatting>
  <conditionalFormatting sqref="O31">
    <cfRule type="cellIs" dxfId="11968" priority="11" operator="equal">
      <formula>"NO CUMPLE"</formula>
    </cfRule>
    <cfRule type="cellIs" dxfId="11967" priority="12" operator="equal">
      <formula>"CUMPLE"</formula>
    </cfRule>
  </conditionalFormatting>
  <conditionalFormatting sqref="O37">
    <cfRule type="cellIs" dxfId="11966" priority="9" operator="equal">
      <formula>"NO CUMPLE"</formula>
    </cfRule>
    <cfRule type="cellIs" dxfId="11965" priority="10" operator="equal">
      <formula>"CUMPLE"</formula>
    </cfRule>
  </conditionalFormatting>
  <conditionalFormatting sqref="G26">
    <cfRule type="cellIs" dxfId="11964" priority="7" operator="equal">
      <formula>"NO CUMPLE"</formula>
    </cfRule>
    <cfRule type="cellIs" dxfId="11963" priority="8" operator="equal">
      <formula>"CUMPLE"</formula>
    </cfRule>
  </conditionalFormatting>
  <conditionalFormatting sqref="D36:D37">
    <cfRule type="cellIs" dxfId="11962" priority="5" operator="equal">
      <formula>"NO CUMPLE"</formula>
    </cfRule>
    <cfRule type="cellIs" dxfId="11961" priority="6" operator="equal">
      <formula>"CUMPLE"</formula>
    </cfRule>
  </conditionalFormatting>
  <conditionalFormatting sqref="E36:E37">
    <cfRule type="cellIs" dxfId="11960" priority="3" operator="equal">
      <formula>"NO CUMPLE"</formula>
    </cfRule>
    <cfRule type="cellIs" dxfId="11959" priority="4" operator="equal">
      <formula>"CUMPLE"</formula>
    </cfRule>
  </conditionalFormatting>
  <conditionalFormatting sqref="C36:C37">
    <cfRule type="cellIs" dxfId="11958" priority="1" operator="equal">
      <formula>"NO CUMPLE"</formula>
    </cfRule>
    <cfRule type="cellIs" dxfId="11957" priority="2" operator="equal">
      <formula>"CUMPLE"</formula>
    </cfRule>
  </conditionalFormatting>
  <dataValidations count="1">
    <dataValidation allowBlank="1" showDropDown="1" showInputMessage="1" showErrorMessage="1" sqref="C8:C17 D8:D16 N25:O32 C22:D22 L22:M22 E25:E31 L8:M16 L25:L36 F25:K32 C37:O37" xr:uid="{00000000-0002-0000-0200-000000000000}"/>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466"/>
  <sheetViews>
    <sheetView topLeftCell="K1" zoomScale="70" zoomScaleNormal="70" workbookViewId="0">
      <selection activeCell="V25" sqref="V25"/>
    </sheetView>
  </sheetViews>
  <sheetFormatPr baseColWidth="10" defaultColWidth="11.42578125" defaultRowHeight="15" x14ac:dyDescent="0.25"/>
  <cols>
    <col min="1" max="1" width="6" style="12" customWidth="1"/>
    <col min="2" max="2" width="6.85546875" style="12" bestFit="1" customWidth="1"/>
    <col min="3" max="3" width="27.85546875" style="13" customWidth="1"/>
    <col min="4" max="4" width="17" style="13" customWidth="1"/>
    <col min="5" max="5" width="23.140625" style="24" customWidth="1"/>
    <col min="6" max="6" width="29.42578125" style="25" customWidth="1"/>
    <col min="7" max="7" width="17.42578125" style="25" customWidth="1"/>
    <col min="8" max="9" width="16.7109375" style="13" customWidth="1"/>
    <col min="10" max="10" width="18.42578125" style="13" bestFit="1" customWidth="1"/>
    <col min="11" max="11" width="12.140625" style="13" customWidth="1"/>
    <col min="12" max="12" width="18.42578125" style="13" customWidth="1"/>
    <col min="13" max="13" width="12" style="13" customWidth="1"/>
    <col min="14" max="14" width="24.7109375" style="13" customWidth="1"/>
    <col min="15" max="15" width="25.42578125" style="13" customWidth="1"/>
    <col min="16" max="16" width="39.42578125" style="13" customWidth="1"/>
    <col min="17" max="17" width="32.28515625" style="13" customWidth="1"/>
    <col min="18" max="18" width="24.42578125" style="13" customWidth="1"/>
    <col min="19" max="19" width="22.140625" style="13" customWidth="1"/>
    <col min="20" max="20" width="54.7109375" style="13" customWidth="1"/>
    <col min="21" max="21" width="19" style="13" customWidth="1"/>
    <col min="22" max="22" width="33.42578125" style="13" customWidth="1"/>
    <col min="23" max="23" width="0" style="13" hidden="1" customWidth="1"/>
    <col min="24" max="24" width="11.42578125" style="29" hidden="1" customWidth="1"/>
    <col min="25" max="25" width="39.42578125" style="29" hidden="1" customWidth="1"/>
    <col min="26" max="26" width="22.85546875" style="29" hidden="1" customWidth="1"/>
    <col min="27" max="27" width="32.42578125" style="29" hidden="1" customWidth="1"/>
    <col min="28" max="30" width="11.42578125" style="13" hidden="1" customWidth="1"/>
    <col min="31" max="31" width="35.140625" style="13" hidden="1" customWidth="1"/>
    <col min="32" max="32" width="23.42578125" style="13" hidden="1" customWidth="1"/>
    <col min="33" max="36" width="11.42578125" style="13" hidden="1" customWidth="1"/>
    <col min="37" max="37" width="11.42578125" style="13" customWidth="1"/>
    <col min="38" max="16384" width="11.42578125" style="13"/>
  </cols>
  <sheetData>
    <row r="1" spans="1:36" ht="39.950000000000003" customHeight="1" x14ac:dyDescent="0.25">
      <c r="B1" s="645" t="s">
        <v>26</v>
      </c>
      <c r="C1" s="646"/>
      <c r="D1" s="646"/>
      <c r="E1" s="646"/>
      <c r="F1" s="646"/>
      <c r="G1" s="646"/>
      <c r="H1" s="646"/>
      <c r="I1" s="646"/>
      <c r="J1" s="646"/>
      <c r="K1" s="646"/>
      <c r="L1" s="646"/>
      <c r="M1" s="646"/>
      <c r="N1" s="646"/>
      <c r="O1" s="646"/>
      <c r="P1" s="646"/>
      <c r="Q1" s="646"/>
      <c r="R1" s="646"/>
      <c r="S1" s="647"/>
      <c r="X1" s="13"/>
      <c r="Y1" s="13"/>
      <c r="Z1" s="13"/>
      <c r="AA1" s="13"/>
    </row>
    <row r="2" spans="1:36" s="16" customFormat="1" ht="12.75" customHeight="1" x14ac:dyDescent="0.25">
      <c r="A2" s="14"/>
      <c r="B2" s="14"/>
      <c r="C2" s="15"/>
      <c r="D2" s="15"/>
      <c r="E2" s="15"/>
      <c r="F2" s="15"/>
      <c r="G2" s="15"/>
      <c r="H2" s="15"/>
      <c r="I2" s="13"/>
      <c r="J2" s="13"/>
      <c r="K2" s="13"/>
      <c r="L2" s="13"/>
      <c r="M2" s="13"/>
    </row>
    <row r="3" spans="1:36" s="16" customFormat="1" ht="279" customHeight="1" x14ac:dyDescent="0.25">
      <c r="B3" s="648" t="s">
        <v>198</v>
      </c>
      <c r="C3" s="649"/>
      <c r="D3" s="649"/>
      <c r="E3" s="649"/>
      <c r="F3" s="649"/>
      <c r="G3" s="649"/>
      <c r="H3" s="649"/>
      <c r="I3" s="649"/>
      <c r="J3" s="649"/>
      <c r="K3" s="649"/>
      <c r="L3" s="649"/>
      <c r="M3" s="649"/>
      <c r="N3" s="649"/>
      <c r="O3" s="649"/>
      <c r="P3" s="649"/>
      <c r="Q3" s="649"/>
      <c r="R3" s="649"/>
      <c r="S3" s="650"/>
    </row>
    <row r="4" spans="1:36" s="16" customFormat="1" ht="12.75" customHeight="1" x14ac:dyDescent="0.25">
      <c r="F4" s="651"/>
      <c r="G4" s="651"/>
      <c r="H4" s="651"/>
      <c r="I4" s="651"/>
      <c r="J4" s="651"/>
      <c r="K4" s="651"/>
      <c r="L4" s="651"/>
      <c r="M4" s="651"/>
      <c r="N4" s="651"/>
      <c r="O4" s="13"/>
      <c r="P4" s="13"/>
    </row>
    <row r="5" spans="1:36" s="16" customFormat="1" ht="30.75" customHeight="1" x14ac:dyDescent="0.25">
      <c r="F5" s="652" t="s">
        <v>199</v>
      </c>
      <c r="G5" s="653"/>
      <c r="H5" s="17" t="s">
        <v>27</v>
      </c>
      <c r="L5" s="654" t="s">
        <v>28</v>
      </c>
      <c r="M5" s="654"/>
      <c r="N5" s="655" t="s">
        <v>29</v>
      </c>
      <c r="O5" s="655"/>
      <c r="P5" s="160" t="s">
        <v>30</v>
      </c>
      <c r="V5" s="13"/>
    </row>
    <row r="6" spans="1:36" s="16" customFormat="1" ht="18" x14ac:dyDescent="0.25">
      <c r="F6" s="656">
        <v>1000000</v>
      </c>
      <c r="G6" s="657"/>
      <c r="H6" s="197">
        <v>2</v>
      </c>
      <c r="L6" s="654"/>
      <c r="M6" s="654"/>
      <c r="N6" s="658">
        <v>215411420</v>
      </c>
      <c r="O6" s="658"/>
      <c r="P6" s="18">
        <f>+ROUND(N6/$F$6,0)</f>
        <v>215</v>
      </c>
    </row>
    <row r="7" spans="1:36" s="16" customFormat="1" ht="12.75" customHeight="1" x14ac:dyDescent="0.25">
      <c r="A7" s="19"/>
      <c r="B7" s="19"/>
      <c r="C7" s="20"/>
      <c r="D7" s="21"/>
      <c r="E7" s="22"/>
      <c r="F7" s="13"/>
      <c r="G7" s="13"/>
      <c r="H7" s="13"/>
      <c r="I7" s="23"/>
      <c r="J7" s="13"/>
      <c r="K7" s="13"/>
      <c r="L7" s="13"/>
      <c r="M7" s="13"/>
    </row>
    <row r="8" spans="1:36" ht="15.75" x14ac:dyDescent="0.25">
      <c r="V8" s="16"/>
      <c r="X8" s="13"/>
      <c r="Y8" s="13"/>
      <c r="Z8" s="13"/>
      <c r="AA8" s="13"/>
    </row>
    <row r="9" spans="1:36" x14ac:dyDescent="0.25">
      <c r="X9" s="13"/>
      <c r="Y9" s="13"/>
      <c r="Z9" s="13"/>
      <c r="AA9" s="13"/>
    </row>
    <row r="10" spans="1:36" ht="74.25" customHeight="1" x14ac:dyDescent="0.25">
      <c r="B10" s="26">
        <v>1</v>
      </c>
      <c r="C10" s="630" t="s">
        <v>31</v>
      </c>
      <c r="D10" s="631"/>
      <c r="E10" s="632"/>
      <c r="F10" s="633" t="str">
        <f>IFERROR(VLOOKUP(B10,LISTA_OFERENTES,2,FALSE)," ")</f>
        <v>CONTROL REGIONAL DE HIGIENE MANTENIMIENTO S.A.S.</v>
      </c>
      <c r="G10" s="634"/>
      <c r="H10" s="634"/>
      <c r="I10" s="634"/>
      <c r="J10" s="634"/>
      <c r="K10" s="634"/>
      <c r="L10" s="634"/>
      <c r="M10" s="634"/>
      <c r="N10" s="634"/>
      <c r="O10" s="635"/>
      <c r="P10" s="636" t="s">
        <v>32</v>
      </c>
      <c r="Q10" s="637"/>
      <c r="R10" s="638"/>
      <c r="S10" s="27">
        <v>4</v>
      </c>
      <c r="T10" s="28"/>
      <c r="V10" s="16"/>
    </row>
    <row r="11" spans="1:36" s="30" customFormat="1" ht="33.75" customHeight="1" x14ac:dyDescent="0.25">
      <c r="B11" s="625" t="s">
        <v>33</v>
      </c>
      <c r="C11" s="614" t="s">
        <v>34</v>
      </c>
      <c r="D11" s="614" t="s">
        <v>35</v>
      </c>
      <c r="E11" s="614" t="s">
        <v>36</v>
      </c>
      <c r="F11" s="614" t="s">
        <v>37</v>
      </c>
      <c r="G11" s="614" t="s">
        <v>38</v>
      </c>
      <c r="H11" s="614" t="s">
        <v>39</v>
      </c>
      <c r="I11" s="614" t="s">
        <v>40</v>
      </c>
      <c r="J11" s="627" t="s">
        <v>41</v>
      </c>
      <c r="K11" s="628"/>
      <c r="L11" s="628"/>
      <c r="M11" s="629"/>
      <c r="N11" s="614" t="s">
        <v>42</v>
      </c>
      <c r="O11" s="614" t="s">
        <v>43</v>
      </c>
      <c r="P11" s="627" t="s">
        <v>44</v>
      </c>
      <c r="Q11" s="629"/>
      <c r="R11" s="614" t="s">
        <v>45</v>
      </c>
      <c r="S11" s="614" t="s">
        <v>46</v>
      </c>
      <c r="T11" s="614" t="s">
        <v>216</v>
      </c>
      <c r="U11" s="614" t="s">
        <v>137</v>
      </c>
      <c r="V11" s="16"/>
      <c r="W11" s="31"/>
      <c r="X11" s="659" t="s">
        <v>47</v>
      </c>
      <c r="Y11" s="660"/>
      <c r="Z11" s="661"/>
      <c r="AA11" s="32" t="s">
        <v>48</v>
      </c>
    </row>
    <row r="12" spans="1:36" s="30" customFormat="1" ht="63" customHeight="1" x14ac:dyDescent="0.25">
      <c r="B12" s="626"/>
      <c r="C12" s="615"/>
      <c r="D12" s="615"/>
      <c r="E12" s="615"/>
      <c r="F12" s="615"/>
      <c r="G12" s="615"/>
      <c r="H12" s="615"/>
      <c r="I12" s="615"/>
      <c r="J12" s="616" t="s">
        <v>49</v>
      </c>
      <c r="K12" s="617"/>
      <c r="L12" s="617"/>
      <c r="M12" s="618"/>
      <c r="N12" s="615"/>
      <c r="O12" s="615"/>
      <c r="P12" s="33" t="s">
        <v>10</v>
      </c>
      <c r="Q12" s="33" t="s">
        <v>50</v>
      </c>
      <c r="R12" s="615"/>
      <c r="S12" s="615"/>
      <c r="T12" s="615"/>
      <c r="U12" s="615"/>
      <c r="V12" s="16"/>
      <c r="W12" s="31"/>
      <c r="X12" s="34">
        <v>1</v>
      </c>
      <c r="Y12" s="35" t="str">
        <f t="shared" ref="Y12:Y24" si="0">IFERROR(VLOOKUP(X12,LISTA_OFERENTES,2,FALSE)," ")</f>
        <v>CONTROL REGIONAL DE HIGIENE MANTENIMIENTO S.A.S.</v>
      </c>
      <c r="Z12" s="35" t="str">
        <f t="shared" ref="Z12:Z24" ca="1" si="1">VLOOKUP(Y12,BANDERA,2,FALSE)</f>
        <v>NO CUMPLE</v>
      </c>
      <c r="AA12" s="36" t="s">
        <v>381</v>
      </c>
      <c r="AE12" s="35" t="str">
        <f>Y12</f>
        <v>CONTROL REGIONAL DE HIGIENE MANTENIMIENTO S.A.S.</v>
      </c>
      <c r="AF12" s="37" t="str">
        <f ca="1">INDIRECT("T"&amp;AI12)</f>
        <v>NO CUMPLE</v>
      </c>
      <c r="AH12" s="36" t="s">
        <v>51</v>
      </c>
      <c r="AI12" s="38">
        <v>33</v>
      </c>
      <c r="AJ12" s="39"/>
    </row>
    <row r="13" spans="1:36" s="41" customFormat="1" ht="30" customHeight="1" x14ac:dyDescent="0.25">
      <c r="A13" s="40"/>
      <c r="B13" s="590">
        <v>1</v>
      </c>
      <c r="C13" s="593">
        <v>11</v>
      </c>
      <c r="D13" s="593">
        <v>13</v>
      </c>
      <c r="E13" s="593">
        <v>6200008011</v>
      </c>
      <c r="F13" s="593" t="s">
        <v>202</v>
      </c>
      <c r="G13" s="596">
        <v>291.68</v>
      </c>
      <c r="H13" s="599" t="s">
        <v>205</v>
      </c>
      <c r="I13" s="602">
        <v>1</v>
      </c>
      <c r="J13" s="198" t="s">
        <v>158</v>
      </c>
      <c r="K13" s="38">
        <v>721021</v>
      </c>
      <c r="L13" s="198"/>
      <c r="M13" s="38"/>
      <c r="N13" s="576" t="s">
        <v>206</v>
      </c>
      <c r="O13" s="576" t="s">
        <v>382</v>
      </c>
      <c r="P13" s="579" t="s">
        <v>390</v>
      </c>
      <c r="Q13" s="583" t="s">
        <v>383</v>
      </c>
      <c r="R13" s="583" t="s">
        <v>384</v>
      </c>
      <c r="S13" s="586">
        <f>IF(COUNTIF(J13:K16,"CUMPLE")&gt;=1,(G13*I13),0)* (IF(N13="PRESENTÓ CERTIFICADO",1,0))* (IF(O13="ACORDE A ITEM 5.2.2 (T.R.)",1,0) )* ( IF(OR(Q13="SIN OBSERVACIÓN", Q13="REQUERIMIENTOS SUBSANADOS"),1,0)) *(IF(OR(R13="NINGUNO", R13="CUMPLEN CON LO SOLICITADO"),1,0))</f>
        <v>0</v>
      </c>
      <c r="T13" s="619" t="s">
        <v>160</v>
      </c>
      <c r="U13" s="589">
        <f t="shared" ref="U13" si="2">IF(COUNTIF(J13:K16,"CUMPLE")&gt;=1,1,0)</f>
        <v>1</v>
      </c>
      <c r="V13" s="13"/>
      <c r="X13" s="34">
        <v>2</v>
      </c>
      <c r="Y13" s="35" t="str">
        <f t="shared" si="0"/>
        <v>FUMIGADORES DE COLOMBIA FUMICOL S.A.S.</v>
      </c>
      <c r="Z13" s="35" t="str">
        <f t="shared" ca="1" si="1"/>
        <v>CUMPLE</v>
      </c>
      <c r="AA13" s="36" t="s">
        <v>142</v>
      </c>
      <c r="AE13" s="35" t="str">
        <f t="shared" ref="AE13:AE24" si="3">Y13</f>
        <v>FUMIGADORES DE COLOMBIA FUMICOL S.A.S.</v>
      </c>
      <c r="AF13" s="37" t="str">
        <f t="shared" ref="AF13:AF24" ca="1" si="4">INDIRECT("T"&amp;AI13)</f>
        <v>CUMPLE</v>
      </c>
      <c r="AG13" s="42"/>
      <c r="AH13" s="36" t="s">
        <v>51</v>
      </c>
      <c r="AI13" s="38">
        <f>AI12+AJ$13</f>
        <v>60</v>
      </c>
      <c r="AJ13" s="662">
        <v>27</v>
      </c>
    </row>
    <row r="14" spans="1:36" s="41" customFormat="1" ht="30" customHeight="1" x14ac:dyDescent="0.25">
      <c r="A14" s="40"/>
      <c r="B14" s="591"/>
      <c r="C14" s="594"/>
      <c r="D14" s="594"/>
      <c r="E14" s="594"/>
      <c r="F14" s="594"/>
      <c r="G14" s="597"/>
      <c r="H14" s="600"/>
      <c r="I14" s="603"/>
      <c r="J14" s="198"/>
      <c r="K14" s="38"/>
      <c r="L14" s="198"/>
      <c r="M14" s="38"/>
      <c r="N14" s="577"/>
      <c r="O14" s="577"/>
      <c r="P14" s="581"/>
      <c r="Q14" s="584"/>
      <c r="R14" s="584"/>
      <c r="S14" s="587"/>
      <c r="T14" s="620"/>
      <c r="U14" s="589"/>
      <c r="V14" s="16"/>
      <c r="X14" s="34">
        <v>3</v>
      </c>
      <c r="Y14" s="35" t="str">
        <f t="shared" si="0"/>
        <v>TRULY NOLEN SOLUCIONES  S.A.S.</v>
      </c>
      <c r="Z14" s="35" t="str">
        <f t="shared" ca="1" si="1"/>
        <v>NO CUMPLE</v>
      </c>
      <c r="AA14" s="36" t="s">
        <v>381</v>
      </c>
      <c r="AE14" s="35" t="str">
        <f t="shared" si="3"/>
        <v>TRULY NOLEN SOLUCIONES  S.A.S.</v>
      </c>
      <c r="AF14" s="37" t="str">
        <f t="shared" ca="1" si="4"/>
        <v>NO CUMPLE</v>
      </c>
      <c r="AG14" s="42"/>
      <c r="AH14" s="36" t="s">
        <v>51</v>
      </c>
      <c r="AI14" s="38">
        <f t="shared" ref="AI14:AI33" si="5">AI13+AJ$13</f>
        <v>87</v>
      </c>
      <c r="AJ14" s="663"/>
    </row>
    <row r="15" spans="1:36" s="41" customFormat="1" ht="30" customHeight="1" x14ac:dyDescent="0.25">
      <c r="A15" s="40"/>
      <c r="B15" s="591"/>
      <c r="C15" s="594"/>
      <c r="D15" s="594"/>
      <c r="E15" s="594"/>
      <c r="F15" s="594"/>
      <c r="G15" s="597"/>
      <c r="H15" s="600"/>
      <c r="I15" s="603"/>
      <c r="J15" s="198"/>
      <c r="K15" s="38"/>
      <c r="L15" s="198"/>
      <c r="M15" s="38"/>
      <c r="N15" s="577"/>
      <c r="O15" s="577"/>
      <c r="P15" s="581"/>
      <c r="Q15" s="584"/>
      <c r="R15" s="584"/>
      <c r="S15" s="587"/>
      <c r="T15" s="620"/>
      <c r="U15" s="589"/>
      <c r="V15" s="16"/>
      <c r="X15" s="34">
        <v>4</v>
      </c>
      <c r="Y15" s="35">
        <f t="shared" si="0"/>
        <v>0</v>
      </c>
      <c r="Z15" s="35" t="str">
        <f t="shared" ca="1" si="1"/>
        <v>NO CUMPLE</v>
      </c>
      <c r="AA15" s="36" t="s">
        <v>142</v>
      </c>
      <c r="AE15" s="35">
        <f t="shared" si="3"/>
        <v>0</v>
      </c>
      <c r="AF15" s="37" t="str">
        <f t="shared" ca="1" si="4"/>
        <v>NO CUMPLE</v>
      </c>
      <c r="AG15" s="42"/>
      <c r="AH15" s="36" t="s">
        <v>51</v>
      </c>
      <c r="AI15" s="38">
        <f t="shared" si="5"/>
        <v>114</v>
      </c>
      <c r="AJ15" s="663"/>
    </row>
    <row r="16" spans="1:36" s="41" customFormat="1" ht="30" customHeight="1" x14ac:dyDescent="0.25">
      <c r="A16" s="40"/>
      <c r="B16" s="592"/>
      <c r="C16" s="595"/>
      <c r="D16" s="595"/>
      <c r="E16" s="595"/>
      <c r="F16" s="595"/>
      <c r="G16" s="598"/>
      <c r="H16" s="601"/>
      <c r="I16" s="604"/>
      <c r="J16" s="198"/>
      <c r="K16" s="38"/>
      <c r="L16" s="198"/>
      <c r="M16" s="38"/>
      <c r="N16" s="578"/>
      <c r="O16" s="578"/>
      <c r="P16" s="582"/>
      <c r="Q16" s="585"/>
      <c r="R16" s="585"/>
      <c r="S16" s="588"/>
      <c r="T16" s="620"/>
      <c r="U16" s="589"/>
      <c r="V16" s="16"/>
      <c r="X16" s="34">
        <v>5</v>
      </c>
      <c r="Y16" s="35">
        <f t="shared" si="0"/>
        <v>0</v>
      </c>
      <c r="Z16" s="35" t="str">
        <f t="shared" ca="1" si="1"/>
        <v>NO CUMPLE</v>
      </c>
      <c r="AA16" s="36" t="s">
        <v>142</v>
      </c>
      <c r="AE16" s="35">
        <f t="shared" si="3"/>
        <v>0</v>
      </c>
      <c r="AF16" s="37" t="str">
        <f t="shared" ca="1" si="4"/>
        <v>NO CUMPLE</v>
      </c>
      <c r="AG16" s="42"/>
      <c r="AH16" s="36" t="s">
        <v>51</v>
      </c>
      <c r="AI16" s="38">
        <f t="shared" si="5"/>
        <v>141</v>
      </c>
      <c r="AJ16" s="663"/>
    </row>
    <row r="17" spans="1:36" s="41" customFormat="1" ht="24.95" customHeight="1" x14ac:dyDescent="0.25">
      <c r="A17" s="40"/>
      <c r="B17" s="590">
        <v>2</v>
      </c>
      <c r="C17" s="605">
        <v>22</v>
      </c>
      <c r="D17" s="605">
        <v>16</v>
      </c>
      <c r="E17" s="605" t="s">
        <v>200</v>
      </c>
      <c r="F17" s="605" t="s">
        <v>203</v>
      </c>
      <c r="G17" s="608">
        <v>38.950000000000003</v>
      </c>
      <c r="H17" s="599" t="s">
        <v>205</v>
      </c>
      <c r="I17" s="611">
        <v>1</v>
      </c>
      <c r="J17" s="198" t="s">
        <v>158</v>
      </c>
      <c r="K17" s="38">
        <v>721021</v>
      </c>
      <c r="L17" s="198"/>
      <c r="M17" s="38"/>
      <c r="N17" s="576" t="s">
        <v>206</v>
      </c>
      <c r="O17" s="576" t="s">
        <v>207</v>
      </c>
      <c r="P17" s="579"/>
      <c r="Q17" s="583" t="s">
        <v>208</v>
      </c>
      <c r="R17" s="583" t="s">
        <v>209</v>
      </c>
      <c r="S17" s="586">
        <f>IF(COUNTIF(J17:K20,"CUMPLE")&gt;=1,(G17*I17),0)* (IF(N17="PRESENTÓ CERTIFICADO",1,0))* (IF(O17="ACORDE A ITEM 5.2.2 (T.R.)",1,0) )* ( IF(OR(Q17="SIN OBSERVACIÓN", Q17="REQUERIMIENTOS SUBSANADOS"),1,0)) *(IF(OR(R17="NINGUNO", R17="CUMPLEN CON LO SOLICITADO"),1,0))</f>
        <v>38.950000000000003</v>
      </c>
      <c r="T17" s="620"/>
      <c r="U17" s="589">
        <f t="shared" ref="U17:U25" si="6">IF(COUNTIF(J17:K20,"CUMPLE")&gt;=1,1,0)</f>
        <v>1</v>
      </c>
      <c r="V17" s="13"/>
      <c r="X17" s="34">
        <v>6</v>
      </c>
      <c r="Y17" s="35">
        <f t="shared" si="0"/>
        <v>0</v>
      </c>
      <c r="Z17" s="35" t="str">
        <f t="shared" ca="1" si="1"/>
        <v>NO CUMPLE</v>
      </c>
      <c r="AA17" s="36" t="s">
        <v>142</v>
      </c>
      <c r="AE17" s="35">
        <f t="shared" si="3"/>
        <v>0</v>
      </c>
      <c r="AF17" s="37" t="str">
        <f t="shared" ca="1" si="4"/>
        <v>NO CUMPLE</v>
      </c>
      <c r="AG17" s="42"/>
      <c r="AH17" s="36" t="s">
        <v>51</v>
      </c>
      <c r="AI17" s="38">
        <f t="shared" si="5"/>
        <v>168</v>
      </c>
      <c r="AJ17" s="663"/>
    </row>
    <row r="18" spans="1:36" s="41" customFormat="1" ht="24.95" customHeight="1" x14ac:dyDescent="0.25">
      <c r="A18" s="40"/>
      <c r="B18" s="591"/>
      <c r="C18" s="606"/>
      <c r="D18" s="606"/>
      <c r="E18" s="606"/>
      <c r="F18" s="606"/>
      <c r="G18" s="609"/>
      <c r="H18" s="600"/>
      <c r="I18" s="612"/>
      <c r="J18" s="198"/>
      <c r="K18" s="38"/>
      <c r="L18" s="198"/>
      <c r="M18" s="38"/>
      <c r="N18" s="577"/>
      <c r="O18" s="577"/>
      <c r="P18" s="581"/>
      <c r="Q18" s="584"/>
      <c r="R18" s="584"/>
      <c r="S18" s="587"/>
      <c r="T18" s="620"/>
      <c r="U18" s="589"/>
      <c r="V18" s="16"/>
      <c r="X18" s="34">
        <v>7</v>
      </c>
      <c r="Y18" s="35">
        <f t="shared" si="0"/>
        <v>0</v>
      </c>
      <c r="Z18" s="35" t="str">
        <f t="shared" ca="1" si="1"/>
        <v>NO CUMPLE</v>
      </c>
      <c r="AA18" s="36" t="s">
        <v>142</v>
      </c>
      <c r="AE18" s="35">
        <f t="shared" si="3"/>
        <v>0</v>
      </c>
      <c r="AF18" s="37" t="str">
        <f t="shared" ca="1" si="4"/>
        <v>NO CUMPLE</v>
      </c>
      <c r="AG18" s="42"/>
      <c r="AH18" s="36" t="s">
        <v>51</v>
      </c>
      <c r="AI18" s="38">
        <f t="shared" si="5"/>
        <v>195</v>
      </c>
      <c r="AJ18" s="663"/>
    </row>
    <row r="19" spans="1:36" s="41" customFormat="1" ht="24.95" customHeight="1" x14ac:dyDescent="0.25">
      <c r="A19" s="40"/>
      <c r="B19" s="591"/>
      <c r="C19" s="606"/>
      <c r="D19" s="606"/>
      <c r="E19" s="606"/>
      <c r="F19" s="606"/>
      <c r="G19" s="609"/>
      <c r="H19" s="600"/>
      <c r="I19" s="612"/>
      <c r="J19" s="198"/>
      <c r="K19" s="38"/>
      <c r="L19" s="198"/>
      <c r="M19" s="38"/>
      <c r="N19" s="577"/>
      <c r="O19" s="577"/>
      <c r="P19" s="581"/>
      <c r="Q19" s="584"/>
      <c r="R19" s="584"/>
      <c r="S19" s="587"/>
      <c r="T19" s="620"/>
      <c r="U19" s="589"/>
      <c r="V19" s="16"/>
      <c r="X19" s="34">
        <v>8</v>
      </c>
      <c r="Y19" s="35">
        <f t="shared" si="0"/>
        <v>0</v>
      </c>
      <c r="Z19" s="35" t="str">
        <f t="shared" ca="1" si="1"/>
        <v>NO CUMPLE</v>
      </c>
      <c r="AA19" s="36" t="s">
        <v>142</v>
      </c>
      <c r="AE19" s="35">
        <f t="shared" si="3"/>
        <v>0</v>
      </c>
      <c r="AF19" s="37" t="str">
        <f t="shared" ca="1" si="4"/>
        <v>NO CUMPLE</v>
      </c>
      <c r="AG19" s="42"/>
      <c r="AH19" s="36" t="s">
        <v>51</v>
      </c>
      <c r="AI19" s="38">
        <f t="shared" si="5"/>
        <v>222</v>
      </c>
      <c r="AJ19" s="663"/>
    </row>
    <row r="20" spans="1:36" s="41" customFormat="1" ht="24.95" customHeight="1" x14ac:dyDescent="0.25">
      <c r="A20" s="40"/>
      <c r="B20" s="592"/>
      <c r="C20" s="607"/>
      <c r="D20" s="607"/>
      <c r="E20" s="607"/>
      <c r="F20" s="607"/>
      <c r="G20" s="610"/>
      <c r="H20" s="601"/>
      <c r="I20" s="613"/>
      <c r="J20" s="198"/>
      <c r="K20" s="38"/>
      <c r="L20" s="198"/>
      <c r="M20" s="38"/>
      <c r="N20" s="578"/>
      <c r="O20" s="578"/>
      <c r="P20" s="582"/>
      <c r="Q20" s="585"/>
      <c r="R20" s="585"/>
      <c r="S20" s="588"/>
      <c r="T20" s="620"/>
      <c r="U20" s="589"/>
      <c r="V20" s="16"/>
      <c r="X20" s="34">
        <v>9</v>
      </c>
      <c r="Y20" s="35">
        <f t="shared" si="0"/>
        <v>0</v>
      </c>
      <c r="Z20" s="35" t="str">
        <f t="shared" ca="1" si="1"/>
        <v>NO CUMPLE</v>
      </c>
      <c r="AA20" s="36" t="s">
        <v>142</v>
      </c>
      <c r="AE20" s="35">
        <f t="shared" si="3"/>
        <v>0</v>
      </c>
      <c r="AF20" s="37" t="str">
        <f t="shared" ca="1" si="4"/>
        <v>NO CUMPLE</v>
      </c>
      <c r="AG20" s="43"/>
      <c r="AH20" s="36" t="s">
        <v>51</v>
      </c>
      <c r="AI20" s="38">
        <f t="shared" si="5"/>
        <v>249</v>
      </c>
      <c r="AJ20" s="663"/>
    </row>
    <row r="21" spans="1:36" s="41" customFormat="1" ht="24.95" customHeight="1" x14ac:dyDescent="0.25">
      <c r="A21" s="40"/>
      <c r="B21" s="590">
        <v>3</v>
      </c>
      <c r="C21" s="593">
        <v>51</v>
      </c>
      <c r="D21" s="593">
        <v>24</v>
      </c>
      <c r="E21" s="593">
        <v>6200008195</v>
      </c>
      <c r="F21" s="593" t="s">
        <v>202</v>
      </c>
      <c r="G21" s="596">
        <v>39.659999999999997</v>
      </c>
      <c r="H21" s="599" t="s">
        <v>205</v>
      </c>
      <c r="I21" s="611">
        <v>1</v>
      </c>
      <c r="J21" s="198" t="s">
        <v>158</v>
      </c>
      <c r="K21" s="38">
        <v>721021</v>
      </c>
      <c r="L21" s="198"/>
      <c r="M21" s="38"/>
      <c r="N21" s="576" t="s">
        <v>206</v>
      </c>
      <c r="O21" s="576" t="s">
        <v>207</v>
      </c>
      <c r="P21" s="579"/>
      <c r="Q21" s="583" t="s">
        <v>208</v>
      </c>
      <c r="R21" s="583" t="s">
        <v>209</v>
      </c>
      <c r="S21" s="586">
        <f>IF(COUNTIF(J21:K24,"CUMPLE")&gt;=1,(G21*I21),0)* (IF(N21="PRESENTÓ CERTIFICADO",1,0))* (IF(O21="ACORDE A ITEM 5.2.2 (T.R.)",1,0) )* ( IF(OR(Q21="SIN OBSERVACIÓN", Q21="REQUERIMIENTOS SUBSANADOS"),1,0)) *(IF(OR(R21="NINGUNO", R21="CUMPLEN CON LO SOLICITADO"),1,0))</f>
        <v>39.659999999999997</v>
      </c>
      <c r="T21" s="620"/>
      <c r="U21" s="589">
        <f t="shared" si="6"/>
        <v>1</v>
      </c>
      <c r="V21" s="13"/>
      <c r="X21" s="34">
        <v>10</v>
      </c>
      <c r="Y21" s="35">
        <f t="shared" si="0"/>
        <v>0</v>
      </c>
      <c r="Z21" s="35" t="str">
        <f t="shared" ca="1" si="1"/>
        <v>NO CUMPLE</v>
      </c>
      <c r="AA21" s="36" t="s">
        <v>142</v>
      </c>
      <c r="AE21" s="35">
        <f t="shared" si="3"/>
        <v>0</v>
      </c>
      <c r="AF21" s="37" t="str">
        <f t="shared" ca="1" si="4"/>
        <v>NO CUMPLE</v>
      </c>
      <c r="AG21" s="43"/>
      <c r="AH21" s="36" t="s">
        <v>51</v>
      </c>
      <c r="AI21" s="38">
        <f t="shared" si="5"/>
        <v>276</v>
      </c>
      <c r="AJ21" s="663"/>
    </row>
    <row r="22" spans="1:36" s="41" customFormat="1" ht="24.95" customHeight="1" x14ac:dyDescent="0.25">
      <c r="A22" s="40"/>
      <c r="B22" s="591"/>
      <c r="C22" s="594"/>
      <c r="D22" s="594"/>
      <c r="E22" s="594"/>
      <c r="F22" s="594"/>
      <c r="G22" s="597"/>
      <c r="H22" s="600"/>
      <c r="I22" s="612"/>
      <c r="J22" s="198"/>
      <c r="K22" s="38"/>
      <c r="L22" s="198"/>
      <c r="M22" s="38"/>
      <c r="N22" s="577"/>
      <c r="O22" s="577"/>
      <c r="P22" s="581"/>
      <c r="Q22" s="584"/>
      <c r="R22" s="584"/>
      <c r="S22" s="587"/>
      <c r="T22" s="620"/>
      <c r="U22" s="589"/>
      <c r="V22" s="16"/>
      <c r="X22" s="34">
        <v>11</v>
      </c>
      <c r="Y22" s="35">
        <f t="shared" si="0"/>
        <v>0</v>
      </c>
      <c r="Z22" s="35" t="str">
        <f t="shared" ca="1" si="1"/>
        <v>NO CUMPLE</v>
      </c>
      <c r="AA22" s="36" t="s">
        <v>142</v>
      </c>
      <c r="AE22" s="35">
        <f t="shared" si="3"/>
        <v>0</v>
      </c>
      <c r="AF22" s="37" t="str">
        <f t="shared" ca="1" si="4"/>
        <v>NO CUMPLE</v>
      </c>
      <c r="AG22" s="43"/>
      <c r="AH22" s="36" t="s">
        <v>51</v>
      </c>
      <c r="AI22" s="38">
        <f t="shared" si="5"/>
        <v>303</v>
      </c>
      <c r="AJ22" s="663"/>
    </row>
    <row r="23" spans="1:36" s="41" customFormat="1" ht="24.95" customHeight="1" x14ac:dyDescent="0.25">
      <c r="A23" s="40"/>
      <c r="B23" s="591"/>
      <c r="C23" s="594"/>
      <c r="D23" s="594"/>
      <c r="E23" s="594"/>
      <c r="F23" s="594"/>
      <c r="G23" s="597"/>
      <c r="H23" s="600"/>
      <c r="I23" s="612"/>
      <c r="J23" s="198"/>
      <c r="K23" s="38"/>
      <c r="L23" s="198"/>
      <c r="M23" s="38"/>
      <c r="N23" s="577"/>
      <c r="O23" s="577"/>
      <c r="P23" s="581"/>
      <c r="Q23" s="584"/>
      <c r="R23" s="584"/>
      <c r="S23" s="587"/>
      <c r="T23" s="620"/>
      <c r="U23" s="589"/>
      <c r="V23" s="16"/>
      <c r="X23" s="34">
        <v>12</v>
      </c>
      <c r="Y23" s="35">
        <f t="shared" si="0"/>
        <v>0</v>
      </c>
      <c r="Z23" s="35" t="str">
        <f t="shared" ca="1" si="1"/>
        <v>NO CUMPLE</v>
      </c>
      <c r="AA23" s="36" t="s">
        <v>142</v>
      </c>
      <c r="AE23" s="35">
        <f t="shared" si="3"/>
        <v>0</v>
      </c>
      <c r="AF23" s="37" t="str">
        <f t="shared" ca="1" si="4"/>
        <v>NO CUMPLE</v>
      </c>
      <c r="AG23" s="43"/>
      <c r="AH23" s="36" t="s">
        <v>51</v>
      </c>
      <c r="AI23" s="38">
        <f t="shared" si="5"/>
        <v>330</v>
      </c>
      <c r="AJ23" s="663"/>
    </row>
    <row r="24" spans="1:36" s="41" customFormat="1" ht="24.95" customHeight="1" x14ac:dyDescent="0.25">
      <c r="A24" s="40"/>
      <c r="B24" s="592"/>
      <c r="C24" s="595"/>
      <c r="D24" s="595"/>
      <c r="E24" s="595"/>
      <c r="F24" s="595"/>
      <c r="G24" s="598"/>
      <c r="H24" s="601"/>
      <c r="I24" s="613"/>
      <c r="J24" s="198"/>
      <c r="K24" s="38"/>
      <c r="L24" s="198"/>
      <c r="M24" s="38"/>
      <c r="N24" s="578"/>
      <c r="O24" s="578"/>
      <c r="P24" s="582"/>
      <c r="Q24" s="585"/>
      <c r="R24" s="585"/>
      <c r="S24" s="588"/>
      <c r="T24" s="620"/>
      <c r="U24" s="589"/>
      <c r="V24" s="16"/>
      <c r="X24" s="34">
        <v>13</v>
      </c>
      <c r="Y24" s="35">
        <f t="shared" si="0"/>
        <v>0</v>
      </c>
      <c r="Z24" s="35" t="str">
        <f t="shared" ca="1" si="1"/>
        <v>NO CUMPLE</v>
      </c>
      <c r="AA24" s="36" t="s">
        <v>142</v>
      </c>
      <c r="AE24" s="35">
        <f t="shared" si="3"/>
        <v>0</v>
      </c>
      <c r="AF24" s="37" t="str">
        <f t="shared" ca="1" si="4"/>
        <v>NO CUMPLE</v>
      </c>
      <c r="AG24" s="43"/>
      <c r="AH24" s="36" t="s">
        <v>51</v>
      </c>
      <c r="AI24" s="38">
        <f t="shared" si="5"/>
        <v>357</v>
      </c>
      <c r="AJ24" s="663"/>
    </row>
    <row r="25" spans="1:36" s="41" customFormat="1" ht="30" customHeight="1" x14ac:dyDescent="0.25">
      <c r="A25" s="40"/>
      <c r="B25" s="590">
        <v>4</v>
      </c>
      <c r="C25" s="605">
        <v>57</v>
      </c>
      <c r="D25" s="605">
        <v>26</v>
      </c>
      <c r="E25" s="605" t="s">
        <v>201</v>
      </c>
      <c r="F25" s="605" t="s">
        <v>204</v>
      </c>
      <c r="G25" s="608">
        <v>309.67</v>
      </c>
      <c r="H25" s="599" t="s">
        <v>205</v>
      </c>
      <c r="I25" s="611">
        <v>1</v>
      </c>
      <c r="J25" s="198" t="s">
        <v>158</v>
      </c>
      <c r="K25" s="38">
        <v>721021</v>
      </c>
      <c r="L25" s="198"/>
      <c r="M25" s="38"/>
      <c r="N25" s="576" t="s">
        <v>206</v>
      </c>
      <c r="O25" s="576" t="s">
        <v>382</v>
      </c>
      <c r="P25" s="579" t="s">
        <v>390</v>
      </c>
      <c r="Q25" s="583" t="s">
        <v>383</v>
      </c>
      <c r="R25" s="583" t="s">
        <v>384</v>
      </c>
      <c r="S25" s="586">
        <f>IF(COUNTIF(J25:K28,"CUMPLE")&gt;=1,(G25*I25),0)* (IF(N25="PRESENTÓ CERTIFICADO",1,0))* (IF(O25="ACORDE A ITEM 5.2.2 (T.R.)",1,0) )* ( IF(OR(Q25="SIN OBSERVACIÓN", Q25="REQUERIMIENTOS SUBSANADOS"),1,0)) *(IF(OR(R25="NINGUNO", R25="CUMPLEN CON LO SOLICITADO"),1,0))</f>
        <v>0</v>
      </c>
      <c r="T25" s="620"/>
      <c r="U25" s="589">
        <f t="shared" si="6"/>
        <v>1</v>
      </c>
      <c r="V25" s="13"/>
      <c r="X25" s="34"/>
      <c r="Y25" s="35"/>
      <c r="Z25" s="35"/>
      <c r="AA25" s="36"/>
      <c r="AE25" s="35"/>
      <c r="AF25" s="37"/>
      <c r="AG25" s="43"/>
      <c r="AH25" s="36" t="s">
        <v>51</v>
      </c>
      <c r="AI25" s="38">
        <f t="shared" si="5"/>
        <v>384</v>
      </c>
      <c r="AJ25" s="663"/>
    </row>
    <row r="26" spans="1:36" s="41" customFormat="1" ht="30" customHeight="1" x14ac:dyDescent="0.25">
      <c r="A26" s="40"/>
      <c r="B26" s="591"/>
      <c r="C26" s="606"/>
      <c r="D26" s="606"/>
      <c r="E26" s="606"/>
      <c r="F26" s="606"/>
      <c r="G26" s="609"/>
      <c r="H26" s="600"/>
      <c r="I26" s="612"/>
      <c r="J26" s="198"/>
      <c r="K26" s="38"/>
      <c r="L26" s="198"/>
      <c r="M26" s="38"/>
      <c r="N26" s="577"/>
      <c r="O26" s="577"/>
      <c r="P26" s="581"/>
      <c r="Q26" s="584"/>
      <c r="R26" s="584"/>
      <c r="S26" s="587"/>
      <c r="T26" s="620"/>
      <c r="U26" s="589"/>
      <c r="V26" s="16"/>
      <c r="X26" s="34"/>
      <c r="Y26" s="35"/>
      <c r="Z26" s="35"/>
      <c r="AA26" s="36"/>
      <c r="AE26" s="35"/>
      <c r="AF26" s="37"/>
      <c r="AG26" s="43"/>
      <c r="AH26" s="36" t="s">
        <v>51</v>
      </c>
      <c r="AI26" s="38">
        <f t="shared" si="5"/>
        <v>411</v>
      </c>
      <c r="AJ26" s="663"/>
    </row>
    <row r="27" spans="1:36" s="41" customFormat="1" ht="30" customHeight="1" x14ac:dyDescent="0.25">
      <c r="A27" s="40"/>
      <c r="B27" s="591"/>
      <c r="C27" s="606"/>
      <c r="D27" s="606"/>
      <c r="E27" s="606"/>
      <c r="F27" s="606"/>
      <c r="G27" s="609"/>
      <c r="H27" s="600"/>
      <c r="I27" s="612"/>
      <c r="J27" s="198"/>
      <c r="K27" s="38"/>
      <c r="L27" s="198"/>
      <c r="M27" s="38"/>
      <c r="N27" s="577"/>
      <c r="O27" s="577"/>
      <c r="P27" s="581"/>
      <c r="Q27" s="584"/>
      <c r="R27" s="584"/>
      <c r="S27" s="587"/>
      <c r="T27" s="620"/>
      <c r="U27" s="589"/>
      <c r="V27" s="16"/>
      <c r="X27" s="34"/>
      <c r="Y27" s="35"/>
      <c r="Z27" s="35"/>
      <c r="AA27" s="36"/>
      <c r="AE27" s="35"/>
      <c r="AF27" s="37"/>
      <c r="AG27" s="43"/>
      <c r="AH27" s="36" t="s">
        <v>51</v>
      </c>
      <c r="AI27" s="38">
        <f t="shared" si="5"/>
        <v>438</v>
      </c>
      <c r="AJ27" s="663"/>
    </row>
    <row r="28" spans="1:36" s="41" customFormat="1" ht="30" customHeight="1" x14ac:dyDescent="0.25">
      <c r="A28" s="40"/>
      <c r="B28" s="592"/>
      <c r="C28" s="607"/>
      <c r="D28" s="607"/>
      <c r="E28" s="607"/>
      <c r="F28" s="607"/>
      <c r="G28" s="610"/>
      <c r="H28" s="601"/>
      <c r="I28" s="613"/>
      <c r="J28" s="198"/>
      <c r="K28" s="38"/>
      <c r="L28" s="198"/>
      <c r="M28" s="38"/>
      <c r="N28" s="578"/>
      <c r="O28" s="578"/>
      <c r="P28" s="582"/>
      <c r="Q28" s="585"/>
      <c r="R28" s="585"/>
      <c r="S28" s="588"/>
      <c r="T28" s="620"/>
      <c r="U28" s="589"/>
      <c r="V28" s="16"/>
      <c r="X28" s="34"/>
      <c r="Y28" s="35"/>
      <c r="Z28" s="35"/>
      <c r="AA28" s="36"/>
      <c r="AE28" s="35"/>
      <c r="AF28" s="37"/>
      <c r="AG28" s="43"/>
      <c r="AH28" s="36" t="s">
        <v>51</v>
      </c>
      <c r="AI28" s="38">
        <f t="shared" si="5"/>
        <v>465</v>
      </c>
      <c r="AJ28" s="663"/>
    </row>
    <row r="29" spans="1:36" s="41" customFormat="1" ht="24.95" hidden="1" customHeight="1" x14ac:dyDescent="0.25">
      <c r="A29" s="40"/>
      <c r="B29" s="590">
        <v>5</v>
      </c>
      <c r="C29" s="593"/>
      <c r="D29" s="593"/>
      <c r="E29" s="593"/>
      <c r="F29" s="593"/>
      <c r="G29" s="596"/>
      <c r="H29" s="599"/>
      <c r="I29" s="602"/>
      <c r="J29" s="198"/>
      <c r="K29" s="38"/>
      <c r="L29" s="198"/>
      <c r="M29" s="38"/>
      <c r="N29" s="576"/>
      <c r="O29" s="576"/>
      <c r="P29" s="579"/>
      <c r="Q29" s="583"/>
      <c r="R29" s="583"/>
      <c r="S29" s="586">
        <f>IF(COUNTIF(J29:K32,"CUMPLE")&gt;=1,(G29*I29),0)* (IF(N29="PRESENTÓ CERTIFICADO",1,0))* (IF(O29="ACORDE A ITEM 5.2.2 (T.R.)",1,0) )* ( IF(OR(Q29="SIN OBSERVACIÓN", Q29="REQUERIMIENTOS SUBSANADOS"),1,0)) *(IF(OR(R29="NINGUNO", R29="CUMPLEN CON LO SOLICITADO"),1,0))</f>
        <v>0</v>
      </c>
      <c r="T29" s="620"/>
      <c r="U29" s="589">
        <f>IF(COUNTIF(L29:M32,"CUMPLE")&gt;=1,1,0)</f>
        <v>0</v>
      </c>
      <c r="V29" s="13"/>
      <c r="X29" s="34"/>
      <c r="Y29" s="35"/>
      <c r="Z29" s="35"/>
      <c r="AA29" s="36"/>
      <c r="AE29" s="35"/>
      <c r="AF29" s="37"/>
      <c r="AG29" s="43"/>
      <c r="AH29" s="36" t="s">
        <v>51</v>
      </c>
      <c r="AI29" s="38">
        <f t="shared" si="5"/>
        <v>492</v>
      </c>
      <c r="AJ29" s="663"/>
    </row>
    <row r="30" spans="1:36" s="41" customFormat="1" ht="24.95" hidden="1" customHeight="1" x14ac:dyDescent="0.25">
      <c r="A30" s="40"/>
      <c r="B30" s="591"/>
      <c r="C30" s="594"/>
      <c r="D30" s="594"/>
      <c r="E30" s="594"/>
      <c r="F30" s="594"/>
      <c r="G30" s="597"/>
      <c r="H30" s="600"/>
      <c r="I30" s="603"/>
      <c r="J30" s="198"/>
      <c r="K30" s="38"/>
      <c r="L30" s="198"/>
      <c r="M30" s="38"/>
      <c r="N30" s="577"/>
      <c r="O30" s="577"/>
      <c r="P30" s="580"/>
      <c r="Q30" s="584"/>
      <c r="R30" s="584"/>
      <c r="S30" s="587"/>
      <c r="T30" s="620"/>
      <c r="U30" s="589"/>
      <c r="V30" s="16"/>
      <c r="X30" s="34"/>
      <c r="Y30" s="35"/>
      <c r="Z30" s="35"/>
      <c r="AA30" s="36"/>
      <c r="AE30" s="35"/>
      <c r="AF30" s="37"/>
      <c r="AG30" s="43"/>
      <c r="AH30" s="36" t="s">
        <v>51</v>
      </c>
      <c r="AI30" s="38">
        <f t="shared" si="5"/>
        <v>519</v>
      </c>
      <c r="AJ30" s="663"/>
    </row>
    <row r="31" spans="1:36" s="41" customFormat="1" ht="24.95" hidden="1" customHeight="1" x14ac:dyDescent="0.25">
      <c r="A31" s="40"/>
      <c r="B31" s="591"/>
      <c r="C31" s="594"/>
      <c r="D31" s="594"/>
      <c r="E31" s="594"/>
      <c r="F31" s="594"/>
      <c r="G31" s="597"/>
      <c r="H31" s="600"/>
      <c r="I31" s="603"/>
      <c r="J31" s="198"/>
      <c r="K31" s="38"/>
      <c r="L31" s="198"/>
      <c r="M31" s="38"/>
      <c r="N31" s="577"/>
      <c r="O31" s="577"/>
      <c r="P31" s="581"/>
      <c r="Q31" s="584"/>
      <c r="R31" s="584"/>
      <c r="S31" s="587"/>
      <c r="T31" s="620"/>
      <c r="U31" s="589"/>
      <c r="V31" s="16"/>
      <c r="X31" s="34"/>
      <c r="Y31" s="35"/>
      <c r="Z31" s="35"/>
      <c r="AA31" s="36"/>
      <c r="AE31" s="35"/>
      <c r="AF31" s="37"/>
      <c r="AG31" s="43"/>
      <c r="AH31" s="36" t="s">
        <v>51</v>
      </c>
      <c r="AI31" s="38">
        <f t="shared" si="5"/>
        <v>546</v>
      </c>
      <c r="AJ31" s="663"/>
    </row>
    <row r="32" spans="1:36" s="41" customFormat="1" ht="24.95" hidden="1" customHeight="1" x14ac:dyDescent="0.25">
      <c r="A32" s="40"/>
      <c r="B32" s="592"/>
      <c r="C32" s="595"/>
      <c r="D32" s="595"/>
      <c r="E32" s="595"/>
      <c r="F32" s="595"/>
      <c r="G32" s="598"/>
      <c r="H32" s="601"/>
      <c r="I32" s="604"/>
      <c r="J32" s="198"/>
      <c r="K32" s="38"/>
      <c r="L32" s="198"/>
      <c r="M32" s="38"/>
      <c r="N32" s="578"/>
      <c r="O32" s="578"/>
      <c r="P32" s="582"/>
      <c r="Q32" s="585"/>
      <c r="R32" s="585"/>
      <c r="S32" s="588"/>
      <c r="T32" s="621"/>
      <c r="U32" s="589"/>
      <c r="V32" s="16"/>
      <c r="X32" s="34"/>
      <c r="Y32" s="35"/>
      <c r="Z32" s="35"/>
      <c r="AA32" s="36"/>
      <c r="AE32" s="35"/>
      <c r="AF32" s="37"/>
      <c r="AH32" s="36" t="s">
        <v>51</v>
      </c>
      <c r="AI32" s="38">
        <f t="shared" si="5"/>
        <v>573</v>
      </c>
      <c r="AJ32" s="663"/>
    </row>
    <row r="33" spans="1:36" s="28" customFormat="1" ht="24.95" customHeight="1" x14ac:dyDescent="0.25">
      <c r="B33" s="565" t="str">
        <f>IF(S34=" "," ",IF(S34&gt;=$H$6,"CUMPLE CON LA EXPERIENCIA REQUERIDA","NO CUMPLE CON LA EXPERIENCIA REQUERIDA"))</f>
        <v>NO CUMPLE CON LA EXPERIENCIA REQUERIDA</v>
      </c>
      <c r="C33" s="566"/>
      <c r="D33" s="566"/>
      <c r="E33" s="566"/>
      <c r="F33" s="566"/>
      <c r="G33" s="566"/>
      <c r="H33" s="566"/>
      <c r="I33" s="566"/>
      <c r="J33" s="566"/>
      <c r="K33" s="566"/>
      <c r="L33" s="566"/>
      <c r="M33" s="566"/>
      <c r="N33" s="566"/>
      <c r="O33" s="567"/>
      <c r="P33" s="571" t="s">
        <v>52</v>
      </c>
      <c r="Q33" s="572"/>
      <c r="R33" s="573"/>
      <c r="S33" s="44">
        <f>IF(T13="SI",SUM(S13:S32),0)</f>
        <v>78.61</v>
      </c>
      <c r="T33" s="574" t="str">
        <f>IF(S34=" "," ",IF(S34&gt;=$H$6,"CUMPLE","NO CUMPLE"))</f>
        <v>NO CUMPLE</v>
      </c>
      <c r="V33" s="13"/>
      <c r="X33" s="34"/>
      <c r="Y33" s="35"/>
      <c r="Z33" s="35"/>
      <c r="AA33" s="36"/>
      <c r="AB33" s="41"/>
      <c r="AC33" s="41"/>
      <c r="AD33" s="41"/>
      <c r="AE33" s="35"/>
      <c r="AF33" s="37"/>
      <c r="AG33" s="41"/>
      <c r="AH33" s="36" t="s">
        <v>51</v>
      </c>
      <c r="AI33" s="38">
        <f t="shared" si="5"/>
        <v>600</v>
      </c>
      <c r="AJ33" s="664"/>
    </row>
    <row r="34" spans="1:36" s="41" customFormat="1" ht="24.95" customHeight="1" x14ac:dyDescent="0.25">
      <c r="B34" s="568"/>
      <c r="C34" s="569"/>
      <c r="D34" s="569"/>
      <c r="E34" s="569"/>
      <c r="F34" s="569"/>
      <c r="G34" s="569"/>
      <c r="H34" s="569"/>
      <c r="I34" s="569"/>
      <c r="J34" s="569"/>
      <c r="K34" s="569"/>
      <c r="L34" s="569"/>
      <c r="M34" s="569"/>
      <c r="N34" s="569"/>
      <c r="O34" s="570"/>
      <c r="P34" s="571" t="s">
        <v>53</v>
      </c>
      <c r="Q34" s="572"/>
      <c r="R34" s="573"/>
      <c r="S34" s="44">
        <f>IFERROR((S33/$P$6)," ")</f>
        <v>0.36562790697674419</v>
      </c>
      <c r="T34" s="575"/>
      <c r="V34" s="16"/>
      <c r="X34" s="29"/>
      <c r="Y34" s="29"/>
      <c r="Z34" s="29"/>
      <c r="AA34" s="29"/>
      <c r="AE34" s="13"/>
      <c r="AF34" s="13"/>
      <c r="AG34" s="13"/>
      <c r="AH34" s="13"/>
      <c r="AI34" s="13"/>
      <c r="AJ34" s="13"/>
    </row>
    <row r="35" spans="1:36" s="41" customFormat="1" ht="30" customHeight="1" x14ac:dyDescent="0.25">
      <c r="X35" s="29"/>
      <c r="Y35" s="29"/>
      <c r="Z35" s="29"/>
      <c r="AA35" s="29"/>
      <c r="AE35" s="13"/>
      <c r="AF35" s="13"/>
      <c r="AG35" s="13"/>
      <c r="AH35" s="13"/>
      <c r="AI35" s="13"/>
      <c r="AJ35" s="13"/>
    </row>
    <row r="36" spans="1:36" ht="30" customHeight="1" x14ac:dyDescent="0.25">
      <c r="AB36" s="41"/>
      <c r="AC36" s="41"/>
      <c r="AD36" s="41"/>
    </row>
    <row r="37" spans="1:36" ht="56.25" customHeight="1" x14ac:dyDescent="0.25">
      <c r="B37" s="26">
        <v>2</v>
      </c>
      <c r="C37" s="630" t="s">
        <v>31</v>
      </c>
      <c r="D37" s="631"/>
      <c r="E37" s="632"/>
      <c r="F37" s="633" t="str">
        <f>IFERROR(VLOOKUP(B37,LISTA_OFERENTES,2,FALSE)," ")</f>
        <v>FUMIGADORES DE COLOMBIA FUMICOL S.A.S.</v>
      </c>
      <c r="G37" s="634"/>
      <c r="H37" s="634"/>
      <c r="I37" s="634"/>
      <c r="J37" s="634"/>
      <c r="K37" s="634"/>
      <c r="L37" s="634"/>
      <c r="M37" s="634"/>
      <c r="N37" s="634"/>
      <c r="O37" s="635"/>
      <c r="P37" s="636" t="s">
        <v>32</v>
      </c>
      <c r="Q37" s="637"/>
      <c r="R37" s="638"/>
      <c r="S37" s="27">
        <v>3</v>
      </c>
      <c r="T37" s="28"/>
      <c r="V37" s="16"/>
      <c r="AB37" s="41"/>
      <c r="AC37" s="41"/>
      <c r="AD37" s="41"/>
    </row>
    <row r="38" spans="1:36" s="42" customFormat="1" ht="38.25" customHeight="1" x14ac:dyDescent="0.25">
      <c r="B38" s="625" t="s">
        <v>33</v>
      </c>
      <c r="C38" s="614" t="s">
        <v>34</v>
      </c>
      <c r="D38" s="614" t="s">
        <v>35</v>
      </c>
      <c r="E38" s="614" t="s">
        <v>36</v>
      </c>
      <c r="F38" s="614" t="s">
        <v>37</v>
      </c>
      <c r="G38" s="614" t="s">
        <v>38</v>
      </c>
      <c r="H38" s="614" t="s">
        <v>39</v>
      </c>
      <c r="I38" s="614" t="s">
        <v>40</v>
      </c>
      <c r="J38" s="627" t="s">
        <v>41</v>
      </c>
      <c r="K38" s="628"/>
      <c r="L38" s="628"/>
      <c r="M38" s="629"/>
      <c r="N38" s="614" t="s">
        <v>42</v>
      </c>
      <c r="O38" s="614" t="s">
        <v>43</v>
      </c>
      <c r="P38" s="627" t="s">
        <v>44</v>
      </c>
      <c r="Q38" s="629"/>
      <c r="R38" s="614" t="s">
        <v>45</v>
      </c>
      <c r="S38" s="614" t="s">
        <v>46</v>
      </c>
      <c r="T38" s="614" t="str">
        <f>+$T$11</f>
        <v>CUMPLE CON EL REQUERIMIENTO DE HABER  CLASIFICADO EN EL CODIGO 7210215  DE LA UNSCPS</v>
      </c>
      <c r="U38" s="614" t="str">
        <f>+$U$11</f>
        <v xml:space="preserve">VERIFICACIÓN CONDICIÓN DE EXPERIENCIA  </v>
      </c>
      <c r="V38" s="41"/>
      <c r="W38" s="45"/>
      <c r="X38" s="29"/>
      <c r="Y38" s="29"/>
      <c r="Z38" s="29"/>
      <c r="AA38" s="29"/>
      <c r="AB38" s="41"/>
      <c r="AC38" s="41"/>
      <c r="AD38" s="41"/>
      <c r="AE38" s="13"/>
      <c r="AF38" s="13"/>
      <c r="AG38" s="13"/>
      <c r="AH38" s="13"/>
      <c r="AI38" s="13"/>
      <c r="AJ38" s="13"/>
    </row>
    <row r="39" spans="1:36" s="42" customFormat="1" ht="59.25" customHeight="1" x14ac:dyDescent="0.25">
      <c r="B39" s="626"/>
      <c r="C39" s="615"/>
      <c r="D39" s="615"/>
      <c r="E39" s="615"/>
      <c r="F39" s="615"/>
      <c r="G39" s="615"/>
      <c r="H39" s="615"/>
      <c r="I39" s="615"/>
      <c r="J39" s="616" t="s">
        <v>49</v>
      </c>
      <c r="K39" s="617"/>
      <c r="L39" s="617"/>
      <c r="M39" s="618"/>
      <c r="N39" s="615"/>
      <c r="O39" s="615"/>
      <c r="P39" s="33" t="s">
        <v>10</v>
      </c>
      <c r="Q39" s="33" t="s">
        <v>50</v>
      </c>
      <c r="R39" s="615"/>
      <c r="S39" s="615"/>
      <c r="T39" s="615"/>
      <c r="U39" s="615"/>
      <c r="V39" s="13"/>
      <c r="W39" s="45"/>
      <c r="X39" s="29"/>
      <c r="Y39" s="29"/>
      <c r="Z39" s="29"/>
      <c r="AA39" s="29"/>
      <c r="AB39" s="41"/>
      <c r="AC39" s="41"/>
      <c r="AD39" s="41"/>
      <c r="AE39" s="13"/>
      <c r="AF39" s="13"/>
      <c r="AG39" s="13"/>
      <c r="AH39" s="13"/>
      <c r="AI39" s="13"/>
      <c r="AJ39" s="13"/>
    </row>
    <row r="40" spans="1:36" s="41" customFormat="1" ht="30.75" customHeight="1" x14ac:dyDescent="0.25">
      <c r="A40" s="40"/>
      <c r="B40" s="590">
        <v>1</v>
      </c>
      <c r="C40" s="593">
        <v>34</v>
      </c>
      <c r="D40" s="593">
        <v>34</v>
      </c>
      <c r="E40" s="593" t="s">
        <v>210</v>
      </c>
      <c r="F40" s="593" t="s">
        <v>213</v>
      </c>
      <c r="G40" s="596">
        <v>212.38</v>
      </c>
      <c r="H40" s="599" t="s">
        <v>205</v>
      </c>
      <c r="I40" s="602">
        <v>1</v>
      </c>
      <c r="J40" s="198" t="s">
        <v>158</v>
      </c>
      <c r="K40" s="38">
        <v>721021</v>
      </c>
      <c r="L40" s="198"/>
      <c r="M40" s="38"/>
      <c r="N40" s="576" t="s">
        <v>206</v>
      </c>
      <c r="O40" s="576" t="s">
        <v>207</v>
      </c>
      <c r="P40" s="579"/>
      <c r="Q40" s="583" t="s">
        <v>208</v>
      </c>
      <c r="R40" s="583" t="s">
        <v>209</v>
      </c>
      <c r="S40" s="586">
        <f>IF(COUNTIF(J40:K43,"CUMPLE")&gt;=1,(G40*I40),0)* (IF(N40="PRESENTÓ CERTIFICADO",1,0))* (IF(O40="ACORDE A ITEM 5.2.2 (T.R.)",1,0) )* ( IF(OR(Q40="SIN OBSERVACIÓN", Q40="REQUERIMIENTOS SUBSANADOS"),1,0)) *(IF(OR(R40="NINGUNO", R40="CUMPLEN CON LO SOLICITADO"),1,0))</f>
        <v>212.38</v>
      </c>
      <c r="T40" s="619" t="s">
        <v>160</v>
      </c>
      <c r="U40" s="589">
        <f>IF(COUNTIF(J40:K43,"CUMPLE")&gt;=1,1,0)</f>
        <v>1</v>
      </c>
      <c r="V40" s="16"/>
      <c r="X40" s="29"/>
      <c r="Y40" s="29"/>
      <c r="Z40" s="29"/>
      <c r="AA40" s="29"/>
      <c r="AE40" s="13"/>
      <c r="AF40" s="13"/>
      <c r="AG40" s="13"/>
      <c r="AH40" s="13"/>
      <c r="AI40" s="13"/>
      <c r="AJ40" s="13"/>
    </row>
    <row r="41" spans="1:36" s="41" customFormat="1" ht="30.75" customHeight="1" x14ac:dyDescent="0.25">
      <c r="A41" s="40"/>
      <c r="B41" s="591"/>
      <c r="C41" s="594"/>
      <c r="D41" s="594"/>
      <c r="E41" s="594"/>
      <c r="F41" s="594"/>
      <c r="G41" s="597"/>
      <c r="H41" s="600"/>
      <c r="I41" s="603"/>
      <c r="J41" s="198"/>
      <c r="K41" s="38"/>
      <c r="L41" s="198"/>
      <c r="M41" s="38"/>
      <c r="N41" s="577"/>
      <c r="O41" s="577"/>
      <c r="P41" s="581"/>
      <c r="Q41" s="584"/>
      <c r="R41" s="584"/>
      <c r="S41" s="587"/>
      <c r="T41" s="620"/>
      <c r="U41" s="589"/>
      <c r="X41" s="29"/>
      <c r="Y41" s="29"/>
      <c r="Z41" s="29"/>
      <c r="AA41" s="29"/>
      <c r="AE41" s="13"/>
      <c r="AF41" s="13"/>
      <c r="AG41" s="13"/>
      <c r="AH41" s="13"/>
      <c r="AI41" s="13"/>
      <c r="AJ41" s="13"/>
    </row>
    <row r="42" spans="1:36" s="41" customFormat="1" ht="30.75" customHeight="1" x14ac:dyDescent="0.25">
      <c r="A42" s="40"/>
      <c r="B42" s="591"/>
      <c r="C42" s="594"/>
      <c r="D42" s="594"/>
      <c r="E42" s="594"/>
      <c r="F42" s="594"/>
      <c r="G42" s="597"/>
      <c r="H42" s="600"/>
      <c r="I42" s="603"/>
      <c r="J42" s="198"/>
      <c r="K42" s="38"/>
      <c r="L42" s="198"/>
      <c r="M42" s="38"/>
      <c r="N42" s="577"/>
      <c r="O42" s="577"/>
      <c r="P42" s="581"/>
      <c r="Q42" s="584"/>
      <c r="R42" s="584"/>
      <c r="S42" s="587"/>
      <c r="T42" s="620"/>
      <c r="U42" s="589"/>
      <c r="V42" s="13"/>
      <c r="X42" s="29"/>
      <c r="Y42" s="29"/>
      <c r="Z42" s="29"/>
      <c r="AA42" s="29"/>
      <c r="AE42" s="13"/>
      <c r="AF42" s="13"/>
      <c r="AG42" s="13"/>
      <c r="AH42" s="13"/>
      <c r="AI42" s="13"/>
      <c r="AJ42" s="13"/>
    </row>
    <row r="43" spans="1:36" s="41" customFormat="1" ht="30.75" customHeight="1" x14ac:dyDescent="0.25">
      <c r="A43" s="40"/>
      <c r="B43" s="592"/>
      <c r="C43" s="595"/>
      <c r="D43" s="595"/>
      <c r="E43" s="595"/>
      <c r="F43" s="595"/>
      <c r="G43" s="598"/>
      <c r="H43" s="601"/>
      <c r="I43" s="604"/>
      <c r="J43" s="198"/>
      <c r="K43" s="38"/>
      <c r="L43" s="198"/>
      <c r="M43" s="38"/>
      <c r="N43" s="578"/>
      <c r="O43" s="578"/>
      <c r="P43" s="582"/>
      <c r="Q43" s="585"/>
      <c r="R43" s="585"/>
      <c r="S43" s="588"/>
      <c r="T43" s="620"/>
      <c r="U43" s="589"/>
      <c r="V43" s="16"/>
      <c r="X43" s="29"/>
      <c r="Y43" s="29"/>
      <c r="Z43" s="29"/>
      <c r="AA43" s="29"/>
      <c r="AE43" s="13"/>
      <c r="AF43" s="13"/>
      <c r="AG43" s="13"/>
      <c r="AH43" s="13"/>
      <c r="AI43" s="13"/>
      <c r="AJ43" s="13"/>
    </row>
    <row r="44" spans="1:36" s="41" customFormat="1" ht="25.5" customHeight="1" x14ac:dyDescent="0.25">
      <c r="A44" s="40"/>
      <c r="B44" s="590">
        <v>2</v>
      </c>
      <c r="C44" s="605">
        <v>23</v>
      </c>
      <c r="D44" s="605">
        <v>23</v>
      </c>
      <c r="E44" s="622" t="s">
        <v>211</v>
      </c>
      <c r="F44" s="605" t="s">
        <v>214</v>
      </c>
      <c r="G44" s="608">
        <v>231.74</v>
      </c>
      <c r="H44" s="599" t="s">
        <v>205</v>
      </c>
      <c r="I44" s="611">
        <v>1</v>
      </c>
      <c r="J44" s="198" t="s">
        <v>158</v>
      </c>
      <c r="K44" s="38">
        <v>721021</v>
      </c>
      <c r="L44" s="198"/>
      <c r="M44" s="38"/>
      <c r="N44" s="576" t="s">
        <v>206</v>
      </c>
      <c r="O44" s="576" t="s">
        <v>207</v>
      </c>
      <c r="P44" s="579"/>
      <c r="Q44" s="583" t="s">
        <v>208</v>
      </c>
      <c r="R44" s="583" t="s">
        <v>209</v>
      </c>
      <c r="S44" s="586">
        <f>IF(COUNTIF(J44:K47,"CUMPLE")&gt;=1,(G44*I44),0)* (IF(N44="PRESENTÓ CERTIFICADO",1,0))* (IF(O44="ACORDE A ITEM 5.2.2 (T.R.)",1,0) )* ( IF(OR(Q44="SIN OBSERVACIÓN", Q44="REQUERIMIENTOS SUBSANADOS"),1,0)) *(IF(OR(R44="NINGUNO", R44="CUMPLEN CON LO SOLICITADO"),1,0))</f>
        <v>231.74</v>
      </c>
      <c r="T44" s="620"/>
      <c r="U44" s="589">
        <f t="shared" ref="U44" si="7">IF(COUNTIF(J44:K47,"CUMPLE")&gt;=1,1,0)</f>
        <v>1</v>
      </c>
      <c r="X44" s="29"/>
      <c r="Y44" s="29"/>
      <c r="Z44" s="29"/>
      <c r="AA44" s="29"/>
      <c r="AE44" s="13"/>
      <c r="AF44" s="13"/>
      <c r="AG44" s="13"/>
      <c r="AH44" s="13"/>
      <c r="AI44" s="13"/>
      <c r="AJ44" s="13"/>
    </row>
    <row r="45" spans="1:36" s="41" customFormat="1" ht="25.5" customHeight="1" x14ac:dyDescent="0.25">
      <c r="A45" s="40"/>
      <c r="B45" s="591"/>
      <c r="C45" s="606"/>
      <c r="D45" s="606"/>
      <c r="E45" s="623"/>
      <c r="F45" s="606"/>
      <c r="G45" s="609"/>
      <c r="H45" s="600"/>
      <c r="I45" s="612"/>
      <c r="J45" s="198"/>
      <c r="K45" s="38"/>
      <c r="L45" s="198"/>
      <c r="M45" s="38"/>
      <c r="N45" s="577"/>
      <c r="O45" s="577"/>
      <c r="P45" s="581"/>
      <c r="Q45" s="584"/>
      <c r="R45" s="584"/>
      <c r="S45" s="587"/>
      <c r="T45" s="620"/>
      <c r="U45" s="589"/>
      <c r="V45" s="13"/>
      <c r="X45" s="29"/>
      <c r="Y45" s="29"/>
      <c r="Z45" s="29"/>
      <c r="AA45" s="29"/>
      <c r="AE45" s="13"/>
      <c r="AF45" s="13"/>
      <c r="AG45" s="13"/>
      <c r="AH45" s="13"/>
      <c r="AI45" s="13"/>
      <c r="AJ45" s="13"/>
    </row>
    <row r="46" spans="1:36" s="41" customFormat="1" ht="25.5" customHeight="1" x14ac:dyDescent="0.25">
      <c r="A46" s="40"/>
      <c r="B46" s="591"/>
      <c r="C46" s="606"/>
      <c r="D46" s="606"/>
      <c r="E46" s="623"/>
      <c r="F46" s="606"/>
      <c r="G46" s="609"/>
      <c r="H46" s="600"/>
      <c r="I46" s="612"/>
      <c r="J46" s="198"/>
      <c r="K46" s="38"/>
      <c r="L46" s="198"/>
      <c r="M46" s="38"/>
      <c r="N46" s="577"/>
      <c r="O46" s="577"/>
      <c r="P46" s="581"/>
      <c r="Q46" s="584"/>
      <c r="R46" s="584"/>
      <c r="S46" s="587"/>
      <c r="T46" s="620"/>
      <c r="U46" s="589"/>
      <c r="V46" s="16"/>
      <c r="X46" s="29"/>
      <c r="Y46" s="29"/>
      <c r="Z46" s="29"/>
      <c r="AA46" s="29"/>
      <c r="AE46" s="13"/>
      <c r="AF46" s="13"/>
      <c r="AG46" s="13"/>
      <c r="AH46" s="13"/>
      <c r="AI46" s="13"/>
      <c r="AJ46" s="13"/>
    </row>
    <row r="47" spans="1:36" s="41" customFormat="1" ht="25.5" customHeight="1" x14ac:dyDescent="0.25">
      <c r="A47" s="40"/>
      <c r="B47" s="592"/>
      <c r="C47" s="607"/>
      <c r="D47" s="607"/>
      <c r="E47" s="624"/>
      <c r="F47" s="607"/>
      <c r="G47" s="610"/>
      <c r="H47" s="601"/>
      <c r="I47" s="613"/>
      <c r="J47" s="198"/>
      <c r="K47" s="38"/>
      <c r="L47" s="198"/>
      <c r="M47" s="38"/>
      <c r="N47" s="578"/>
      <c r="O47" s="578"/>
      <c r="P47" s="582"/>
      <c r="Q47" s="585"/>
      <c r="R47" s="585"/>
      <c r="S47" s="588"/>
      <c r="T47" s="620"/>
      <c r="U47" s="589"/>
      <c r="X47" s="29"/>
      <c r="Y47" s="29"/>
      <c r="Z47" s="29"/>
      <c r="AA47" s="29"/>
      <c r="AE47" s="13"/>
      <c r="AF47" s="13"/>
      <c r="AG47" s="13"/>
      <c r="AH47" s="13"/>
      <c r="AI47" s="13"/>
      <c r="AJ47" s="13"/>
    </row>
    <row r="48" spans="1:36" s="41" customFormat="1" ht="24.95" customHeight="1" x14ac:dyDescent="0.25">
      <c r="A48" s="40"/>
      <c r="B48" s="590">
        <v>3</v>
      </c>
      <c r="C48" s="593">
        <v>35</v>
      </c>
      <c r="D48" s="593">
        <v>35</v>
      </c>
      <c r="E48" s="593" t="s">
        <v>212</v>
      </c>
      <c r="F48" s="593" t="s">
        <v>215</v>
      </c>
      <c r="G48" s="596">
        <v>1119.96</v>
      </c>
      <c r="H48" s="599" t="s">
        <v>205</v>
      </c>
      <c r="I48" s="602">
        <v>1</v>
      </c>
      <c r="J48" s="198" t="s">
        <v>158</v>
      </c>
      <c r="K48" s="38">
        <v>721021</v>
      </c>
      <c r="L48" s="198"/>
      <c r="M48" s="38"/>
      <c r="N48" s="576" t="s">
        <v>206</v>
      </c>
      <c r="O48" s="576" t="s">
        <v>207</v>
      </c>
      <c r="P48" s="579"/>
      <c r="Q48" s="583" t="s">
        <v>208</v>
      </c>
      <c r="R48" s="583" t="s">
        <v>209</v>
      </c>
      <c r="S48" s="586">
        <f>IF(COUNTIF(J48:K51,"CUMPLE")&gt;=1,(G48*I48),0)* (IF(N48="PRESENTÓ CERTIFICADO",1,0))* (IF(O48="ACORDE A ITEM 5.2.2 (T.R.)",1,0) )* ( IF(OR(Q48="SIN OBSERVACIÓN", Q48="REQUERIMIENTOS SUBSANADOS"),1,0)) *(IF(OR(R48="NINGUNO", R48="CUMPLEN CON LO SOLICITADO"),1,0))</f>
        <v>1119.96</v>
      </c>
      <c r="T48" s="620"/>
      <c r="U48" s="589">
        <f t="shared" ref="U48" si="8">IF(COUNTIF(J48:K51,"CUMPLE")&gt;=1,1,0)</f>
        <v>1</v>
      </c>
      <c r="V48" s="13"/>
      <c r="X48" s="29"/>
      <c r="Y48" s="29"/>
      <c r="Z48" s="29"/>
      <c r="AA48" s="29"/>
      <c r="AB48" s="28"/>
      <c r="AC48" s="28"/>
      <c r="AD48" s="28"/>
      <c r="AE48" s="13"/>
      <c r="AF48" s="13"/>
      <c r="AG48" s="13"/>
      <c r="AH48" s="13"/>
      <c r="AI48" s="13"/>
      <c r="AJ48" s="13"/>
    </row>
    <row r="49" spans="1:36" s="41" customFormat="1" ht="24.95" customHeight="1" x14ac:dyDescent="0.25">
      <c r="A49" s="40"/>
      <c r="B49" s="591"/>
      <c r="C49" s="594"/>
      <c r="D49" s="594"/>
      <c r="E49" s="594"/>
      <c r="F49" s="594"/>
      <c r="G49" s="597"/>
      <c r="H49" s="600"/>
      <c r="I49" s="603"/>
      <c r="J49" s="198"/>
      <c r="K49" s="38"/>
      <c r="L49" s="198"/>
      <c r="M49" s="38"/>
      <c r="N49" s="577"/>
      <c r="O49" s="577"/>
      <c r="P49" s="580"/>
      <c r="Q49" s="584"/>
      <c r="R49" s="584"/>
      <c r="S49" s="587"/>
      <c r="T49" s="620"/>
      <c r="U49" s="589"/>
      <c r="V49" s="16"/>
      <c r="X49" s="29"/>
      <c r="Y49" s="29"/>
      <c r="Z49" s="29"/>
      <c r="AA49" s="29"/>
      <c r="AB49" s="28"/>
      <c r="AC49" s="28"/>
      <c r="AD49" s="28"/>
      <c r="AE49" s="13"/>
      <c r="AF49" s="13"/>
      <c r="AG49" s="13"/>
      <c r="AH49" s="13"/>
      <c r="AI49" s="13"/>
      <c r="AJ49" s="13"/>
    </row>
    <row r="50" spans="1:36" s="41" customFormat="1" ht="24.95" customHeight="1" x14ac:dyDescent="0.25">
      <c r="A50" s="40"/>
      <c r="B50" s="591"/>
      <c r="C50" s="594"/>
      <c r="D50" s="594"/>
      <c r="E50" s="594"/>
      <c r="F50" s="594"/>
      <c r="G50" s="597"/>
      <c r="H50" s="600"/>
      <c r="I50" s="603"/>
      <c r="J50" s="198"/>
      <c r="K50" s="38"/>
      <c r="L50" s="198"/>
      <c r="M50" s="38"/>
      <c r="N50" s="577"/>
      <c r="O50" s="577"/>
      <c r="P50" s="581"/>
      <c r="Q50" s="584"/>
      <c r="R50" s="584"/>
      <c r="S50" s="587"/>
      <c r="T50" s="620"/>
      <c r="U50" s="589"/>
      <c r="X50" s="29"/>
      <c r="Y50" s="29"/>
      <c r="Z50" s="29"/>
      <c r="AA50" s="29"/>
      <c r="AI50" s="13"/>
      <c r="AJ50" s="13"/>
    </row>
    <row r="51" spans="1:36" s="41" customFormat="1" ht="24.95" customHeight="1" x14ac:dyDescent="0.25">
      <c r="A51" s="40"/>
      <c r="B51" s="592"/>
      <c r="C51" s="595"/>
      <c r="D51" s="595"/>
      <c r="E51" s="595"/>
      <c r="F51" s="595"/>
      <c r="G51" s="598"/>
      <c r="H51" s="601"/>
      <c r="I51" s="604"/>
      <c r="J51" s="198"/>
      <c r="K51" s="38"/>
      <c r="L51" s="198"/>
      <c r="M51" s="38"/>
      <c r="N51" s="578"/>
      <c r="O51" s="578"/>
      <c r="P51" s="582"/>
      <c r="Q51" s="585"/>
      <c r="R51" s="585"/>
      <c r="S51" s="588"/>
      <c r="T51" s="620"/>
      <c r="U51" s="589"/>
      <c r="V51" s="13"/>
      <c r="X51" s="29"/>
      <c r="Y51" s="29"/>
      <c r="Z51" s="29"/>
      <c r="AA51" s="29"/>
    </row>
    <row r="52" spans="1:36" s="41" customFormat="1" ht="24.95" hidden="1" customHeight="1" x14ac:dyDescent="0.25">
      <c r="A52" s="40"/>
      <c r="B52" s="590">
        <v>4</v>
      </c>
      <c r="C52" s="605"/>
      <c r="D52" s="605"/>
      <c r="E52" s="605"/>
      <c r="F52" s="605"/>
      <c r="G52" s="608"/>
      <c r="H52" s="599"/>
      <c r="I52" s="611"/>
      <c r="J52" s="198"/>
      <c r="K52" s="38">
        <v>721021</v>
      </c>
      <c r="L52" s="198"/>
      <c r="M52" s="38"/>
      <c r="N52" s="576"/>
      <c r="O52" s="576"/>
      <c r="P52" s="579"/>
      <c r="Q52" s="583"/>
      <c r="R52" s="583"/>
      <c r="S52" s="586">
        <f>IF(COUNTIF(J52:K55,"CUMPLE")&gt;=1,(G52*I52),0)* (IF(N52="PRESENTÓ CERTIFICADO",1,0))* (IF(O52="ACORDE A ITEM 5.2.2 (T.R.)",1,0) )* ( IF(OR(Q52="SIN OBSERVACIÓN", Q52="REQUERIMIENTOS SUBSANADOS"),1,0)) *(IF(OR(R52="NINGUNO", R52="CUMPLEN CON LO SOLICITADO"),1,0))</f>
        <v>0</v>
      </c>
      <c r="T52" s="620"/>
      <c r="U52" s="589">
        <f>IF(COUNTIF(L52:M55,"CUMPLE")&gt;=1,1,0)</f>
        <v>0</v>
      </c>
      <c r="V52" s="16"/>
      <c r="X52" s="29"/>
      <c r="Y52" s="29"/>
      <c r="Z52" s="29"/>
      <c r="AA52" s="29"/>
      <c r="AB52" s="13"/>
      <c r="AC52" s="13"/>
      <c r="AD52" s="13"/>
      <c r="AE52" s="13"/>
      <c r="AF52" s="13"/>
      <c r="AG52" s="13"/>
      <c r="AH52" s="13"/>
    </row>
    <row r="53" spans="1:36" s="41" customFormat="1" ht="24.95" hidden="1" customHeight="1" x14ac:dyDescent="0.25">
      <c r="A53" s="40"/>
      <c r="B53" s="591"/>
      <c r="C53" s="606"/>
      <c r="D53" s="606"/>
      <c r="E53" s="606"/>
      <c r="F53" s="606"/>
      <c r="G53" s="609"/>
      <c r="H53" s="600"/>
      <c r="I53" s="612"/>
      <c r="J53" s="198"/>
      <c r="K53" s="38"/>
      <c r="L53" s="198"/>
      <c r="M53" s="38"/>
      <c r="N53" s="577"/>
      <c r="O53" s="577"/>
      <c r="P53" s="580"/>
      <c r="Q53" s="584"/>
      <c r="R53" s="584"/>
      <c r="S53" s="587"/>
      <c r="T53" s="620"/>
      <c r="U53" s="589"/>
      <c r="X53" s="29"/>
      <c r="Y53" s="29"/>
      <c r="Z53" s="29"/>
      <c r="AA53" s="29"/>
      <c r="AB53" s="13"/>
      <c r="AC53" s="13"/>
      <c r="AD53" s="13"/>
      <c r="AE53" s="13"/>
      <c r="AF53" s="13"/>
      <c r="AG53" s="13"/>
      <c r="AH53" s="13"/>
    </row>
    <row r="54" spans="1:36" s="41" customFormat="1" ht="24.95" hidden="1" customHeight="1" x14ac:dyDescent="0.25">
      <c r="A54" s="40"/>
      <c r="B54" s="591"/>
      <c r="C54" s="606"/>
      <c r="D54" s="606"/>
      <c r="E54" s="606"/>
      <c r="F54" s="606"/>
      <c r="G54" s="609"/>
      <c r="H54" s="600"/>
      <c r="I54" s="612"/>
      <c r="J54" s="198"/>
      <c r="K54" s="38"/>
      <c r="L54" s="198"/>
      <c r="M54" s="38"/>
      <c r="N54" s="577"/>
      <c r="O54" s="577"/>
      <c r="P54" s="581"/>
      <c r="Q54" s="584"/>
      <c r="R54" s="584"/>
      <c r="S54" s="587"/>
      <c r="T54" s="620"/>
      <c r="U54" s="589"/>
      <c r="V54" s="13"/>
      <c r="X54" s="29"/>
      <c r="Y54" s="29"/>
      <c r="Z54" s="29"/>
      <c r="AA54" s="29"/>
      <c r="AB54" s="13"/>
      <c r="AC54" s="13"/>
      <c r="AD54" s="13"/>
      <c r="AE54" s="13"/>
      <c r="AF54" s="13"/>
      <c r="AG54" s="13"/>
      <c r="AH54" s="13"/>
    </row>
    <row r="55" spans="1:36" s="41" customFormat="1" ht="24.95" hidden="1" customHeight="1" x14ac:dyDescent="0.25">
      <c r="A55" s="40"/>
      <c r="B55" s="592"/>
      <c r="C55" s="607"/>
      <c r="D55" s="607"/>
      <c r="E55" s="607"/>
      <c r="F55" s="607"/>
      <c r="G55" s="610"/>
      <c r="H55" s="601"/>
      <c r="I55" s="613"/>
      <c r="J55" s="198"/>
      <c r="K55" s="38"/>
      <c r="L55" s="198"/>
      <c r="M55" s="38"/>
      <c r="N55" s="578"/>
      <c r="O55" s="578"/>
      <c r="P55" s="582"/>
      <c r="Q55" s="585"/>
      <c r="R55" s="585"/>
      <c r="S55" s="588"/>
      <c r="T55" s="620"/>
      <c r="U55" s="589"/>
      <c r="V55" s="16"/>
      <c r="X55" s="29"/>
      <c r="Y55" s="29"/>
      <c r="Z55" s="29"/>
      <c r="AA55" s="29"/>
      <c r="AB55" s="29"/>
      <c r="AC55" s="29"/>
      <c r="AD55" s="29"/>
      <c r="AE55" s="42"/>
      <c r="AF55" s="42"/>
      <c r="AG55" s="42"/>
      <c r="AH55" s="42"/>
    </row>
    <row r="56" spans="1:36" s="41" customFormat="1" ht="24.95" hidden="1" customHeight="1" x14ac:dyDescent="0.25">
      <c r="A56" s="40"/>
      <c r="B56" s="590">
        <v>5</v>
      </c>
      <c r="C56" s="593"/>
      <c r="D56" s="593"/>
      <c r="E56" s="593"/>
      <c r="F56" s="593"/>
      <c r="G56" s="596"/>
      <c r="H56" s="599"/>
      <c r="I56" s="602"/>
      <c r="J56" s="198"/>
      <c r="K56" s="38">
        <v>721021</v>
      </c>
      <c r="L56" s="198"/>
      <c r="M56" s="38"/>
      <c r="N56" s="576"/>
      <c r="O56" s="576"/>
      <c r="P56" s="579"/>
      <c r="Q56" s="583"/>
      <c r="R56" s="583"/>
      <c r="S56" s="586">
        <f>IF(COUNTIF(J56:K59,"CUMPLE")&gt;=1,(G56*I56),0)* (IF(N56="PRESENTÓ CERTIFICADO",1,0))* (IF(O56="ACORDE A ITEM 5.2.2 (T.R.)",1,0) )* ( IF(OR(Q56="SIN OBSERVACIÓN", Q56="REQUERIMIENTOS SUBSANADOS"),1,0)) *(IF(OR(R56="NINGUNO", R56="CUMPLEN CON LO SOLICITADO"),1,0))</f>
        <v>0</v>
      </c>
      <c r="T56" s="620"/>
      <c r="U56" s="589">
        <f>IF(COUNTIF(L56:M59,"CUMPLE")&gt;=1,1,0)</f>
        <v>0</v>
      </c>
      <c r="X56" s="29"/>
      <c r="Y56" s="29"/>
      <c r="Z56" s="29"/>
      <c r="AA56" s="29"/>
      <c r="AB56" s="29"/>
      <c r="AC56" s="29"/>
      <c r="AD56" s="29"/>
      <c r="AE56" s="42"/>
      <c r="AF56" s="42"/>
      <c r="AG56" s="42"/>
      <c r="AH56" s="42"/>
    </row>
    <row r="57" spans="1:36" s="41" customFormat="1" ht="24.95" hidden="1" customHeight="1" x14ac:dyDescent="0.25">
      <c r="A57" s="40"/>
      <c r="B57" s="591"/>
      <c r="C57" s="594"/>
      <c r="D57" s="594"/>
      <c r="E57" s="594"/>
      <c r="F57" s="594"/>
      <c r="G57" s="597"/>
      <c r="H57" s="600"/>
      <c r="I57" s="603"/>
      <c r="J57" s="198"/>
      <c r="K57" s="38"/>
      <c r="L57" s="198"/>
      <c r="M57" s="38"/>
      <c r="N57" s="577"/>
      <c r="O57" s="577"/>
      <c r="P57" s="580"/>
      <c r="Q57" s="584"/>
      <c r="R57" s="584"/>
      <c r="S57" s="587"/>
      <c r="T57" s="620"/>
      <c r="U57" s="589"/>
      <c r="V57" s="13"/>
      <c r="X57" s="29"/>
      <c r="Y57" s="29"/>
      <c r="Z57" s="29"/>
      <c r="AA57" s="29"/>
      <c r="AB57" s="29"/>
      <c r="AC57" s="29"/>
      <c r="AD57" s="29"/>
      <c r="AE57" s="42"/>
      <c r="AF57" s="42"/>
      <c r="AG57" s="42"/>
      <c r="AH57" s="42"/>
    </row>
    <row r="58" spans="1:36" s="41" customFormat="1" ht="24.95" hidden="1" customHeight="1" x14ac:dyDescent="0.25">
      <c r="A58" s="40"/>
      <c r="B58" s="591"/>
      <c r="C58" s="594"/>
      <c r="D58" s="594"/>
      <c r="E58" s="594"/>
      <c r="F58" s="594"/>
      <c r="G58" s="597"/>
      <c r="H58" s="600"/>
      <c r="I58" s="603"/>
      <c r="J58" s="198"/>
      <c r="K58" s="38"/>
      <c r="L58" s="198"/>
      <c r="M58" s="38"/>
      <c r="N58" s="577"/>
      <c r="O58" s="577"/>
      <c r="P58" s="581"/>
      <c r="Q58" s="584"/>
      <c r="R58" s="584"/>
      <c r="S58" s="587"/>
      <c r="T58" s="620"/>
      <c r="U58" s="589"/>
      <c r="V58" s="16"/>
      <c r="X58" s="29"/>
      <c r="Y58" s="29"/>
      <c r="Z58" s="29"/>
      <c r="AA58" s="29"/>
      <c r="AB58" s="29"/>
      <c r="AC58" s="29"/>
      <c r="AD58" s="29"/>
    </row>
    <row r="59" spans="1:36" s="41" customFormat="1" ht="24.95" hidden="1" customHeight="1" x14ac:dyDescent="0.25">
      <c r="A59" s="40"/>
      <c r="B59" s="592"/>
      <c r="C59" s="595"/>
      <c r="D59" s="595"/>
      <c r="E59" s="595"/>
      <c r="F59" s="595"/>
      <c r="G59" s="598"/>
      <c r="H59" s="601"/>
      <c r="I59" s="604"/>
      <c r="J59" s="198"/>
      <c r="K59" s="38"/>
      <c r="L59" s="198"/>
      <c r="M59" s="38"/>
      <c r="N59" s="578"/>
      <c r="O59" s="578"/>
      <c r="P59" s="582"/>
      <c r="Q59" s="585"/>
      <c r="R59" s="585"/>
      <c r="S59" s="588"/>
      <c r="T59" s="621"/>
      <c r="U59" s="589"/>
      <c r="X59" s="29"/>
      <c r="Y59" s="29"/>
      <c r="Z59" s="29"/>
      <c r="AA59" s="29"/>
      <c r="AB59" s="29"/>
      <c r="AC59" s="29"/>
      <c r="AD59" s="29"/>
    </row>
    <row r="60" spans="1:36" s="28" customFormat="1" ht="24.95" customHeight="1" x14ac:dyDescent="0.25">
      <c r="B60" s="565" t="str">
        <f>IF(S61=" "," ",IF(S61&gt;=$H$6,"CUMPLE CON LA EXPERIENCIA REQUERIDA","NO CUMPLE CON LA EXPERIENCIA REQUERIDA"))</f>
        <v>CUMPLE CON LA EXPERIENCIA REQUERIDA</v>
      </c>
      <c r="C60" s="566"/>
      <c r="D60" s="566"/>
      <c r="E60" s="566"/>
      <c r="F60" s="566"/>
      <c r="G60" s="566"/>
      <c r="H60" s="566"/>
      <c r="I60" s="566"/>
      <c r="J60" s="566"/>
      <c r="K60" s="566"/>
      <c r="L60" s="566"/>
      <c r="M60" s="566"/>
      <c r="N60" s="566"/>
      <c r="O60" s="567"/>
      <c r="P60" s="571" t="s">
        <v>52</v>
      </c>
      <c r="Q60" s="572"/>
      <c r="R60" s="573"/>
      <c r="S60" s="44">
        <f>IF(T40="SI",SUM(S40:S59),0)</f>
        <v>1564.08</v>
      </c>
      <c r="T60" s="574" t="str">
        <f>IF(S61=" "," ",IF(S61&gt;=$H$6,"CUMPLE","NO CUMPLE"))</f>
        <v>CUMPLE</v>
      </c>
      <c r="V60" s="13"/>
      <c r="X60" s="29"/>
      <c r="Y60" s="29"/>
      <c r="Z60" s="29"/>
      <c r="AA60" s="29"/>
      <c r="AB60" s="29"/>
      <c r="AC60" s="29"/>
      <c r="AD60" s="29"/>
      <c r="AE60" s="41"/>
      <c r="AF60" s="41"/>
      <c r="AG60" s="41"/>
      <c r="AH60" s="41"/>
      <c r="AI60" s="41"/>
    </row>
    <row r="61" spans="1:36" s="41" customFormat="1" ht="24.95" customHeight="1" x14ac:dyDescent="0.25">
      <c r="B61" s="568"/>
      <c r="C61" s="569"/>
      <c r="D61" s="569"/>
      <c r="E61" s="569"/>
      <c r="F61" s="569"/>
      <c r="G61" s="569"/>
      <c r="H61" s="569"/>
      <c r="I61" s="569"/>
      <c r="J61" s="569"/>
      <c r="K61" s="569"/>
      <c r="L61" s="569"/>
      <c r="M61" s="569"/>
      <c r="N61" s="569"/>
      <c r="O61" s="570"/>
      <c r="P61" s="571" t="s">
        <v>53</v>
      </c>
      <c r="Q61" s="572"/>
      <c r="R61" s="573"/>
      <c r="S61" s="44">
        <f>IFERROR((S60/$P$6)," ")</f>
        <v>7.2747906976744181</v>
      </c>
      <c r="T61" s="575"/>
      <c r="X61" s="29"/>
      <c r="Y61" s="29"/>
      <c r="Z61" s="29"/>
      <c r="AA61" s="29"/>
      <c r="AB61" s="29"/>
      <c r="AC61" s="29"/>
      <c r="AD61" s="29"/>
    </row>
    <row r="62" spans="1:36" ht="30" customHeight="1" x14ac:dyDescent="0.25">
      <c r="AB62" s="29"/>
      <c r="AC62" s="29"/>
      <c r="AD62" s="29"/>
      <c r="AE62" s="41"/>
      <c r="AF62" s="41"/>
      <c r="AG62" s="41"/>
      <c r="AH62" s="41"/>
      <c r="AI62" s="28"/>
    </row>
    <row r="63" spans="1:36" ht="30" customHeight="1" x14ac:dyDescent="0.25">
      <c r="AB63" s="29"/>
      <c r="AC63" s="29"/>
      <c r="AD63" s="29"/>
      <c r="AE63" s="41"/>
      <c r="AF63" s="41"/>
      <c r="AG63" s="41"/>
      <c r="AH63" s="41"/>
      <c r="AI63" s="41"/>
    </row>
    <row r="64" spans="1:36" ht="33.75" x14ac:dyDescent="0.25">
      <c r="B64" s="26">
        <v>3</v>
      </c>
      <c r="C64" s="630" t="s">
        <v>31</v>
      </c>
      <c r="D64" s="631"/>
      <c r="E64" s="632"/>
      <c r="F64" s="633" t="str">
        <f>IFERROR(VLOOKUP(B64,LISTA_OFERENTES,2,FALSE)," ")</f>
        <v>TRULY NOLEN SOLUCIONES  S.A.S.</v>
      </c>
      <c r="G64" s="634"/>
      <c r="H64" s="634"/>
      <c r="I64" s="634"/>
      <c r="J64" s="634"/>
      <c r="K64" s="634"/>
      <c r="L64" s="634"/>
      <c r="M64" s="634"/>
      <c r="N64" s="634"/>
      <c r="O64" s="635"/>
      <c r="P64" s="636" t="s">
        <v>32</v>
      </c>
      <c r="Q64" s="637"/>
      <c r="R64" s="638"/>
      <c r="S64" s="27">
        <v>5</v>
      </c>
      <c r="T64" s="28"/>
    </row>
    <row r="65" spans="2:21" x14ac:dyDescent="0.25">
      <c r="B65" s="625" t="s">
        <v>33</v>
      </c>
      <c r="C65" s="614" t="s">
        <v>34</v>
      </c>
      <c r="D65" s="614" t="s">
        <v>35</v>
      </c>
      <c r="E65" s="614" t="s">
        <v>36</v>
      </c>
      <c r="F65" s="614" t="s">
        <v>37</v>
      </c>
      <c r="G65" s="614" t="s">
        <v>38</v>
      </c>
      <c r="H65" s="614" t="s">
        <v>39</v>
      </c>
      <c r="I65" s="614" t="s">
        <v>40</v>
      </c>
      <c r="J65" s="627" t="s">
        <v>41</v>
      </c>
      <c r="K65" s="628"/>
      <c r="L65" s="628"/>
      <c r="M65" s="629"/>
      <c r="N65" s="614" t="s">
        <v>42</v>
      </c>
      <c r="O65" s="614" t="s">
        <v>43</v>
      </c>
      <c r="P65" s="627" t="s">
        <v>44</v>
      </c>
      <c r="Q65" s="629"/>
      <c r="R65" s="614" t="s">
        <v>45</v>
      </c>
      <c r="S65" s="614" t="s">
        <v>46</v>
      </c>
      <c r="T65" s="614" t="str">
        <f>+$T$11</f>
        <v>CUMPLE CON EL REQUERIMIENTO DE HABER  CLASIFICADO EN EL CODIGO 7210215  DE LA UNSCPS</v>
      </c>
      <c r="U65" s="614" t="str">
        <f>+$U$11</f>
        <v xml:space="preserve">VERIFICACIÓN CONDICIÓN DE EXPERIENCIA  </v>
      </c>
    </row>
    <row r="66" spans="2:21" x14ac:dyDescent="0.25">
      <c r="B66" s="626"/>
      <c r="C66" s="615"/>
      <c r="D66" s="615"/>
      <c r="E66" s="615"/>
      <c r="F66" s="615"/>
      <c r="G66" s="615"/>
      <c r="H66" s="615"/>
      <c r="I66" s="615"/>
      <c r="J66" s="616" t="s">
        <v>49</v>
      </c>
      <c r="K66" s="617"/>
      <c r="L66" s="617"/>
      <c r="M66" s="618"/>
      <c r="N66" s="615"/>
      <c r="O66" s="615"/>
      <c r="P66" s="33" t="s">
        <v>10</v>
      </c>
      <c r="Q66" s="33" t="s">
        <v>50</v>
      </c>
      <c r="R66" s="615"/>
      <c r="S66" s="615"/>
      <c r="T66" s="615"/>
      <c r="U66" s="615"/>
    </row>
    <row r="67" spans="2:21" ht="30" customHeight="1" x14ac:dyDescent="0.25">
      <c r="B67" s="590">
        <v>1</v>
      </c>
      <c r="C67" s="593">
        <v>1</v>
      </c>
      <c r="D67" s="593">
        <v>1</v>
      </c>
      <c r="E67" s="593"/>
      <c r="F67" s="593" t="s">
        <v>217</v>
      </c>
      <c r="G67" s="596">
        <v>840.05</v>
      </c>
      <c r="H67" s="599" t="s">
        <v>205</v>
      </c>
      <c r="I67" s="602">
        <v>1</v>
      </c>
      <c r="J67" s="198"/>
      <c r="K67" s="38">
        <v>721021</v>
      </c>
      <c r="L67" s="198"/>
      <c r="M67" s="38"/>
      <c r="N67" s="576"/>
      <c r="O67" s="576"/>
      <c r="P67" s="579" t="s">
        <v>379</v>
      </c>
      <c r="Q67" s="583"/>
      <c r="R67" s="583"/>
      <c r="S67" s="586">
        <f>IF(COUNTIF(J67:K70,"CUMPLE")&gt;=1,(G67*I67),0)* (IF(N67="PRESENTÓ CERTIFICADO",1,0))* (IF(O67="ACORDE A ITEM 5.2.2 (T.R.)",1,0) )* ( IF(OR(Q67="SIN OBSERVACIÓN", Q67="REQUERIMIENTOS SUBSANADOS"),1,0)) *(IF(OR(R67="NINGUNO", R67="CUMPLEN CON LO SOLICITADO"),1,0))</f>
        <v>0</v>
      </c>
      <c r="T67" s="619" t="s">
        <v>160</v>
      </c>
      <c r="U67" s="589">
        <f t="shared" ref="U67" si="9">IF(COUNTIF(J67:K70,"CUMPLE")&gt;=1,1,0)</f>
        <v>0</v>
      </c>
    </row>
    <row r="68" spans="2:21" ht="30" customHeight="1" x14ac:dyDescent="0.25">
      <c r="B68" s="591"/>
      <c r="C68" s="594"/>
      <c r="D68" s="594"/>
      <c r="E68" s="594"/>
      <c r="F68" s="594"/>
      <c r="G68" s="597"/>
      <c r="H68" s="600"/>
      <c r="I68" s="603"/>
      <c r="J68" s="198"/>
      <c r="K68" s="38"/>
      <c r="L68" s="198"/>
      <c r="M68" s="38"/>
      <c r="N68" s="577"/>
      <c r="O68" s="577"/>
      <c r="P68" s="581"/>
      <c r="Q68" s="584"/>
      <c r="R68" s="584"/>
      <c r="S68" s="587"/>
      <c r="T68" s="620"/>
      <c r="U68" s="589"/>
    </row>
    <row r="69" spans="2:21" ht="30" customHeight="1" x14ac:dyDescent="0.25">
      <c r="B69" s="591"/>
      <c r="C69" s="594"/>
      <c r="D69" s="594"/>
      <c r="E69" s="594"/>
      <c r="F69" s="594"/>
      <c r="G69" s="597"/>
      <c r="H69" s="600"/>
      <c r="I69" s="603"/>
      <c r="J69" s="198"/>
      <c r="K69" s="38"/>
      <c r="L69" s="198"/>
      <c r="M69" s="38"/>
      <c r="N69" s="577"/>
      <c r="O69" s="577"/>
      <c r="P69" s="581"/>
      <c r="Q69" s="584"/>
      <c r="R69" s="584"/>
      <c r="S69" s="587"/>
      <c r="T69" s="620"/>
      <c r="U69" s="589"/>
    </row>
    <row r="70" spans="2:21" ht="30" customHeight="1" x14ac:dyDescent="0.25">
      <c r="B70" s="592"/>
      <c r="C70" s="595"/>
      <c r="D70" s="595"/>
      <c r="E70" s="595"/>
      <c r="F70" s="595"/>
      <c r="G70" s="598"/>
      <c r="H70" s="601"/>
      <c r="I70" s="604"/>
      <c r="J70" s="198"/>
      <c r="K70" s="38"/>
      <c r="L70" s="198"/>
      <c r="M70" s="38"/>
      <c r="N70" s="578"/>
      <c r="O70" s="578"/>
      <c r="P70" s="582"/>
      <c r="Q70" s="585"/>
      <c r="R70" s="585"/>
      <c r="S70" s="588"/>
      <c r="T70" s="620"/>
      <c r="U70" s="589"/>
    </row>
    <row r="71" spans="2:21" ht="30" customHeight="1" x14ac:dyDescent="0.25">
      <c r="B71" s="590">
        <v>2</v>
      </c>
      <c r="C71" s="605">
        <v>2</v>
      </c>
      <c r="D71" s="605">
        <v>2</v>
      </c>
      <c r="E71" s="622"/>
      <c r="F71" s="605" t="s">
        <v>218</v>
      </c>
      <c r="G71" s="608">
        <v>409.78</v>
      </c>
      <c r="H71" s="599" t="s">
        <v>205</v>
      </c>
      <c r="I71" s="642">
        <v>1</v>
      </c>
      <c r="J71" s="198"/>
      <c r="K71" s="38">
        <v>721021</v>
      </c>
      <c r="L71" s="198"/>
      <c r="M71" s="38"/>
      <c r="N71" s="576"/>
      <c r="O71" s="576"/>
      <c r="P71" s="579" t="s">
        <v>379</v>
      </c>
      <c r="Q71" s="583"/>
      <c r="R71" s="583"/>
      <c r="S71" s="586">
        <f>IF(COUNTIF(J71:K74,"CUMPLE")&gt;=1,(G71*I71),0)* (IF(N71="PRESENTÓ CERTIFICADO",1,0))* (IF(O71="ACORDE A ITEM 5.2.2 (T.R.)",1,0) )* ( IF(OR(Q71="SIN OBSERVACIÓN", Q71="REQUERIMIENTOS SUBSANADOS"),1,0)) *(IF(OR(R71="NINGUNO", R71="CUMPLEN CON LO SOLICITADO"),1,0))</f>
        <v>0</v>
      </c>
      <c r="T71" s="620"/>
      <c r="U71" s="589">
        <f t="shared" ref="U71" si="10">IF(COUNTIF(J71:K74,"CUMPLE")&gt;=1,1,0)</f>
        <v>0</v>
      </c>
    </row>
    <row r="72" spans="2:21" ht="30" customHeight="1" x14ac:dyDescent="0.25">
      <c r="B72" s="591"/>
      <c r="C72" s="606"/>
      <c r="D72" s="606"/>
      <c r="E72" s="623"/>
      <c r="F72" s="606"/>
      <c r="G72" s="609"/>
      <c r="H72" s="600"/>
      <c r="I72" s="643"/>
      <c r="J72" s="198"/>
      <c r="K72" s="38"/>
      <c r="L72" s="198"/>
      <c r="M72" s="38"/>
      <c r="N72" s="577"/>
      <c r="O72" s="577"/>
      <c r="P72" s="580"/>
      <c r="Q72" s="584"/>
      <c r="R72" s="584"/>
      <c r="S72" s="587"/>
      <c r="T72" s="620"/>
      <c r="U72" s="589"/>
    </row>
    <row r="73" spans="2:21" ht="30" customHeight="1" x14ac:dyDescent="0.25">
      <c r="B73" s="591"/>
      <c r="C73" s="606"/>
      <c r="D73" s="606"/>
      <c r="E73" s="623"/>
      <c r="F73" s="606"/>
      <c r="G73" s="609"/>
      <c r="H73" s="600"/>
      <c r="I73" s="643"/>
      <c r="J73" s="198"/>
      <c r="K73" s="38"/>
      <c r="L73" s="198"/>
      <c r="M73" s="38"/>
      <c r="N73" s="577"/>
      <c r="O73" s="577"/>
      <c r="P73" s="581"/>
      <c r="Q73" s="584"/>
      <c r="R73" s="584"/>
      <c r="S73" s="587"/>
      <c r="T73" s="620"/>
      <c r="U73" s="589"/>
    </row>
    <row r="74" spans="2:21" ht="30" customHeight="1" x14ac:dyDescent="0.25">
      <c r="B74" s="592"/>
      <c r="C74" s="607"/>
      <c r="D74" s="607"/>
      <c r="E74" s="624"/>
      <c r="F74" s="607"/>
      <c r="G74" s="610"/>
      <c r="H74" s="601"/>
      <c r="I74" s="644"/>
      <c r="J74" s="198"/>
      <c r="K74" s="38"/>
      <c r="L74" s="198"/>
      <c r="M74" s="38"/>
      <c r="N74" s="578"/>
      <c r="O74" s="578"/>
      <c r="P74" s="582"/>
      <c r="Q74" s="585"/>
      <c r="R74" s="585"/>
      <c r="S74" s="588"/>
      <c r="T74" s="620"/>
      <c r="U74" s="589"/>
    </row>
    <row r="75" spans="2:21" ht="30" customHeight="1" x14ac:dyDescent="0.25">
      <c r="B75" s="590">
        <v>3</v>
      </c>
      <c r="C75" s="593">
        <v>3</v>
      </c>
      <c r="D75" s="593">
        <v>3</v>
      </c>
      <c r="E75" s="593"/>
      <c r="F75" s="593" t="s">
        <v>219</v>
      </c>
      <c r="G75" s="596">
        <v>93.25</v>
      </c>
      <c r="H75" s="599" t="s">
        <v>205</v>
      </c>
      <c r="I75" s="602">
        <v>1</v>
      </c>
      <c r="J75" s="198"/>
      <c r="K75" s="38">
        <v>721021</v>
      </c>
      <c r="L75" s="198"/>
      <c r="M75" s="38"/>
      <c r="N75" s="576"/>
      <c r="O75" s="576"/>
      <c r="P75" s="579" t="s">
        <v>379</v>
      </c>
      <c r="Q75" s="583"/>
      <c r="R75" s="583"/>
      <c r="S75" s="586">
        <f>IF(COUNTIF(J75:K78,"CUMPLE")&gt;=1,(G75*I75),0)* (IF(N75="PRESENTÓ CERTIFICADO",1,0))* (IF(O75="ACORDE A ITEM 5.2.2 (T.R.)",1,0) )* ( IF(OR(Q75="SIN OBSERVACIÓN", Q75="REQUERIMIENTOS SUBSANADOS"),1,0)) *(IF(OR(R75="NINGUNO", R75="CUMPLEN CON LO SOLICITADO"),1,0))</f>
        <v>0</v>
      </c>
      <c r="T75" s="620"/>
      <c r="U75" s="589">
        <f t="shared" ref="U75" si="11">IF(COUNTIF(J75:K78,"CUMPLE")&gt;=1,1,0)</f>
        <v>0</v>
      </c>
    </row>
    <row r="76" spans="2:21" ht="30" customHeight="1" x14ac:dyDescent="0.25">
      <c r="B76" s="591"/>
      <c r="C76" s="594"/>
      <c r="D76" s="594"/>
      <c r="E76" s="594"/>
      <c r="F76" s="594"/>
      <c r="G76" s="597"/>
      <c r="H76" s="600"/>
      <c r="I76" s="603"/>
      <c r="J76" s="198"/>
      <c r="K76" s="38"/>
      <c r="L76" s="198"/>
      <c r="M76" s="38"/>
      <c r="N76" s="577"/>
      <c r="O76" s="577"/>
      <c r="P76" s="580"/>
      <c r="Q76" s="584"/>
      <c r="R76" s="584"/>
      <c r="S76" s="587"/>
      <c r="T76" s="620"/>
      <c r="U76" s="589"/>
    </row>
    <row r="77" spans="2:21" ht="30" customHeight="1" x14ac:dyDescent="0.25">
      <c r="B77" s="591"/>
      <c r="C77" s="594"/>
      <c r="D77" s="594"/>
      <c r="E77" s="594"/>
      <c r="F77" s="594"/>
      <c r="G77" s="597"/>
      <c r="H77" s="600"/>
      <c r="I77" s="603"/>
      <c r="J77" s="198"/>
      <c r="K77" s="38"/>
      <c r="L77" s="198"/>
      <c r="M77" s="38"/>
      <c r="N77" s="577"/>
      <c r="O77" s="577"/>
      <c r="P77" s="581"/>
      <c r="Q77" s="584"/>
      <c r="R77" s="584"/>
      <c r="S77" s="587"/>
      <c r="T77" s="620"/>
      <c r="U77" s="589"/>
    </row>
    <row r="78" spans="2:21" ht="30" customHeight="1" x14ac:dyDescent="0.25">
      <c r="B78" s="592"/>
      <c r="C78" s="595"/>
      <c r="D78" s="595"/>
      <c r="E78" s="595"/>
      <c r="F78" s="595"/>
      <c r="G78" s="598"/>
      <c r="H78" s="601"/>
      <c r="I78" s="604"/>
      <c r="J78" s="198"/>
      <c r="K78" s="38"/>
      <c r="L78" s="198"/>
      <c r="M78" s="38"/>
      <c r="N78" s="578"/>
      <c r="O78" s="578"/>
      <c r="P78" s="582"/>
      <c r="Q78" s="585"/>
      <c r="R78" s="585"/>
      <c r="S78" s="588"/>
      <c r="T78" s="620"/>
      <c r="U78" s="589"/>
    </row>
    <row r="79" spans="2:21" ht="30" customHeight="1" x14ac:dyDescent="0.25">
      <c r="B79" s="590">
        <v>4</v>
      </c>
      <c r="C79" s="605">
        <v>4</v>
      </c>
      <c r="D79" s="605">
        <v>4</v>
      </c>
      <c r="E79" s="605"/>
      <c r="F79" s="605" t="s">
        <v>220</v>
      </c>
      <c r="G79" s="608">
        <v>145.16999999999999</v>
      </c>
      <c r="H79" s="599" t="s">
        <v>205</v>
      </c>
      <c r="I79" s="611">
        <v>1</v>
      </c>
      <c r="J79" s="198"/>
      <c r="K79" s="38">
        <v>721021</v>
      </c>
      <c r="L79" s="198"/>
      <c r="M79" s="38"/>
      <c r="N79" s="576"/>
      <c r="O79" s="576"/>
      <c r="P79" s="579" t="s">
        <v>379</v>
      </c>
      <c r="Q79" s="583"/>
      <c r="R79" s="583"/>
      <c r="S79" s="586">
        <f>IF(COUNTIF(J79:K82,"CUMPLE")&gt;=1,(G79*I79),0)* (IF(N79="PRESENTÓ CERTIFICADO",1,0))* (IF(O79="ACORDE A ITEM 5.2.2 (T.R.)",1,0) )* ( IF(OR(Q79="SIN OBSERVACIÓN", Q79="REQUERIMIENTOS SUBSANADOS"),1,0)) *(IF(OR(R79="NINGUNO", R79="CUMPLEN CON LO SOLICITADO"),1,0))</f>
        <v>0</v>
      </c>
      <c r="T79" s="620"/>
      <c r="U79" s="589">
        <f>IF(COUNTIF(L79:M82,"CUMPLE")&gt;=1,1,0)</f>
        <v>0</v>
      </c>
    </row>
    <row r="80" spans="2:21" ht="30" customHeight="1" x14ac:dyDescent="0.25">
      <c r="B80" s="591"/>
      <c r="C80" s="606"/>
      <c r="D80" s="606"/>
      <c r="E80" s="606"/>
      <c r="F80" s="606"/>
      <c r="G80" s="609"/>
      <c r="H80" s="600"/>
      <c r="I80" s="612"/>
      <c r="J80" s="198"/>
      <c r="K80" s="38"/>
      <c r="L80" s="198"/>
      <c r="M80" s="38"/>
      <c r="N80" s="577"/>
      <c r="O80" s="577"/>
      <c r="P80" s="580"/>
      <c r="Q80" s="584"/>
      <c r="R80" s="584"/>
      <c r="S80" s="587"/>
      <c r="T80" s="620"/>
      <c r="U80" s="589"/>
    </row>
    <row r="81" spans="2:21" ht="30" customHeight="1" x14ac:dyDescent="0.25">
      <c r="B81" s="591"/>
      <c r="C81" s="606"/>
      <c r="D81" s="606"/>
      <c r="E81" s="606"/>
      <c r="F81" s="606"/>
      <c r="G81" s="609"/>
      <c r="H81" s="600"/>
      <c r="I81" s="612"/>
      <c r="J81" s="198"/>
      <c r="K81" s="38"/>
      <c r="L81" s="198"/>
      <c r="M81" s="38"/>
      <c r="N81" s="577"/>
      <c r="O81" s="577"/>
      <c r="P81" s="581"/>
      <c r="Q81" s="584"/>
      <c r="R81" s="584"/>
      <c r="S81" s="587"/>
      <c r="T81" s="620"/>
      <c r="U81" s="589"/>
    </row>
    <row r="82" spans="2:21" ht="30" customHeight="1" x14ac:dyDescent="0.25">
      <c r="B82" s="592"/>
      <c r="C82" s="607"/>
      <c r="D82" s="607"/>
      <c r="E82" s="607"/>
      <c r="F82" s="607"/>
      <c r="G82" s="610"/>
      <c r="H82" s="601"/>
      <c r="I82" s="613"/>
      <c r="J82" s="198"/>
      <c r="K82" s="38"/>
      <c r="L82" s="198"/>
      <c r="M82" s="38"/>
      <c r="N82" s="578"/>
      <c r="O82" s="578"/>
      <c r="P82" s="582"/>
      <c r="Q82" s="585"/>
      <c r="R82" s="585"/>
      <c r="S82" s="588"/>
      <c r="T82" s="620"/>
      <c r="U82" s="589"/>
    </row>
    <row r="83" spans="2:21" ht="30" customHeight="1" x14ac:dyDescent="0.25">
      <c r="B83" s="590">
        <v>5</v>
      </c>
      <c r="C83" s="593">
        <v>5</v>
      </c>
      <c r="D83" s="593">
        <v>5</v>
      </c>
      <c r="E83" s="593"/>
      <c r="F83" s="593" t="s">
        <v>221</v>
      </c>
      <c r="G83" s="596">
        <v>194.8</v>
      </c>
      <c r="H83" s="599" t="s">
        <v>205</v>
      </c>
      <c r="I83" s="602">
        <v>1</v>
      </c>
      <c r="J83" s="198"/>
      <c r="K83" s="38">
        <v>721021</v>
      </c>
      <c r="L83" s="198"/>
      <c r="M83" s="38"/>
      <c r="N83" s="576"/>
      <c r="O83" s="576"/>
      <c r="P83" s="579" t="s">
        <v>379</v>
      </c>
      <c r="Q83" s="583"/>
      <c r="R83" s="583"/>
      <c r="S83" s="586">
        <f>IF(COUNTIF(J83:K86,"CUMPLE")&gt;=1,(G83*I83),0)* (IF(N83="PRESENTÓ CERTIFICADO",1,0))* (IF(O83="ACORDE A ITEM 5.2.2 (T.R.)",1,0) )* ( IF(OR(Q83="SIN OBSERVACIÓN", Q83="REQUERIMIENTOS SUBSANADOS"),1,0)) *(IF(OR(R83="NINGUNO", R83="CUMPLEN CON LO SOLICITADO"),1,0))</f>
        <v>0</v>
      </c>
      <c r="T83" s="620"/>
      <c r="U83" s="589">
        <f>IF(COUNTIF(L83:M86,"CUMPLE")&gt;=1,1,0)</f>
        <v>0</v>
      </c>
    </row>
    <row r="84" spans="2:21" ht="30" customHeight="1" x14ac:dyDescent="0.25">
      <c r="B84" s="591"/>
      <c r="C84" s="594"/>
      <c r="D84" s="594"/>
      <c r="E84" s="594"/>
      <c r="F84" s="594"/>
      <c r="G84" s="597"/>
      <c r="H84" s="600"/>
      <c r="I84" s="603"/>
      <c r="J84" s="198"/>
      <c r="K84" s="38"/>
      <c r="L84" s="198"/>
      <c r="M84" s="38"/>
      <c r="N84" s="577"/>
      <c r="O84" s="577"/>
      <c r="P84" s="580"/>
      <c r="Q84" s="584"/>
      <c r="R84" s="584"/>
      <c r="S84" s="587"/>
      <c r="T84" s="620"/>
      <c r="U84" s="589"/>
    </row>
    <row r="85" spans="2:21" ht="30" customHeight="1" x14ac:dyDescent="0.25">
      <c r="B85" s="591"/>
      <c r="C85" s="594"/>
      <c r="D85" s="594"/>
      <c r="E85" s="594"/>
      <c r="F85" s="594"/>
      <c r="G85" s="597"/>
      <c r="H85" s="600"/>
      <c r="I85" s="603"/>
      <c r="J85" s="198"/>
      <c r="K85" s="38"/>
      <c r="L85" s="198"/>
      <c r="M85" s="38"/>
      <c r="N85" s="577"/>
      <c r="O85" s="577"/>
      <c r="P85" s="581"/>
      <c r="Q85" s="584"/>
      <c r="R85" s="584"/>
      <c r="S85" s="587"/>
      <c r="T85" s="620"/>
      <c r="U85" s="589"/>
    </row>
    <row r="86" spans="2:21" ht="30" customHeight="1" x14ac:dyDescent="0.25">
      <c r="B86" s="592"/>
      <c r="C86" s="595"/>
      <c r="D86" s="595"/>
      <c r="E86" s="595"/>
      <c r="F86" s="595"/>
      <c r="G86" s="598"/>
      <c r="H86" s="601"/>
      <c r="I86" s="604"/>
      <c r="J86" s="198"/>
      <c r="K86" s="38"/>
      <c r="L86" s="198"/>
      <c r="M86" s="38"/>
      <c r="N86" s="578"/>
      <c r="O86" s="578"/>
      <c r="P86" s="582"/>
      <c r="Q86" s="585"/>
      <c r="R86" s="585"/>
      <c r="S86" s="588"/>
      <c r="T86" s="621"/>
      <c r="U86" s="589"/>
    </row>
    <row r="87" spans="2:21" ht="18" x14ac:dyDescent="0.25">
      <c r="B87" s="565" t="str">
        <f>IF(S88=" "," ",IF(S88&gt;=$H$6,"CUMPLE CON LA EXPERIENCIA REQUERIDA","NO CUMPLE CON LA EXPERIENCIA REQUERIDA"))</f>
        <v>NO CUMPLE CON LA EXPERIENCIA REQUERIDA</v>
      </c>
      <c r="C87" s="566"/>
      <c r="D87" s="566"/>
      <c r="E87" s="566"/>
      <c r="F87" s="566"/>
      <c r="G87" s="566"/>
      <c r="H87" s="566"/>
      <c r="I87" s="566"/>
      <c r="J87" s="566"/>
      <c r="K87" s="566"/>
      <c r="L87" s="566"/>
      <c r="M87" s="566"/>
      <c r="N87" s="566"/>
      <c r="O87" s="567"/>
      <c r="P87" s="571" t="s">
        <v>52</v>
      </c>
      <c r="Q87" s="572"/>
      <c r="R87" s="573"/>
      <c r="S87" s="44">
        <f>IF(T67="SI",SUM(S67:S86),0)</f>
        <v>0</v>
      </c>
      <c r="T87" s="574" t="str">
        <f>IF(S88=" "," ",IF(S88&gt;=$H$6,"CUMPLE","NO CUMPLE"))</f>
        <v>NO CUMPLE</v>
      </c>
      <c r="U87" s="28"/>
    </row>
    <row r="88" spans="2:21" ht="18" x14ac:dyDescent="0.25">
      <c r="B88" s="568"/>
      <c r="C88" s="569"/>
      <c r="D88" s="569"/>
      <c r="E88" s="569"/>
      <c r="F88" s="569"/>
      <c r="G88" s="569"/>
      <c r="H88" s="569"/>
      <c r="I88" s="569"/>
      <c r="J88" s="569"/>
      <c r="K88" s="569"/>
      <c r="L88" s="569"/>
      <c r="M88" s="569"/>
      <c r="N88" s="569"/>
      <c r="O88" s="570"/>
      <c r="P88" s="571" t="s">
        <v>53</v>
      </c>
      <c r="Q88" s="572"/>
      <c r="R88" s="573"/>
      <c r="S88" s="44">
        <f>IFERROR((S87/$P$6)," ")</f>
        <v>0</v>
      </c>
      <c r="T88" s="575"/>
      <c r="U88" s="41"/>
    </row>
    <row r="90" spans="2:21" hidden="1" x14ac:dyDescent="0.25"/>
    <row r="91" spans="2:21" ht="33.75" hidden="1" x14ac:dyDescent="0.25">
      <c r="B91" s="26">
        <v>4</v>
      </c>
      <c r="C91" s="630" t="s">
        <v>31</v>
      </c>
      <c r="D91" s="631"/>
      <c r="E91" s="632"/>
      <c r="F91" s="633">
        <f>IFERROR(VLOOKUP(B91,LISTA_OFERENTES,2,FALSE)," ")</f>
        <v>0</v>
      </c>
      <c r="G91" s="634"/>
      <c r="H91" s="634"/>
      <c r="I91" s="634"/>
      <c r="J91" s="634"/>
      <c r="K91" s="634"/>
      <c r="L91" s="634"/>
      <c r="M91" s="634"/>
      <c r="N91" s="634"/>
      <c r="O91" s="635"/>
      <c r="P91" s="636" t="s">
        <v>32</v>
      </c>
      <c r="Q91" s="637"/>
      <c r="R91" s="638"/>
      <c r="S91" s="27">
        <v>1</v>
      </c>
      <c r="T91" s="28"/>
    </row>
    <row r="92" spans="2:21" hidden="1" x14ac:dyDescent="0.25">
      <c r="B92" s="625" t="s">
        <v>33</v>
      </c>
      <c r="C92" s="614" t="s">
        <v>34</v>
      </c>
      <c r="D92" s="614" t="s">
        <v>35</v>
      </c>
      <c r="E92" s="614" t="s">
        <v>36</v>
      </c>
      <c r="F92" s="614" t="s">
        <v>37</v>
      </c>
      <c r="G92" s="614" t="s">
        <v>38</v>
      </c>
      <c r="H92" s="614" t="s">
        <v>39</v>
      </c>
      <c r="I92" s="614" t="s">
        <v>40</v>
      </c>
      <c r="J92" s="627" t="s">
        <v>41</v>
      </c>
      <c r="K92" s="628"/>
      <c r="L92" s="628"/>
      <c r="M92" s="629"/>
      <c r="N92" s="614" t="s">
        <v>42</v>
      </c>
      <c r="O92" s="614" t="s">
        <v>43</v>
      </c>
      <c r="P92" s="627" t="s">
        <v>44</v>
      </c>
      <c r="Q92" s="629"/>
      <c r="R92" s="614" t="s">
        <v>45</v>
      </c>
      <c r="S92" s="614" t="s">
        <v>46</v>
      </c>
      <c r="T92" s="614" t="str">
        <f>+$T$11</f>
        <v>CUMPLE CON EL REQUERIMIENTO DE HABER  CLASIFICADO EN EL CODIGO 7210215  DE LA UNSCPS</v>
      </c>
      <c r="U92" s="614" t="str">
        <f>+$U$11</f>
        <v xml:space="preserve">VERIFICACIÓN CONDICIÓN DE EXPERIENCIA  </v>
      </c>
    </row>
    <row r="93" spans="2:21" hidden="1" x14ac:dyDescent="0.25">
      <c r="B93" s="626"/>
      <c r="C93" s="615"/>
      <c r="D93" s="615"/>
      <c r="E93" s="615"/>
      <c r="F93" s="615"/>
      <c r="G93" s="615"/>
      <c r="H93" s="615"/>
      <c r="I93" s="615"/>
      <c r="J93" s="616" t="s">
        <v>49</v>
      </c>
      <c r="K93" s="617"/>
      <c r="L93" s="617"/>
      <c r="M93" s="618"/>
      <c r="N93" s="615"/>
      <c r="O93" s="615"/>
      <c r="P93" s="33" t="s">
        <v>10</v>
      </c>
      <c r="Q93" s="33" t="s">
        <v>50</v>
      </c>
      <c r="R93" s="615"/>
      <c r="S93" s="615"/>
      <c r="T93" s="615"/>
      <c r="U93" s="615"/>
    </row>
    <row r="94" spans="2:21" ht="15.95" hidden="1" customHeight="1" x14ac:dyDescent="0.25">
      <c r="B94" s="590">
        <v>1</v>
      </c>
      <c r="C94" s="593"/>
      <c r="D94" s="593"/>
      <c r="E94" s="593"/>
      <c r="F94" s="593"/>
      <c r="G94" s="596"/>
      <c r="H94" s="599"/>
      <c r="I94" s="602"/>
      <c r="J94" s="198"/>
      <c r="K94" s="38">
        <v>721021</v>
      </c>
      <c r="L94" s="198"/>
      <c r="M94" s="38"/>
      <c r="N94" s="576"/>
      <c r="O94" s="576"/>
      <c r="P94" s="579"/>
      <c r="Q94" s="583"/>
      <c r="R94" s="583"/>
      <c r="S94" s="586">
        <f>IF(COUNTIF(J94:K97,"CUMPLE")&gt;=1,(G94*I94),0)* (IF(N94="PRESENTÓ CERTIFICADO",1,0))* (IF(O94="ACORDE A ITEM 5.2.2 (T.R.)",1,0) )* ( IF(OR(Q94="SIN OBSERVACIÓN", Q94="REQUERIMIENTOS SUBSANADOS"),1,0)) *(IF(OR(R94="NINGUNO", R94="CUMPLEN CON LO SOLICITADO"),1,0))</f>
        <v>0</v>
      </c>
      <c r="T94" s="619" t="s">
        <v>160</v>
      </c>
      <c r="U94" s="589">
        <f>IF(COUNTIF(J94:K97,"CUMPLE")&gt;=1,1,0)</f>
        <v>0</v>
      </c>
    </row>
    <row r="95" spans="2:21" ht="15.95" hidden="1" customHeight="1" x14ac:dyDescent="0.25">
      <c r="B95" s="591"/>
      <c r="C95" s="594"/>
      <c r="D95" s="594"/>
      <c r="E95" s="594"/>
      <c r="F95" s="594"/>
      <c r="G95" s="597"/>
      <c r="H95" s="600"/>
      <c r="I95" s="603"/>
      <c r="J95" s="198"/>
      <c r="K95" s="38"/>
      <c r="L95" s="198"/>
      <c r="M95" s="38"/>
      <c r="N95" s="577"/>
      <c r="O95" s="577"/>
      <c r="P95" s="581"/>
      <c r="Q95" s="584"/>
      <c r="R95" s="584"/>
      <c r="S95" s="587"/>
      <c r="T95" s="620"/>
      <c r="U95" s="589"/>
    </row>
    <row r="96" spans="2:21" ht="15.95" hidden="1" customHeight="1" x14ac:dyDescent="0.25">
      <c r="B96" s="591"/>
      <c r="C96" s="594"/>
      <c r="D96" s="594"/>
      <c r="E96" s="594"/>
      <c r="F96" s="594"/>
      <c r="G96" s="597"/>
      <c r="H96" s="600"/>
      <c r="I96" s="603"/>
      <c r="J96" s="198"/>
      <c r="K96" s="38"/>
      <c r="L96" s="198"/>
      <c r="M96" s="38"/>
      <c r="N96" s="577"/>
      <c r="O96" s="577"/>
      <c r="P96" s="581"/>
      <c r="Q96" s="584"/>
      <c r="R96" s="584"/>
      <c r="S96" s="587"/>
      <c r="T96" s="620"/>
      <c r="U96" s="589"/>
    </row>
    <row r="97" spans="2:21" ht="15.95" hidden="1" customHeight="1" x14ac:dyDescent="0.25">
      <c r="B97" s="592"/>
      <c r="C97" s="595"/>
      <c r="D97" s="595"/>
      <c r="E97" s="595"/>
      <c r="F97" s="595"/>
      <c r="G97" s="598"/>
      <c r="H97" s="601"/>
      <c r="I97" s="604"/>
      <c r="J97" s="198"/>
      <c r="K97" s="38"/>
      <c r="L97" s="198"/>
      <c r="M97" s="38"/>
      <c r="N97" s="578"/>
      <c r="O97" s="578"/>
      <c r="P97" s="582"/>
      <c r="Q97" s="585"/>
      <c r="R97" s="585"/>
      <c r="S97" s="588"/>
      <c r="T97" s="620"/>
      <c r="U97" s="589"/>
    </row>
    <row r="98" spans="2:21" hidden="1" x14ac:dyDescent="0.25">
      <c r="B98" s="590">
        <v>2</v>
      </c>
      <c r="C98" s="605"/>
      <c r="D98" s="605"/>
      <c r="E98" s="622"/>
      <c r="F98" s="605"/>
      <c r="G98" s="608"/>
      <c r="H98" s="599"/>
      <c r="I98" s="611"/>
      <c r="J98" s="198"/>
      <c r="K98" s="38">
        <v>721021</v>
      </c>
      <c r="L98" s="198"/>
      <c r="M98" s="38"/>
      <c r="N98" s="576"/>
      <c r="O98" s="576"/>
      <c r="P98" s="579"/>
      <c r="Q98" s="583"/>
      <c r="R98" s="583"/>
      <c r="S98" s="586">
        <f>IF(COUNTIF(J98:K101,"CUMPLE")&gt;=1,(G98*I98),0)* (IF(N98="PRESENTÓ CERTIFICADO",1,0))* (IF(O98="ACORDE A ITEM 5.2.2 (T.R.)",1,0) )* ( IF(OR(Q98="SIN OBSERVACIÓN", Q98="REQUERIMIENTOS SUBSANADOS"),1,0)) *(IF(OR(R98="NINGUNO", R98="CUMPLEN CON LO SOLICITADO"),1,0))</f>
        <v>0</v>
      </c>
      <c r="T98" s="620"/>
      <c r="U98" s="589">
        <f>IF(COUNTIF(L98:M101,"CUMPLE")&gt;=1,1,0)</f>
        <v>0</v>
      </c>
    </row>
    <row r="99" spans="2:21" hidden="1" x14ac:dyDescent="0.25">
      <c r="B99" s="591"/>
      <c r="C99" s="606"/>
      <c r="D99" s="606"/>
      <c r="E99" s="623"/>
      <c r="F99" s="606"/>
      <c r="G99" s="609"/>
      <c r="H99" s="600"/>
      <c r="I99" s="612"/>
      <c r="J99" s="198"/>
      <c r="K99" s="38"/>
      <c r="L99" s="198"/>
      <c r="M99" s="38"/>
      <c r="N99" s="577"/>
      <c r="O99" s="577"/>
      <c r="P99" s="580"/>
      <c r="Q99" s="584"/>
      <c r="R99" s="584"/>
      <c r="S99" s="587"/>
      <c r="T99" s="620"/>
      <c r="U99" s="589"/>
    </row>
    <row r="100" spans="2:21" hidden="1" x14ac:dyDescent="0.25">
      <c r="B100" s="591"/>
      <c r="C100" s="606"/>
      <c r="D100" s="606"/>
      <c r="E100" s="623"/>
      <c r="F100" s="606"/>
      <c r="G100" s="609"/>
      <c r="H100" s="600"/>
      <c r="I100" s="612"/>
      <c r="J100" s="198"/>
      <c r="K100" s="38"/>
      <c r="L100" s="198"/>
      <c r="M100" s="38"/>
      <c r="N100" s="577"/>
      <c r="O100" s="577"/>
      <c r="P100" s="581"/>
      <c r="Q100" s="584"/>
      <c r="R100" s="584"/>
      <c r="S100" s="587"/>
      <c r="T100" s="620"/>
      <c r="U100" s="589"/>
    </row>
    <row r="101" spans="2:21" hidden="1" x14ac:dyDescent="0.25">
      <c r="B101" s="592"/>
      <c r="C101" s="607"/>
      <c r="D101" s="607"/>
      <c r="E101" s="624"/>
      <c r="F101" s="607"/>
      <c r="G101" s="610"/>
      <c r="H101" s="601"/>
      <c r="I101" s="613"/>
      <c r="J101" s="198"/>
      <c r="K101" s="38"/>
      <c r="L101" s="198"/>
      <c r="M101" s="38"/>
      <c r="N101" s="578"/>
      <c r="O101" s="578"/>
      <c r="P101" s="582"/>
      <c r="Q101" s="585"/>
      <c r="R101" s="585"/>
      <c r="S101" s="588"/>
      <c r="T101" s="620"/>
      <c r="U101" s="589"/>
    </row>
    <row r="102" spans="2:21" hidden="1" x14ac:dyDescent="0.25">
      <c r="B102" s="590">
        <v>3</v>
      </c>
      <c r="C102" s="593"/>
      <c r="D102" s="593"/>
      <c r="E102" s="593"/>
      <c r="F102" s="593"/>
      <c r="G102" s="596"/>
      <c r="H102" s="599"/>
      <c r="I102" s="602"/>
      <c r="J102" s="198"/>
      <c r="K102" s="38">
        <v>721021</v>
      </c>
      <c r="L102" s="198"/>
      <c r="M102" s="38"/>
      <c r="N102" s="576"/>
      <c r="O102" s="576"/>
      <c r="P102" s="579"/>
      <c r="Q102" s="583"/>
      <c r="R102" s="583"/>
      <c r="S102" s="586">
        <f>IF(COUNTIF(J102:K105,"CUMPLE")&gt;=1,(G102*I102),0)* (IF(N102="PRESENTÓ CERTIFICADO",1,0))* (IF(O102="ACORDE A ITEM 5.2.2 (T.R.)",1,0) )* ( IF(OR(Q102="SIN OBSERVACIÓN", Q102="REQUERIMIENTOS SUBSANADOS"),1,0)) *(IF(OR(R102="NINGUNO", R102="CUMPLEN CON LO SOLICITADO"),1,0))</f>
        <v>0</v>
      </c>
      <c r="T102" s="620"/>
      <c r="U102" s="589">
        <f>IF(COUNTIF(L102:M105,"CUMPLE")&gt;=1,1,0)</f>
        <v>0</v>
      </c>
    </row>
    <row r="103" spans="2:21" hidden="1" x14ac:dyDescent="0.25">
      <c r="B103" s="591"/>
      <c r="C103" s="594"/>
      <c r="D103" s="594"/>
      <c r="E103" s="594"/>
      <c r="F103" s="594"/>
      <c r="G103" s="597"/>
      <c r="H103" s="600"/>
      <c r="I103" s="603"/>
      <c r="J103" s="198"/>
      <c r="K103" s="38"/>
      <c r="L103" s="198"/>
      <c r="M103" s="38"/>
      <c r="N103" s="577"/>
      <c r="O103" s="577"/>
      <c r="P103" s="580"/>
      <c r="Q103" s="584"/>
      <c r="R103" s="584"/>
      <c r="S103" s="587"/>
      <c r="T103" s="620"/>
      <c r="U103" s="589"/>
    </row>
    <row r="104" spans="2:21" hidden="1" x14ac:dyDescent="0.25">
      <c r="B104" s="591"/>
      <c r="C104" s="594"/>
      <c r="D104" s="594"/>
      <c r="E104" s="594"/>
      <c r="F104" s="594"/>
      <c r="G104" s="597"/>
      <c r="H104" s="600"/>
      <c r="I104" s="603"/>
      <c r="J104" s="198"/>
      <c r="K104" s="38"/>
      <c r="L104" s="198"/>
      <c r="M104" s="38"/>
      <c r="N104" s="577"/>
      <c r="O104" s="577"/>
      <c r="P104" s="581"/>
      <c r="Q104" s="584"/>
      <c r="R104" s="584"/>
      <c r="S104" s="587"/>
      <c r="T104" s="620"/>
      <c r="U104" s="589"/>
    </row>
    <row r="105" spans="2:21" hidden="1" x14ac:dyDescent="0.25">
      <c r="B105" s="592"/>
      <c r="C105" s="595"/>
      <c r="D105" s="595"/>
      <c r="E105" s="595"/>
      <c r="F105" s="595"/>
      <c r="G105" s="598"/>
      <c r="H105" s="601"/>
      <c r="I105" s="604"/>
      <c r="J105" s="198"/>
      <c r="K105" s="38"/>
      <c r="L105" s="198"/>
      <c r="M105" s="38"/>
      <c r="N105" s="578"/>
      <c r="O105" s="578"/>
      <c r="P105" s="582"/>
      <c r="Q105" s="585"/>
      <c r="R105" s="585"/>
      <c r="S105" s="588"/>
      <c r="T105" s="620"/>
      <c r="U105" s="589"/>
    </row>
    <row r="106" spans="2:21" hidden="1" x14ac:dyDescent="0.25">
      <c r="B106" s="590">
        <v>4</v>
      </c>
      <c r="C106" s="605"/>
      <c r="D106" s="605"/>
      <c r="E106" s="605"/>
      <c r="F106" s="605"/>
      <c r="G106" s="608"/>
      <c r="H106" s="599"/>
      <c r="I106" s="611"/>
      <c r="J106" s="198"/>
      <c r="K106" s="38">
        <v>721021</v>
      </c>
      <c r="L106" s="198"/>
      <c r="M106" s="38"/>
      <c r="N106" s="576"/>
      <c r="O106" s="576"/>
      <c r="P106" s="579"/>
      <c r="Q106" s="583"/>
      <c r="R106" s="583"/>
      <c r="S106" s="586">
        <f>IF(COUNTIF(J106:K109,"CUMPLE")&gt;=1,(G106*I106),0)* (IF(N106="PRESENTÓ CERTIFICADO",1,0))* (IF(O106="ACORDE A ITEM 5.2.2 (T.R.)",1,0) )* ( IF(OR(Q106="SIN OBSERVACIÓN", Q106="REQUERIMIENTOS SUBSANADOS"),1,0)) *(IF(OR(R106="NINGUNO", R106="CUMPLEN CON LO SOLICITADO"),1,0))</f>
        <v>0</v>
      </c>
      <c r="T106" s="620"/>
      <c r="U106" s="589">
        <f>IF(COUNTIF(L106:M109,"CUMPLE")&gt;=1,1,0)</f>
        <v>0</v>
      </c>
    </row>
    <row r="107" spans="2:21" hidden="1" x14ac:dyDescent="0.25">
      <c r="B107" s="591"/>
      <c r="C107" s="606"/>
      <c r="D107" s="606"/>
      <c r="E107" s="606"/>
      <c r="F107" s="606"/>
      <c r="G107" s="609"/>
      <c r="H107" s="600"/>
      <c r="I107" s="612"/>
      <c r="J107" s="198"/>
      <c r="K107" s="38"/>
      <c r="L107" s="198"/>
      <c r="M107" s="38"/>
      <c r="N107" s="577"/>
      <c r="O107" s="577"/>
      <c r="P107" s="580"/>
      <c r="Q107" s="584"/>
      <c r="R107" s="584"/>
      <c r="S107" s="587"/>
      <c r="T107" s="620"/>
      <c r="U107" s="589"/>
    </row>
    <row r="108" spans="2:21" hidden="1" x14ac:dyDescent="0.25">
      <c r="B108" s="591"/>
      <c r="C108" s="606"/>
      <c r="D108" s="606"/>
      <c r="E108" s="606"/>
      <c r="F108" s="606"/>
      <c r="G108" s="609"/>
      <c r="H108" s="600"/>
      <c r="I108" s="612"/>
      <c r="J108" s="198"/>
      <c r="K108" s="38"/>
      <c r="L108" s="198"/>
      <c r="M108" s="38"/>
      <c r="N108" s="577"/>
      <c r="O108" s="577"/>
      <c r="P108" s="581"/>
      <c r="Q108" s="584"/>
      <c r="R108" s="584"/>
      <c r="S108" s="587"/>
      <c r="T108" s="620"/>
      <c r="U108" s="589"/>
    </row>
    <row r="109" spans="2:21" hidden="1" x14ac:dyDescent="0.25">
      <c r="B109" s="592"/>
      <c r="C109" s="607"/>
      <c r="D109" s="607"/>
      <c r="E109" s="607"/>
      <c r="F109" s="607"/>
      <c r="G109" s="610"/>
      <c r="H109" s="601"/>
      <c r="I109" s="613"/>
      <c r="J109" s="198"/>
      <c r="K109" s="38"/>
      <c r="L109" s="198"/>
      <c r="M109" s="38"/>
      <c r="N109" s="578"/>
      <c r="O109" s="578"/>
      <c r="P109" s="582"/>
      <c r="Q109" s="585"/>
      <c r="R109" s="585"/>
      <c r="S109" s="588"/>
      <c r="T109" s="620"/>
      <c r="U109" s="589"/>
    </row>
    <row r="110" spans="2:21" hidden="1" x14ac:dyDescent="0.25">
      <c r="B110" s="590">
        <v>5</v>
      </c>
      <c r="C110" s="593"/>
      <c r="D110" s="593"/>
      <c r="E110" s="593"/>
      <c r="F110" s="593"/>
      <c r="G110" s="596"/>
      <c r="H110" s="599"/>
      <c r="I110" s="602"/>
      <c r="J110" s="198"/>
      <c r="K110" s="38">
        <v>721021</v>
      </c>
      <c r="L110" s="198"/>
      <c r="M110" s="38"/>
      <c r="N110" s="576"/>
      <c r="O110" s="576"/>
      <c r="P110" s="579"/>
      <c r="Q110" s="583"/>
      <c r="R110" s="583"/>
      <c r="S110" s="586">
        <f>IF(COUNTIF(J110:K113,"CUMPLE")&gt;=1,(G110*I110),0)* (IF(N110="PRESENTÓ CERTIFICADO",1,0))* (IF(O110="ACORDE A ITEM 5.2.2 (T.R.)",1,0) )* ( IF(OR(Q110="SIN OBSERVACIÓN", Q110="REQUERIMIENTOS SUBSANADOS"),1,0)) *(IF(OR(R110="NINGUNO", R110="CUMPLEN CON LO SOLICITADO"),1,0))</f>
        <v>0</v>
      </c>
      <c r="T110" s="620"/>
      <c r="U110" s="589">
        <f>IF(COUNTIF(L110:M113,"CUMPLE")&gt;=1,1,0)</f>
        <v>0</v>
      </c>
    </row>
    <row r="111" spans="2:21" hidden="1" x14ac:dyDescent="0.25">
      <c r="B111" s="591"/>
      <c r="C111" s="594"/>
      <c r="D111" s="594"/>
      <c r="E111" s="594"/>
      <c r="F111" s="594"/>
      <c r="G111" s="597"/>
      <c r="H111" s="600"/>
      <c r="I111" s="603"/>
      <c r="J111" s="198"/>
      <c r="K111" s="38"/>
      <c r="L111" s="198"/>
      <c r="M111" s="38"/>
      <c r="N111" s="577"/>
      <c r="O111" s="577"/>
      <c r="P111" s="580"/>
      <c r="Q111" s="584"/>
      <c r="R111" s="584"/>
      <c r="S111" s="587"/>
      <c r="T111" s="620"/>
      <c r="U111" s="589"/>
    </row>
    <row r="112" spans="2:21" hidden="1" x14ac:dyDescent="0.25">
      <c r="B112" s="591"/>
      <c r="C112" s="594"/>
      <c r="D112" s="594"/>
      <c r="E112" s="594"/>
      <c r="F112" s="594"/>
      <c r="G112" s="597"/>
      <c r="H112" s="600"/>
      <c r="I112" s="603"/>
      <c r="J112" s="198"/>
      <c r="K112" s="38"/>
      <c r="L112" s="198"/>
      <c r="M112" s="38"/>
      <c r="N112" s="577"/>
      <c r="O112" s="577"/>
      <c r="P112" s="581"/>
      <c r="Q112" s="584"/>
      <c r="R112" s="584"/>
      <c r="S112" s="587"/>
      <c r="T112" s="620"/>
      <c r="U112" s="589"/>
    </row>
    <row r="113" spans="2:21" hidden="1" x14ac:dyDescent="0.25">
      <c r="B113" s="592"/>
      <c r="C113" s="595"/>
      <c r="D113" s="595"/>
      <c r="E113" s="595"/>
      <c r="F113" s="595"/>
      <c r="G113" s="598"/>
      <c r="H113" s="601"/>
      <c r="I113" s="604"/>
      <c r="J113" s="198"/>
      <c r="K113" s="38"/>
      <c r="L113" s="198"/>
      <c r="M113" s="38"/>
      <c r="N113" s="578"/>
      <c r="O113" s="578"/>
      <c r="P113" s="582"/>
      <c r="Q113" s="585"/>
      <c r="R113" s="585"/>
      <c r="S113" s="588"/>
      <c r="T113" s="621"/>
      <c r="U113" s="589"/>
    </row>
    <row r="114" spans="2:21" ht="18" hidden="1" x14ac:dyDescent="0.25">
      <c r="B114" s="565" t="str">
        <f>IF(S115=" "," ",IF(S115&gt;=$H$6,"CUMPLE CON LA EXPERIENCIA REQUERIDA","NO CUMPLE CON LA EXPERIENCIA REQUERIDA"))</f>
        <v>NO CUMPLE CON LA EXPERIENCIA REQUERIDA</v>
      </c>
      <c r="C114" s="566"/>
      <c r="D114" s="566"/>
      <c r="E114" s="566"/>
      <c r="F114" s="566"/>
      <c r="G114" s="566"/>
      <c r="H114" s="566"/>
      <c r="I114" s="566"/>
      <c r="J114" s="566"/>
      <c r="K114" s="566"/>
      <c r="L114" s="566"/>
      <c r="M114" s="566"/>
      <c r="N114" s="566"/>
      <c r="O114" s="567"/>
      <c r="P114" s="571" t="s">
        <v>52</v>
      </c>
      <c r="Q114" s="572"/>
      <c r="R114" s="573"/>
      <c r="S114" s="44">
        <f>IF(T94="SI",SUM(S94:S113),0)</f>
        <v>0</v>
      </c>
      <c r="T114" s="574" t="str">
        <f>IF(S115=" "," ",IF(S115&gt;=$H$6,"CUMPLE","NO CUMPLE"))</f>
        <v>NO CUMPLE</v>
      </c>
      <c r="U114" s="28"/>
    </row>
    <row r="115" spans="2:21" ht="18" hidden="1" x14ac:dyDescent="0.25">
      <c r="B115" s="568"/>
      <c r="C115" s="569"/>
      <c r="D115" s="569"/>
      <c r="E115" s="569"/>
      <c r="F115" s="569"/>
      <c r="G115" s="569"/>
      <c r="H115" s="569"/>
      <c r="I115" s="569"/>
      <c r="J115" s="569"/>
      <c r="K115" s="569"/>
      <c r="L115" s="569"/>
      <c r="M115" s="569"/>
      <c r="N115" s="569"/>
      <c r="O115" s="570"/>
      <c r="P115" s="571" t="s">
        <v>53</v>
      </c>
      <c r="Q115" s="572"/>
      <c r="R115" s="573"/>
      <c r="S115" s="44">
        <f>IFERROR((S114/$P$6)," ")</f>
        <v>0</v>
      </c>
      <c r="T115" s="575"/>
      <c r="U115" s="41"/>
    </row>
    <row r="116" spans="2:21" hidden="1" x14ac:dyDescent="0.25"/>
    <row r="117" spans="2:21" hidden="1" x14ac:dyDescent="0.25"/>
    <row r="118" spans="2:21" ht="33.75" hidden="1" x14ac:dyDescent="0.25">
      <c r="B118" s="26">
        <v>5</v>
      </c>
      <c r="C118" s="630" t="s">
        <v>31</v>
      </c>
      <c r="D118" s="631"/>
      <c r="E118" s="632"/>
      <c r="F118" s="633">
        <f>IFERROR(VLOOKUP(B118,LISTA_OFERENTES,2,FALSE)," ")</f>
        <v>0</v>
      </c>
      <c r="G118" s="634"/>
      <c r="H118" s="634"/>
      <c r="I118" s="634"/>
      <c r="J118" s="634"/>
      <c r="K118" s="634"/>
      <c r="L118" s="634"/>
      <c r="M118" s="634"/>
      <c r="N118" s="634"/>
      <c r="O118" s="635"/>
      <c r="P118" s="636" t="s">
        <v>32</v>
      </c>
      <c r="Q118" s="637"/>
      <c r="R118" s="638"/>
      <c r="S118" s="27">
        <v>1</v>
      </c>
      <c r="T118" s="28"/>
    </row>
    <row r="119" spans="2:21" hidden="1" x14ac:dyDescent="0.25">
      <c r="B119" s="625" t="s">
        <v>33</v>
      </c>
      <c r="C119" s="614" t="s">
        <v>34</v>
      </c>
      <c r="D119" s="614" t="s">
        <v>35</v>
      </c>
      <c r="E119" s="614" t="s">
        <v>36</v>
      </c>
      <c r="F119" s="614" t="s">
        <v>37</v>
      </c>
      <c r="G119" s="614" t="s">
        <v>38</v>
      </c>
      <c r="H119" s="614" t="s">
        <v>39</v>
      </c>
      <c r="I119" s="614" t="s">
        <v>40</v>
      </c>
      <c r="J119" s="627" t="s">
        <v>41</v>
      </c>
      <c r="K119" s="628"/>
      <c r="L119" s="628"/>
      <c r="M119" s="629"/>
      <c r="N119" s="614" t="s">
        <v>42</v>
      </c>
      <c r="O119" s="614" t="s">
        <v>43</v>
      </c>
      <c r="P119" s="627" t="s">
        <v>44</v>
      </c>
      <c r="Q119" s="629"/>
      <c r="R119" s="614" t="s">
        <v>45</v>
      </c>
      <c r="S119" s="614" t="s">
        <v>46</v>
      </c>
      <c r="T119" s="614" t="str">
        <f>+$T$11</f>
        <v>CUMPLE CON EL REQUERIMIENTO DE HABER  CLASIFICADO EN EL CODIGO 7210215  DE LA UNSCPS</v>
      </c>
      <c r="U119" s="614" t="str">
        <f>+$U$11</f>
        <v xml:space="preserve">VERIFICACIÓN CONDICIÓN DE EXPERIENCIA  </v>
      </c>
    </row>
    <row r="120" spans="2:21" hidden="1" x14ac:dyDescent="0.25">
      <c r="B120" s="626"/>
      <c r="C120" s="615"/>
      <c r="D120" s="615"/>
      <c r="E120" s="615"/>
      <c r="F120" s="615"/>
      <c r="G120" s="615"/>
      <c r="H120" s="615"/>
      <c r="I120" s="615"/>
      <c r="J120" s="616" t="s">
        <v>49</v>
      </c>
      <c r="K120" s="617"/>
      <c r="L120" s="617"/>
      <c r="M120" s="618"/>
      <c r="N120" s="615"/>
      <c r="O120" s="615"/>
      <c r="P120" s="33" t="s">
        <v>10</v>
      </c>
      <c r="Q120" s="33" t="s">
        <v>50</v>
      </c>
      <c r="R120" s="615"/>
      <c r="S120" s="615"/>
      <c r="T120" s="615"/>
      <c r="U120" s="615"/>
    </row>
    <row r="121" spans="2:21" ht="15.95" hidden="1" customHeight="1" x14ac:dyDescent="0.25">
      <c r="B121" s="590">
        <v>1</v>
      </c>
      <c r="C121" s="605"/>
      <c r="D121" s="605"/>
      <c r="E121" s="639"/>
      <c r="F121" s="605"/>
      <c r="G121" s="596"/>
      <c r="H121" s="599"/>
      <c r="I121" s="602"/>
      <c r="J121" s="198"/>
      <c r="K121" s="38"/>
      <c r="L121" s="198"/>
      <c r="M121" s="38"/>
      <c r="N121" s="576"/>
      <c r="O121" s="576"/>
      <c r="P121" s="579"/>
      <c r="Q121" s="583"/>
      <c r="R121" s="583"/>
      <c r="S121" s="586">
        <f>IF(COUNTIF(J121:K124,"CUMPLE")&gt;=1,(G121*I121),0)* (IF(N121="PRESENTÓ CERTIFICADO",1,0))* (IF(O121="ACORDE A ITEM 5.2.2 (T.R.)",1,0) )* ( IF(OR(Q121="SIN OBSERVACIÓN", Q121="REQUERIMIENTOS SUBSANADOS"),1,0)) *(IF(OR(R121="NINGUNO", R121="CUMPLEN CON LO SOLICITADO"),1,0))</f>
        <v>0</v>
      </c>
      <c r="T121" s="619" t="s">
        <v>160</v>
      </c>
      <c r="U121" s="589">
        <f>IF(COUNTIF(J121:K124,"CUMPLE")&gt;=1,1,0)</f>
        <v>0</v>
      </c>
    </row>
    <row r="122" spans="2:21" ht="15.95" hidden="1" customHeight="1" x14ac:dyDescent="0.25">
      <c r="B122" s="591"/>
      <c r="C122" s="606"/>
      <c r="D122" s="606"/>
      <c r="E122" s="640"/>
      <c r="F122" s="606"/>
      <c r="G122" s="597"/>
      <c r="H122" s="600"/>
      <c r="I122" s="603"/>
      <c r="J122" s="198"/>
      <c r="K122" s="38"/>
      <c r="L122" s="198"/>
      <c r="M122" s="38"/>
      <c r="N122" s="577"/>
      <c r="O122" s="577"/>
      <c r="P122" s="581"/>
      <c r="Q122" s="584"/>
      <c r="R122" s="584"/>
      <c r="S122" s="587"/>
      <c r="T122" s="620"/>
      <c r="U122" s="589"/>
    </row>
    <row r="123" spans="2:21" ht="15.95" hidden="1" customHeight="1" x14ac:dyDescent="0.25">
      <c r="B123" s="591"/>
      <c r="C123" s="606"/>
      <c r="D123" s="606"/>
      <c r="E123" s="640"/>
      <c r="F123" s="606"/>
      <c r="G123" s="597"/>
      <c r="H123" s="600"/>
      <c r="I123" s="603"/>
      <c r="J123" s="198"/>
      <c r="K123" s="38"/>
      <c r="L123" s="198"/>
      <c r="M123" s="38"/>
      <c r="N123" s="577"/>
      <c r="O123" s="577"/>
      <c r="P123" s="581"/>
      <c r="Q123" s="584"/>
      <c r="R123" s="584"/>
      <c r="S123" s="587"/>
      <c r="T123" s="620"/>
      <c r="U123" s="589"/>
    </row>
    <row r="124" spans="2:21" ht="15.95" hidden="1" customHeight="1" x14ac:dyDescent="0.25">
      <c r="B124" s="592"/>
      <c r="C124" s="607"/>
      <c r="D124" s="607"/>
      <c r="E124" s="641"/>
      <c r="F124" s="607"/>
      <c r="G124" s="598"/>
      <c r="H124" s="601"/>
      <c r="I124" s="604"/>
      <c r="J124" s="198"/>
      <c r="K124" s="38"/>
      <c r="L124" s="198"/>
      <c r="M124" s="38"/>
      <c r="N124" s="578"/>
      <c r="O124" s="578"/>
      <c r="P124" s="582"/>
      <c r="Q124" s="585"/>
      <c r="R124" s="585"/>
      <c r="S124" s="588"/>
      <c r="T124" s="620"/>
      <c r="U124" s="589"/>
    </row>
    <row r="125" spans="2:21" hidden="1" x14ac:dyDescent="0.25">
      <c r="B125" s="590">
        <v>2</v>
      </c>
      <c r="C125" s="605"/>
      <c r="D125" s="605"/>
      <c r="E125" s="622"/>
      <c r="F125" s="605"/>
      <c r="G125" s="608"/>
      <c r="H125" s="599"/>
      <c r="I125" s="611"/>
      <c r="J125" s="198"/>
      <c r="K125" s="38"/>
      <c r="L125" s="198"/>
      <c r="M125" s="38"/>
      <c r="N125" s="576"/>
      <c r="O125" s="576"/>
      <c r="P125" s="579"/>
      <c r="Q125" s="583"/>
      <c r="R125" s="583"/>
      <c r="S125" s="586">
        <f>IF(COUNTIF(J125:K128,"CUMPLE")&gt;=1,(G125*I125),0)* (IF(N125="PRESENTÓ CERTIFICADO",1,0))* (IF(O125="ACORDE A ITEM 5.2.2 (T.R.)",1,0) )* ( IF(OR(Q125="SIN OBSERVACIÓN", Q125="REQUERIMIENTOS SUBSANADOS"),1,0)) *(IF(OR(R125="NINGUNO", R125="CUMPLEN CON LO SOLICITADO"),1,0))</f>
        <v>0</v>
      </c>
      <c r="T125" s="620"/>
      <c r="U125" s="589">
        <f>IF(COUNTIF(L125:M128,"CUMPLE")&gt;=1,1,0)</f>
        <v>0</v>
      </c>
    </row>
    <row r="126" spans="2:21" hidden="1" x14ac:dyDescent="0.25">
      <c r="B126" s="591"/>
      <c r="C126" s="606"/>
      <c r="D126" s="606"/>
      <c r="E126" s="623"/>
      <c r="F126" s="606"/>
      <c r="G126" s="609"/>
      <c r="H126" s="600"/>
      <c r="I126" s="612"/>
      <c r="J126" s="198"/>
      <c r="K126" s="38"/>
      <c r="L126" s="198"/>
      <c r="M126" s="38"/>
      <c r="N126" s="577"/>
      <c r="O126" s="577"/>
      <c r="P126" s="580"/>
      <c r="Q126" s="584"/>
      <c r="R126" s="584"/>
      <c r="S126" s="587"/>
      <c r="T126" s="620"/>
      <c r="U126" s="589"/>
    </row>
    <row r="127" spans="2:21" hidden="1" x14ac:dyDescent="0.25">
      <c r="B127" s="591"/>
      <c r="C127" s="606"/>
      <c r="D127" s="606"/>
      <c r="E127" s="623"/>
      <c r="F127" s="606"/>
      <c r="G127" s="609"/>
      <c r="H127" s="600"/>
      <c r="I127" s="612"/>
      <c r="J127" s="198"/>
      <c r="K127" s="38"/>
      <c r="L127" s="198"/>
      <c r="M127" s="38"/>
      <c r="N127" s="577"/>
      <c r="O127" s="577"/>
      <c r="P127" s="581"/>
      <c r="Q127" s="584"/>
      <c r="R127" s="584"/>
      <c r="S127" s="587"/>
      <c r="T127" s="620"/>
      <c r="U127" s="589"/>
    </row>
    <row r="128" spans="2:21" hidden="1" x14ac:dyDescent="0.25">
      <c r="B128" s="592"/>
      <c r="C128" s="607"/>
      <c r="D128" s="607"/>
      <c r="E128" s="624"/>
      <c r="F128" s="607"/>
      <c r="G128" s="610"/>
      <c r="H128" s="601"/>
      <c r="I128" s="613"/>
      <c r="J128" s="198"/>
      <c r="K128" s="38"/>
      <c r="L128" s="198"/>
      <c r="M128" s="38"/>
      <c r="N128" s="578"/>
      <c r="O128" s="578"/>
      <c r="P128" s="582"/>
      <c r="Q128" s="585"/>
      <c r="R128" s="585"/>
      <c r="S128" s="588"/>
      <c r="T128" s="620"/>
      <c r="U128" s="589"/>
    </row>
    <row r="129" spans="2:21" hidden="1" x14ac:dyDescent="0.25">
      <c r="B129" s="590">
        <v>3</v>
      </c>
      <c r="C129" s="593"/>
      <c r="D129" s="593"/>
      <c r="E129" s="593"/>
      <c r="F129" s="593"/>
      <c r="G129" s="596"/>
      <c r="H129" s="599"/>
      <c r="I129" s="602"/>
      <c r="J129" s="198"/>
      <c r="K129" s="38"/>
      <c r="L129" s="198"/>
      <c r="M129" s="38"/>
      <c r="N129" s="576"/>
      <c r="O129" s="576"/>
      <c r="P129" s="579"/>
      <c r="Q129" s="583"/>
      <c r="R129" s="583"/>
      <c r="S129" s="586">
        <f>IF(COUNTIF(J129:K132,"CUMPLE")&gt;=1,(G129*I129),0)* (IF(N129="PRESENTÓ CERTIFICADO",1,0))* (IF(O129="ACORDE A ITEM 5.2.2 (T.R.)",1,0) )* ( IF(OR(Q129="SIN OBSERVACIÓN", Q129="REQUERIMIENTOS SUBSANADOS"),1,0)) *(IF(OR(R129="NINGUNO", R129="CUMPLEN CON LO SOLICITADO"),1,0))</f>
        <v>0</v>
      </c>
      <c r="T129" s="620"/>
      <c r="U129" s="589">
        <f>IF(COUNTIF(L129:M132,"CUMPLE")&gt;=1,1,0)</f>
        <v>0</v>
      </c>
    </row>
    <row r="130" spans="2:21" hidden="1" x14ac:dyDescent="0.25">
      <c r="B130" s="591"/>
      <c r="C130" s="594"/>
      <c r="D130" s="594"/>
      <c r="E130" s="594"/>
      <c r="F130" s="594"/>
      <c r="G130" s="597"/>
      <c r="H130" s="600"/>
      <c r="I130" s="603"/>
      <c r="J130" s="198"/>
      <c r="K130" s="38"/>
      <c r="L130" s="198"/>
      <c r="M130" s="38"/>
      <c r="N130" s="577"/>
      <c r="O130" s="577"/>
      <c r="P130" s="580"/>
      <c r="Q130" s="584"/>
      <c r="R130" s="584"/>
      <c r="S130" s="587"/>
      <c r="T130" s="620"/>
      <c r="U130" s="589"/>
    </row>
    <row r="131" spans="2:21" hidden="1" x14ac:dyDescent="0.25">
      <c r="B131" s="591"/>
      <c r="C131" s="594"/>
      <c r="D131" s="594"/>
      <c r="E131" s="594"/>
      <c r="F131" s="594"/>
      <c r="G131" s="597"/>
      <c r="H131" s="600"/>
      <c r="I131" s="603"/>
      <c r="J131" s="198"/>
      <c r="K131" s="38"/>
      <c r="L131" s="198"/>
      <c r="M131" s="38"/>
      <c r="N131" s="577"/>
      <c r="O131" s="577"/>
      <c r="P131" s="581"/>
      <c r="Q131" s="584"/>
      <c r="R131" s="584"/>
      <c r="S131" s="587"/>
      <c r="T131" s="620"/>
      <c r="U131" s="589"/>
    </row>
    <row r="132" spans="2:21" hidden="1" x14ac:dyDescent="0.25">
      <c r="B132" s="592"/>
      <c r="C132" s="595"/>
      <c r="D132" s="595"/>
      <c r="E132" s="595"/>
      <c r="F132" s="595"/>
      <c r="G132" s="598"/>
      <c r="H132" s="601"/>
      <c r="I132" s="604"/>
      <c r="J132" s="198"/>
      <c r="K132" s="38"/>
      <c r="L132" s="198"/>
      <c r="M132" s="38"/>
      <c r="N132" s="578"/>
      <c r="O132" s="578"/>
      <c r="P132" s="582"/>
      <c r="Q132" s="585"/>
      <c r="R132" s="585"/>
      <c r="S132" s="588"/>
      <c r="T132" s="620"/>
      <c r="U132" s="589"/>
    </row>
    <row r="133" spans="2:21" hidden="1" x14ac:dyDescent="0.25">
      <c r="B133" s="590">
        <v>4</v>
      </c>
      <c r="C133" s="605"/>
      <c r="D133" s="605"/>
      <c r="E133" s="605"/>
      <c r="F133" s="605"/>
      <c r="G133" s="608"/>
      <c r="H133" s="599"/>
      <c r="I133" s="611"/>
      <c r="J133" s="198"/>
      <c r="K133" s="38"/>
      <c r="L133" s="198"/>
      <c r="M133" s="38"/>
      <c r="N133" s="576"/>
      <c r="O133" s="576"/>
      <c r="P133" s="579"/>
      <c r="Q133" s="583"/>
      <c r="R133" s="583"/>
      <c r="S133" s="586">
        <f>IF(COUNTIF(J133:K136,"CUMPLE")&gt;=1,(G133*I133),0)* (IF(N133="PRESENTÓ CERTIFICADO",1,0))* (IF(O133="ACORDE A ITEM 5.2.2 (T.R.)",1,0) )* ( IF(OR(Q133="SIN OBSERVACIÓN", Q133="REQUERIMIENTOS SUBSANADOS"),1,0)) *(IF(OR(R133="NINGUNO", R133="CUMPLEN CON LO SOLICITADO"),1,0))</f>
        <v>0</v>
      </c>
      <c r="T133" s="620"/>
      <c r="U133" s="589">
        <f>IF(COUNTIF(L133:M136,"CUMPLE")&gt;=1,1,0)</f>
        <v>0</v>
      </c>
    </row>
    <row r="134" spans="2:21" hidden="1" x14ac:dyDescent="0.25">
      <c r="B134" s="591"/>
      <c r="C134" s="606"/>
      <c r="D134" s="606"/>
      <c r="E134" s="606"/>
      <c r="F134" s="606"/>
      <c r="G134" s="609"/>
      <c r="H134" s="600"/>
      <c r="I134" s="612"/>
      <c r="J134" s="198"/>
      <c r="K134" s="38"/>
      <c r="L134" s="198"/>
      <c r="M134" s="38"/>
      <c r="N134" s="577"/>
      <c r="O134" s="577"/>
      <c r="P134" s="580"/>
      <c r="Q134" s="584"/>
      <c r="R134" s="584"/>
      <c r="S134" s="587"/>
      <c r="T134" s="620"/>
      <c r="U134" s="589"/>
    </row>
    <row r="135" spans="2:21" hidden="1" x14ac:dyDescent="0.25">
      <c r="B135" s="591"/>
      <c r="C135" s="606"/>
      <c r="D135" s="606"/>
      <c r="E135" s="606"/>
      <c r="F135" s="606"/>
      <c r="G135" s="609"/>
      <c r="H135" s="600"/>
      <c r="I135" s="612"/>
      <c r="J135" s="198"/>
      <c r="K135" s="38"/>
      <c r="L135" s="198"/>
      <c r="M135" s="38"/>
      <c r="N135" s="577"/>
      <c r="O135" s="577"/>
      <c r="P135" s="581"/>
      <c r="Q135" s="584"/>
      <c r="R135" s="584"/>
      <c r="S135" s="587"/>
      <c r="T135" s="620"/>
      <c r="U135" s="589"/>
    </row>
    <row r="136" spans="2:21" hidden="1" x14ac:dyDescent="0.25">
      <c r="B136" s="592"/>
      <c r="C136" s="607"/>
      <c r="D136" s="607"/>
      <c r="E136" s="607"/>
      <c r="F136" s="607"/>
      <c r="G136" s="610"/>
      <c r="H136" s="601"/>
      <c r="I136" s="613"/>
      <c r="J136" s="198"/>
      <c r="K136" s="38"/>
      <c r="L136" s="198"/>
      <c r="M136" s="38"/>
      <c r="N136" s="578"/>
      <c r="O136" s="578"/>
      <c r="P136" s="582"/>
      <c r="Q136" s="585"/>
      <c r="R136" s="585"/>
      <c r="S136" s="588"/>
      <c r="T136" s="620"/>
      <c r="U136" s="589"/>
    </row>
    <row r="137" spans="2:21" hidden="1" x14ac:dyDescent="0.25">
      <c r="B137" s="590">
        <v>5</v>
      </c>
      <c r="C137" s="593"/>
      <c r="D137" s="593"/>
      <c r="E137" s="593"/>
      <c r="F137" s="593"/>
      <c r="G137" s="596"/>
      <c r="H137" s="599"/>
      <c r="I137" s="602"/>
      <c r="J137" s="198"/>
      <c r="K137" s="38"/>
      <c r="L137" s="198"/>
      <c r="M137" s="38"/>
      <c r="N137" s="576"/>
      <c r="O137" s="576"/>
      <c r="P137" s="579"/>
      <c r="Q137" s="583"/>
      <c r="R137" s="583"/>
      <c r="S137" s="586">
        <f>IF(COUNTIF(J137:K140,"CUMPLE")&gt;=1,(G137*I137),0)* (IF(N137="PRESENTÓ CERTIFICADO",1,0))* (IF(O137="ACORDE A ITEM 5.2.2 (T.R.)",1,0) )* ( IF(OR(Q137="SIN OBSERVACIÓN", Q137="REQUERIMIENTOS SUBSANADOS"),1,0)) *(IF(OR(R137="NINGUNO", R137="CUMPLEN CON LO SOLICITADO"),1,0))</f>
        <v>0</v>
      </c>
      <c r="T137" s="620"/>
      <c r="U137" s="589">
        <f>IF(COUNTIF(L137:M140,"CUMPLE")&gt;=1,1,0)</f>
        <v>0</v>
      </c>
    </row>
    <row r="138" spans="2:21" hidden="1" x14ac:dyDescent="0.25">
      <c r="B138" s="591"/>
      <c r="C138" s="594"/>
      <c r="D138" s="594"/>
      <c r="E138" s="594"/>
      <c r="F138" s="594"/>
      <c r="G138" s="597"/>
      <c r="H138" s="600"/>
      <c r="I138" s="603"/>
      <c r="J138" s="198"/>
      <c r="K138" s="38"/>
      <c r="L138" s="198"/>
      <c r="M138" s="38"/>
      <c r="N138" s="577"/>
      <c r="O138" s="577"/>
      <c r="P138" s="580"/>
      <c r="Q138" s="584"/>
      <c r="R138" s="584"/>
      <c r="S138" s="587"/>
      <c r="T138" s="620"/>
      <c r="U138" s="589"/>
    </row>
    <row r="139" spans="2:21" hidden="1" x14ac:dyDescent="0.25">
      <c r="B139" s="591"/>
      <c r="C139" s="594"/>
      <c r="D139" s="594"/>
      <c r="E139" s="594"/>
      <c r="F139" s="594"/>
      <c r="G139" s="597"/>
      <c r="H139" s="600"/>
      <c r="I139" s="603"/>
      <c r="J139" s="198"/>
      <c r="K139" s="38"/>
      <c r="L139" s="198"/>
      <c r="M139" s="38"/>
      <c r="N139" s="577"/>
      <c r="O139" s="577"/>
      <c r="P139" s="581"/>
      <c r="Q139" s="584"/>
      <c r="R139" s="584"/>
      <c r="S139" s="587"/>
      <c r="T139" s="620"/>
      <c r="U139" s="589"/>
    </row>
    <row r="140" spans="2:21" hidden="1" x14ac:dyDescent="0.25">
      <c r="B140" s="592"/>
      <c r="C140" s="595"/>
      <c r="D140" s="595"/>
      <c r="E140" s="595"/>
      <c r="F140" s="595"/>
      <c r="G140" s="598"/>
      <c r="H140" s="601"/>
      <c r="I140" s="604"/>
      <c r="J140" s="198"/>
      <c r="K140" s="38"/>
      <c r="L140" s="198"/>
      <c r="M140" s="38"/>
      <c r="N140" s="578"/>
      <c r="O140" s="578"/>
      <c r="P140" s="582"/>
      <c r="Q140" s="585"/>
      <c r="R140" s="585"/>
      <c r="S140" s="588"/>
      <c r="T140" s="621"/>
      <c r="U140" s="589"/>
    </row>
    <row r="141" spans="2:21" ht="18" hidden="1" x14ac:dyDescent="0.25">
      <c r="B141" s="565" t="str">
        <f>IF(S142=" "," ",IF(S142&gt;=$H$6,"CUMPLE CON LA EXPERIENCIA REQUERIDA","NO CUMPLE CON LA EXPERIENCIA REQUERIDA"))</f>
        <v>NO CUMPLE CON LA EXPERIENCIA REQUERIDA</v>
      </c>
      <c r="C141" s="566"/>
      <c r="D141" s="566"/>
      <c r="E141" s="566"/>
      <c r="F141" s="566"/>
      <c r="G141" s="566"/>
      <c r="H141" s="566"/>
      <c r="I141" s="566"/>
      <c r="J141" s="566"/>
      <c r="K141" s="566"/>
      <c r="L141" s="566"/>
      <c r="M141" s="566"/>
      <c r="N141" s="566"/>
      <c r="O141" s="567"/>
      <c r="P141" s="571" t="s">
        <v>52</v>
      </c>
      <c r="Q141" s="572"/>
      <c r="R141" s="573"/>
      <c r="S141" s="44">
        <f>IF(T121="SI",SUM(S121:S140),0)</f>
        <v>0</v>
      </c>
      <c r="T141" s="574" t="str">
        <f>IF(S142=" "," ",IF(S142&gt;=$H$6,"CUMPLE","NO CUMPLE"))</f>
        <v>NO CUMPLE</v>
      </c>
      <c r="U141" s="28"/>
    </row>
    <row r="142" spans="2:21" ht="18" hidden="1" x14ac:dyDescent="0.25">
      <c r="B142" s="568"/>
      <c r="C142" s="569"/>
      <c r="D142" s="569"/>
      <c r="E142" s="569"/>
      <c r="F142" s="569"/>
      <c r="G142" s="569"/>
      <c r="H142" s="569"/>
      <c r="I142" s="569"/>
      <c r="J142" s="569"/>
      <c r="K142" s="569"/>
      <c r="L142" s="569"/>
      <c r="M142" s="569"/>
      <c r="N142" s="569"/>
      <c r="O142" s="570"/>
      <c r="P142" s="571" t="s">
        <v>53</v>
      </c>
      <c r="Q142" s="572"/>
      <c r="R142" s="573"/>
      <c r="S142" s="44">
        <f>IFERROR((S141/$P$6)," ")</f>
        <v>0</v>
      </c>
      <c r="T142" s="575"/>
      <c r="U142" s="41"/>
    </row>
    <row r="143" spans="2:21" hidden="1" x14ac:dyDescent="0.25"/>
    <row r="144" spans="2:21" hidden="1" x14ac:dyDescent="0.25"/>
    <row r="145" spans="2:21" ht="33.75" hidden="1" x14ac:dyDescent="0.25">
      <c r="B145" s="26">
        <v>6</v>
      </c>
      <c r="C145" s="630" t="s">
        <v>31</v>
      </c>
      <c r="D145" s="631"/>
      <c r="E145" s="632"/>
      <c r="F145" s="633">
        <f>IFERROR(VLOOKUP(B145,LISTA_OFERENTES,2,FALSE)," ")</f>
        <v>0</v>
      </c>
      <c r="G145" s="634"/>
      <c r="H145" s="634"/>
      <c r="I145" s="634"/>
      <c r="J145" s="634"/>
      <c r="K145" s="634"/>
      <c r="L145" s="634"/>
      <c r="M145" s="634"/>
      <c r="N145" s="634"/>
      <c r="O145" s="635"/>
      <c r="P145" s="636" t="s">
        <v>32</v>
      </c>
      <c r="Q145" s="637"/>
      <c r="R145" s="638"/>
      <c r="S145" s="27">
        <v>1</v>
      </c>
      <c r="T145" s="28"/>
    </row>
    <row r="146" spans="2:21" hidden="1" x14ac:dyDescent="0.25">
      <c r="B146" s="625" t="s">
        <v>33</v>
      </c>
      <c r="C146" s="614" t="s">
        <v>34</v>
      </c>
      <c r="D146" s="614" t="s">
        <v>35</v>
      </c>
      <c r="E146" s="614" t="s">
        <v>36</v>
      </c>
      <c r="F146" s="614" t="s">
        <v>37</v>
      </c>
      <c r="G146" s="614" t="s">
        <v>38</v>
      </c>
      <c r="H146" s="614" t="s">
        <v>39</v>
      </c>
      <c r="I146" s="614" t="s">
        <v>40</v>
      </c>
      <c r="J146" s="627" t="s">
        <v>41</v>
      </c>
      <c r="K146" s="628"/>
      <c r="L146" s="628"/>
      <c r="M146" s="629"/>
      <c r="N146" s="614" t="s">
        <v>42</v>
      </c>
      <c r="O146" s="614" t="s">
        <v>43</v>
      </c>
      <c r="P146" s="627" t="s">
        <v>44</v>
      </c>
      <c r="Q146" s="629"/>
      <c r="R146" s="614" t="s">
        <v>45</v>
      </c>
      <c r="S146" s="614" t="s">
        <v>46</v>
      </c>
      <c r="T146" s="614" t="str">
        <f>+$T$11</f>
        <v>CUMPLE CON EL REQUERIMIENTO DE HABER  CLASIFICADO EN EL CODIGO 7210215  DE LA UNSCPS</v>
      </c>
      <c r="U146" s="614" t="str">
        <f>+$U$11</f>
        <v xml:space="preserve">VERIFICACIÓN CONDICIÓN DE EXPERIENCIA  </v>
      </c>
    </row>
    <row r="147" spans="2:21" hidden="1" x14ac:dyDescent="0.25">
      <c r="B147" s="626"/>
      <c r="C147" s="615"/>
      <c r="D147" s="615"/>
      <c r="E147" s="615"/>
      <c r="F147" s="615"/>
      <c r="G147" s="615"/>
      <c r="H147" s="615"/>
      <c r="I147" s="615"/>
      <c r="J147" s="616" t="s">
        <v>49</v>
      </c>
      <c r="K147" s="617"/>
      <c r="L147" s="617"/>
      <c r="M147" s="618"/>
      <c r="N147" s="615"/>
      <c r="O147" s="615"/>
      <c r="P147" s="33" t="s">
        <v>10</v>
      </c>
      <c r="Q147" s="33" t="s">
        <v>50</v>
      </c>
      <c r="R147" s="615"/>
      <c r="S147" s="615"/>
      <c r="T147" s="615"/>
      <c r="U147" s="615"/>
    </row>
    <row r="148" spans="2:21" ht="15.95" hidden="1" customHeight="1" x14ac:dyDescent="0.25">
      <c r="B148" s="590">
        <v>1</v>
      </c>
      <c r="C148" s="593"/>
      <c r="D148" s="593"/>
      <c r="E148" s="593"/>
      <c r="F148" s="593"/>
      <c r="G148" s="596"/>
      <c r="H148" s="599"/>
      <c r="I148" s="602"/>
      <c r="J148" s="198"/>
      <c r="K148" s="38"/>
      <c r="L148" s="198"/>
      <c r="M148" s="38"/>
      <c r="N148" s="576"/>
      <c r="O148" s="576"/>
      <c r="P148" s="579"/>
      <c r="Q148" s="583"/>
      <c r="R148" s="583"/>
      <c r="S148" s="586">
        <f>IF(COUNTIF(J148:K151,"CUMPLE")&gt;=1,(G148*I148),0)* (IF(N148="PRESENTÓ CERTIFICADO",1,0))* (IF(O148="ACORDE A ITEM 5.2.2 (T.R.)",1,0) )* ( IF(OR(Q148="SIN OBSERVACIÓN", Q148="REQUERIMIENTOS SUBSANADOS"),1,0)) *(IF(OR(R148="NINGUNO", R148="CUMPLEN CON LO SOLICITADO"),1,0))</f>
        <v>0</v>
      </c>
      <c r="T148" s="619" t="s">
        <v>160</v>
      </c>
      <c r="U148" s="589">
        <f>IF(COUNTIF(J148:K151,"CUMPLE")&gt;=1,1,0)</f>
        <v>0</v>
      </c>
    </row>
    <row r="149" spans="2:21" ht="15.95" hidden="1" customHeight="1" x14ac:dyDescent="0.25">
      <c r="B149" s="591"/>
      <c r="C149" s="594"/>
      <c r="D149" s="594"/>
      <c r="E149" s="594"/>
      <c r="F149" s="594"/>
      <c r="G149" s="597"/>
      <c r="H149" s="600"/>
      <c r="I149" s="603"/>
      <c r="J149" s="198"/>
      <c r="K149" s="38"/>
      <c r="L149" s="198"/>
      <c r="M149" s="38"/>
      <c r="N149" s="577"/>
      <c r="O149" s="577"/>
      <c r="P149" s="581"/>
      <c r="Q149" s="584"/>
      <c r="R149" s="584"/>
      <c r="S149" s="587"/>
      <c r="T149" s="620"/>
      <c r="U149" s="589"/>
    </row>
    <row r="150" spans="2:21" ht="15.95" hidden="1" customHeight="1" x14ac:dyDescent="0.25">
      <c r="B150" s="591"/>
      <c r="C150" s="594"/>
      <c r="D150" s="594"/>
      <c r="E150" s="594"/>
      <c r="F150" s="594"/>
      <c r="G150" s="597"/>
      <c r="H150" s="600"/>
      <c r="I150" s="603"/>
      <c r="J150" s="198"/>
      <c r="K150" s="38"/>
      <c r="L150" s="198"/>
      <c r="M150" s="38"/>
      <c r="N150" s="577"/>
      <c r="O150" s="577"/>
      <c r="P150" s="581"/>
      <c r="Q150" s="584"/>
      <c r="R150" s="584"/>
      <c r="S150" s="587"/>
      <c r="T150" s="620"/>
      <c r="U150" s="589"/>
    </row>
    <row r="151" spans="2:21" ht="15.95" hidden="1" customHeight="1" x14ac:dyDescent="0.25">
      <c r="B151" s="592"/>
      <c r="C151" s="595"/>
      <c r="D151" s="595"/>
      <c r="E151" s="595"/>
      <c r="F151" s="595"/>
      <c r="G151" s="598"/>
      <c r="H151" s="601"/>
      <c r="I151" s="604"/>
      <c r="J151" s="198"/>
      <c r="K151" s="38"/>
      <c r="L151" s="198"/>
      <c r="M151" s="38"/>
      <c r="N151" s="578"/>
      <c r="O151" s="578"/>
      <c r="P151" s="582"/>
      <c r="Q151" s="585"/>
      <c r="R151" s="585"/>
      <c r="S151" s="588"/>
      <c r="T151" s="620"/>
      <c r="U151" s="589"/>
    </row>
    <row r="152" spans="2:21" hidden="1" x14ac:dyDescent="0.25">
      <c r="B152" s="590">
        <v>2</v>
      </c>
      <c r="C152" s="605"/>
      <c r="D152" s="605"/>
      <c r="E152" s="622"/>
      <c r="F152" s="605"/>
      <c r="G152" s="608"/>
      <c r="H152" s="599"/>
      <c r="I152" s="611"/>
      <c r="J152" s="198"/>
      <c r="K152" s="38"/>
      <c r="L152" s="198"/>
      <c r="M152" s="38"/>
      <c r="N152" s="576"/>
      <c r="O152" s="576"/>
      <c r="P152" s="579"/>
      <c r="Q152" s="583"/>
      <c r="R152" s="583"/>
      <c r="S152" s="586">
        <f>IF(COUNTIF(J152:K155,"CUMPLE")&gt;=1,(G152*I152),0)* (IF(N152="PRESENTÓ CERTIFICADO",1,0))* (IF(O152="ACORDE A ITEM 5.2.2 (T.R.)",1,0) )* ( IF(OR(Q152="SIN OBSERVACIÓN", Q152="REQUERIMIENTOS SUBSANADOS"),1,0)) *(IF(OR(R152="NINGUNO", R152="CUMPLEN CON LO SOLICITADO"),1,0))</f>
        <v>0</v>
      </c>
      <c r="T152" s="620"/>
      <c r="U152" s="589">
        <f>IF(COUNTIF(L152:M155,"CUMPLE")&gt;=1,1,0)</f>
        <v>0</v>
      </c>
    </row>
    <row r="153" spans="2:21" hidden="1" x14ac:dyDescent="0.25">
      <c r="B153" s="591"/>
      <c r="C153" s="606"/>
      <c r="D153" s="606"/>
      <c r="E153" s="623"/>
      <c r="F153" s="606"/>
      <c r="G153" s="609"/>
      <c r="H153" s="600"/>
      <c r="I153" s="612"/>
      <c r="J153" s="198"/>
      <c r="K153" s="38"/>
      <c r="L153" s="198"/>
      <c r="M153" s="38"/>
      <c r="N153" s="577"/>
      <c r="O153" s="577"/>
      <c r="P153" s="580"/>
      <c r="Q153" s="584"/>
      <c r="R153" s="584"/>
      <c r="S153" s="587"/>
      <c r="T153" s="620"/>
      <c r="U153" s="589"/>
    </row>
    <row r="154" spans="2:21" hidden="1" x14ac:dyDescent="0.25">
      <c r="B154" s="591"/>
      <c r="C154" s="606"/>
      <c r="D154" s="606"/>
      <c r="E154" s="623"/>
      <c r="F154" s="606"/>
      <c r="G154" s="609"/>
      <c r="H154" s="600"/>
      <c r="I154" s="612"/>
      <c r="J154" s="198"/>
      <c r="K154" s="38"/>
      <c r="L154" s="198"/>
      <c r="M154" s="38"/>
      <c r="N154" s="577"/>
      <c r="O154" s="577"/>
      <c r="P154" s="581"/>
      <c r="Q154" s="584"/>
      <c r="R154" s="584"/>
      <c r="S154" s="587"/>
      <c r="T154" s="620"/>
      <c r="U154" s="589"/>
    </row>
    <row r="155" spans="2:21" hidden="1" x14ac:dyDescent="0.25">
      <c r="B155" s="592"/>
      <c r="C155" s="607"/>
      <c r="D155" s="607"/>
      <c r="E155" s="624"/>
      <c r="F155" s="607"/>
      <c r="G155" s="610"/>
      <c r="H155" s="601"/>
      <c r="I155" s="613"/>
      <c r="J155" s="198"/>
      <c r="K155" s="38"/>
      <c r="L155" s="198"/>
      <c r="M155" s="38"/>
      <c r="N155" s="578"/>
      <c r="O155" s="578"/>
      <c r="P155" s="582"/>
      <c r="Q155" s="585"/>
      <c r="R155" s="585"/>
      <c r="S155" s="588"/>
      <c r="T155" s="620"/>
      <c r="U155" s="589"/>
    </row>
    <row r="156" spans="2:21" hidden="1" x14ac:dyDescent="0.25">
      <c r="B156" s="590">
        <v>3</v>
      </c>
      <c r="C156" s="593"/>
      <c r="D156" s="593"/>
      <c r="E156" s="593"/>
      <c r="F156" s="593"/>
      <c r="G156" s="596"/>
      <c r="H156" s="599"/>
      <c r="I156" s="602"/>
      <c r="J156" s="198"/>
      <c r="K156" s="38"/>
      <c r="L156" s="198"/>
      <c r="M156" s="38"/>
      <c r="N156" s="576"/>
      <c r="O156" s="576"/>
      <c r="P156" s="579"/>
      <c r="Q156" s="583"/>
      <c r="R156" s="583"/>
      <c r="S156" s="586">
        <f>IF(COUNTIF(J156:K159,"CUMPLE")&gt;=1,(G156*I156),0)* (IF(N156="PRESENTÓ CERTIFICADO",1,0))* (IF(O156="ACORDE A ITEM 5.2.2 (T.R.)",1,0) )* ( IF(OR(Q156="SIN OBSERVACIÓN", Q156="REQUERIMIENTOS SUBSANADOS"),1,0)) *(IF(OR(R156="NINGUNO", R156="CUMPLEN CON LO SOLICITADO"),1,0))</f>
        <v>0</v>
      </c>
      <c r="T156" s="620"/>
      <c r="U156" s="589">
        <f>IF(COUNTIF(L156:M159,"CUMPLE")&gt;=1,1,0)</f>
        <v>0</v>
      </c>
    </row>
    <row r="157" spans="2:21" hidden="1" x14ac:dyDescent="0.25">
      <c r="B157" s="591"/>
      <c r="C157" s="594"/>
      <c r="D157" s="594"/>
      <c r="E157" s="594"/>
      <c r="F157" s="594"/>
      <c r="G157" s="597"/>
      <c r="H157" s="600"/>
      <c r="I157" s="603"/>
      <c r="J157" s="198"/>
      <c r="K157" s="38"/>
      <c r="L157" s="198"/>
      <c r="M157" s="38"/>
      <c r="N157" s="577"/>
      <c r="O157" s="577"/>
      <c r="P157" s="580"/>
      <c r="Q157" s="584"/>
      <c r="R157" s="584"/>
      <c r="S157" s="587"/>
      <c r="T157" s="620"/>
      <c r="U157" s="589"/>
    </row>
    <row r="158" spans="2:21" hidden="1" x14ac:dyDescent="0.25">
      <c r="B158" s="591"/>
      <c r="C158" s="594"/>
      <c r="D158" s="594"/>
      <c r="E158" s="594"/>
      <c r="F158" s="594"/>
      <c r="G158" s="597"/>
      <c r="H158" s="600"/>
      <c r="I158" s="603"/>
      <c r="J158" s="198"/>
      <c r="K158" s="38"/>
      <c r="L158" s="198"/>
      <c r="M158" s="38"/>
      <c r="N158" s="577"/>
      <c r="O158" s="577"/>
      <c r="P158" s="581"/>
      <c r="Q158" s="584"/>
      <c r="R158" s="584"/>
      <c r="S158" s="587"/>
      <c r="T158" s="620"/>
      <c r="U158" s="589"/>
    </row>
    <row r="159" spans="2:21" hidden="1" x14ac:dyDescent="0.25">
      <c r="B159" s="592"/>
      <c r="C159" s="595"/>
      <c r="D159" s="595"/>
      <c r="E159" s="595"/>
      <c r="F159" s="595"/>
      <c r="G159" s="598"/>
      <c r="H159" s="601"/>
      <c r="I159" s="604"/>
      <c r="J159" s="198"/>
      <c r="K159" s="38"/>
      <c r="L159" s="198"/>
      <c r="M159" s="38"/>
      <c r="N159" s="578"/>
      <c r="O159" s="578"/>
      <c r="P159" s="582"/>
      <c r="Q159" s="585"/>
      <c r="R159" s="585"/>
      <c r="S159" s="588"/>
      <c r="T159" s="620"/>
      <c r="U159" s="589"/>
    </row>
    <row r="160" spans="2:21" hidden="1" x14ac:dyDescent="0.25">
      <c r="B160" s="590">
        <v>4</v>
      </c>
      <c r="C160" s="605"/>
      <c r="D160" s="605"/>
      <c r="E160" s="605"/>
      <c r="F160" s="605"/>
      <c r="G160" s="608"/>
      <c r="H160" s="599"/>
      <c r="I160" s="611"/>
      <c r="J160" s="198"/>
      <c r="K160" s="38"/>
      <c r="L160" s="198"/>
      <c r="M160" s="38"/>
      <c r="N160" s="576"/>
      <c r="O160" s="576"/>
      <c r="P160" s="579"/>
      <c r="Q160" s="583"/>
      <c r="R160" s="583"/>
      <c r="S160" s="586">
        <f>IF(COUNTIF(J160:K163,"CUMPLE")&gt;=1,(G160*I160),0)* (IF(N160="PRESENTÓ CERTIFICADO",1,0))* (IF(O160="ACORDE A ITEM 5.2.2 (T.R.)",1,0) )* ( IF(OR(Q160="SIN OBSERVACIÓN", Q160="REQUERIMIENTOS SUBSANADOS"),1,0)) *(IF(OR(R160="NINGUNO", R160="CUMPLEN CON LO SOLICITADO"),1,0))</f>
        <v>0</v>
      </c>
      <c r="T160" s="620"/>
      <c r="U160" s="589">
        <f>IF(COUNTIF(L160:M163,"CUMPLE")&gt;=1,1,0)</f>
        <v>0</v>
      </c>
    </row>
    <row r="161" spans="2:21" hidden="1" x14ac:dyDescent="0.25">
      <c r="B161" s="591"/>
      <c r="C161" s="606"/>
      <c r="D161" s="606"/>
      <c r="E161" s="606"/>
      <c r="F161" s="606"/>
      <c r="G161" s="609"/>
      <c r="H161" s="600"/>
      <c r="I161" s="612"/>
      <c r="J161" s="198"/>
      <c r="K161" s="38"/>
      <c r="L161" s="198"/>
      <c r="M161" s="38"/>
      <c r="N161" s="577"/>
      <c r="O161" s="577"/>
      <c r="P161" s="580"/>
      <c r="Q161" s="584"/>
      <c r="R161" s="584"/>
      <c r="S161" s="587"/>
      <c r="T161" s="620"/>
      <c r="U161" s="589"/>
    </row>
    <row r="162" spans="2:21" hidden="1" x14ac:dyDescent="0.25">
      <c r="B162" s="591"/>
      <c r="C162" s="606"/>
      <c r="D162" s="606"/>
      <c r="E162" s="606"/>
      <c r="F162" s="606"/>
      <c r="G162" s="609"/>
      <c r="H162" s="600"/>
      <c r="I162" s="612"/>
      <c r="J162" s="198"/>
      <c r="K162" s="38"/>
      <c r="L162" s="198"/>
      <c r="M162" s="38"/>
      <c r="N162" s="577"/>
      <c r="O162" s="577"/>
      <c r="P162" s="581"/>
      <c r="Q162" s="584"/>
      <c r="R162" s="584"/>
      <c r="S162" s="587"/>
      <c r="T162" s="620"/>
      <c r="U162" s="589"/>
    </row>
    <row r="163" spans="2:21" hidden="1" x14ac:dyDescent="0.25">
      <c r="B163" s="592"/>
      <c r="C163" s="607"/>
      <c r="D163" s="607"/>
      <c r="E163" s="607"/>
      <c r="F163" s="607"/>
      <c r="G163" s="610"/>
      <c r="H163" s="601"/>
      <c r="I163" s="613"/>
      <c r="J163" s="198"/>
      <c r="K163" s="38"/>
      <c r="L163" s="198"/>
      <c r="M163" s="38"/>
      <c r="N163" s="578"/>
      <c r="O163" s="578"/>
      <c r="P163" s="582"/>
      <c r="Q163" s="585"/>
      <c r="R163" s="585"/>
      <c r="S163" s="588"/>
      <c r="T163" s="620"/>
      <c r="U163" s="589"/>
    </row>
    <row r="164" spans="2:21" hidden="1" x14ac:dyDescent="0.25">
      <c r="B164" s="590">
        <v>5</v>
      </c>
      <c r="C164" s="593"/>
      <c r="D164" s="593"/>
      <c r="E164" s="593"/>
      <c r="F164" s="593"/>
      <c r="G164" s="596"/>
      <c r="H164" s="599"/>
      <c r="I164" s="602"/>
      <c r="J164" s="198"/>
      <c r="K164" s="38"/>
      <c r="L164" s="198"/>
      <c r="M164" s="38"/>
      <c r="N164" s="576"/>
      <c r="O164" s="576"/>
      <c r="P164" s="579"/>
      <c r="Q164" s="583"/>
      <c r="R164" s="583"/>
      <c r="S164" s="586">
        <f>IF(COUNTIF(J164:K167,"CUMPLE")&gt;=1,(G164*I164),0)* (IF(N164="PRESENTÓ CERTIFICADO",1,0))* (IF(O164="ACORDE A ITEM 5.2.2 (T.R.)",1,0) )* ( IF(OR(Q164="SIN OBSERVACIÓN", Q164="REQUERIMIENTOS SUBSANADOS"),1,0)) *(IF(OR(R164="NINGUNO", R164="CUMPLEN CON LO SOLICITADO"),1,0))</f>
        <v>0</v>
      </c>
      <c r="T164" s="620"/>
      <c r="U164" s="589">
        <f>IF(COUNTIF(L164:M167,"CUMPLE")&gt;=1,1,0)</f>
        <v>0</v>
      </c>
    </row>
    <row r="165" spans="2:21" hidden="1" x14ac:dyDescent="0.25">
      <c r="B165" s="591"/>
      <c r="C165" s="594"/>
      <c r="D165" s="594"/>
      <c r="E165" s="594"/>
      <c r="F165" s="594"/>
      <c r="G165" s="597"/>
      <c r="H165" s="600"/>
      <c r="I165" s="603"/>
      <c r="J165" s="198"/>
      <c r="K165" s="38"/>
      <c r="L165" s="198"/>
      <c r="M165" s="38"/>
      <c r="N165" s="577"/>
      <c r="O165" s="577"/>
      <c r="P165" s="580"/>
      <c r="Q165" s="584"/>
      <c r="R165" s="584"/>
      <c r="S165" s="587"/>
      <c r="T165" s="620"/>
      <c r="U165" s="589"/>
    </row>
    <row r="166" spans="2:21" hidden="1" x14ac:dyDescent="0.25">
      <c r="B166" s="591"/>
      <c r="C166" s="594"/>
      <c r="D166" s="594"/>
      <c r="E166" s="594"/>
      <c r="F166" s="594"/>
      <c r="G166" s="597"/>
      <c r="H166" s="600"/>
      <c r="I166" s="603"/>
      <c r="J166" s="198"/>
      <c r="K166" s="38"/>
      <c r="L166" s="198"/>
      <c r="M166" s="38"/>
      <c r="N166" s="577"/>
      <c r="O166" s="577"/>
      <c r="P166" s="581"/>
      <c r="Q166" s="584"/>
      <c r="R166" s="584"/>
      <c r="S166" s="587"/>
      <c r="T166" s="620"/>
      <c r="U166" s="589"/>
    </row>
    <row r="167" spans="2:21" hidden="1" x14ac:dyDescent="0.25">
      <c r="B167" s="592"/>
      <c r="C167" s="595"/>
      <c r="D167" s="595"/>
      <c r="E167" s="595"/>
      <c r="F167" s="595"/>
      <c r="G167" s="598"/>
      <c r="H167" s="601"/>
      <c r="I167" s="604"/>
      <c r="J167" s="198"/>
      <c r="K167" s="38"/>
      <c r="L167" s="198"/>
      <c r="M167" s="38"/>
      <c r="N167" s="578"/>
      <c r="O167" s="578"/>
      <c r="P167" s="582"/>
      <c r="Q167" s="585"/>
      <c r="R167" s="585"/>
      <c r="S167" s="588"/>
      <c r="T167" s="621"/>
      <c r="U167" s="589"/>
    </row>
    <row r="168" spans="2:21" ht="18" hidden="1" x14ac:dyDescent="0.25">
      <c r="B168" s="565" t="str">
        <f>IF(S169=" "," ",IF(S169&gt;=$H$6,"CUMPLE CON LA EXPERIENCIA REQUERIDA","NO CUMPLE CON LA EXPERIENCIA REQUERIDA"))</f>
        <v>NO CUMPLE CON LA EXPERIENCIA REQUERIDA</v>
      </c>
      <c r="C168" s="566"/>
      <c r="D168" s="566"/>
      <c r="E168" s="566"/>
      <c r="F168" s="566"/>
      <c r="G168" s="566"/>
      <c r="H168" s="566"/>
      <c r="I168" s="566"/>
      <c r="J168" s="566"/>
      <c r="K168" s="566"/>
      <c r="L168" s="566"/>
      <c r="M168" s="566"/>
      <c r="N168" s="566"/>
      <c r="O168" s="567"/>
      <c r="P168" s="571" t="s">
        <v>52</v>
      </c>
      <c r="Q168" s="572"/>
      <c r="R168" s="573"/>
      <c r="S168" s="44">
        <f>IF(T148="SI",SUM(S148:S167),0)</f>
        <v>0</v>
      </c>
      <c r="T168" s="574" t="str">
        <f>IF(S169=" "," ",IF(S169&gt;=$H$6,"CUMPLE","NO CUMPLE"))</f>
        <v>NO CUMPLE</v>
      </c>
      <c r="U168" s="28"/>
    </row>
    <row r="169" spans="2:21" ht="18" hidden="1" x14ac:dyDescent="0.25">
      <c r="B169" s="568"/>
      <c r="C169" s="569"/>
      <c r="D169" s="569"/>
      <c r="E169" s="569"/>
      <c r="F169" s="569"/>
      <c r="G169" s="569"/>
      <c r="H169" s="569"/>
      <c r="I169" s="569"/>
      <c r="J169" s="569"/>
      <c r="K169" s="569"/>
      <c r="L169" s="569"/>
      <c r="M169" s="569"/>
      <c r="N169" s="569"/>
      <c r="O169" s="570"/>
      <c r="P169" s="571" t="s">
        <v>53</v>
      </c>
      <c r="Q169" s="572"/>
      <c r="R169" s="573"/>
      <c r="S169" s="44">
        <f>IFERROR((S168/$P$6)," ")</f>
        <v>0</v>
      </c>
      <c r="T169" s="575"/>
      <c r="U169" s="41"/>
    </row>
    <row r="170" spans="2:21" hidden="1" x14ac:dyDescent="0.25"/>
    <row r="171" spans="2:21" hidden="1" x14ac:dyDescent="0.25"/>
    <row r="172" spans="2:21" ht="33.75" hidden="1" x14ac:dyDescent="0.25">
      <c r="B172" s="26">
        <v>7</v>
      </c>
      <c r="C172" s="630" t="s">
        <v>31</v>
      </c>
      <c r="D172" s="631"/>
      <c r="E172" s="632"/>
      <c r="F172" s="633">
        <f>IFERROR(VLOOKUP(B172,LISTA_OFERENTES,2,FALSE)," ")</f>
        <v>0</v>
      </c>
      <c r="G172" s="634"/>
      <c r="H172" s="634"/>
      <c r="I172" s="634"/>
      <c r="J172" s="634"/>
      <c r="K172" s="634"/>
      <c r="L172" s="634"/>
      <c r="M172" s="634"/>
      <c r="N172" s="634"/>
      <c r="O172" s="635"/>
      <c r="P172" s="636" t="s">
        <v>32</v>
      </c>
      <c r="Q172" s="637"/>
      <c r="R172" s="638"/>
      <c r="S172" s="27">
        <v>1</v>
      </c>
      <c r="T172" s="28"/>
    </row>
    <row r="173" spans="2:21" hidden="1" x14ac:dyDescent="0.25">
      <c r="B173" s="625" t="s">
        <v>33</v>
      </c>
      <c r="C173" s="614" t="s">
        <v>34</v>
      </c>
      <c r="D173" s="614" t="s">
        <v>35</v>
      </c>
      <c r="E173" s="614" t="s">
        <v>36</v>
      </c>
      <c r="F173" s="614" t="s">
        <v>37</v>
      </c>
      <c r="G173" s="614" t="s">
        <v>38</v>
      </c>
      <c r="H173" s="614" t="s">
        <v>39</v>
      </c>
      <c r="I173" s="614" t="s">
        <v>40</v>
      </c>
      <c r="J173" s="627" t="s">
        <v>41</v>
      </c>
      <c r="K173" s="628"/>
      <c r="L173" s="628"/>
      <c r="M173" s="629"/>
      <c r="N173" s="614" t="s">
        <v>42</v>
      </c>
      <c r="O173" s="614" t="s">
        <v>43</v>
      </c>
      <c r="P173" s="627" t="s">
        <v>44</v>
      </c>
      <c r="Q173" s="629"/>
      <c r="R173" s="614" t="s">
        <v>45</v>
      </c>
      <c r="S173" s="614" t="s">
        <v>46</v>
      </c>
      <c r="T173" s="614" t="str">
        <f>+$T$11</f>
        <v>CUMPLE CON EL REQUERIMIENTO DE HABER  CLASIFICADO EN EL CODIGO 7210215  DE LA UNSCPS</v>
      </c>
      <c r="U173" s="614" t="str">
        <f>+$U$11</f>
        <v xml:space="preserve">VERIFICACIÓN CONDICIÓN DE EXPERIENCIA  </v>
      </c>
    </row>
    <row r="174" spans="2:21" hidden="1" x14ac:dyDescent="0.25">
      <c r="B174" s="626"/>
      <c r="C174" s="615"/>
      <c r="D174" s="615"/>
      <c r="E174" s="615"/>
      <c r="F174" s="615"/>
      <c r="G174" s="615"/>
      <c r="H174" s="615"/>
      <c r="I174" s="615"/>
      <c r="J174" s="616" t="s">
        <v>49</v>
      </c>
      <c r="K174" s="617"/>
      <c r="L174" s="617"/>
      <c r="M174" s="618"/>
      <c r="N174" s="615"/>
      <c r="O174" s="615"/>
      <c r="P174" s="33" t="s">
        <v>10</v>
      </c>
      <c r="Q174" s="33" t="s">
        <v>50</v>
      </c>
      <c r="R174" s="615"/>
      <c r="S174" s="615"/>
      <c r="T174" s="615"/>
      <c r="U174" s="615"/>
    </row>
    <row r="175" spans="2:21" ht="15.95" hidden="1" customHeight="1" x14ac:dyDescent="0.25">
      <c r="B175" s="590">
        <v>1</v>
      </c>
      <c r="C175" s="593"/>
      <c r="D175" s="593"/>
      <c r="E175" s="593"/>
      <c r="F175" s="593"/>
      <c r="G175" s="596"/>
      <c r="H175" s="599"/>
      <c r="I175" s="602"/>
      <c r="J175" s="198"/>
      <c r="K175" s="38"/>
      <c r="L175" s="198"/>
      <c r="M175" s="38"/>
      <c r="N175" s="576"/>
      <c r="O175" s="576"/>
      <c r="P175" s="579"/>
      <c r="Q175" s="583"/>
      <c r="R175" s="583"/>
      <c r="S175" s="586">
        <f>IF(COUNTIF(J175:K178,"CUMPLE")&gt;=1,(G175*I175),0)* (IF(N175="PRESENTÓ CERTIFICADO",1,0))* (IF(O175="ACORDE A ITEM 5.2.2 (T.R.)",1,0) )* ( IF(OR(Q175="SIN OBSERVACIÓN", Q175="REQUERIMIENTOS SUBSANADOS"),1,0)) *(IF(OR(R175="NINGUNO", R175="CUMPLEN CON LO SOLICITADO"),1,0))</f>
        <v>0</v>
      </c>
      <c r="T175" s="619" t="s">
        <v>160</v>
      </c>
      <c r="U175" s="589">
        <f t="shared" ref="U175" si="12">IF(COUNTIF(J175:K178,"CUMPLE")&gt;=1,1,0)</f>
        <v>0</v>
      </c>
    </row>
    <row r="176" spans="2:21" ht="15.95" hidden="1" customHeight="1" x14ac:dyDescent="0.25">
      <c r="B176" s="591"/>
      <c r="C176" s="594"/>
      <c r="D176" s="594"/>
      <c r="E176" s="594"/>
      <c r="F176" s="594"/>
      <c r="G176" s="597"/>
      <c r="H176" s="600"/>
      <c r="I176" s="603"/>
      <c r="J176" s="198"/>
      <c r="K176" s="38"/>
      <c r="L176" s="198"/>
      <c r="M176" s="38"/>
      <c r="N176" s="577"/>
      <c r="O176" s="577"/>
      <c r="P176" s="581"/>
      <c r="Q176" s="584"/>
      <c r="R176" s="584"/>
      <c r="S176" s="587"/>
      <c r="T176" s="620"/>
      <c r="U176" s="589"/>
    </row>
    <row r="177" spans="2:21" ht="15.95" hidden="1" customHeight="1" x14ac:dyDescent="0.25">
      <c r="B177" s="591"/>
      <c r="C177" s="594"/>
      <c r="D177" s="594"/>
      <c r="E177" s="594"/>
      <c r="F177" s="594"/>
      <c r="G177" s="597"/>
      <c r="H177" s="600"/>
      <c r="I177" s="603"/>
      <c r="J177" s="198"/>
      <c r="K177" s="38"/>
      <c r="L177" s="198"/>
      <c r="M177" s="38"/>
      <c r="N177" s="577"/>
      <c r="O177" s="577"/>
      <c r="P177" s="581"/>
      <c r="Q177" s="584"/>
      <c r="R177" s="584"/>
      <c r="S177" s="587"/>
      <c r="T177" s="620"/>
      <c r="U177" s="589"/>
    </row>
    <row r="178" spans="2:21" ht="15.95" hidden="1" customHeight="1" x14ac:dyDescent="0.25">
      <c r="B178" s="592"/>
      <c r="C178" s="595"/>
      <c r="D178" s="595"/>
      <c r="E178" s="595"/>
      <c r="F178" s="595"/>
      <c r="G178" s="598"/>
      <c r="H178" s="601"/>
      <c r="I178" s="604"/>
      <c r="J178" s="198"/>
      <c r="K178" s="38"/>
      <c r="L178" s="198"/>
      <c r="M178" s="38"/>
      <c r="N178" s="578"/>
      <c r="O178" s="578"/>
      <c r="P178" s="582"/>
      <c r="Q178" s="585"/>
      <c r="R178" s="585"/>
      <c r="S178" s="588"/>
      <c r="T178" s="620"/>
      <c r="U178" s="589"/>
    </row>
    <row r="179" spans="2:21" ht="15.95" hidden="1" customHeight="1" x14ac:dyDescent="0.25">
      <c r="B179" s="590">
        <v>2</v>
      </c>
      <c r="C179" s="605"/>
      <c r="D179" s="605"/>
      <c r="E179" s="622"/>
      <c r="F179" s="605"/>
      <c r="G179" s="608"/>
      <c r="H179" s="599"/>
      <c r="I179" s="611"/>
      <c r="J179" s="198"/>
      <c r="K179" s="38"/>
      <c r="L179" s="198"/>
      <c r="M179" s="38"/>
      <c r="N179" s="576"/>
      <c r="O179" s="576"/>
      <c r="P179" s="579"/>
      <c r="Q179" s="583"/>
      <c r="R179" s="583"/>
      <c r="S179" s="586">
        <f>IF(COUNTIF(J179:K182,"CUMPLE")&gt;=1,(G179*I179),0)* (IF(N179="PRESENTÓ CERTIFICADO",1,0))* (IF(O179="ACORDE A ITEM 5.2.2 (T.R.)",1,0) )* ( IF(OR(Q179="SIN OBSERVACIÓN", Q179="REQUERIMIENTOS SUBSANADOS"),1,0)) *(IF(OR(R179="NINGUNO", R179="CUMPLEN CON LO SOLICITADO"),1,0))</f>
        <v>0</v>
      </c>
      <c r="T179" s="620"/>
      <c r="U179" s="589">
        <f t="shared" ref="U179" si="13">IF(COUNTIF(J179:K182,"CUMPLE")&gt;=1,1,0)</f>
        <v>0</v>
      </c>
    </row>
    <row r="180" spans="2:21" ht="15.95" hidden="1" customHeight="1" x14ac:dyDescent="0.25">
      <c r="B180" s="591"/>
      <c r="C180" s="606"/>
      <c r="D180" s="606"/>
      <c r="E180" s="623"/>
      <c r="F180" s="606"/>
      <c r="G180" s="609"/>
      <c r="H180" s="600"/>
      <c r="I180" s="612"/>
      <c r="J180" s="198"/>
      <c r="K180" s="38"/>
      <c r="L180" s="198"/>
      <c r="M180" s="38"/>
      <c r="N180" s="577"/>
      <c r="O180" s="577"/>
      <c r="P180" s="580"/>
      <c r="Q180" s="584"/>
      <c r="R180" s="584"/>
      <c r="S180" s="587"/>
      <c r="T180" s="620"/>
      <c r="U180" s="589"/>
    </row>
    <row r="181" spans="2:21" ht="15.95" hidden="1" customHeight="1" x14ac:dyDescent="0.25">
      <c r="B181" s="591"/>
      <c r="C181" s="606"/>
      <c r="D181" s="606"/>
      <c r="E181" s="623"/>
      <c r="F181" s="606"/>
      <c r="G181" s="609"/>
      <c r="H181" s="600"/>
      <c r="I181" s="612"/>
      <c r="J181" s="198"/>
      <c r="K181" s="38"/>
      <c r="L181" s="198"/>
      <c r="M181" s="38"/>
      <c r="N181" s="577"/>
      <c r="O181" s="577"/>
      <c r="P181" s="581"/>
      <c r="Q181" s="584"/>
      <c r="R181" s="584"/>
      <c r="S181" s="587"/>
      <c r="T181" s="620"/>
      <c r="U181" s="589"/>
    </row>
    <row r="182" spans="2:21" ht="15.95" hidden="1" customHeight="1" x14ac:dyDescent="0.25">
      <c r="B182" s="592"/>
      <c r="C182" s="607"/>
      <c r="D182" s="607"/>
      <c r="E182" s="624"/>
      <c r="F182" s="607"/>
      <c r="G182" s="610"/>
      <c r="H182" s="601"/>
      <c r="I182" s="613"/>
      <c r="J182" s="198"/>
      <c r="K182" s="38"/>
      <c r="L182" s="198"/>
      <c r="M182" s="38"/>
      <c r="N182" s="578"/>
      <c r="O182" s="578"/>
      <c r="P182" s="582"/>
      <c r="Q182" s="585"/>
      <c r="R182" s="585"/>
      <c r="S182" s="588"/>
      <c r="T182" s="620"/>
      <c r="U182" s="589"/>
    </row>
    <row r="183" spans="2:21" ht="15.95" hidden="1" customHeight="1" x14ac:dyDescent="0.25">
      <c r="B183" s="590">
        <v>3</v>
      </c>
      <c r="C183" s="593"/>
      <c r="D183" s="593"/>
      <c r="E183" s="593"/>
      <c r="F183" s="593"/>
      <c r="G183" s="596"/>
      <c r="H183" s="599"/>
      <c r="I183" s="602"/>
      <c r="J183" s="198"/>
      <c r="K183" s="38"/>
      <c r="L183" s="198"/>
      <c r="M183" s="38"/>
      <c r="N183" s="576"/>
      <c r="O183" s="576"/>
      <c r="P183" s="579"/>
      <c r="Q183" s="583"/>
      <c r="R183" s="583"/>
      <c r="S183" s="586">
        <f>IF(COUNTIF(J183:K186,"CUMPLE")&gt;=1,(G183*I183),0)* (IF(N183="PRESENTÓ CERTIFICADO",1,0))* (IF(O183="ACORDE A ITEM 5.2.2 (T.R.)",1,0) )* ( IF(OR(Q183="SIN OBSERVACIÓN", Q183="REQUERIMIENTOS SUBSANADOS"),1,0)) *(IF(OR(R183="NINGUNO", R183="CUMPLEN CON LO SOLICITADO"),1,0))</f>
        <v>0</v>
      </c>
      <c r="T183" s="620"/>
      <c r="U183" s="589">
        <f t="shared" ref="U183" si="14">IF(COUNTIF(J183:K186,"CUMPLE")&gt;=1,1,0)</f>
        <v>0</v>
      </c>
    </row>
    <row r="184" spans="2:21" ht="15.95" hidden="1" customHeight="1" x14ac:dyDescent="0.25">
      <c r="B184" s="591"/>
      <c r="C184" s="594"/>
      <c r="D184" s="594"/>
      <c r="E184" s="594"/>
      <c r="F184" s="594"/>
      <c r="G184" s="597"/>
      <c r="H184" s="600"/>
      <c r="I184" s="603"/>
      <c r="J184" s="198"/>
      <c r="K184" s="38"/>
      <c r="L184" s="198"/>
      <c r="M184" s="38"/>
      <c r="N184" s="577"/>
      <c r="O184" s="577"/>
      <c r="P184" s="580"/>
      <c r="Q184" s="584"/>
      <c r="R184" s="584"/>
      <c r="S184" s="587"/>
      <c r="T184" s="620"/>
      <c r="U184" s="589"/>
    </row>
    <row r="185" spans="2:21" ht="15.95" hidden="1" customHeight="1" x14ac:dyDescent="0.25">
      <c r="B185" s="591"/>
      <c r="C185" s="594"/>
      <c r="D185" s="594"/>
      <c r="E185" s="594"/>
      <c r="F185" s="594"/>
      <c r="G185" s="597"/>
      <c r="H185" s="600"/>
      <c r="I185" s="603"/>
      <c r="J185" s="198"/>
      <c r="K185" s="38"/>
      <c r="L185" s="198"/>
      <c r="M185" s="38"/>
      <c r="N185" s="577"/>
      <c r="O185" s="577"/>
      <c r="P185" s="581"/>
      <c r="Q185" s="584"/>
      <c r="R185" s="584"/>
      <c r="S185" s="587"/>
      <c r="T185" s="620"/>
      <c r="U185" s="589"/>
    </row>
    <row r="186" spans="2:21" ht="15.95" hidden="1" customHeight="1" x14ac:dyDescent="0.25">
      <c r="B186" s="592"/>
      <c r="C186" s="595"/>
      <c r="D186" s="595"/>
      <c r="E186" s="595"/>
      <c r="F186" s="595"/>
      <c r="G186" s="598"/>
      <c r="H186" s="601"/>
      <c r="I186" s="604"/>
      <c r="J186" s="198"/>
      <c r="K186" s="38"/>
      <c r="L186" s="198"/>
      <c r="M186" s="38"/>
      <c r="N186" s="578"/>
      <c r="O186" s="578"/>
      <c r="P186" s="582"/>
      <c r="Q186" s="585"/>
      <c r="R186" s="585"/>
      <c r="S186" s="588"/>
      <c r="T186" s="620"/>
      <c r="U186" s="589"/>
    </row>
    <row r="187" spans="2:21" ht="15.95" hidden="1" customHeight="1" x14ac:dyDescent="0.25">
      <c r="B187" s="590">
        <v>4</v>
      </c>
      <c r="C187" s="605"/>
      <c r="D187" s="605"/>
      <c r="E187" s="605"/>
      <c r="F187" s="605"/>
      <c r="G187" s="608"/>
      <c r="H187" s="599"/>
      <c r="I187" s="611"/>
      <c r="J187" s="198"/>
      <c r="K187" s="38"/>
      <c r="L187" s="198"/>
      <c r="M187" s="38"/>
      <c r="N187" s="576"/>
      <c r="O187" s="576"/>
      <c r="P187" s="579"/>
      <c r="Q187" s="583"/>
      <c r="R187" s="583"/>
      <c r="S187" s="586">
        <f>IF(COUNTIF(J187:K190,"CUMPLE")&gt;=1,(G187*I187),0)* (IF(N187="PRESENTÓ CERTIFICADO",1,0))* (IF(O187="ACORDE A ITEM 5.2.2 (T.R.)",1,0) )* ( IF(OR(Q187="SIN OBSERVACIÓN", Q187="REQUERIMIENTOS SUBSANADOS"),1,0)) *(IF(OR(R187="NINGUNO", R187="CUMPLEN CON LO SOLICITADO"),1,0))</f>
        <v>0</v>
      </c>
      <c r="T187" s="620"/>
      <c r="U187" s="589">
        <f t="shared" ref="U187" si="15">IF(COUNTIF(J187:K190,"CUMPLE")&gt;=1,1,0)</f>
        <v>0</v>
      </c>
    </row>
    <row r="188" spans="2:21" ht="15.95" hidden="1" customHeight="1" x14ac:dyDescent="0.25">
      <c r="B188" s="591"/>
      <c r="C188" s="606"/>
      <c r="D188" s="606"/>
      <c r="E188" s="606"/>
      <c r="F188" s="606"/>
      <c r="G188" s="609"/>
      <c r="H188" s="600"/>
      <c r="I188" s="612"/>
      <c r="J188" s="198"/>
      <c r="K188" s="38"/>
      <c r="L188" s="198"/>
      <c r="M188" s="38"/>
      <c r="N188" s="577"/>
      <c r="O188" s="577"/>
      <c r="P188" s="580"/>
      <c r="Q188" s="584"/>
      <c r="R188" s="584"/>
      <c r="S188" s="587"/>
      <c r="T188" s="620"/>
      <c r="U188" s="589"/>
    </row>
    <row r="189" spans="2:21" ht="15.95" hidden="1" customHeight="1" x14ac:dyDescent="0.25">
      <c r="B189" s="591"/>
      <c r="C189" s="606"/>
      <c r="D189" s="606"/>
      <c r="E189" s="606"/>
      <c r="F189" s="606"/>
      <c r="G189" s="609"/>
      <c r="H189" s="600"/>
      <c r="I189" s="612"/>
      <c r="J189" s="198"/>
      <c r="K189" s="38"/>
      <c r="L189" s="198"/>
      <c r="M189" s="38"/>
      <c r="N189" s="577"/>
      <c r="O189" s="577"/>
      <c r="P189" s="581"/>
      <c r="Q189" s="584"/>
      <c r="R189" s="584"/>
      <c r="S189" s="587"/>
      <c r="T189" s="620"/>
      <c r="U189" s="589"/>
    </row>
    <row r="190" spans="2:21" ht="15.95" hidden="1" customHeight="1" x14ac:dyDescent="0.25">
      <c r="B190" s="592"/>
      <c r="C190" s="607"/>
      <c r="D190" s="607"/>
      <c r="E190" s="607"/>
      <c r="F190" s="607"/>
      <c r="G190" s="610"/>
      <c r="H190" s="601"/>
      <c r="I190" s="613"/>
      <c r="J190" s="198"/>
      <c r="K190" s="38"/>
      <c r="L190" s="198"/>
      <c r="M190" s="38"/>
      <c r="N190" s="578"/>
      <c r="O190" s="578"/>
      <c r="P190" s="582"/>
      <c r="Q190" s="585"/>
      <c r="R190" s="585"/>
      <c r="S190" s="588"/>
      <c r="T190" s="620"/>
      <c r="U190" s="589"/>
    </row>
    <row r="191" spans="2:21" ht="15.95" hidden="1" customHeight="1" x14ac:dyDescent="0.25">
      <c r="B191" s="590">
        <v>5</v>
      </c>
      <c r="C191" s="593"/>
      <c r="D191" s="593"/>
      <c r="E191" s="593"/>
      <c r="F191" s="593"/>
      <c r="G191" s="596"/>
      <c r="H191" s="599"/>
      <c r="I191" s="602"/>
      <c r="J191" s="198"/>
      <c r="K191" s="38"/>
      <c r="L191" s="198"/>
      <c r="M191" s="38"/>
      <c r="N191" s="576"/>
      <c r="O191" s="576"/>
      <c r="P191" s="579"/>
      <c r="Q191" s="583"/>
      <c r="R191" s="583"/>
      <c r="S191" s="586">
        <f>IF(COUNTIF(J191:K194,"CUMPLE")&gt;=1,(G191*I191),0)* (IF(N191="PRESENTÓ CERTIFICADO",1,0))* (IF(O191="ACORDE A ITEM 5.2.2 (T.R.)",1,0) )* ( IF(OR(Q191="SIN OBSERVACIÓN", Q191="REQUERIMIENTOS SUBSANADOS"),1,0)) *(IF(OR(R191="NINGUNO", R191="CUMPLEN CON LO SOLICITADO"),1,0))</f>
        <v>0</v>
      </c>
      <c r="T191" s="620"/>
      <c r="U191" s="589">
        <f t="shared" ref="U191" si="16">IF(COUNTIF(J191:K194,"CUMPLE")&gt;=1,1,0)</f>
        <v>0</v>
      </c>
    </row>
    <row r="192" spans="2:21" ht="15.95" hidden="1" customHeight="1" x14ac:dyDescent="0.25">
      <c r="B192" s="591"/>
      <c r="C192" s="594"/>
      <c r="D192" s="594"/>
      <c r="E192" s="594"/>
      <c r="F192" s="594"/>
      <c r="G192" s="597"/>
      <c r="H192" s="600"/>
      <c r="I192" s="603"/>
      <c r="J192" s="198"/>
      <c r="K192" s="38"/>
      <c r="L192" s="198"/>
      <c r="M192" s="38"/>
      <c r="N192" s="577"/>
      <c r="O192" s="577"/>
      <c r="P192" s="580"/>
      <c r="Q192" s="584"/>
      <c r="R192" s="584"/>
      <c r="S192" s="587"/>
      <c r="T192" s="620"/>
      <c r="U192" s="589"/>
    </row>
    <row r="193" spans="2:21" ht="15.95" hidden="1" customHeight="1" x14ac:dyDescent="0.25">
      <c r="B193" s="591"/>
      <c r="C193" s="594"/>
      <c r="D193" s="594"/>
      <c r="E193" s="594"/>
      <c r="F193" s="594"/>
      <c r="G193" s="597"/>
      <c r="H193" s="600"/>
      <c r="I193" s="603"/>
      <c r="J193" s="198"/>
      <c r="K193" s="38"/>
      <c r="L193" s="198"/>
      <c r="M193" s="38"/>
      <c r="N193" s="577"/>
      <c r="O193" s="577"/>
      <c r="P193" s="581"/>
      <c r="Q193" s="584"/>
      <c r="R193" s="584"/>
      <c r="S193" s="587"/>
      <c r="T193" s="620"/>
      <c r="U193" s="589"/>
    </row>
    <row r="194" spans="2:21" ht="15.95" hidden="1" customHeight="1" x14ac:dyDescent="0.25">
      <c r="B194" s="592"/>
      <c r="C194" s="595"/>
      <c r="D194" s="595"/>
      <c r="E194" s="595"/>
      <c r="F194" s="595"/>
      <c r="G194" s="598"/>
      <c r="H194" s="601"/>
      <c r="I194" s="604"/>
      <c r="J194" s="198"/>
      <c r="K194" s="38"/>
      <c r="L194" s="198"/>
      <c r="M194" s="38"/>
      <c r="N194" s="578"/>
      <c r="O194" s="578"/>
      <c r="P194" s="582"/>
      <c r="Q194" s="585"/>
      <c r="R194" s="585"/>
      <c r="S194" s="588"/>
      <c r="T194" s="621"/>
      <c r="U194" s="589"/>
    </row>
    <row r="195" spans="2:21" ht="18" hidden="1" x14ac:dyDescent="0.25">
      <c r="B195" s="565" t="str">
        <f>IF(S196=" "," ",IF(S196&gt;=$H$6,"CUMPLE CON LA EXPERIENCIA REQUERIDA","NO CUMPLE CON LA EXPERIENCIA REQUERIDA"))</f>
        <v>NO CUMPLE CON LA EXPERIENCIA REQUERIDA</v>
      </c>
      <c r="C195" s="566"/>
      <c r="D195" s="566"/>
      <c r="E195" s="566"/>
      <c r="F195" s="566"/>
      <c r="G195" s="566"/>
      <c r="H195" s="566"/>
      <c r="I195" s="566"/>
      <c r="J195" s="566"/>
      <c r="K195" s="566"/>
      <c r="L195" s="566"/>
      <c r="M195" s="566"/>
      <c r="N195" s="566"/>
      <c r="O195" s="567"/>
      <c r="P195" s="571" t="s">
        <v>52</v>
      </c>
      <c r="Q195" s="572"/>
      <c r="R195" s="573"/>
      <c r="S195" s="44">
        <f>IF(T175="SI",SUM(S175:S194),0)</f>
        <v>0</v>
      </c>
      <c r="T195" s="574" t="str">
        <f>IF(S196=" "," ",IF(S196&gt;=$H$6,"CUMPLE","NO CUMPLE"))</f>
        <v>NO CUMPLE</v>
      </c>
      <c r="U195" s="28"/>
    </row>
    <row r="196" spans="2:21" ht="18" hidden="1" x14ac:dyDescent="0.25">
      <c r="B196" s="568"/>
      <c r="C196" s="569"/>
      <c r="D196" s="569"/>
      <c r="E196" s="569"/>
      <c r="F196" s="569"/>
      <c r="G196" s="569"/>
      <c r="H196" s="569"/>
      <c r="I196" s="569"/>
      <c r="J196" s="569"/>
      <c r="K196" s="569"/>
      <c r="L196" s="569"/>
      <c r="M196" s="569"/>
      <c r="N196" s="569"/>
      <c r="O196" s="570"/>
      <c r="P196" s="571" t="s">
        <v>53</v>
      </c>
      <c r="Q196" s="572"/>
      <c r="R196" s="573"/>
      <c r="S196" s="44">
        <f>IFERROR((S195/$P$6)," ")</f>
        <v>0</v>
      </c>
      <c r="T196" s="575"/>
      <c r="U196" s="41"/>
    </row>
    <row r="197" spans="2:21" hidden="1" x14ac:dyDescent="0.25"/>
    <row r="198" spans="2:21" hidden="1" x14ac:dyDescent="0.25"/>
    <row r="199" spans="2:21" ht="33.75" hidden="1" x14ac:dyDescent="0.25">
      <c r="B199" s="26">
        <v>8</v>
      </c>
      <c r="C199" s="630" t="s">
        <v>31</v>
      </c>
      <c r="D199" s="631"/>
      <c r="E199" s="632"/>
      <c r="F199" s="633">
        <f>IFERROR(VLOOKUP(B199,LISTA_OFERENTES,2,FALSE)," ")</f>
        <v>0</v>
      </c>
      <c r="G199" s="634"/>
      <c r="H199" s="634"/>
      <c r="I199" s="634"/>
      <c r="J199" s="634"/>
      <c r="K199" s="634"/>
      <c r="L199" s="634"/>
      <c r="M199" s="634"/>
      <c r="N199" s="634"/>
      <c r="O199" s="635"/>
      <c r="P199" s="636" t="s">
        <v>32</v>
      </c>
      <c r="Q199" s="637"/>
      <c r="R199" s="638"/>
      <c r="S199" s="27">
        <v>1</v>
      </c>
      <c r="T199" s="28"/>
    </row>
    <row r="200" spans="2:21" hidden="1" x14ac:dyDescent="0.25">
      <c r="B200" s="625" t="s">
        <v>33</v>
      </c>
      <c r="C200" s="614" t="s">
        <v>34</v>
      </c>
      <c r="D200" s="614" t="s">
        <v>35</v>
      </c>
      <c r="E200" s="614" t="s">
        <v>36</v>
      </c>
      <c r="F200" s="614" t="s">
        <v>37</v>
      </c>
      <c r="G200" s="614" t="s">
        <v>38</v>
      </c>
      <c r="H200" s="614" t="s">
        <v>39</v>
      </c>
      <c r="I200" s="614" t="s">
        <v>40</v>
      </c>
      <c r="J200" s="627" t="s">
        <v>41</v>
      </c>
      <c r="K200" s="628"/>
      <c r="L200" s="628"/>
      <c r="M200" s="629"/>
      <c r="N200" s="614" t="s">
        <v>42</v>
      </c>
      <c r="O200" s="614" t="s">
        <v>43</v>
      </c>
      <c r="P200" s="627" t="s">
        <v>44</v>
      </c>
      <c r="Q200" s="629"/>
      <c r="R200" s="614" t="s">
        <v>45</v>
      </c>
      <c r="S200" s="614" t="s">
        <v>46</v>
      </c>
      <c r="T200" s="614" t="str">
        <f>+$T$11</f>
        <v>CUMPLE CON EL REQUERIMIENTO DE HABER  CLASIFICADO EN EL CODIGO 7210215  DE LA UNSCPS</v>
      </c>
      <c r="U200" s="614" t="str">
        <f>+$U$11</f>
        <v xml:space="preserve">VERIFICACIÓN CONDICIÓN DE EXPERIENCIA  </v>
      </c>
    </row>
    <row r="201" spans="2:21" hidden="1" x14ac:dyDescent="0.25">
      <c r="B201" s="626"/>
      <c r="C201" s="615"/>
      <c r="D201" s="615"/>
      <c r="E201" s="615"/>
      <c r="F201" s="615"/>
      <c r="G201" s="615"/>
      <c r="H201" s="615"/>
      <c r="I201" s="615"/>
      <c r="J201" s="616" t="s">
        <v>49</v>
      </c>
      <c r="K201" s="617"/>
      <c r="L201" s="617"/>
      <c r="M201" s="618"/>
      <c r="N201" s="615"/>
      <c r="O201" s="615"/>
      <c r="P201" s="33" t="s">
        <v>10</v>
      </c>
      <c r="Q201" s="33" t="s">
        <v>50</v>
      </c>
      <c r="R201" s="615"/>
      <c r="S201" s="615"/>
      <c r="T201" s="615"/>
      <c r="U201" s="615"/>
    </row>
    <row r="202" spans="2:21" ht="15.95" hidden="1" customHeight="1" x14ac:dyDescent="0.25">
      <c r="B202" s="590">
        <v>1</v>
      </c>
      <c r="C202" s="593"/>
      <c r="D202" s="593"/>
      <c r="E202" s="593"/>
      <c r="F202" s="593"/>
      <c r="G202" s="596"/>
      <c r="H202" s="599"/>
      <c r="I202" s="602"/>
      <c r="J202" s="198"/>
      <c r="K202" s="38"/>
      <c r="L202" s="198"/>
      <c r="M202" s="38"/>
      <c r="N202" s="576"/>
      <c r="O202" s="576"/>
      <c r="P202" s="579"/>
      <c r="Q202" s="583"/>
      <c r="R202" s="583"/>
      <c r="S202" s="586">
        <f>IF(COUNTIF(J202:K205,"CUMPLE")&gt;=1,(G202*I202),0)* (IF(N202="PRESENTÓ CERTIFICADO",1,0))* (IF(O202="ACORDE A ITEM 5.2.2 (T.R.)",1,0) )* ( IF(OR(Q202="SIN OBSERVACIÓN", Q202="REQUERIMIENTOS SUBSANADOS"),1,0)) *(IF(OR(R202="NINGUNO", R202="CUMPLEN CON LO SOLICITADO"),1,0))</f>
        <v>0</v>
      </c>
      <c r="T202" s="619" t="s">
        <v>160</v>
      </c>
      <c r="U202" s="589">
        <f t="shared" ref="U202" si="17">IF(COUNTIF(J202:K205,"CUMPLE")&gt;=1,1,0)</f>
        <v>0</v>
      </c>
    </row>
    <row r="203" spans="2:21" ht="15.95" hidden="1" customHeight="1" x14ac:dyDescent="0.25">
      <c r="B203" s="591"/>
      <c r="C203" s="594"/>
      <c r="D203" s="594"/>
      <c r="E203" s="594"/>
      <c r="F203" s="594"/>
      <c r="G203" s="597"/>
      <c r="H203" s="600"/>
      <c r="I203" s="603"/>
      <c r="J203" s="198"/>
      <c r="K203" s="38"/>
      <c r="L203" s="198"/>
      <c r="M203" s="38"/>
      <c r="N203" s="577"/>
      <c r="O203" s="577"/>
      <c r="P203" s="581"/>
      <c r="Q203" s="584"/>
      <c r="R203" s="584"/>
      <c r="S203" s="587"/>
      <c r="T203" s="620"/>
      <c r="U203" s="589"/>
    </row>
    <row r="204" spans="2:21" ht="15.95" hidden="1" customHeight="1" x14ac:dyDescent="0.25">
      <c r="B204" s="591"/>
      <c r="C204" s="594"/>
      <c r="D204" s="594"/>
      <c r="E204" s="594"/>
      <c r="F204" s="594"/>
      <c r="G204" s="597"/>
      <c r="H204" s="600"/>
      <c r="I204" s="603"/>
      <c r="J204" s="198"/>
      <c r="K204" s="38"/>
      <c r="L204" s="198"/>
      <c r="M204" s="38"/>
      <c r="N204" s="577"/>
      <c r="O204" s="577"/>
      <c r="P204" s="581"/>
      <c r="Q204" s="584"/>
      <c r="R204" s="584"/>
      <c r="S204" s="587"/>
      <c r="T204" s="620"/>
      <c r="U204" s="589"/>
    </row>
    <row r="205" spans="2:21" ht="15.95" hidden="1" customHeight="1" x14ac:dyDescent="0.25">
      <c r="B205" s="592"/>
      <c r="C205" s="595"/>
      <c r="D205" s="595"/>
      <c r="E205" s="595"/>
      <c r="F205" s="595"/>
      <c r="G205" s="598"/>
      <c r="H205" s="601"/>
      <c r="I205" s="604"/>
      <c r="J205" s="198"/>
      <c r="K205" s="38"/>
      <c r="L205" s="198"/>
      <c r="M205" s="38"/>
      <c r="N205" s="578"/>
      <c r="O205" s="578"/>
      <c r="P205" s="582"/>
      <c r="Q205" s="585"/>
      <c r="R205" s="585"/>
      <c r="S205" s="588"/>
      <c r="T205" s="620"/>
      <c r="U205" s="589"/>
    </row>
    <row r="206" spans="2:21" ht="15.95" hidden="1" customHeight="1" x14ac:dyDescent="0.25">
      <c r="B206" s="590">
        <v>2</v>
      </c>
      <c r="C206" s="605"/>
      <c r="D206" s="605"/>
      <c r="E206" s="622"/>
      <c r="F206" s="605"/>
      <c r="G206" s="608"/>
      <c r="H206" s="599"/>
      <c r="I206" s="611"/>
      <c r="J206" s="198"/>
      <c r="K206" s="38"/>
      <c r="L206" s="198"/>
      <c r="M206" s="38"/>
      <c r="N206" s="576"/>
      <c r="O206" s="576"/>
      <c r="P206" s="579"/>
      <c r="Q206" s="583"/>
      <c r="R206" s="583"/>
      <c r="S206" s="586">
        <f>IF(COUNTIF(J206:K209,"CUMPLE")&gt;=1,(G206*I206),0)* (IF(N206="PRESENTÓ CERTIFICADO",1,0))* (IF(O206="ACORDE A ITEM 5.2.2 (T.R.)",1,0) )* ( IF(OR(Q206="SIN OBSERVACIÓN", Q206="REQUERIMIENTOS SUBSANADOS"),1,0)) *(IF(OR(R206="NINGUNO", R206="CUMPLEN CON LO SOLICITADO"),1,0))</f>
        <v>0</v>
      </c>
      <c r="T206" s="620"/>
      <c r="U206" s="589">
        <f t="shared" ref="U206" si="18">IF(COUNTIF(J206:K209,"CUMPLE")&gt;=1,1,0)</f>
        <v>0</v>
      </c>
    </row>
    <row r="207" spans="2:21" ht="15.95" hidden="1" customHeight="1" x14ac:dyDescent="0.25">
      <c r="B207" s="591"/>
      <c r="C207" s="606"/>
      <c r="D207" s="606"/>
      <c r="E207" s="623"/>
      <c r="F207" s="606"/>
      <c r="G207" s="609"/>
      <c r="H207" s="600"/>
      <c r="I207" s="612"/>
      <c r="J207" s="198"/>
      <c r="K207" s="38"/>
      <c r="L207" s="198"/>
      <c r="M207" s="38"/>
      <c r="N207" s="577"/>
      <c r="O207" s="577"/>
      <c r="P207" s="580"/>
      <c r="Q207" s="584"/>
      <c r="R207" s="584"/>
      <c r="S207" s="587"/>
      <c r="T207" s="620"/>
      <c r="U207" s="589"/>
    </row>
    <row r="208" spans="2:21" ht="15.95" hidden="1" customHeight="1" x14ac:dyDescent="0.25">
      <c r="B208" s="591"/>
      <c r="C208" s="606"/>
      <c r="D208" s="606"/>
      <c r="E208" s="623"/>
      <c r="F208" s="606"/>
      <c r="G208" s="609"/>
      <c r="H208" s="600"/>
      <c r="I208" s="612"/>
      <c r="J208" s="198"/>
      <c r="K208" s="38"/>
      <c r="L208" s="198"/>
      <c r="M208" s="38"/>
      <c r="N208" s="577"/>
      <c r="O208" s="577"/>
      <c r="P208" s="581"/>
      <c r="Q208" s="584"/>
      <c r="R208" s="584"/>
      <c r="S208" s="587"/>
      <c r="T208" s="620"/>
      <c r="U208" s="589"/>
    </row>
    <row r="209" spans="2:21" ht="15.95" hidden="1" customHeight="1" x14ac:dyDescent="0.25">
      <c r="B209" s="592"/>
      <c r="C209" s="607"/>
      <c r="D209" s="607"/>
      <c r="E209" s="624"/>
      <c r="F209" s="607"/>
      <c r="G209" s="610"/>
      <c r="H209" s="601"/>
      <c r="I209" s="613"/>
      <c r="J209" s="198"/>
      <c r="K209" s="38"/>
      <c r="L209" s="198"/>
      <c r="M209" s="38"/>
      <c r="N209" s="578"/>
      <c r="O209" s="578"/>
      <c r="P209" s="582"/>
      <c r="Q209" s="585"/>
      <c r="R209" s="585"/>
      <c r="S209" s="588"/>
      <c r="T209" s="620"/>
      <c r="U209" s="589"/>
    </row>
    <row r="210" spans="2:21" hidden="1" x14ac:dyDescent="0.25">
      <c r="B210" s="590">
        <v>3</v>
      </c>
      <c r="C210" s="593"/>
      <c r="D210" s="593"/>
      <c r="E210" s="593"/>
      <c r="F210" s="593"/>
      <c r="G210" s="596"/>
      <c r="H210" s="599"/>
      <c r="I210" s="602"/>
      <c r="J210" s="198"/>
      <c r="K210" s="38"/>
      <c r="L210" s="198"/>
      <c r="M210" s="38"/>
      <c r="N210" s="576"/>
      <c r="O210" s="576"/>
      <c r="P210" s="579"/>
      <c r="Q210" s="583"/>
      <c r="R210" s="583"/>
      <c r="S210" s="586">
        <f>IF(COUNTIF(J210:K213,"CUMPLE")&gt;=1,(G210*I210),0)* (IF(N210="PRESENTÓ CERTIFICADO",1,0))* (IF(O210="ACORDE A ITEM 5.2.2 (T.R.)",1,0) )* ( IF(OR(Q210="SIN OBSERVACIÓN", Q210="REQUERIMIENTOS SUBSANADOS"),1,0)) *(IF(OR(R210="NINGUNO", R210="CUMPLEN CON LO SOLICITADO"),1,0))</f>
        <v>0</v>
      </c>
      <c r="T210" s="620"/>
      <c r="U210" s="589">
        <f>IF(COUNTIF(L210:M213,"CUMPLE")&gt;=1,1,0)</f>
        <v>0</v>
      </c>
    </row>
    <row r="211" spans="2:21" hidden="1" x14ac:dyDescent="0.25">
      <c r="B211" s="591"/>
      <c r="C211" s="594"/>
      <c r="D211" s="594"/>
      <c r="E211" s="594"/>
      <c r="F211" s="594"/>
      <c r="G211" s="597"/>
      <c r="H211" s="600"/>
      <c r="I211" s="603"/>
      <c r="J211" s="198"/>
      <c r="K211" s="38"/>
      <c r="L211" s="198"/>
      <c r="M211" s="38"/>
      <c r="N211" s="577"/>
      <c r="O211" s="577"/>
      <c r="P211" s="580"/>
      <c r="Q211" s="584"/>
      <c r="R211" s="584"/>
      <c r="S211" s="587"/>
      <c r="T211" s="620"/>
      <c r="U211" s="589"/>
    </row>
    <row r="212" spans="2:21" hidden="1" x14ac:dyDescent="0.25">
      <c r="B212" s="591"/>
      <c r="C212" s="594"/>
      <c r="D212" s="594"/>
      <c r="E212" s="594"/>
      <c r="F212" s="594"/>
      <c r="G212" s="597"/>
      <c r="H212" s="600"/>
      <c r="I212" s="603"/>
      <c r="J212" s="198"/>
      <c r="K212" s="38"/>
      <c r="L212" s="198"/>
      <c r="M212" s="38"/>
      <c r="N212" s="577"/>
      <c r="O212" s="577"/>
      <c r="P212" s="581"/>
      <c r="Q212" s="584"/>
      <c r="R212" s="584"/>
      <c r="S212" s="587"/>
      <c r="T212" s="620"/>
      <c r="U212" s="589"/>
    </row>
    <row r="213" spans="2:21" hidden="1" x14ac:dyDescent="0.25">
      <c r="B213" s="592"/>
      <c r="C213" s="595"/>
      <c r="D213" s="595"/>
      <c r="E213" s="595"/>
      <c r="F213" s="595"/>
      <c r="G213" s="598"/>
      <c r="H213" s="601"/>
      <c r="I213" s="604"/>
      <c r="J213" s="198"/>
      <c r="K213" s="38"/>
      <c r="L213" s="198"/>
      <c r="M213" s="38"/>
      <c r="N213" s="578"/>
      <c r="O213" s="578"/>
      <c r="P213" s="582"/>
      <c r="Q213" s="585"/>
      <c r="R213" s="585"/>
      <c r="S213" s="588"/>
      <c r="T213" s="620"/>
      <c r="U213" s="589"/>
    </row>
    <row r="214" spans="2:21" hidden="1" x14ac:dyDescent="0.25">
      <c r="B214" s="590">
        <v>4</v>
      </c>
      <c r="C214" s="605"/>
      <c r="D214" s="605"/>
      <c r="E214" s="605"/>
      <c r="F214" s="605"/>
      <c r="G214" s="608"/>
      <c r="H214" s="599"/>
      <c r="I214" s="611"/>
      <c r="J214" s="198"/>
      <c r="K214" s="38"/>
      <c r="L214" s="198"/>
      <c r="M214" s="38"/>
      <c r="N214" s="576"/>
      <c r="O214" s="576"/>
      <c r="P214" s="579"/>
      <c r="Q214" s="583"/>
      <c r="R214" s="583"/>
      <c r="S214" s="586">
        <f>IF(COUNTIF(J214:K217,"CUMPLE")&gt;=1,(G214*I214),0)* (IF(N214="PRESENTÓ CERTIFICADO",1,0))* (IF(O214="ACORDE A ITEM 5.2.2 (T.R.)",1,0) )* ( IF(OR(Q214="SIN OBSERVACIÓN", Q214="REQUERIMIENTOS SUBSANADOS"),1,0)) *(IF(OR(R214="NINGUNO", R214="CUMPLEN CON LO SOLICITADO"),1,0))</f>
        <v>0</v>
      </c>
      <c r="T214" s="620"/>
      <c r="U214" s="589">
        <f>IF(COUNTIF(L214:M217,"CUMPLE")&gt;=1,1,0)</f>
        <v>0</v>
      </c>
    </row>
    <row r="215" spans="2:21" hidden="1" x14ac:dyDescent="0.25">
      <c r="B215" s="591"/>
      <c r="C215" s="606"/>
      <c r="D215" s="606"/>
      <c r="E215" s="606"/>
      <c r="F215" s="606"/>
      <c r="G215" s="609"/>
      <c r="H215" s="600"/>
      <c r="I215" s="612"/>
      <c r="J215" s="198"/>
      <c r="K215" s="38"/>
      <c r="L215" s="198"/>
      <c r="M215" s="38"/>
      <c r="N215" s="577"/>
      <c r="O215" s="577"/>
      <c r="P215" s="580"/>
      <c r="Q215" s="584"/>
      <c r="R215" s="584"/>
      <c r="S215" s="587"/>
      <c r="T215" s="620"/>
      <c r="U215" s="589"/>
    </row>
    <row r="216" spans="2:21" hidden="1" x14ac:dyDescent="0.25">
      <c r="B216" s="591"/>
      <c r="C216" s="606"/>
      <c r="D216" s="606"/>
      <c r="E216" s="606"/>
      <c r="F216" s="606"/>
      <c r="G216" s="609"/>
      <c r="H216" s="600"/>
      <c r="I216" s="612"/>
      <c r="J216" s="198"/>
      <c r="K216" s="38"/>
      <c r="L216" s="198"/>
      <c r="M216" s="38"/>
      <c r="N216" s="577"/>
      <c r="O216" s="577"/>
      <c r="P216" s="581"/>
      <c r="Q216" s="584"/>
      <c r="R216" s="584"/>
      <c r="S216" s="587"/>
      <c r="T216" s="620"/>
      <c r="U216" s="589"/>
    </row>
    <row r="217" spans="2:21" hidden="1" x14ac:dyDescent="0.25">
      <c r="B217" s="592"/>
      <c r="C217" s="607"/>
      <c r="D217" s="607"/>
      <c r="E217" s="607"/>
      <c r="F217" s="607"/>
      <c r="G217" s="610"/>
      <c r="H217" s="601"/>
      <c r="I217" s="613"/>
      <c r="J217" s="198"/>
      <c r="K217" s="38"/>
      <c r="L217" s="198"/>
      <c r="M217" s="38"/>
      <c r="N217" s="578"/>
      <c r="O217" s="578"/>
      <c r="P217" s="582"/>
      <c r="Q217" s="585"/>
      <c r="R217" s="585"/>
      <c r="S217" s="588"/>
      <c r="T217" s="620"/>
      <c r="U217" s="589"/>
    </row>
    <row r="218" spans="2:21" hidden="1" x14ac:dyDescent="0.25">
      <c r="B218" s="590">
        <v>5</v>
      </c>
      <c r="C218" s="593"/>
      <c r="D218" s="593"/>
      <c r="E218" s="593"/>
      <c r="F218" s="593"/>
      <c r="G218" s="596"/>
      <c r="H218" s="599"/>
      <c r="I218" s="602"/>
      <c r="J218" s="198"/>
      <c r="K218" s="38"/>
      <c r="L218" s="198"/>
      <c r="M218" s="38"/>
      <c r="N218" s="576"/>
      <c r="O218" s="576"/>
      <c r="P218" s="579"/>
      <c r="Q218" s="583"/>
      <c r="R218" s="583"/>
      <c r="S218" s="586">
        <f>IF(COUNTIF(J218:K221,"CUMPLE")&gt;=1,(G218*I218),0)* (IF(N218="PRESENTÓ CERTIFICADO",1,0))* (IF(O218="ACORDE A ITEM 5.2.2 (T.R.)",1,0) )* ( IF(OR(Q218="SIN OBSERVACIÓN", Q218="REQUERIMIENTOS SUBSANADOS"),1,0)) *(IF(OR(R218="NINGUNO", R218="CUMPLEN CON LO SOLICITADO"),1,0))</f>
        <v>0</v>
      </c>
      <c r="T218" s="620"/>
      <c r="U218" s="589">
        <f>IF(COUNTIF(L218:M221,"CUMPLE")&gt;=1,1,0)</f>
        <v>0</v>
      </c>
    </row>
    <row r="219" spans="2:21" hidden="1" x14ac:dyDescent="0.25">
      <c r="B219" s="591"/>
      <c r="C219" s="594"/>
      <c r="D219" s="594"/>
      <c r="E219" s="594"/>
      <c r="F219" s="594"/>
      <c r="G219" s="597"/>
      <c r="H219" s="600"/>
      <c r="I219" s="603"/>
      <c r="J219" s="198"/>
      <c r="K219" s="38"/>
      <c r="L219" s="198"/>
      <c r="M219" s="38"/>
      <c r="N219" s="577"/>
      <c r="O219" s="577"/>
      <c r="P219" s="580"/>
      <c r="Q219" s="584"/>
      <c r="R219" s="584"/>
      <c r="S219" s="587"/>
      <c r="T219" s="620"/>
      <c r="U219" s="589"/>
    </row>
    <row r="220" spans="2:21" hidden="1" x14ac:dyDescent="0.25">
      <c r="B220" s="591"/>
      <c r="C220" s="594"/>
      <c r="D220" s="594"/>
      <c r="E220" s="594"/>
      <c r="F220" s="594"/>
      <c r="G220" s="597"/>
      <c r="H220" s="600"/>
      <c r="I220" s="603"/>
      <c r="J220" s="198"/>
      <c r="K220" s="38"/>
      <c r="L220" s="198"/>
      <c r="M220" s="38"/>
      <c r="N220" s="577"/>
      <c r="O220" s="577"/>
      <c r="P220" s="581"/>
      <c r="Q220" s="584"/>
      <c r="R220" s="584"/>
      <c r="S220" s="587"/>
      <c r="T220" s="620"/>
      <c r="U220" s="589"/>
    </row>
    <row r="221" spans="2:21" hidden="1" x14ac:dyDescent="0.25">
      <c r="B221" s="592"/>
      <c r="C221" s="595"/>
      <c r="D221" s="595"/>
      <c r="E221" s="595"/>
      <c r="F221" s="595"/>
      <c r="G221" s="598"/>
      <c r="H221" s="601"/>
      <c r="I221" s="604"/>
      <c r="J221" s="198"/>
      <c r="K221" s="38"/>
      <c r="L221" s="198"/>
      <c r="M221" s="38"/>
      <c r="N221" s="578"/>
      <c r="O221" s="578"/>
      <c r="P221" s="582"/>
      <c r="Q221" s="585"/>
      <c r="R221" s="585"/>
      <c r="S221" s="588"/>
      <c r="T221" s="621"/>
      <c r="U221" s="589"/>
    </row>
    <row r="222" spans="2:21" ht="18" hidden="1" x14ac:dyDescent="0.25">
      <c r="B222" s="565" t="str">
        <f>IF(S223=" "," ",IF(S223&gt;=$H$6,"CUMPLE CON LA EXPERIENCIA REQUERIDA","NO CUMPLE CON LA EXPERIENCIA REQUERIDA"))</f>
        <v>NO CUMPLE CON LA EXPERIENCIA REQUERIDA</v>
      </c>
      <c r="C222" s="566"/>
      <c r="D222" s="566"/>
      <c r="E222" s="566"/>
      <c r="F222" s="566"/>
      <c r="G222" s="566"/>
      <c r="H222" s="566"/>
      <c r="I222" s="566"/>
      <c r="J222" s="566"/>
      <c r="K222" s="566"/>
      <c r="L222" s="566"/>
      <c r="M222" s="566"/>
      <c r="N222" s="566"/>
      <c r="O222" s="567"/>
      <c r="P222" s="571" t="s">
        <v>52</v>
      </c>
      <c r="Q222" s="572"/>
      <c r="R222" s="573"/>
      <c r="S222" s="44">
        <f>IF(T202="SI",SUM(S202:S221),0)</f>
        <v>0</v>
      </c>
      <c r="T222" s="574" t="str">
        <f>IF(S223=" "," ",IF(S223&gt;=$H$6,"CUMPLE","NO CUMPLE"))</f>
        <v>NO CUMPLE</v>
      </c>
      <c r="U222" s="28"/>
    </row>
    <row r="223" spans="2:21" ht="18" hidden="1" x14ac:dyDescent="0.25">
      <c r="B223" s="568"/>
      <c r="C223" s="569"/>
      <c r="D223" s="569"/>
      <c r="E223" s="569"/>
      <c r="F223" s="569"/>
      <c r="G223" s="569"/>
      <c r="H223" s="569"/>
      <c r="I223" s="569"/>
      <c r="J223" s="569"/>
      <c r="K223" s="569"/>
      <c r="L223" s="569"/>
      <c r="M223" s="569"/>
      <c r="N223" s="569"/>
      <c r="O223" s="570"/>
      <c r="P223" s="571" t="s">
        <v>53</v>
      </c>
      <c r="Q223" s="572"/>
      <c r="R223" s="573"/>
      <c r="S223" s="44">
        <f>IFERROR((S222/$P$6)," ")</f>
        <v>0</v>
      </c>
      <c r="T223" s="575"/>
      <c r="U223" s="41"/>
    </row>
    <row r="224" spans="2:21" hidden="1" x14ac:dyDescent="0.25"/>
    <row r="225" spans="2:21" hidden="1" x14ac:dyDescent="0.25"/>
    <row r="226" spans="2:21" ht="33.75" hidden="1" x14ac:dyDescent="0.25">
      <c r="B226" s="26">
        <v>9</v>
      </c>
      <c r="C226" s="630" t="s">
        <v>31</v>
      </c>
      <c r="D226" s="631"/>
      <c r="E226" s="632"/>
      <c r="F226" s="633">
        <f>IFERROR(VLOOKUP(B226,LISTA_OFERENTES,2,FALSE)," ")</f>
        <v>0</v>
      </c>
      <c r="G226" s="634"/>
      <c r="H226" s="634"/>
      <c r="I226" s="634"/>
      <c r="J226" s="634"/>
      <c r="K226" s="634"/>
      <c r="L226" s="634"/>
      <c r="M226" s="634"/>
      <c r="N226" s="634"/>
      <c r="O226" s="635"/>
      <c r="P226" s="636" t="s">
        <v>32</v>
      </c>
      <c r="Q226" s="637"/>
      <c r="R226" s="638"/>
      <c r="S226" s="27">
        <v>1</v>
      </c>
      <c r="T226" s="28"/>
    </row>
    <row r="227" spans="2:21" hidden="1" x14ac:dyDescent="0.25">
      <c r="B227" s="625" t="s">
        <v>33</v>
      </c>
      <c r="C227" s="614" t="s">
        <v>34</v>
      </c>
      <c r="D227" s="614" t="s">
        <v>35</v>
      </c>
      <c r="E227" s="614" t="s">
        <v>36</v>
      </c>
      <c r="F227" s="614" t="s">
        <v>37</v>
      </c>
      <c r="G227" s="614" t="s">
        <v>38</v>
      </c>
      <c r="H227" s="614" t="s">
        <v>39</v>
      </c>
      <c r="I227" s="614" t="s">
        <v>40</v>
      </c>
      <c r="J227" s="627" t="s">
        <v>41</v>
      </c>
      <c r="K227" s="628"/>
      <c r="L227" s="628"/>
      <c r="M227" s="629"/>
      <c r="N227" s="614" t="s">
        <v>42</v>
      </c>
      <c r="O227" s="614" t="s">
        <v>43</v>
      </c>
      <c r="P227" s="627" t="s">
        <v>44</v>
      </c>
      <c r="Q227" s="629"/>
      <c r="R227" s="614" t="s">
        <v>45</v>
      </c>
      <c r="S227" s="614" t="s">
        <v>46</v>
      </c>
      <c r="T227" s="614" t="str">
        <f>+$T$11</f>
        <v>CUMPLE CON EL REQUERIMIENTO DE HABER  CLASIFICADO EN EL CODIGO 7210215  DE LA UNSCPS</v>
      </c>
      <c r="U227" s="614" t="str">
        <f>+$U$11</f>
        <v xml:space="preserve">VERIFICACIÓN CONDICIÓN DE EXPERIENCIA  </v>
      </c>
    </row>
    <row r="228" spans="2:21" hidden="1" x14ac:dyDescent="0.25">
      <c r="B228" s="626"/>
      <c r="C228" s="615"/>
      <c r="D228" s="615"/>
      <c r="E228" s="615"/>
      <c r="F228" s="615"/>
      <c r="G228" s="615"/>
      <c r="H228" s="615"/>
      <c r="I228" s="615"/>
      <c r="J228" s="616" t="s">
        <v>49</v>
      </c>
      <c r="K228" s="617"/>
      <c r="L228" s="617"/>
      <c r="M228" s="618"/>
      <c r="N228" s="615"/>
      <c r="O228" s="615"/>
      <c r="P228" s="33" t="s">
        <v>10</v>
      </c>
      <c r="Q228" s="33" t="s">
        <v>50</v>
      </c>
      <c r="R228" s="615"/>
      <c r="S228" s="615"/>
      <c r="T228" s="615"/>
      <c r="U228" s="615"/>
    </row>
    <row r="229" spans="2:21" ht="15.95" hidden="1" customHeight="1" x14ac:dyDescent="0.25">
      <c r="B229" s="590">
        <v>1</v>
      </c>
      <c r="C229" s="593"/>
      <c r="D229" s="593"/>
      <c r="E229" s="593"/>
      <c r="F229" s="593"/>
      <c r="G229" s="596"/>
      <c r="H229" s="599"/>
      <c r="I229" s="602"/>
      <c r="J229" s="198"/>
      <c r="K229" s="38"/>
      <c r="L229" s="198"/>
      <c r="M229" s="38"/>
      <c r="N229" s="576"/>
      <c r="O229" s="576"/>
      <c r="P229" s="579"/>
      <c r="Q229" s="583"/>
      <c r="R229" s="583"/>
      <c r="S229" s="586">
        <f>IF(COUNTIF(J229:K232,"CUMPLE")&gt;=1,(G229*I229),0)* (IF(N229="PRESENTÓ CERTIFICADO",1,0))* (IF(O229="ACORDE A ITEM 5.2.2 (T.R.)",1,0) )* ( IF(OR(Q229="SIN OBSERVACIÓN", Q229="REQUERIMIENTOS SUBSANADOS"),1,0)) *(IF(OR(R229="NINGUNO", R229="CUMPLEN CON LO SOLICITADO"),1,0))</f>
        <v>0</v>
      </c>
      <c r="T229" s="619" t="s">
        <v>160</v>
      </c>
      <c r="U229" s="589">
        <f>IF(COUNTIF(J229:K232,"CUMPLE")&gt;=1,1,0)</f>
        <v>0</v>
      </c>
    </row>
    <row r="230" spans="2:21" ht="15.95" hidden="1" customHeight="1" x14ac:dyDescent="0.25">
      <c r="B230" s="591"/>
      <c r="C230" s="594"/>
      <c r="D230" s="594"/>
      <c r="E230" s="594"/>
      <c r="F230" s="594"/>
      <c r="G230" s="597"/>
      <c r="H230" s="600"/>
      <c r="I230" s="603"/>
      <c r="J230" s="198"/>
      <c r="K230" s="38"/>
      <c r="L230" s="198"/>
      <c r="M230" s="38"/>
      <c r="N230" s="577"/>
      <c r="O230" s="577"/>
      <c r="P230" s="581"/>
      <c r="Q230" s="584"/>
      <c r="R230" s="584"/>
      <c r="S230" s="587"/>
      <c r="T230" s="620"/>
      <c r="U230" s="589"/>
    </row>
    <row r="231" spans="2:21" ht="15.95" hidden="1" customHeight="1" x14ac:dyDescent="0.25">
      <c r="B231" s="591"/>
      <c r="C231" s="594"/>
      <c r="D231" s="594"/>
      <c r="E231" s="594"/>
      <c r="F231" s="594"/>
      <c r="G231" s="597"/>
      <c r="H231" s="600"/>
      <c r="I231" s="603"/>
      <c r="J231" s="198"/>
      <c r="K231" s="38"/>
      <c r="L231" s="198"/>
      <c r="M231" s="38"/>
      <c r="N231" s="577"/>
      <c r="O231" s="577"/>
      <c r="P231" s="581"/>
      <c r="Q231" s="584"/>
      <c r="R231" s="584"/>
      <c r="S231" s="587"/>
      <c r="T231" s="620"/>
      <c r="U231" s="589"/>
    </row>
    <row r="232" spans="2:21" ht="15.95" hidden="1" customHeight="1" x14ac:dyDescent="0.25">
      <c r="B232" s="592"/>
      <c r="C232" s="595"/>
      <c r="D232" s="595"/>
      <c r="E232" s="595"/>
      <c r="F232" s="595"/>
      <c r="G232" s="598"/>
      <c r="H232" s="601"/>
      <c r="I232" s="604"/>
      <c r="J232" s="198"/>
      <c r="K232" s="38"/>
      <c r="L232" s="198"/>
      <c r="M232" s="38"/>
      <c r="N232" s="578"/>
      <c r="O232" s="578"/>
      <c r="P232" s="582"/>
      <c r="Q232" s="585"/>
      <c r="R232" s="585"/>
      <c r="S232" s="588"/>
      <c r="T232" s="620"/>
      <c r="U232" s="589"/>
    </row>
    <row r="233" spans="2:21" hidden="1" x14ac:dyDescent="0.25">
      <c r="B233" s="590">
        <v>2</v>
      </c>
      <c r="C233" s="605"/>
      <c r="D233" s="605"/>
      <c r="E233" s="622"/>
      <c r="F233" s="605"/>
      <c r="G233" s="608"/>
      <c r="H233" s="599"/>
      <c r="I233" s="611"/>
      <c r="J233" s="198"/>
      <c r="K233" s="38"/>
      <c r="L233" s="198"/>
      <c r="M233" s="38"/>
      <c r="N233" s="576"/>
      <c r="O233" s="576"/>
      <c r="P233" s="579"/>
      <c r="Q233" s="583"/>
      <c r="R233" s="583"/>
      <c r="S233" s="586">
        <f>IF(COUNTIF(J233:K236,"CUMPLE")&gt;=1,(G233*I233),0)* (IF(N233="PRESENTÓ CERTIFICADO",1,0))* (IF(O233="ACORDE A ITEM 5.2.2 (T.R.)",1,0) )* ( IF(OR(Q233="SIN OBSERVACIÓN", Q233="REQUERIMIENTOS SUBSANADOS"),1,0)) *(IF(OR(R233="NINGUNO", R233="CUMPLEN CON LO SOLICITADO"),1,0))</f>
        <v>0</v>
      </c>
      <c r="T233" s="620"/>
      <c r="U233" s="589">
        <f>IF(COUNTIF(L233:M236,"CUMPLE")&gt;=1,1,0)</f>
        <v>0</v>
      </c>
    </row>
    <row r="234" spans="2:21" hidden="1" x14ac:dyDescent="0.25">
      <c r="B234" s="591"/>
      <c r="C234" s="606"/>
      <c r="D234" s="606"/>
      <c r="E234" s="623"/>
      <c r="F234" s="606"/>
      <c r="G234" s="609"/>
      <c r="H234" s="600"/>
      <c r="I234" s="612"/>
      <c r="J234" s="198"/>
      <c r="K234" s="38"/>
      <c r="L234" s="198"/>
      <c r="M234" s="38"/>
      <c r="N234" s="577"/>
      <c r="O234" s="577"/>
      <c r="P234" s="580"/>
      <c r="Q234" s="584"/>
      <c r="R234" s="584"/>
      <c r="S234" s="587"/>
      <c r="T234" s="620"/>
      <c r="U234" s="589"/>
    </row>
    <row r="235" spans="2:21" hidden="1" x14ac:dyDescent="0.25">
      <c r="B235" s="591"/>
      <c r="C235" s="606"/>
      <c r="D235" s="606"/>
      <c r="E235" s="623"/>
      <c r="F235" s="606"/>
      <c r="G235" s="609"/>
      <c r="H235" s="600"/>
      <c r="I235" s="612"/>
      <c r="J235" s="198"/>
      <c r="K235" s="38"/>
      <c r="L235" s="198"/>
      <c r="M235" s="38"/>
      <c r="N235" s="577"/>
      <c r="O235" s="577"/>
      <c r="P235" s="581"/>
      <c r="Q235" s="584"/>
      <c r="R235" s="584"/>
      <c r="S235" s="587"/>
      <c r="T235" s="620"/>
      <c r="U235" s="589"/>
    </row>
    <row r="236" spans="2:21" hidden="1" x14ac:dyDescent="0.25">
      <c r="B236" s="592"/>
      <c r="C236" s="607"/>
      <c r="D236" s="607"/>
      <c r="E236" s="624"/>
      <c r="F236" s="607"/>
      <c r="G236" s="610"/>
      <c r="H236" s="601"/>
      <c r="I236" s="613"/>
      <c r="J236" s="198"/>
      <c r="K236" s="38"/>
      <c r="L236" s="198"/>
      <c r="M236" s="38"/>
      <c r="N236" s="578"/>
      <c r="O236" s="578"/>
      <c r="P236" s="582"/>
      <c r="Q236" s="585"/>
      <c r="R236" s="585"/>
      <c r="S236" s="588"/>
      <c r="T236" s="620"/>
      <c r="U236" s="589"/>
    </row>
    <row r="237" spans="2:21" hidden="1" x14ac:dyDescent="0.25">
      <c r="B237" s="590">
        <v>3</v>
      </c>
      <c r="C237" s="593"/>
      <c r="D237" s="593"/>
      <c r="E237" s="593"/>
      <c r="F237" s="593"/>
      <c r="G237" s="596"/>
      <c r="H237" s="599"/>
      <c r="I237" s="602"/>
      <c r="J237" s="198"/>
      <c r="K237" s="38"/>
      <c r="L237" s="198"/>
      <c r="M237" s="38"/>
      <c r="N237" s="576"/>
      <c r="O237" s="576"/>
      <c r="P237" s="579"/>
      <c r="Q237" s="583"/>
      <c r="R237" s="583"/>
      <c r="S237" s="586">
        <f>IF(COUNTIF(J237:K240,"CUMPLE")&gt;=1,(G237*I237),0)* (IF(N237="PRESENTÓ CERTIFICADO",1,0))* (IF(O237="ACORDE A ITEM 5.2.2 (T.R.)",1,0) )* ( IF(OR(Q237="SIN OBSERVACIÓN", Q237="REQUERIMIENTOS SUBSANADOS"),1,0)) *(IF(OR(R237="NINGUNO", R237="CUMPLEN CON LO SOLICITADO"),1,0))</f>
        <v>0</v>
      </c>
      <c r="T237" s="620"/>
      <c r="U237" s="589">
        <f>IF(COUNTIF(L237:M240,"CUMPLE")&gt;=1,1,0)</f>
        <v>0</v>
      </c>
    </row>
    <row r="238" spans="2:21" hidden="1" x14ac:dyDescent="0.25">
      <c r="B238" s="591"/>
      <c r="C238" s="594"/>
      <c r="D238" s="594"/>
      <c r="E238" s="594"/>
      <c r="F238" s="594"/>
      <c r="G238" s="597"/>
      <c r="H238" s="600"/>
      <c r="I238" s="603"/>
      <c r="J238" s="198"/>
      <c r="K238" s="38"/>
      <c r="L238" s="198"/>
      <c r="M238" s="38"/>
      <c r="N238" s="577"/>
      <c r="O238" s="577"/>
      <c r="P238" s="580"/>
      <c r="Q238" s="584"/>
      <c r="R238" s="584"/>
      <c r="S238" s="587"/>
      <c r="T238" s="620"/>
      <c r="U238" s="589"/>
    </row>
    <row r="239" spans="2:21" hidden="1" x14ac:dyDescent="0.25">
      <c r="B239" s="591"/>
      <c r="C239" s="594"/>
      <c r="D239" s="594"/>
      <c r="E239" s="594"/>
      <c r="F239" s="594"/>
      <c r="G239" s="597"/>
      <c r="H239" s="600"/>
      <c r="I239" s="603"/>
      <c r="J239" s="198"/>
      <c r="K239" s="38"/>
      <c r="L239" s="198"/>
      <c r="M239" s="38"/>
      <c r="N239" s="577"/>
      <c r="O239" s="577"/>
      <c r="P239" s="581"/>
      <c r="Q239" s="584"/>
      <c r="R239" s="584"/>
      <c r="S239" s="587"/>
      <c r="T239" s="620"/>
      <c r="U239" s="589"/>
    </row>
    <row r="240" spans="2:21" hidden="1" x14ac:dyDescent="0.25">
      <c r="B240" s="592"/>
      <c r="C240" s="595"/>
      <c r="D240" s="595"/>
      <c r="E240" s="595"/>
      <c r="F240" s="595"/>
      <c r="G240" s="598"/>
      <c r="H240" s="601"/>
      <c r="I240" s="604"/>
      <c r="J240" s="198"/>
      <c r="K240" s="38"/>
      <c r="L240" s="198"/>
      <c r="M240" s="38"/>
      <c r="N240" s="578"/>
      <c r="O240" s="578"/>
      <c r="P240" s="582"/>
      <c r="Q240" s="585"/>
      <c r="R240" s="585"/>
      <c r="S240" s="588"/>
      <c r="T240" s="620"/>
      <c r="U240" s="589"/>
    </row>
    <row r="241" spans="2:21" hidden="1" x14ac:dyDescent="0.25">
      <c r="B241" s="590">
        <v>4</v>
      </c>
      <c r="C241" s="605"/>
      <c r="D241" s="605"/>
      <c r="E241" s="605"/>
      <c r="F241" s="605"/>
      <c r="G241" s="608"/>
      <c r="H241" s="599"/>
      <c r="I241" s="611"/>
      <c r="J241" s="198"/>
      <c r="K241" s="38"/>
      <c r="L241" s="198"/>
      <c r="M241" s="38"/>
      <c r="N241" s="576"/>
      <c r="O241" s="576"/>
      <c r="P241" s="579"/>
      <c r="Q241" s="583"/>
      <c r="R241" s="583"/>
      <c r="S241" s="586">
        <f>IF(COUNTIF(J241:K244,"CUMPLE")&gt;=1,(G241*I241),0)* (IF(N241="PRESENTÓ CERTIFICADO",1,0))* (IF(O241="ACORDE A ITEM 5.2.2 (T.R.)",1,0) )* ( IF(OR(Q241="SIN OBSERVACIÓN", Q241="REQUERIMIENTOS SUBSANADOS"),1,0)) *(IF(OR(R241="NINGUNO", R241="CUMPLEN CON LO SOLICITADO"),1,0))</f>
        <v>0</v>
      </c>
      <c r="T241" s="620"/>
      <c r="U241" s="589">
        <f>IF(COUNTIF(L241:M244,"CUMPLE")&gt;=1,1,0)</f>
        <v>0</v>
      </c>
    </row>
    <row r="242" spans="2:21" hidden="1" x14ac:dyDescent="0.25">
      <c r="B242" s="591"/>
      <c r="C242" s="606"/>
      <c r="D242" s="606"/>
      <c r="E242" s="606"/>
      <c r="F242" s="606"/>
      <c r="G242" s="609"/>
      <c r="H242" s="600"/>
      <c r="I242" s="612"/>
      <c r="J242" s="198"/>
      <c r="K242" s="38"/>
      <c r="L242" s="198"/>
      <c r="M242" s="38"/>
      <c r="N242" s="577"/>
      <c r="O242" s="577"/>
      <c r="P242" s="580"/>
      <c r="Q242" s="584"/>
      <c r="R242" s="584"/>
      <c r="S242" s="587"/>
      <c r="T242" s="620"/>
      <c r="U242" s="589"/>
    </row>
    <row r="243" spans="2:21" hidden="1" x14ac:dyDescent="0.25">
      <c r="B243" s="591"/>
      <c r="C243" s="606"/>
      <c r="D243" s="606"/>
      <c r="E243" s="606"/>
      <c r="F243" s="606"/>
      <c r="G243" s="609"/>
      <c r="H243" s="600"/>
      <c r="I243" s="612"/>
      <c r="J243" s="198"/>
      <c r="K243" s="38"/>
      <c r="L243" s="198"/>
      <c r="M243" s="38"/>
      <c r="N243" s="577"/>
      <c r="O243" s="577"/>
      <c r="P243" s="581"/>
      <c r="Q243" s="584"/>
      <c r="R243" s="584"/>
      <c r="S243" s="587"/>
      <c r="T243" s="620"/>
      <c r="U243" s="589"/>
    </row>
    <row r="244" spans="2:21" hidden="1" x14ac:dyDescent="0.25">
      <c r="B244" s="592"/>
      <c r="C244" s="607"/>
      <c r="D244" s="607"/>
      <c r="E244" s="607"/>
      <c r="F244" s="607"/>
      <c r="G244" s="610"/>
      <c r="H244" s="601"/>
      <c r="I244" s="613"/>
      <c r="J244" s="198"/>
      <c r="K244" s="38"/>
      <c r="L244" s="198"/>
      <c r="M244" s="38"/>
      <c r="N244" s="578"/>
      <c r="O244" s="578"/>
      <c r="P244" s="582"/>
      <c r="Q244" s="585"/>
      <c r="R244" s="585"/>
      <c r="S244" s="588"/>
      <c r="T244" s="620"/>
      <c r="U244" s="589"/>
    </row>
    <row r="245" spans="2:21" hidden="1" x14ac:dyDescent="0.25">
      <c r="B245" s="590">
        <v>5</v>
      </c>
      <c r="C245" s="593"/>
      <c r="D245" s="593"/>
      <c r="E245" s="593"/>
      <c r="F245" s="593"/>
      <c r="G245" s="596"/>
      <c r="H245" s="599"/>
      <c r="I245" s="602"/>
      <c r="J245" s="198"/>
      <c r="K245" s="38"/>
      <c r="L245" s="198"/>
      <c r="M245" s="38"/>
      <c r="N245" s="576"/>
      <c r="O245" s="576"/>
      <c r="P245" s="579"/>
      <c r="Q245" s="583"/>
      <c r="R245" s="583"/>
      <c r="S245" s="586">
        <f>IF(COUNTIF(J245:K248,"CUMPLE")&gt;=1,(G245*I245),0)* (IF(N245="PRESENTÓ CERTIFICADO",1,0))* (IF(O245="ACORDE A ITEM 5.2.2 (T.R.)",1,0) )* ( IF(OR(Q245="SIN OBSERVACIÓN", Q245="REQUERIMIENTOS SUBSANADOS"),1,0)) *(IF(OR(R245="NINGUNO", R245="CUMPLEN CON LO SOLICITADO"),1,0))</f>
        <v>0</v>
      </c>
      <c r="T245" s="620"/>
      <c r="U245" s="589">
        <f>IF(COUNTIF(L245:M248,"CUMPLE")&gt;=1,1,0)</f>
        <v>0</v>
      </c>
    </row>
    <row r="246" spans="2:21" hidden="1" x14ac:dyDescent="0.25">
      <c r="B246" s="591"/>
      <c r="C246" s="594"/>
      <c r="D246" s="594"/>
      <c r="E246" s="594"/>
      <c r="F246" s="594"/>
      <c r="G246" s="597"/>
      <c r="H246" s="600"/>
      <c r="I246" s="603"/>
      <c r="J246" s="198"/>
      <c r="K246" s="38"/>
      <c r="L246" s="198"/>
      <c r="M246" s="38"/>
      <c r="N246" s="577"/>
      <c r="O246" s="577"/>
      <c r="P246" s="580"/>
      <c r="Q246" s="584"/>
      <c r="R246" s="584"/>
      <c r="S246" s="587"/>
      <c r="T246" s="620"/>
      <c r="U246" s="589"/>
    </row>
    <row r="247" spans="2:21" hidden="1" x14ac:dyDescent="0.25">
      <c r="B247" s="591"/>
      <c r="C247" s="594"/>
      <c r="D247" s="594"/>
      <c r="E247" s="594"/>
      <c r="F247" s="594"/>
      <c r="G247" s="597"/>
      <c r="H247" s="600"/>
      <c r="I247" s="603"/>
      <c r="J247" s="198"/>
      <c r="K247" s="38"/>
      <c r="L247" s="198"/>
      <c r="M247" s="38"/>
      <c r="N247" s="577"/>
      <c r="O247" s="577"/>
      <c r="P247" s="581"/>
      <c r="Q247" s="584"/>
      <c r="R247" s="584"/>
      <c r="S247" s="587"/>
      <c r="T247" s="620"/>
      <c r="U247" s="589"/>
    </row>
    <row r="248" spans="2:21" hidden="1" x14ac:dyDescent="0.25">
      <c r="B248" s="592"/>
      <c r="C248" s="595"/>
      <c r="D248" s="595"/>
      <c r="E248" s="595"/>
      <c r="F248" s="595"/>
      <c r="G248" s="598"/>
      <c r="H248" s="601"/>
      <c r="I248" s="604"/>
      <c r="J248" s="198"/>
      <c r="K248" s="38"/>
      <c r="L248" s="198"/>
      <c r="M248" s="38"/>
      <c r="N248" s="578"/>
      <c r="O248" s="578"/>
      <c r="P248" s="582"/>
      <c r="Q248" s="585"/>
      <c r="R248" s="585"/>
      <c r="S248" s="588"/>
      <c r="T248" s="621"/>
      <c r="U248" s="589"/>
    </row>
    <row r="249" spans="2:21" ht="18" hidden="1" x14ac:dyDescent="0.25">
      <c r="B249" s="565" t="str">
        <f>IF(S250=" "," ",IF(S250&gt;=$H$6,"CUMPLE CON LA EXPERIENCIA REQUERIDA","NO CUMPLE CON LA EXPERIENCIA REQUERIDA"))</f>
        <v>NO CUMPLE CON LA EXPERIENCIA REQUERIDA</v>
      </c>
      <c r="C249" s="566"/>
      <c r="D249" s="566"/>
      <c r="E249" s="566"/>
      <c r="F249" s="566"/>
      <c r="G249" s="566"/>
      <c r="H249" s="566"/>
      <c r="I249" s="566"/>
      <c r="J249" s="566"/>
      <c r="K249" s="566"/>
      <c r="L249" s="566"/>
      <c r="M249" s="566"/>
      <c r="N249" s="566"/>
      <c r="O249" s="567"/>
      <c r="P249" s="571" t="s">
        <v>52</v>
      </c>
      <c r="Q249" s="572"/>
      <c r="R249" s="573"/>
      <c r="S249" s="44">
        <f>IF(T229="SI",SUM(S229:S248),0)</f>
        <v>0</v>
      </c>
      <c r="T249" s="574" t="str">
        <f>IF(S250=" "," ",IF(S250&gt;=$H$6,"CUMPLE","NO CUMPLE"))</f>
        <v>NO CUMPLE</v>
      </c>
      <c r="U249" s="28"/>
    </row>
    <row r="250" spans="2:21" ht="18" hidden="1" x14ac:dyDescent="0.25">
      <c r="B250" s="568"/>
      <c r="C250" s="569"/>
      <c r="D250" s="569"/>
      <c r="E250" s="569"/>
      <c r="F250" s="569"/>
      <c r="G250" s="569"/>
      <c r="H250" s="569"/>
      <c r="I250" s="569"/>
      <c r="J250" s="569"/>
      <c r="K250" s="569"/>
      <c r="L250" s="569"/>
      <c r="M250" s="569"/>
      <c r="N250" s="569"/>
      <c r="O250" s="570"/>
      <c r="P250" s="571" t="s">
        <v>53</v>
      </c>
      <c r="Q250" s="572"/>
      <c r="R250" s="573"/>
      <c r="S250" s="44">
        <f>IFERROR((S249/$P$6)," ")</f>
        <v>0</v>
      </c>
      <c r="T250" s="575"/>
      <c r="U250" s="41"/>
    </row>
    <row r="251" spans="2:21" hidden="1" x14ac:dyDescent="0.25"/>
    <row r="252" spans="2:21" hidden="1" x14ac:dyDescent="0.25"/>
    <row r="253" spans="2:21" ht="33.75" hidden="1" x14ac:dyDescent="0.25">
      <c r="B253" s="26">
        <v>10</v>
      </c>
      <c r="C253" s="630" t="s">
        <v>31</v>
      </c>
      <c r="D253" s="631"/>
      <c r="E253" s="632"/>
      <c r="F253" s="633">
        <f>IFERROR(VLOOKUP(B253,LISTA_OFERENTES,2,FALSE)," ")</f>
        <v>0</v>
      </c>
      <c r="G253" s="634"/>
      <c r="H253" s="634"/>
      <c r="I253" s="634"/>
      <c r="J253" s="634"/>
      <c r="K253" s="634"/>
      <c r="L253" s="634"/>
      <c r="M253" s="634"/>
      <c r="N253" s="634"/>
      <c r="O253" s="635"/>
      <c r="P253" s="636" t="s">
        <v>32</v>
      </c>
      <c r="Q253" s="637"/>
      <c r="R253" s="638"/>
      <c r="S253" s="27">
        <v>1</v>
      </c>
      <c r="T253" s="28"/>
    </row>
    <row r="254" spans="2:21" hidden="1" x14ac:dyDescent="0.25">
      <c r="B254" s="625" t="s">
        <v>33</v>
      </c>
      <c r="C254" s="614" t="s">
        <v>34</v>
      </c>
      <c r="D254" s="614" t="s">
        <v>35</v>
      </c>
      <c r="E254" s="614" t="s">
        <v>36</v>
      </c>
      <c r="F254" s="614" t="s">
        <v>37</v>
      </c>
      <c r="G254" s="614" t="s">
        <v>38</v>
      </c>
      <c r="H254" s="614" t="s">
        <v>39</v>
      </c>
      <c r="I254" s="614" t="s">
        <v>40</v>
      </c>
      <c r="J254" s="627" t="s">
        <v>41</v>
      </c>
      <c r="K254" s="628"/>
      <c r="L254" s="628"/>
      <c r="M254" s="629"/>
      <c r="N254" s="614" t="s">
        <v>42</v>
      </c>
      <c r="O254" s="614" t="s">
        <v>43</v>
      </c>
      <c r="P254" s="627" t="s">
        <v>44</v>
      </c>
      <c r="Q254" s="629"/>
      <c r="R254" s="614" t="s">
        <v>45</v>
      </c>
      <c r="S254" s="614" t="s">
        <v>46</v>
      </c>
      <c r="T254" s="614" t="str">
        <f>+$T$11</f>
        <v>CUMPLE CON EL REQUERIMIENTO DE HABER  CLASIFICADO EN EL CODIGO 7210215  DE LA UNSCPS</v>
      </c>
      <c r="U254" s="614" t="str">
        <f>+$U$11</f>
        <v xml:space="preserve">VERIFICACIÓN CONDICIÓN DE EXPERIENCIA  </v>
      </c>
    </row>
    <row r="255" spans="2:21" hidden="1" x14ac:dyDescent="0.25">
      <c r="B255" s="626"/>
      <c r="C255" s="615"/>
      <c r="D255" s="615"/>
      <c r="E255" s="615"/>
      <c r="F255" s="615"/>
      <c r="G255" s="615"/>
      <c r="H255" s="615"/>
      <c r="I255" s="615"/>
      <c r="J255" s="616" t="s">
        <v>49</v>
      </c>
      <c r="K255" s="617"/>
      <c r="L255" s="617"/>
      <c r="M255" s="618"/>
      <c r="N255" s="615"/>
      <c r="O255" s="615"/>
      <c r="P255" s="33" t="s">
        <v>10</v>
      </c>
      <c r="Q255" s="33" t="s">
        <v>50</v>
      </c>
      <c r="R255" s="615"/>
      <c r="S255" s="615"/>
      <c r="T255" s="615"/>
      <c r="U255" s="615"/>
    </row>
    <row r="256" spans="2:21" ht="15.95" hidden="1" customHeight="1" x14ac:dyDescent="0.25">
      <c r="B256" s="590">
        <v>1</v>
      </c>
      <c r="C256" s="593"/>
      <c r="D256" s="593"/>
      <c r="E256" s="593"/>
      <c r="F256" s="593"/>
      <c r="G256" s="596"/>
      <c r="H256" s="599"/>
      <c r="I256" s="602"/>
      <c r="J256" s="198"/>
      <c r="K256" s="38"/>
      <c r="L256" s="198"/>
      <c r="M256" s="38"/>
      <c r="N256" s="576"/>
      <c r="O256" s="576"/>
      <c r="P256" s="579"/>
      <c r="Q256" s="583"/>
      <c r="R256" s="583"/>
      <c r="S256" s="586">
        <f>IF(COUNTIF(J256:K259,"CUMPLE")&gt;=1,(G256*I256),0)* (IF(N256="PRESENTÓ CERTIFICADO",1,0))* (IF(O256="ACORDE A ITEM 5.2.2 (T.R.)",1,0) )* ( IF(OR(Q256="SIN OBSERVACIÓN", Q256="REQUERIMIENTOS SUBSANADOS"),1,0)) *(IF(OR(R256="NINGUNO", R256="CUMPLEN CON LO SOLICITADO"),1,0))</f>
        <v>0</v>
      </c>
      <c r="T256" s="619" t="s">
        <v>160</v>
      </c>
      <c r="U256" s="589">
        <f t="shared" ref="U256" si="19">IF(COUNTIF(J256:K259,"CUMPLE")&gt;=1,1,0)</f>
        <v>0</v>
      </c>
    </row>
    <row r="257" spans="2:21" ht="15.95" hidden="1" customHeight="1" x14ac:dyDescent="0.25">
      <c r="B257" s="591"/>
      <c r="C257" s="594"/>
      <c r="D257" s="594"/>
      <c r="E257" s="594"/>
      <c r="F257" s="594"/>
      <c r="G257" s="597"/>
      <c r="H257" s="600"/>
      <c r="I257" s="603"/>
      <c r="J257" s="198"/>
      <c r="K257" s="38"/>
      <c r="L257" s="198"/>
      <c r="M257" s="38"/>
      <c r="N257" s="577"/>
      <c r="O257" s="577"/>
      <c r="P257" s="581"/>
      <c r="Q257" s="584"/>
      <c r="R257" s="584"/>
      <c r="S257" s="587"/>
      <c r="T257" s="620"/>
      <c r="U257" s="589"/>
    </row>
    <row r="258" spans="2:21" ht="15.95" hidden="1" customHeight="1" x14ac:dyDescent="0.25">
      <c r="B258" s="591"/>
      <c r="C258" s="594"/>
      <c r="D258" s="594"/>
      <c r="E258" s="594"/>
      <c r="F258" s="594"/>
      <c r="G258" s="597"/>
      <c r="H258" s="600"/>
      <c r="I258" s="603"/>
      <c r="J258" s="198"/>
      <c r="K258" s="38"/>
      <c r="L258" s="198"/>
      <c r="M258" s="38"/>
      <c r="N258" s="577"/>
      <c r="O258" s="577"/>
      <c r="P258" s="581"/>
      <c r="Q258" s="584"/>
      <c r="R258" s="584"/>
      <c r="S258" s="587"/>
      <c r="T258" s="620"/>
      <c r="U258" s="589"/>
    </row>
    <row r="259" spans="2:21" ht="15.95" hidden="1" customHeight="1" x14ac:dyDescent="0.25">
      <c r="B259" s="592"/>
      <c r="C259" s="595"/>
      <c r="D259" s="595"/>
      <c r="E259" s="595"/>
      <c r="F259" s="595"/>
      <c r="G259" s="598"/>
      <c r="H259" s="601"/>
      <c r="I259" s="604"/>
      <c r="J259" s="198"/>
      <c r="K259" s="38"/>
      <c r="L259" s="198"/>
      <c r="M259" s="38"/>
      <c r="N259" s="578"/>
      <c r="O259" s="578"/>
      <c r="P259" s="582"/>
      <c r="Q259" s="585"/>
      <c r="R259" s="585"/>
      <c r="S259" s="588"/>
      <c r="T259" s="620"/>
      <c r="U259" s="589"/>
    </row>
    <row r="260" spans="2:21" ht="15.95" hidden="1" customHeight="1" x14ac:dyDescent="0.25">
      <c r="B260" s="590">
        <v>2</v>
      </c>
      <c r="C260" s="605"/>
      <c r="D260" s="605"/>
      <c r="E260" s="622"/>
      <c r="F260" s="605"/>
      <c r="G260" s="608"/>
      <c r="H260" s="599"/>
      <c r="I260" s="611"/>
      <c r="J260" s="198"/>
      <c r="K260" s="38"/>
      <c r="L260" s="198"/>
      <c r="M260" s="38"/>
      <c r="N260" s="576"/>
      <c r="O260" s="576"/>
      <c r="P260" s="579"/>
      <c r="Q260" s="583"/>
      <c r="R260" s="583"/>
      <c r="S260" s="586">
        <f>IF(COUNTIF(J260:K263,"CUMPLE")&gt;=1,(G260*I260),0)* (IF(N260="PRESENTÓ CERTIFICADO",1,0))* (IF(O260="ACORDE A ITEM 5.2.2 (T.R.)",1,0) )* ( IF(OR(Q260="SIN OBSERVACIÓN", Q260="REQUERIMIENTOS SUBSANADOS"),1,0)) *(IF(OR(R260="NINGUNO", R260="CUMPLEN CON LO SOLICITADO"),1,0))</f>
        <v>0</v>
      </c>
      <c r="T260" s="620"/>
      <c r="U260" s="589">
        <f t="shared" ref="U260" si="20">IF(COUNTIF(J260:K263,"CUMPLE")&gt;=1,1,0)</f>
        <v>0</v>
      </c>
    </row>
    <row r="261" spans="2:21" ht="15.95" hidden="1" customHeight="1" x14ac:dyDescent="0.25">
      <c r="B261" s="591"/>
      <c r="C261" s="606"/>
      <c r="D261" s="606"/>
      <c r="E261" s="623"/>
      <c r="F261" s="606"/>
      <c r="G261" s="609"/>
      <c r="H261" s="600"/>
      <c r="I261" s="612"/>
      <c r="J261" s="198"/>
      <c r="K261" s="38"/>
      <c r="L261" s="198"/>
      <c r="M261" s="38"/>
      <c r="N261" s="577"/>
      <c r="O261" s="577"/>
      <c r="P261" s="580"/>
      <c r="Q261" s="584"/>
      <c r="R261" s="584"/>
      <c r="S261" s="587"/>
      <c r="T261" s="620"/>
      <c r="U261" s="589"/>
    </row>
    <row r="262" spans="2:21" ht="15.95" hidden="1" customHeight="1" x14ac:dyDescent="0.25">
      <c r="B262" s="591"/>
      <c r="C262" s="606"/>
      <c r="D262" s="606"/>
      <c r="E262" s="623"/>
      <c r="F262" s="606"/>
      <c r="G262" s="609"/>
      <c r="H262" s="600"/>
      <c r="I262" s="612"/>
      <c r="J262" s="198"/>
      <c r="K262" s="38"/>
      <c r="L262" s="198"/>
      <c r="M262" s="38"/>
      <c r="N262" s="577"/>
      <c r="O262" s="577"/>
      <c r="P262" s="581"/>
      <c r="Q262" s="584"/>
      <c r="R262" s="584"/>
      <c r="S262" s="587"/>
      <c r="T262" s="620"/>
      <c r="U262" s="589"/>
    </row>
    <row r="263" spans="2:21" ht="15.95" hidden="1" customHeight="1" x14ac:dyDescent="0.25">
      <c r="B263" s="592"/>
      <c r="C263" s="607"/>
      <c r="D263" s="607"/>
      <c r="E263" s="624"/>
      <c r="F263" s="607"/>
      <c r="G263" s="610"/>
      <c r="H263" s="601"/>
      <c r="I263" s="613"/>
      <c r="J263" s="198"/>
      <c r="K263" s="38"/>
      <c r="L263" s="198"/>
      <c r="M263" s="38"/>
      <c r="N263" s="578"/>
      <c r="O263" s="578"/>
      <c r="P263" s="582"/>
      <c r="Q263" s="585"/>
      <c r="R263" s="585"/>
      <c r="S263" s="588"/>
      <c r="T263" s="620"/>
      <c r="U263" s="589"/>
    </row>
    <row r="264" spans="2:21" ht="15.95" hidden="1" customHeight="1" x14ac:dyDescent="0.25">
      <c r="B264" s="590">
        <v>3</v>
      </c>
      <c r="C264" s="593"/>
      <c r="D264" s="593"/>
      <c r="E264" s="593"/>
      <c r="F264" s="593"/>
      <c r="G264" s="596"/>
      <c r="H264" s="599"/>
      <c r="I264" s="602"/>
      <c r="J264" s="198"/>
      <c r="K264" s="38"/>
      <c r="L264" s="198"/>
      <c r="M264" s="38"/>
      <c r="N264" s="576"/>
      <c r="O264" s="576"/>
      <c r="P264" s="579"/>
      <c r="Q264" s="583"/>
      <c r="R264" s="583"/>
      <c r="S264" s="586">
        <f>IF(COUNTIF(J264:K267,"CUMPLE")&gt;=1,(G264*I264),0)* (IF(N264="PRESENTÓ CERTIFICADO",1,0))* (IF(O264="ACORDE A ITEM 5.2.2 (T.R.)",1,0) )* ( IF(OR(Q264="SIN OBSERVACIÓN", Q264="REQUERIMIENTOS SUBSANADOS"),1,0)) *(IF(OR(R264="NINGUNO", R264="CUMPLEN CON LO SOLICITADO"),1,0))</f>
        <v>0</v>
      </c>
      <c r="T264" s="620"/>
      <c r="U264" s="589">
        <f t="shared" ref="U264" si="21">IF(COUNTIF(J264:K267,"CUMPLE")&gt;=1,1,0)</f>
        <v>0</v>
      </c>
    </row>
    <row r="265" spans="2:21" ht="15.95" hidden="1" customHeight="1" x14ac:dyDescent="0.25">
      <c r="B265" s="591"/>
      <c r="C265" s="594"/>
      <c r="D265" s="594"/>
      <c r="E265" s="594"/>
      <c r="F265" s="594"/>
      <c r="G265" s="597"/>
      <c r="H265" s="600"/>
      <c r="I265" s="603"/>
      <c r="J265" s="198"/>
      <c r="K265" s="38"/>
      <c r="L265" s="198"/>
      <c r="M265" s="38"/>
      <c r="N265" s="577"/>
      <c r="O265" s="577"/>
      <c r="P265" s="580"/>
      <c r="Q265" s="584"/>
      <c r="R265" s="584"/>
      <c r="S265" s="587"/>
      <c r="T265" s="620"/>
      <c r="U265" s="589"/>
    </row>
    <row r="266" spans="2:21" ht="15.95" hidden="1" customHeight="1" x14ac:dyDescent="0.25">
      <c r="B266" s="591"/>
      <c r="C266" s="594"/>
      <c r="D266" s="594"/>
      <c r="E266" s="594"/>
      <c r="F266" s="594"/>
      <c r="G266" s="597"/>
      <c r="H266" s="600"/>
      <c r="I266" s="603"/>
      <c r="J266" s="198"/>
      <c r="K266" s="38"/>
      <c r="L266" s="198"/>
      <c r="M266" s="38"/>
      <c r="N266" s="577"/>
      <c r="O266" s="577"/>
      <c r="P266" s="581"/>
      <c r="Q266" s="584"/>
      <c r="R266" s="584"/>
      <c r="S266" s="587"/>
      <c r="T266" s="620"/>
      <c r="U266" s="589"/>
    </row>
    <row r="267" spans="2:21" ht="15.95" hidden="1" customHeight="1" x14ac:dyDescent="0.25">
      <c r="B267" s="592"/>
      <c r="C267" s="595"/>
      <c r="D267" s="595"/>
      <c r="E267" s="595"/>
      <c r="F267" s="595"/>
      <c r="G267" s="598"/>
      <c r="H267" s="601"/>
      <c r="I267" s="604"/>
      <c r="J267" s="198"/>
      <c r="K267" s="38"/>
      <c r="L267" s="198"/>
      <c r="M267" s="38"/>
      <c r="N267" s="578"/>
      <c r="O267" s="578"/>
      <c r="P267" s="582"/>
      <c r="Q267" s="585"/>
      <c r="R267" s="585"/>
      <c r="S267" s="588"/>
      <c r="T267" s="620"/>
      <c r="U267" s="589"/>
    </row>
    <row r="268" spans="2:21" ht="15.95" hidden="1" customHeight="1" x14ac:dyDescent="0.25">
      <c r="B268" s="590">
        <v>4</v>
      </c>
      <c r="C268" s="605"/>
      <c r="D268" s="605"/>
      <c r="E268" s="605"/>
      <c r="F268" s="605"/>
      <c r="G268" s="608"/>
      <c r="H268" s="599"/>
      <c r="I268" s="611"/>
      <c r="J268" s="198"/>
      <c r="K268" s="38"/>
      <c r="L268" s="198"/>
      <c r="M268" s="38"/>
      <c r="N268" s="576"/>
      <c r="O268" s="576"/>
      <c r="P268" s="579"/>
      <c r="Q268" s="583"/>
      <c r="R268" s="583"/>
      <c r="S268" s="586">
        <f>IF(COUNTIF(J268:K271,"CUMPLE")&gt;=1,(G268*I268),0)* (IF(N268="PRESENTÓ CERTIFICADO",1,0))* (IF(O268="ACORDE A ITEM 5.2.2 (T.R.)",1,0) )* ( IF(OR(Q268="SIN OBSERVACIÓN", Q268="REQUERIMIENTOS SUBSANADOS"),1,0)) *(IF(OR(R268="NINGUNO", R268="CUMPLEN CON LO SOLICITADO"),1,0))</f>
        <v>0</v>
      </c>
      <c r="T268" s="620"/>
      <c r="U268" s="589">
        <f t="shared" ref="U268" si="22">IF(COUNTIF(J268:K271,"CUMPLE")&gt;=1,1,0)</f>
        <v>0</v>
      </c>
    </row>
    <row r="269" spans="2:21" ht="15.95" hidden="1" customHeight="1" x14ac:dyDescent="0.25">
      <c r="B269" s="591"/>
      <c r="C269" s="606"/>
      <c r="D269" s="606"/>
      <c r="E269" s="606"/>
      <c r="F269" s="606"/>
      <c r="G269" s="609"/>
      <c r="H269" s="600"/>
      <c r="I269" s="612"/>
      <c r="J269" s="198"/>
      <c r="K269" s="38"/>
      <c r="L269" s="198"/>
      <c r="M269" s="38"/>
      <c r="N269" s="577"/>
      <c r="O269" s="577"/>
      <c r="P269" s="580"/>
      <c r="Q269" s="584"/>
      <c r="R269" s="584"/>
      <c r="S269" s="587"/>
      <c r="T269" s="620"/>
      <c r="U269" s="589"/>
    </row>
    <row r="270" spans="2:21" ht="15.95" hidden="1" customHeight="1" x14ac:dyDescent="0.25">
      <c r="B270" s="591"/>
      <c r="C270" s="606"/>
      <c r="D270" s="606"/>
      <c r="E270" s="606"/>
      <c r="F270" s="606"/>
      <c r="G270" s="609"/>
      <c r="H270" s="600"/>
      <c r="I270" s="612"/>
      <c r="J270" s="198"/>
      <c r="K270" s="38"/>
      <c r="L270" s="198"/>
      <c r="M270" s="38"/>
      <c r="N270" s="577"/>
      <c r="O270" s="577"/>
      <c r="P270" s="581"/>
      <c r="Q270" s="584"/>
      <c r="R270" s="584"/>
      <c r="S270" s="587"/>
      <c r="T270" s="620"/>
      <c r="U270" s="589"/>
    </row>
    <row r="271" spans="2:21" ht="15.95" hidden="1" customHeight="1" x14ac:dyDescent="0.25">
      <c r="B271" s="592"/>
      <c r="C271" s="607"/>
      <c r="D271" s="607"/>
      <c r="E271" s="607"/>
      <c r="F271" s="607"/>
      <c r="G271" s="610"/>
      <c r="H271" s="601"/>
      <c r="I271" s="613"/>
      <c r="J271" s="198"/>
      <c r="K271" s="38"/>
      <c r="L271" s="198"/>
      <c r="M271" s="38"/>
      <c r="N271" s="578"/>
      <c r="O271" s="578"/>
      <c r="P271" s="582"/>
      <c r="Q271" s="585"/>
      <c r="R271" s="585"/>
      <c r="S271" s="588"/>
      <c r="T271" s="620"/>
      <c r="U271" s="589"/>
    </row>
    <row r="272" spans="2:21" ht="15.95" hidden="1" customHeight="1" x14ac:dyDescent="0.25">
      <c r="B272" s="590">
        <v>5</v>
      </c>
      <c r="C272" s="593"/>
      <c r="D272" s="593"/>
      <c r="E272" s="593"/>
      <c r="F272" s="593"/>
      <c r="G272" s="596"/>
      <c r="H272" s="599"/>
      <c r="I272" s="602"/>
      <c r="J272" s="198"/>
      <c r="K272" s="38"/>
      <c r="L272" s="198"/>
      <c r="M272" s="38"/>
      <c r="N272" s="576"/>
      <c r="O272" s="576"/>
      <c r="P272" s="579"/>
      <c r="Q272" s="583"/>
      <c r="R272" s="583"/>
      <c r="S272" s="586">
        <f>IF(COUNTIF(J272:K275,"CUMPLE")&gt;=1,(G272*I272),0)* (IF(N272="PRESENTÓ CERTIFICADO",1,0))* (IF(O272="ACORDE A ITEM 5.2.2 (T.R.)",1,0) )* ( IF(OR(Q272="SIN OBSERVACIÓN", Q272="REQUERIMIENTOS SUBSANADOS"),1,0)) *(IF(OR(R272="NINGUNO", R272="CUMPLEN CON LO SOLICITADO"),1,0))</f>
        <v>0</v>
      </c>
      <c r="T272" s="620"/>
      <c r="U272" s="589">
        <f t="shared" ref="U272" si="23">IF(COUNTIF(J272:K275,"CUMPLE")&gt;=1,1,0)</f>
        <v>0</v>
      </c>
    </row>
    <row r="273" spans="2:21" ht="15.95" hidden="1" customHeight="1" x14ac:dyDescent="0.25">
      <c r="B273" s="591"/>
      <c r="C273" s="594"/>
      <c r="D273" s="594"/>
      <c r="E273" s="594"/>
      <c r="F273" s="594"/>
      <c r="G273" s="597"/>
      <c r="H273" s="600"/>
      <c r="I273" s="603"/>
      <c r="J273" s="198"/>
      <c r="K273" s="38"/>
      <c r="L273" s="198"/>
      <c r="M273" s="38"/>
      <c r="N273" s="577"/>
      <c r="O273" s="577"/>
      <c r="P273" s="580"/>
      <c r="Q273" s="584"/>
      <c r="R273" s="584"/>
      <c r="S273" s="587"/>
      <c r="T273" s="620"/>
      <c r="U273" s="589"/>
    </row>
    <row r="274" spans="2:21" ht="15.95" hidden="1" customHeight="1" x14ac:dyDescent="0.25">
      <c r="B274" s="591"/>
      <c r="C274" s="594"/>
      <c r="D274" s="594"/>
      <c r="E274" s="594"/>
      <c r="F274" s="594"/>
      <c r="G274" s="597"/>
      <c r="H274" s="600"/>
      <c r="I274" s="603"/>
      <c r="J274" s="198"/>
      <c r="K274" s="38"/>
      <c r="L274" s="198"/>
      <c r="M274" s="38"/>
      <c r="N274" s="577"/>
      <c r="O274" s="577"/>
      <c r="P274" s="581"/>
      <c r="Q274" s="584"/>
      <c r="R274" s="584"/>
      <c r="S274" s="587"/>
      <c r="T274" s="620"/>
      <c r="U274" s="589"/>
    </row>
    <row r="275" spans="2:21" ht="15.95" hidden="1" customHeight="1" x14ac:dyDescent="0.25">
      <c r="B275" s="592"/>
      <c r="C275" s="595"/>
      <c r="D275" s="595"/>
      <c r="E275" s="595"/>
      <c r="F275" s="595"/>
      <c r="G275" s="598"/>
      <c r="H275" s="601"/>
      <c r="I275" s="604"/>
      <c r="J275" s="198"/>
      <c r="K275" s="38"/>
      <c r="L275" s="198"/>
      <c r="M275" s="38"/>
      <c r="N275" s="578"/>
      <c r="O275" s="578"/>
      <c r="P275" s="582"/>
      <c r="Q275" s="585"/>
      <c r="R275" s="585"/>
      <c r="S275" s="588"/>
      <c r="T275" s="621"/>
      <c r="U275" s="589"/>
    </row>
    <row r="276" spans="2:21" ht="18" hidden="1" x14ac:dyDescent="0.25">
      <c r="B276" s="565" t="str">
        <f>IF(S277=" "," ",IF(S277&gt;=$H$6,"CUMPLE CON LA EXPERIENCIA REQUERIDA","NO CUMPLE CON LA EXPERIENCIA REQUERIDA"))</f>
        <v>NO CUMPLE CON LA EXPERIENCIA REQUERIDA</v>
      </c>
      <c r="C276" s="566"/>
      <c r="D276" s="566"/>
      <c r="E276" s="566"/>
      <c r="F276" s="566"/>
      <c r="G276" s="566"/>
      <c r="H276" s="566"/>
      <c r="I276" s="566"/>
      <c r="J276" s="566"/>
      <c r="K276" s="566"/>
      <c r="L276" s="566"/>
      <c r="M276" s="566"/>
      <c r="N276" s="566"/>
      <c r="O276" s="567"/>
      <c r="P276" s="571" t="s">
        <v>52</v>
      </c>
      <c r="Q276" s="572"/>
      <c r="R276" s="573"/>
      <c r="S276" s="44">
        <f>IF(T256="SI",SUM(S256:S275),0)</f>
        <v>0</v>
      </c>
      <c r="T276" s="574" t="str">
        <f>IF(S277=" "," ",IF(S277&gt;=$H$6,"CUMPLE","NO CUMPLE"))</f>
        <v>NO CUMPLE</v>
      </c>
      <c r="U276" s="28"/>
    </row>
    <row r="277" spans="2:21" ht="18" hidden="1" x14ac:dyDescent="0.25">
      <c r="B277" s="568"/>
      <c r="C277" s="569"/>
      <c r="D277" s="569"/>
      <c r="E277" s="569"/>
      <c r="F277" s="569"/>
      <c r="G277" s="569"/>
      <c r="H277" s="569"/>
      <c r="I277" s="569"/>
      <c r="J277" s="569"/>
      <c r="K277" s="569"/>
      <c r="L277" s="569"/>
      <c r="M277" s="569"/>
      <c r="N277" s="569"/>
      <c r="O277" s="570"/>
      <c r="P277" s="571" t="s">
        <v>53</v>
      </c>
      <c r="Q277" s="572"/>
      <c r="R277" s="573"/>
      <c r="S277" s="44">
        <f>IFERROR((S276/$P$6)," ")</f>
        <v>0</v>
      </c>
      <c r="T277" s="575"/>
      <c r="U277" s="41"/>
    </row>
    <row r="278" spans="2:21" hidden="1" x14ac:dyDescent="0.25"/>
    <row r="279" spans="2:21" hidden="1" x14ac:dyDescent="0.25"/>
    <row r="280" spans="2:21" ht="33.75" hidden="1" x14ac:dyDescent="0.25">
      <c r="B280" s="26">
        <v>11</v>
      </c>
      <c r="C280" s="630" t="s">
        <v>31</v>
      </c>
      <c r="D280" s="631"/>
      <c r="E280" s="632"/>
      <c r="F280" s="633">
        <f>IFERROR(VLOOKUP(B280,LISTA_OFERENTES,2,FALSE)," ")</f>
        <v>0</v>
      </c>
      <c r="G280" s="634"/>
      <c r="H280" s="634"/>
      <c r="I280" s="634"/>
      <c r="J280" s="634"/>
      <c r="K280" s="634"/>
      <c r="L280" s="634"/>
      <c r="M280" s="634"/>
      <c r="N280" s="634"/>
      <c r="O280" s="635"/>
      <c r="P280" s="636" t="s">
        <v>32</v>
      </c>
      <c r="Q280" s="637"/>
      <c r="R280" s="638"/>
      <c r="S280" s="27">
        <v>1</v>
      </c>
      <c r="T280" s="28"/>
    </row>
    <row r="281" spans="2:21" hidden="1" x14ac:dyDescent="0.25">
      <c r="B281" s="625" t="s">
        <v>33</v>
      </c>
      <c r="C281" s="614" t="s">
        <v>34</v>
      </c>
      <c r="D281" s="614" t="s">
        <v>35</v>
      </c>
      <c r="E281" s="614" t="s">
        <v>36</v>
      </c>
      <c r="F281" s="614" t="s">
        <v>37</v>
      </c>
      <c r="G281" s="614" t="s">
        <v>38</v>
      </c>
      <c r="H281" s="614" t="s">
        <v>39</v>
      </c>
      <c r="I281" s="614" t="s">
        <v>40</v>
      </c>
      <c r="J281" s="627" t="s">
        <v>41</v>
      </c>
      <c r="K281" s="628"/>
      <c r="L281" s="628"/>
      <c r="M281" s="629"/>
      <c r="N281" s="614" t="s">
        <v>42</v>
      </c>
      <c r="O281" s="614" t="s">
        <v>43</v>
      </c>
      <c r="P281" s="627" t="s">
        <v>44</v>
      </c>
      <c r="Q281" s="629"/>
      <c r="R281" s="614" t="s">
        <v>45</v>
      </c>
      <c r="S281" s="614" t="s">
        <v>46</v>
      </c>
      <c r="T281" s="614" t="str">
        <f>+$T$11</f>
        <v>CUMPLE CON EL REQUERIMIENTO DE HABER  CLASIFICADO EN EL CODIGO 7210215  DE LA UNSCPS</v>
      </c>
      <c r="U281" s="614" t="str">
        <f>+$U$11</f>
        <v xml:space="preserve">VERIFICACIÓN CONDICIÓN DE EXPERIENCIA  </v>
      </c>
    </row>
    <row r="282" spans="2:21" hidden="1" x14ac:dyDescent="0.25">
      <c r="B282" s="626"/>
      <c r="C282" s="615"/>
      <c r="D282" s="615"/>
      <c r="E282" s="615"/>
      <c r="F282" s="615"/>
      <c r="G282" s="615"/>
      <c r="H282" s="615"/>
      <c r="I282" s="615"/>
      <c r="J282" s="616" t="s">
        <v>49</v>
      </c>
      <c r="K282" s="617"/>
      <c r="L282" s="617"/>
      <c r="M282" s="618"/>
      <c r="N282" s="615"/>
      <c r="O282" s="615"/>
      <c r="P282" s="33" t="s">
        <v>10</v>
      </c>
      <c r="Q282" s="33" t="s">
        <v>50</v>
      </c>
      <c r="R282" s="615"/>
      <c r="S282" s="615"/>
      <c r="T282" s="615"/>
      <c r="U282" s="615"/>
    </row>
    <row r="283" spans="2:21" ht="15.95" hidden="1" customHeight="1" x14ac:dyDescent="0.25">
      <c r="B283" s="590">
        <v>1</v>
      </c>
      <c r="C283" s="593"/>
      <c r="D283" s="593"/>
      <c r="E283" s="593"/>
      <c r="F283" s="593"/>
      <c r="G283" s="596"/>
      <c r="H283" s="599"/>
      <c r="I283" s="602"/>
      <c r="J283" s="198"/>
      <c r="K283" s="38"/>
      <c r="L283" s="198"/>
      <c r="M283" s="38"/>
      <c r="N283" s="576"/>
      <c r="O283" s="576"/>
      <c r="P283" s="579"/>
      <c r="Q283" s="583"/>
      <c r="R283" s="583"/>
      <c r="S283" s="586">
        <f>IF(COUNTIF(J283:K286,"CUMPLE")&gt;=1,(G283*I283),0)* (IF(N283="PRESENTÓ CERTIFICADO",1,0))* (IF(O283="ACORDE A ITEM 5.2.2 (T.R.)",1,0) )* ( IF(OR(Q283="SIN OBSERVACIÓN", Q283="REQUERIMIENTOS SUBSANADOS"),1,0)) *(IF(OR(R283="NINGUNO", R283="CUMPLEN CON LO SOLICITADO"),1,0))</f>
        <v>0</v>
      </c>
      <c r="T283" s="619" t="s">
        <v>161</v>
      </c>
      <c r="U283" s="589">
        <f>IF(COUNTIF(J283:K286,"CUMPLE")&gt;=1,1,0)</f>
        <v>0</v>
      </c>
    </row>
    <row r="284" spans="2:21" ht="15.95" hidden="1" customHeight="1" x14ac:dyDescent="0.25">
      <c r="B284" s="591"/>
      <c r="C284" s="594"/>
      <c r="D284" s="594"/>
      <c r="E284" s="594"/>
      <c r="F284" s="594"/>
      <c r="G284" s="597"/>
      <c r="H284" s="600"/>
      <c r="I284" s="603"/>
      <c r="J284" s="198"/>
      <c r="K284" s="38"/>
      <c r="L284" s="198"/>
      <c r="M284" s="38"/>
      <c r="N284" s="577"/>
      <c r="O284" s="577"/>
      <c r="P284" s="581"/>
      <c r="Q284" s="584"/>
      <c r="R284" s="584"/>
      <c r="S284" s="587"/>
      <c r="T284" s="620"/>
      <c r="U284" s="589"/>
    </row>
    <row r="285" spans="2:21" ht="15.95" hidden="1" customHeight="1" x14ac:dyDescent="0.25">
      <c r="B285" s="591"/>
      <c r="C285" s="594"/>
      <c r="D285" s="594"/>
      <c r="E285" s="594"/>
      <c r="F285" s="594"/>
      <c r="G285" s="597"/>
      <c r="H285" s="600"/>
      <c r="I285" s="603"/>
      <c r="J285" s="198"/>
      <c r="K285" s="38"/>
      <c r="L285" s="198"/>
      <c r="M285" s="38"/>
      <c r="N285" s="577"/>
      <c r="O285" s="577"/>
      <c r="P285" s="581"/>
      <c r="Q285" s="584"/>
      <c r="R285" s="584"/>
      <c r="S285" s="587"/>
      <c r="T285" s="620"/>
      <c r="U285" s="589"/>
    </row>
    <row r="286" spans="2:21" ht="15.95" hidden="1" customHeight="1" x14ac:dyDescent="0.25">
      <c r="B286" s="592"/>
      <c r="C286" s="595"/>
      <c r="D286" s="595"/>
      <c r="E286" s="595"/>
      <c r="F286" s="595"/>
      <c r="G286" s="598"/>
      <c r="H286" s="601"/>
      <c r="I286" s="604"/>
      <c r="J286" s="198"/>
      <c r="K286" s="38"/>
      <c r="L286" s="198"/>
      <c r="M286" s="38"/>
      <c r="N286" s="578"/>
      <c r="O286" s="578"/>
      <c r="P286" s="582"/>
      <c r="Q286" s="585"/>
      <c r="R286" s="585"/>
      <c r="S286" s="588"/>
      <c r="T286" s="620"/>
      <c r="U286" s="589"/>
    </row>
    <row r="287" spans="2:21" hidden="1" x14ac:dyDescent="0.25">
      <c r="B287" s="590">
        <v>2</v>
      </c>
      <c r="C287" s="605"/>
      <c r="D287" s="605"/>
      <c r="E287" s="622"/>
      <c r="F287" s="605"/>
      <c r="G287" s="608"/>
      <c r="H287" s="599"/>
      <c r="I287" s="611"/>
      <c r="J287" s="198"/>
      <c r="K287" s="38"/>
      <c r="L287" s="198"/>
      <c r="M287" s="38"/>
      <c r="N287" s="576"/>
      <c r="O287" s="576"/>
      <c r="P287" s="579"/>
      <c r="Q287" s="583"/>
      <c r="R287" s="583"/>
      <c r="S287" s="586">
        <f>IF(COUNTIF(J287:K290,"CUMPLE")&gt;=1,(G287*I287),0)* (IF(N287="PRESENTÓ CERTIFICADO",1,0))* (IF(O287="ACORDE A ITEM 5.2.2 (T.R.)",1,0) )* ( IF(OR(Q287="SIN OBSERVACIÓN", Q287="REQUERIMIENTOS SUBSANADOS"),1,0)) *(IF(OR(R287="NINGUNO", R287="CUMPLEN CON LO SOLICITADO"),1,0))</f>
        <v>0</v>
      </c>
      <c r="T287" s="620"/>
      <c r="U287" s="589">
        <f>IF(COUNTIF(L287:M290,"CUMPLE")&gt;=1,1,0)</f>
        <v>0</v>
      </c>
    </row>
    <row r="288" spans="2:21" hidden="1" x14ac:dyDescent="0.25">
      <c r="B288" s="591"/>
      <c r="C288" s="606"/>
      <c r="D288" s="606"/>
      <c r="E288" s="623"/>
      <c r="F288" s="606"/>
      <c r="G288" s="609"/>
      <c r="H288" s="600"/>
      <c r="I288" s="612"/>
      <c r="J288" s="198"/>
      <c r="K288" s="38"/>
      <c r="L288" s="198"/>
      <c r="M288" s="38"/>
      <c r="N288" s="577"/>
      <c r="O288" s="577"/>
      <c r="P288" s="580"/>
      <c r="Q288" s="584"/>
      <c r="R288" s="584"/>
      <c r="S288" s="587"/>
      <c r="T288" s="620"/>
      <c r="U288" s="589"/>
    </row>
    <row r="289" spans="2:21" hidden="1" x14ac:dyDescent="0.25">
      <c r="B289" s="591"/>
      <c r="C289" s="606"/>
      <c r="D289" s="606"/>
      <c r="E289" s="623"/>
      <c r="F289" s="606"/>
      <c r="G289" s="609"/>
      <c r="H289" s="600"/>
      <c r="I289" s="612"/>
      <c r="J289" s="198"/>
      <c r="K289" s="38"/>
      <c r="L289" s="198"/>
      <c r="M289" s="38"/>
      <c r="N289" s="577"/>
      <c r="O289" s="577"/>
      <c r="P289" s="581"/>
      <c r="Q289" s="584"/>
      <c r="R289" s="584"/>
      <c r="S289" s="587"/>
      <c r="T289" s="620"/>
      <c r="U289" s="589"/>
    </row>
    <row r="290" spans="2:21" hidden="1" x14ac:dyDescent="0.25">
      <c r="B290" s="592"/>
      <c r="C290" s="607"/>
      <c r="D290" s="607"/>
      <c r="E290" s="624"/>
      <c r="F290" s="607"/>
      <c r="G290" s="610"/>
      <c r="H290" s="601"/>
      <c r="I290" s="613"/>
      <c r="J290" s="198"/>
      <c r="K290" s="38"/>
      <c r="L290" s="198"/>
      <c r="M290" s="38"/>
      <c r="N290" s="578"/>
      <c r="O290" s="578"/>
      <c r="P290" s="582"/>
      <c r="Q290" s="585"/>
      <c r="R290" s="585"/>
      <c r="S290" s="588"/>
      <c r="T290" s="620"/>
      <c r="U290" s="589"/>
    </row>
    <row r="291" spans="2:21" hidden="1" x14ac:dyDescent="0.25">
      <c r="B291" s="590">
        <v>3</v>
      </c>
      <c r="C291" s="593"/>
      <c r="D291" s="593"/>
      <c r="E291" s="593"/>
      <c r="F291" s="593"/>
      <c r="G291" s="596"/>
      <c r="H291" s="599"/>
      <c r="I291" s="602"/>
      <c r="J291" s="198"/>
      <c r="K291" s="38"/>
      <c r="L291" s="198"/>
      <c r="M291" s="38"/>
      <c r="N291" s="576"/>
      <c r="O291" s="576"/>
      <c r="P291" s="579"/>
      <c r="Q291" s="583"/>
      <c r="R291" s="583"/>
      <c r="S291" s="586">
        <f>IF(COUNTIF(J291:K294,"CUMPLE")&gt;=1,(G291*I291),0)* (IF(N291="PRESENTÓ CERTIFICADO",1,0))* (IF(O291="ACORDE A ITEM 5.2.2 (T.R.)",1,0) )* ( IF(OR(Q291="SIN OBSERVACIÓN", Q291="REQUERIMIENTOS SUBSANADOS"),1,0)) *(IF(OR(R291="NINGUNO", R291="CUMPLEN CON LO SOLICITADO"),1,0))</f>
        <v>0</v>
      </c>
      <c r="T291" s="620"/>
      <c r="U291" s="589">
        <f>IF(COUNTIF(L291:M294,"CUMPLE")&gt;=1,1,0)</f>
        <v>0</v>
      </c>
    </row>
    <row r="292" spans="2:21" hidden="1" x14ac:dyDescent="0.25">
      <c r="B292" s="591"/>
      <c r="C292" s="594"/>
      <c r="D292" s="594"/>
      <c r="E292" s="594"/>
      <c r="F292" s="594"/>
      <c r="G292" s="597"/>
      <c r="H292" s="600"/>
      <c r="I292" s="603"/>
      <c r="J292" s="198"/>
      <c r="K292" s="38"/>
      <c r="L292" s="198"/>
      <c r="M292" s="38"/>
      <c r="N292" s="577"/>
      <c r="O292" s="577"/>
      <c r="P292" s="580"/>
      <c r="Q292" s="584"/>
      <c r="R292" s="584"/>
      <c r="S292" s="587"/>
      <c r="T292" s="620"/>
      <c r="U292" s="589"/>
    </row>
    <row r="293" spans="2:21" hidden="1" x14ac:dyDescent="0.25">
      <c r="B293" s="591"/>
      <c r="C293" s="594"/>
      <c r="D293" s="594"/>
      <c r="E293" s="594"/>
      <c r="F293" s="594"/>
      <c r="G293" s="597"/>
      <c r="H293" s="600"/>
      <c r="I293" s="603"/>
      <c r="J293" s="198"/>
      <c r="K293" s="38"/>
      <c r="L293" s="198"/>
      <c r="M293" s="38"/>
      <c r="N293" s="577"/>
      <c r="O293" s="577"/>
      <c r="P293" s="581"/>
      <c r="Q293" s="584"/>
      <c r="R293" s="584"/>
      <c r="S293" s="587"/>
      <c r="T293" s="620"/>
      <c r="U293" s="589"/>
    </row>
    <row r="294" spans="2:21" hidden="1" x14ac:dyDescent="0.25">
      <c r="B294" s="592"/>
      <c r="C294" s="595"/>
      <c r="D294" s="595"/>
      <c r="E294" s="595"/>
      <c r="F294" s="595"/>
      <c r="G294" s="598"/>
      <c r="H294" s="601"/>
      <c r="I294" s="604"/>
      <c r="J294" s="198"/>
      <c r="K294" s="38"/>
      <c r="L294" s="198"/>
      <c r="M294" s="38"/>
      <c r="N294" s="578"/>
      <c r="O294" s="578"/>
      <c r="P294" s="582"/>
      <c r="Q294" s="585"/>
      <c r="R294" s="585"/>
      <c r="S294" s="588"/>
      <c r="T294" s="620"/>
      <c r="U294" s="589"/>
    </row>
    <row r="295" spans="2:21" hidden="1" x14ac:dyDescent="0.25">
      <c r="B295" s="590">
        <v>4</v>
      </c>
      <c r="C295" s="605"/>
      <c r="D295" s="605"/>
      <c r="E295" s="605"/>
      <c r="F295" s="605"/>
      <c r="G295" s="608"/>
      <c r="H295" s="599"/>
      <c r="I295" s="611"/>
      <c r="J295" s="198"/>
      <c r="K295" s="38"/>
      <c r="L295" s="198"/>
      <c r="M295" s="38"/>
      <c r="N295" s="576"/>
      <c r="O295" s="576"/>
      <c r="P295" s="579"/>
      <c r="Q295" s="583"/>
      <c r="R295" s="583"/>
      <c r="S295" s="586">
        <f>IF(COUNTIF(J295:K298,"CUMPLE")&gt;=1,(G295*I295),0)* (IF(N295="PRESENTÓ CERTIFICADO",1,0))* (IF(O295="ACORDE A ITEM 5.2.2 (T.R.)",1,0) )* ( IF(OR(Q295="SIN OBSERVACIÓN", Q295="REQUERIMIENTOS SUBSANADOS"),1,0)) *(IF(OR(R295="NINGUNO", R295="CUMPLEN CON LO SOLICITADO"),1,0))</f>
        <v>0</v>
      </c>
      <c r="T295" s="620"/>
      <c r="U295" s="589">
        <f>IF(COUNTIF(L295:M298,"CUMPLE")&gt;=1,1,0)</f>
        <v>0</v>
      </c>
    </row>
    <row r="296" spans="2:21" hidden="1" x14ac:dyDescent="0.25">
      <c r="B296" s="591"/>
      <c r="C296" s="606"/>
      <c r="D296" s="606"/>
      <c r="E296" s="606"/>
      <c r="F296" s="606"/>
      <c r="G296" s="609"/>
      <c r="H296" s="600"/>
      <c r="I296" s="612"/>
      <c r="J296" s="198"/>
      <c r="K296" s="38"/>
      <c r="L296" s="198"/>
      <c r="M296" s="38"/>
      <c r="N296" s="577"/>
      <c r="O296" s="577"/>
      <c r="P296" s="580"/>
      <c r="Q296" s="584"/>
      <c r="R296" s="584"/>
      <c r="S296" s="587"/>
      <c r="T296" s="620"/>
      <c r="U296" s="589"/>
    </row>
    <row r="297" spans="2:21" hidden="1" x14ac:dyDescent="0.25">
      <c r="B297" s="591"/>
      <c r="C297" s="606"/>
      <c r="D297" s="606"/>
      <c r="E297" s="606"/>
      <c r="F297" s="606"/>
      <c r="G297" s="609"/>
      <c r="H297" s="600"/>
      <c r="I297" s="612"/>
      <c r="J297" s="198"/>
      <c r="K297" s="38"/>
      <c r="L297" s="198"/>
      <c r="M297" s="38"/>
      <c r="N297" s="577"/>
      <c r="O297" s="577"/>
      <c r="P297" s="581"/>
      <c r="Q297" s="584"/>
      <c r="R297" s="584"/>
      <c r="S297" s="587"/>
      <c r="T297" s="620"/>
      <c r="U297" s="589"/>
    </row>
    <row r="298" spans="2:21" hidden="1" x14ac:dyDescent="0.25">
      <c r="B298" s="592"/>
      <c r="C298" s="607"/>
      <c r="D298" s="607"/>
      <c r="E298" s="607"/>
      <c r="F298" s="607"/>
      <c r="G298" s="610"/>
      <c r="H298" s="601"/>
      <c r="I298" s="613"/>
      <c r="J298" s="198"/>
      <c r="K298" s="38"/>
      <c r="L298" s="198"/>
      <c r="M298" s="38"/>
      <c r="N298" s="578"/>
      <c r="O298" s="578"/>
      <c r="P298" s="582"/>
      <c r="Q298" s="585"/>
      <c r="R298" s="585"/>
      <c r="S298" s="588"/>
      <c r="T298" s="620"/>
      <c r="U298" s="589"/>
    </row>
    <row r="299" spans="2:21" hidden="1" x14ac:dyDescent="0.25">
      <c r="B299" s="590">
        <v>5</v>
      </c>
      <c r="C299" s="593"/>
      <c r="D299" s="593"/>
      <c r="E299" s="593"/>
      <c r="F299" s="593"/>
      <c r="G299" s="596"/>
      <c r="H299" s="599"/>
      <c r="I299" s="602"/>
      <c r="J299" s="198"/>
      <c r="K299" s="38"/>
      <c r="L299" s="198"/>
      <c r="M299" s="38"/>
      <c r="N299" s="576"/>
      <c r="O299" s="576"/>
      <c r="P299" s="579"/>
      <c r="Q299" s="583"/>
      <c r="R299" s="583"/>
      <c r="S299" s="586">
        <f>IF(COUNTIF(J299:K302,"CUMPLE")&gt;=1,(G299*I299),0)* (IF(N299="PRESENTÓ CERTIFICADO",1,0))* (IF(O299="ACORDE A ITEM 5.2.2 (T.R.)",1,0) )* ( IF(OR(Q299="SIN OBSERVACIÓN", Q299="REQUERIMIENTOS SUBSANADOS"),1,0)) *(IF(OR(R299="NINGUNO", R299="CUMPLEN CON LO SOLICITADO"),1,0))</f>
        <v>0</v>
      </c>
      <c r="T299" s="620"/>
      <c r="U299" s="589">
        <f>IF(COUNTIF(L299:M302,"CUMPLE")&gt;=1,1,0)</f>
        <v>0</v>
      </c>
    </row>
    <row r="300" spans="2:21" hidden="1" x14ac:dyDescent="0.25">
      <c r="B300" s="591"/>
      <c r="C300" s="594"/>
      <c r="D300" s="594"/>
      <c r="E300" s="594"/>
      <c r="F300" s="594"/>
      <c r="G300" s="597"/>
      <c r="H300" s="600"/>
      <c r="I300" s="603"/>
      <c r="J300" s="198"/>
      <c r="K300" s="38"/>
      <c r="L300" s="198"/>
      <c r="M300" s="38"/>
      <c r="N300" s="577"/>
      <c r="O300" s="577"/>
      <c r="P300" s="580"/>
      <c r="Q300" s="584"/>
      <c r="R300" s="584"/>
      <c r="S300" s="587"/>
      <c r="T300" s="620"/>
      <c r="U300" s="589"/>
    </row>
    <row r="301" spans="2:21" hidden="1" x14ac:dyDescent="0.25">
      <c r="B301" s="591"/>
      <c r="C301" s="594"/>
      <c r="D301" s="594"/>
      <c r="E301" s="594"/>
      <c r="F301" s="594"/>
      <c r="G301" s="597"/>
      <c r="H301" s="600"/>
      <c r="I301" s="603"/>
      <c r="J301" s="198"/>
      <c r="K301" s="38"/>
      <c r="L301" s="198"/>
      <c r="M301" s="38"/>
      <c r="N301" s="577"/>
      <c r="O301" s="577"/>
      <c r="P301" s="581"/>
      <c r="Q301" s="584"/>
      <c r="R301" s="584"/>
      <c r="S301" s="587"/>
      <c r="T301" s="620"/>
      <c r="U301" s="589"/>
    </row>
    <row r="302" spans="2:21" hidden="1" x14ac:dyDescent="0.25">
      <c r="B302" s="592"/>
      <c r="C302" s="595"/>
      <c r="D302" s="595"/>
      <c r="E302" s="595"/>
      <c r="F302" s="595"/>
      <c r="G302" s="598"/>
      <c r="H302" s="601"/>
      <c r="I302" s="604"/>
      <c r="J302" s="198"/>
      <c r="K302" s="38"/>
      <c r="L302" s="198"/>
      <c r="M302" s="38"/>
      <c r="N302" s="578"/>
      <c r="O302" s="578"/>
      <c r="P302" s="582"/>
      <c r="Q302" s="585"/>
      <c r="R302" s="585"/>
      <c r="S302" s="588"/>
      <c r="T302" s="621"/>
      <c r="U302" s="589"/>
    </row>
    <row r="303" spans="2:21" ht="18" hidden="1" x14ac:dyDescent="0.25">
      <c r="B303" s="565" t="str">
        <f>IF(S304=" "," ",IF(S304&gt;=$H$6,"CUMPLE CON LA EXPERIENCIA REQUERIDA","NO CUMPLE CON LA EXPERIENCIA REQUERIDA"))</f>
        <v>NO CUMPLE CON LA EXPERIENCIA REQUERIDA</v>
      </c>
      <c r="C303" s="566"/>
      <c r="D303" s="566"/>
      <c r="E303" s="566"/>
      <c r="F303" s="566"/>
      <c r="G303" s="566"/>
      <c r="H303" s="566"/>
      <c r="I303" s="566"/>
      <c r="J303" s="566"/>
      <c r="K303" s="566"/>
      <c r="L303" s="566"/>
      <c r="M303" s="566"/>
      <c r="N303" s="566"/>
      <c r="O303" s="567"/>
      <c r="P303" s="571" t="s">
        <v>52</v>
      </c>
      <c r="Q303" s="572"/>
      <c r="R303" s="573"/>
      <c r="S303" s="44">
        <f>IF(T283="SI",SUM(S283:S302),0)</f>
        <v>0</v>
      </c>
      <c r="T303" s="574" t="str">
        <f>IF(S304=" "," ",IF(S304&gt;=$H$6,"CUMPLE","NO CUMPLE"))</f>
        <v>NO CUMPLE</v>
      </c>
      <c r="U303" s="28"/>
    </row>
    <row r="304" spans="2:21" ht="18" hidden="1" x14ac:dyDescent="0.25">
      <c r="B304" s="568"/>
      <c r="C304" s="569"/>
      <c r="D304" s="569"/>
      <c r="E304" s="569"/>
      <c r="F304" s="569"/>
      <c r="G304" s="569"/>
      <c r="H304" s="569"/>
      <c r="I304" s="569"/>
      <c r="J304" s="569"/>
      <c r="K304" s="569"/>
      <c r="L304" s="569"/>
      <c r="M304" s="569"/>
      <c r="N304" s="569"/>
      <c r="O304" s="570"/>
      <c r="P304" s="571" t="s">
        <v>53</v>
      </c>
      <c r="Q304" s="572"/>
      <c r="R304" s="573"/>
      <c r="S304" s="44">
        <f>IFERROR((S303/$P$6)," ")</f>
        <v>0</v>
      </c>
      <c r="T304" s="575"/>
      <c r="U304" s="41"/>
    </row>
    <row r="305" spans="2:21" hidden="1" x14ac:dyDescent="0.25"/>
    <row r="306" spans="2:21" hidden="1" x14ac:dyDescent="0.25"/>
    <row r="307" spans="2:21" ht="33.75" hidden="1" x14ac:dyDescent="0.25">
      <c r="B307" s="26">
        <v>12</v>
      </c>
      <c r="C307" s="630" t="s">
        <v>31</v>
      </c>
      <c r="D307" s="631"/>
      <c r="E307" s="632"/>
      <c r="F307" s="633">
        <f>IFERROR(VLOOKUP(B307,LISTA_OFERENTES,2,FALSE)," ")</f>
        <v>0</v>
      </c>
      <c r="G307" s="634"/>
      <c r="H307" s="634"/>
      <c r="I307" s="634"/>
      <c r="J307" s="634"/>
      <c r="K307" s="634"/>
      <c r="L307" s="634"/>
      <c r="M307" s="634"/>
      <c r="N307" s="634"/>
      <c r="O307" s="635"/>
      <c r="P307" s="636" t="s">
        <v>32</v>
      </c>
      <c r="Q307" s="637"/>
      <c r="R307" s="638"/>
      <c r="S307" s="27">
        <v>1</v>
      </c>
      <c r="T307" s="28"/>
    </row>
    <row r="308" spans="2:21" hidden="1" x14ac:dyDescent="0.25">
      <c r="B308" s="625" t="s">
        <v>33</v>
      </c>
      <c r="C308" s="614" t="s">
        <v>34</v>
      </c>
      <c r="D308" s="614" t="s">
        <v>35</v>
      </c>
      <c r="E308" s="614" t="s">
        <v>36</v>
      </c>
      <c r="F308" s="614" t="s">
        <v>37</v>
      </c>
      <c r="G308" s="614" t="s">
        <v>38</v>
      </c>
      <c r="H308" s="614" t="s">
        <v>39</v>
      </c>
      <c r="I308" s="614" t="s">
        <v>40</v>
      </c>
      <c r="J308" s="627" t="s">
        <v>41</v>
      </c>
      <c r="K308" s="628"/>
      <c r="L308" s="628"/>
      <c r="M308" s="629"/>
      <c r="N308" s="614" t="s">
        <v>42</v>
      </c>
      <c r="O308" s="614" t="s">
        <v>43</v>
      </c>
      <c r="P308" s="627" t="s">
        <v>44</v>
      </c>
      <c r="Q308" s="629"/>
      <c r="R308" s="614" t="s">
        <v>45</v>
      </c>
      <c r="S308" s="614" t="s">
        <v>46</v>
      </c>
      <c r="T308" s="614" t="str">
        <f>+$T$11</f>
        <v>CUMPLE CON EL REQUERIMIENTO DE HABER  CLASIFICADO EN EL CODIGO 7210215  DE LA UNSCPS</v>
      </c>
      <c r="U308" s="614" t="str">
        <f>+$U$11</f>
        <v xml:space="preserve">VERIFICACIÓN CONDICIÓN DE EXPERIENCIA  </v>
      </c>
    </row>
    <row r="309" spans="2:21" hidden="1" x14ac:dyDescent="0.25">
      <c r="B309" s="626"/>
      <c r="C309" s="615"/>
      <c r="D309" s="615"/>
      <c r="E309" s="615"/>
      <c r="F309" s="615"/>
      <c r="G309" s="615"/>
      <c r="H309" s="615"/>
      <c r="I309" s="615"/>
      <c r="J309" s="616" t="s">
        <v>49</v>
      </c>
      <c r="K309" s="617"/>
      <c r="L309" s="617"/>
      <c r="M309" s="618"/>
      <c r="N309" s="615"/>
      <c r="O309" s="615"/>
      <c r="P309" s="33" t="s">
        <v>10</v>
      </c>
      <c r="Q309" s="33" t="s">
        <v>50</v>
      </c>
      <c r="R309" s="615"/>
      <c r="S309" s="615"/>
      <c r="T309" s="615"/>
      <c r="U309" s="615"/>
    </row>
    <row r="310" spans="2:21" ht="15.95" hidden="1" customHeight="1" x14ac:dyDescent="0.25">
      <c r="B310" s="590">
        <v>1</v>
      </c>
      <c r="C310" s="593"/>
      <c r="D310" s="593"/>
      <c r="E310" s="593"/>
      <c r="F310" s="593"/>
      <c r="G310" s="596"/>
      <c r="H310" s="599"/>
      <c r="I310" s="602"/>
      <c r="J310" s="198"/>
      <c r="K310" s="38"/>
      <c r="L310" s="198"/>
      <c r="M310" s="38"/>
      <c r="N310" s="576"/>
      <c r="O310" s="576"/>
      <c r="P310" s="579"/>
      <c r="Q310" s="583"/>
      <c r="R310" s="583"/>
      <c r="S310" s="586">
        <f>IF(COUNTIF(J310:K313,"CUMPLE")&gt;=1,(G310*I310),0)* (IF(N310="PRESENTÓ CERTIFICADO",1,0))* (IF(O310="ACORDE A ITEM 5.2.2 (T.R.)",1,0) )* ( IF(OR(Q310="SIN OBSERVACIÓN", Q310="REQUERIMIENTOS SUBSANADOS"),1,0)) *(IF(OR(R310="NINGUNO", R310="CUMPLEN CON LO SOLICITADO"),1,0))</f>
        <v>0</v>
      </c>
      <c r="T310" s="619" t="s">
        <v>161</v>
      </c>
      <c r="U310" s="589">
        <f>IF(COUNTIF(J310:K313,"CUMPLE")&gt;=1,1,0)</f>
        <v>0</v>
      </c>
    </row>
    <row r="311" spans="2:21" ht="15.95" hidden="1" customHeight="1" x14ac:dyDescent="0.25">
      <c r="B311" s="591"/>
      <c r="C311" s="594"/>
      <c r="D311" s="594"/>
      <c r="E311" s="594"/>
      <c r="F311" s="594"/>
      <c r="G311" s="597"/>
      <c r="H311" s="600"/>
      <c r="I311" s="603"/>
      <c r="J311" s="198"/>
      <c r="K311" s="38"/>
      <c r="L311" s="198"/>
      <c r="M311" s="38"/>
      <c r="N311" s="577"/>
      <c r="O311" s="577"/>
      <c r="P311" s="581"/>
      <c r="Q311" s="584"/>
      <c r="R311" s="584"/>
      <c r="S311" s="587"/>
      <c r="T311" s="620"/>
      <c r="U311" s="589"/>
    </row>
    <row r="312" spans="2:21" ht="15.95" hidden="1" customHeight="1" x14ac:dyDescent="0.25">
      <c r="B312" s="591"/>
      <c r="C312" s="594"/>
      <c r="D312" s="594"/>
      <c r="E312" s="594"/>
      <c r="F312" s="594"/>
      <c r="G312" s="597"/>
      <c r="H312" s="600"/>
      <c r="I312" s="603"/>
      <c r="J312" s="198"/>
      <c r="K312" s="38"/>
      <c r="L312" s="198"/>
      <c r="M312" s="38"/>
      <c r="N312" s="577"/>
      <c r="O312" s="577"/>
      <c r="P312" s="581"/>
      <c r="Q312" s="584"/>
      <c r="R312" s="584"/>
      <c r="S312" s="587"/>
      <c r="T312" s="620"/>
      <c r="U312" s="589"/>
    </row>
    <row r="313" spans="2:21" ht="15.95" hidden="1" customHeight="1" x14ac:dyDescent="0.25">
      <c r="B313" s="592"/>
      <c r="C313" s="595"/>
      <c r="D313" s="595"/>
      <c r="E313" s="595"/>
      <c r="F313" s="595"/>
      <c r="G313" s="598"/>
      <c r="H313" s="601"/>
      <c r="I313" s="604"/>
      <c r="J313" s="198"/>
      <c r="K313" s="38"/>
      <c r="L313" s="198"/>
      <c r="M313" s="38"/>
      <c r="N313" s="578"/>
      <c r="O313" s="578"/>
      <c r="P313" s="582"/>
      <c r="Q313" s="585"/>
      <c r="R313" s="585"/>
      <c r="S313" s="588"/>
      <c r="T313" s="620"/>
      <c r="U313" s="589"/>
    </row>
    <row r="314" spans="2:21" ht="15.95" hidden="1" customHeight="1" x14ac:dyDescent="0.25">
      <c r="B314" s="590">
        <v>2</v>
      </c>
      <c r="C314" s="605"/>
      <c r="D314" s="605"/>
      <c r="E314" s="622"/>
      <c r="F314" s="605"/>
      <c r="G314" s="608"/>
      <c r="H314" s="599"/>
      <c r="I314" s="611"/>
      <c r="J314" s="198"/>
      <c r="K314" s="38"/>
      <c r="L314" s="198"/>
      <c r="M314" s="38"/>
      <c r="N314" s="576"/>
      <c r="O314" s="576"/>
      <c r="P314" s="579"/>
      <c r="Q314" s="583"/>
      <c r="R314" s="583"/>
      <c r="S314" s="586">
        <f>IF(COUNTIF(J314:K317,"CUMPLE")&gt;=1,(G314*I314),0)* (IF(N314="PRESENTÓ CERTIFICADO",1,0))* (IF(O314="ACORDE A ITEM 5.2.2 (T.R.)",1,0) )* ( IF(OR(Q314="SIN OBSERVACIÓN", Q314="REQUERIMIENTOS SUBSANADOS"),1,0)) *(IF(OR(R314="NINGUNO", R314="CUMPLEN CON LO SOLICITADO"),1,0))</f>
        <v>0</v>
      </c>
      <c r="T314" s="620"/>
      <c r="U314" s="589">
        <f>IF(COUNTIF(J314:K317,"CUMPLE")&gt;=1,1,0)</f>
        <v>0</v>
      </c>
    </row>
    <row r="315" spans="2:21" ht="15.95" hidden="1" customHeight="1" x14ac:dyDescent="0.25">
      <c r="B315" s="591"/>
      <c r="C315" s="606"/>
      <c r="D315" s="606"/>
      <c r="E315" s="623"/>
      <c r="F315" s="606"/>
      <c r="G315" s="609"/>
      <c r="H315" s="600"/>
      <c r="I315" s="612"/>
      <c r="J315" s="198"/>
      <c r="K315" s="38"/>
      <c r="L315" s="198"/>
      <c r="M315" s="38"/>
      <c r="N315" s="577"/>
      <c r="O315" s="577"/>
      <c r="P315" s="580"/>
      <c r="Q315" s="584"/>
      <c r="R315" s="584"/>
      <c r="S315" s="587"/>
      <c r="T315" s="620"/>
      <c r="U315" s="589"/>
    </row>
    <row r="316" spans="2:21" ht="15.95" hidden="1" customHeight="1" x14ac:dyDescent="0.25">
      <c r="B316" s="591"/>
      <c r="C316" s="606"/>
      <c r="D316" s="606"/>
      <c r="E316" s="623"/>
      <c r="F316" s="606"/>
      <c r="G316" s="609"/>
      <c r="H316" s="600"/>
      <c r="I316" s="612"/>
      <c r="J316" s="198"/>
      <c r="K316" s="38"/>
      <c r="L316" s="198"/>
      <c r="M316" s="38"/>
      <c r="N316" s="577"/>
      <c r="O316" s="577"/>
      <c r="P316" s="581"/>
      <c r="Q316" s="584"/>
      <c r="R316" s="584"/>
      <c r="S316" s="587"/>
      <c r="T316" s="620"/>
      <c r="U316" s="589"/>
    </row>
    <row r="317" spans="2:21" ht="15.95" hidden="1" customHeight="1" x14ac:dyDescent="0.25">
      <c r="B317" s="592"/>
      <c r="C317" s="607"/>
      <c r="D317" s="607"/>
      <c r="E317" s="624"/>
      <c r="F317" s="607"/>
      <c r="G317" s="610"/>
      <c r="H317" s="601"/>
      <c r="I317" s="613"/>
      <c r="J317" s="198"/>
      <c r="K317" s="38"/>
      <c r="L317" s="198"/>
      <c r="M317" s="38"/>
      <c r="N317" s="578"/>
      <c r="O317" s="578"/>
      <c r="P317" s="582"/>
      <c r="Q317" s="585"/>
      <c r="R317" s="585"/>
      <c r="S317" s="588"/>
      <c r="T317" s="620"/>
      <c r="U317" s="589"/>
    </row>
    <row r="318" spans="2:21" hidden="1" x14ac:dyDescent="0.25">
      <c r="B318" s="590">
        <v>3</v>
      </c>
      <c r="C318" s="593"/>
      <c r="D318" s="593"/>
      <c r="E318" s="593"/>
      <c r="F318" s="593"/>
      <c r="G318" s="596"/>
      <c r="H318" s="599"/>
      <c r="I318" s="602"/>
      <c r="J318" s="198"/>
      <c r="K318" s="38"/>
      <c r="L318" s="198"/>
      <c r="M318" s="38"/>
      <c r="N318" s="576"/>
      <c r="O318" s="576"/>
      <c r="P318" s="579"/>
      <c r="Q318" s="583"/>
      <c r="R318" s="583"/>
      <c r="S318" s="586">
        <f>IF(COUNTIF(J318:K321,"CUMPLE")&gt;=1,(G318*I318),0)* (IF(N318="PRESENTÓ CERTIFICADO",1,0))* (IF(O318="ACORDE A ITEM 5.2.2 (T.R.)",1,0) )* ( IF(OR(Q318="SIN OBSERVACIÓN", Q318="REQUERIMIENTOS SUBSANADOS"),1,0)) *(IF(OR(R318="NINGUNO", R318="CUMPLEN CON LO SOLICITADO"),1,0))</f>
        <v>0</v>
      </c>
      <c r="T318" s="620"/>
      <c r="U318" s="589">
        <f>IF(COUNTIF(L318:M321,"CUMPLE")&gt;=1,1,0)</f>
        <v>0</v>
      </c>
    </row>
    <row r="319" spans="2:21" hidden="1" x14ac:dyDescent="0.25">
      <c r="B319" s="591"/>
      <c r="C319" s="594"/>
      <c r="D319" s="594"/>
      <c r="E319" s="594"/>
      <c r="F319" s="594"/>
      <c r="G319" s="597"/>
      <c r="H319" s="600"/>
      <c r="I319" s="603"/>
      <c r="J319" s="198"/>
      <c r="K319" s="38"/>
      <c r="L319" s="198"/>
      <c r="M319" s="38"/>
      <c r="N319" s="577"/>
      <c r="O319" s="577"/>
      <c r="P319" s="580"/>
      <c r="Q319" s="584"/>
      <c r="R319" s="584"/>
      <c r="S319" s="587"/>
      <c r="T319" s="620"/>
      <c r="U319" s="589"/>
    </row>
    <row r="320" spans="2:21" hidden="1" x14ac:dyDescent="0.25">
      <c r="B320" s="591"/>
      <c r="C320" s="594"/>
      <c r="D320" s="594"/>
      <c r="E320" s="594"/>
      <c r="F320" s="594"/>
      <c r="G320" s="597"/>
      <c r="H320" s="600"/>
      <c r="I320" s="603"/>
      <c r="J320" s="198"/>
      <c r="K320" s="38"/>
      <c r="L320" s="198"/>
      <c r="M320" s="38"/>
      <c r="N320" s="577"/>
      <c r="O320" s="577"/>
      <c r="P320" s="581"/>
      <c r="Q320" s="584"/>
      <c r="R320" s="584"/>
      <c r="S320" s="587"/>
      <c r="T320" s="620"/>
      <c r="U320" s="589"/>
    </row>
    <row r="321" spans="2:21" hidden="1" x14ac:dyDescent="0.25">
      <c r="B321" s="592"/>
      <c r="C321" s="595"/>
      <c r="D321" s="595"/>
      <c r="E321" s="595"/>
      <c r="F321" s="595"/>
      <c r="G321" s="598"/>
      <c r="H321" s="601"/>
      <c r="I321" s="604"/>
      <c r="J321" s="198"/>
      <c r="K321" s="38"/>
      <c r="L321" s="198"/>
      <c r="M321" s="38"/>
      <c r="N321" s="578"/>
      <c r="O321" s="578"/>
      <c r="P321" s="582"/>
      <c r="Q321" s="585"/>
      <c r="R321" s="585"/>
      <c r="S321" s="588"/>
      <c r="T321" s="620"/>
      <c r="U321" s="589"/>
    </row>
    <row r="322" spans="2:21" hidden="1" x14ac:dyDescent="0.25">
      <c r="B322" s="590">
        <v>4</v>
      </c>
      <c r="C322" s="605"/>
      <c r="D322" s="605"/>
      <c r="E322" s="605"/>
      <c r="F322" s="605"/>
      <c r="G322" s="608"/>
      <c r="H322" s="599"/>
      <c r="I322" s="611"/>
      <c r="J322" s="198"/>
      <c r="K322" s="38"/>
      <c r="L322" s="198"/>
      <c r="M322" s="38"/>
      <c r="N322" s="576"/>
      <c r="O322" s="576"/>
      <c r="P322" s="579"/>
      <c r="Q322" s="583"/>
      <c r="R322" s="583"/>
      <c r="S322" s="586">
        <f>IF(COUNTIF(J322:K325,"CUMPLE")&gt;=1,(G322*I322),0)* (IF(N322="PRESENTÓ CERTIFICADO",1,0))* (IF(O322="ACORDE A ITEM 5.2.2 (T.R.)",1,0) )* ( IF(OR(Q322="SIN OBSERVACIÓN", Q322="REQUERIMIENTOS SUBSANADOS"),1,0)) *(IF(OR(R322="NINGUNO", R322="CUMPLEN CON LO SOLICITADO"),1,0))</f>
        <v>0</v>
      </c>
      <c r="T322" s="620"/>
      <c r="U322" s="589">
        <f>IF(COUNTIF(L322:M325,"CUMPLE")&gt;=1,1,0)</f>
        <v>0</v>
      </c>
    </row>
    <row r="323" spans="2:21" hidden="1" x14ac:dyDescent="0.25">
      <c r="B323" s="591"/>
      <c r="C323" s="606"/>
      <c r="D323" s="606"/>
      <c r="E323" s="606"/>
      <c r="F323" s="606"/>
      <c r="G323" s="609"/>
      <c r="H323" s="600"/>
      <c r="I323" s="612"/>
      <c r="J323" s="198"/>
      <c r="K323" s="38"/>
      <c r="L323" s="198"/>
      <c r="M323" s="38"/>
      <c r="N323" s="577"/>
      <c r="O323" s="577"/>
      <c r="P323" s="580"/>
      <c r="Q323" s="584"/>
      <c r="R323" s="584"/>
      <c r="S323" s="587"/>
      <c r="T323" s="620"/>
      <c r="U323" s="589"/>
    </row>
    <row r="324" spans="2:21" hidden="1" x14ac:dyDescent="0.25">
      <c r="B324" s="591"/>
      <c r="C324" s="606"/>
      <c r="D324" s="606"/>
      <c r="E324" s="606"/>
      <c r="F324" s="606"/>
      <c r="G324" s="609"/>
      <c r="H324" s="600"/>
      <c r="I324" s="612"/>
      <c r="J324" s="198"/>
      <c r="K324" s="38"/>
      <c r="L324" s="198"/>
      <c r="M324" s="38"/>
      <c r="N324" s="577"/>
      <c r="O324" s="577"/>
      <c r="P324" s="581"/>
      <c r="Q324" s="584"/>
      <c r="R324" s="584"/>
      <c r="S324" s="587"/>
      <c r="T324" s="620"/>
      <c r="U324" s="589"/>
    </row>
    <row r="325" spans="2:21" hidden="1" x14ac:dyDescent="0.25">
      <c r="B325" s="592"/>
      <c r="C325" s="607"/>
      <c r="D325" s="607"/>
      <c r="E325" s="607"/>
      <c r="F325" s="607"/>
      <c r="G325" s="610"/>
      <c r="H325" s="601"/>
      <c r="I325" s="613"/>
      <c r="J325" s="198"/>
      <c r="K325" s="38"/>
      <c r="L325" s="198"/>
      <c r="M325" s="38"/>
      <c r="N325" s="578"/>
      <c r="O325" s="578"/>
      <c r="P325" s="582"/>
      <c r="Q325" s="585"/>
      <c r="R325" s="585"/>
      <c r="S325" s="588"/>
      <c r="T325" s="620"/>
      <c r="U325" s="589"/>
    </row>
    <row r="326" spans="2:21" hidden="1" x14ac:dyDescent="0.25">
      <c r="B326" s="590">
        <v>5</v>
      </c>
      <c r="C326" s="593"/>
      <c r="D326" s="593"/>
      <c r="E326" s="593"/>
      <c r="F326" s="593"/>
      <c r="G326" s="596"/>
      <c r="H326" s="599"/>
      <c r="I326" s="602"/>
      <c r="J326" s="198"/>
      <c r="K326" s="38"/>
      <c r="L326" s="198"/>
      <c r="M326" s="38"/>
      <c r="N326" s="576"/>
      <c r="O326" s="576"/>
      <c r="P326" s="579"/>
      <c r="Q326" s="583"/>
      <c r="R326" s="583"/>
      <c r="S326" s="586">
        <f>IF(COUNTIF(J326:K329,"CUMPLE")&gt;=1,(G326*I326),0)* (IF(N326="PRESENTÓ CERTIFICADO",1,0))* (IF(O326="ACORDE A ITEM 5.2.2 (T.R.)",1,0) )* ( IF(OR(Q326="SIN OBSERVACIÓN", Q326="REQUERIMIENTOS SUBSANADOS"),1,0)) *(IF(OR(R326="NINGUNO", R326="CUMPLEN CON LO SOLICITADO"),1,0))</f>
        <v>0</v>
      </c>
      <c r="T326" s="620"/>
      <c r="U326" s="589">
        <f>IF(COUNTIF(L326:M329,"CUMPLE")&gt;=1,1,0)</f>
        <v>0</v>
      </c>
    </row>
    <row r="327" spans="2:21" hidden="1" x14ac:dyDescent="0.25">
      <c r="B327" s="591"/>
      <c r="C327" s="594"/>
      <c r="D327" s="594"/>
      <c r="E327" s="594"/>
      <c r="F327" s="594"/>
      <c r="G327" s="597"/>
      <c r="H327" s="600"/>
      <c r="I327" s="603"/>
      <c r="J327" s="198"/>
      <c r="K327" s="38"/>
      <c r="L327" s="198"/>
      <c r="M327" s="38"/>
      <c r="N327" s="577"/>
      <c r="O327" s="577"/>
      <c r="P327" s="580"/>
      <c r="Q327" s="584"/>
      <c r="R327" s="584"/>
      <c r="S327" s="587"/>
      <c r="T327" s="620"/>
      <c r="U327" s="589"/>
    </row>
    <row r="328" spans="2:21" hidden="1" x14ac:dyDescent="0.25">
      <c r="B328" s="591"/>
      <c r="C328" s="594"/>
      <c r="D328" s="594"/>
      <c r="E328" s="594"/>
      <c r="F328" s="594"/>
      <c r="G328" s="597"/>
      <c r="H328" s="600"/>
      <c r="I328" s="603"/>
      <c r="J328" s="198"/>
      <c r="K328" s="38"/>
      <c r="L328" s="198"/>
      <c r="M328" s="38"/>
      <c r="N328" s="577"/>
      <c r="O328" s="577"/>
      <c r="P328" s="581"/>
      <c r="Q328" s="584"/>
      <c r="R328" s="584"/>
      <c r="S328" s="587"/>
      <c r="T328" s="620"/>
      <c r="U328" s="589"/>
    </row>
    <row r="329" spans="2:21" hidden="1" x14ac:dyDescent="0.25">
      <c r="B329" s="592"/>
      <c r="C329" s="595"/>
      <c r="D329" s="595"/>
      <c r="E329" s="595"/>
      <c r="F329" s="595"/>
      <c r="G329" s="598"/>
      <c r="H329" s="601"/>
      <c r="I329" s="604"/>
      <c r="J329" s="198"/>
      <c r="K329" s="38"/>
      <c r="L329" s="198"/>
      <c r="M329" s="38"/>
      <c r="N329" s="578"/>
      <c r="O329" s="578"/>
      <c r="P329" s="582"/>
      <c r="Q329" s="585"/>
      <c r="R329" s="585"/>
      <c r="S329" s="588"/>
      <c r="T329" s="621"/>
      <c r="U329" s="589"/>
    </row>
    <row r="330" spans="2:21" ht="18" hidden="1" x14ac:dyDescent="0.25">
      <c r="B330" s="565" t="str">
        <f>IF(S331=" "," ",IF(S331&gt;=$H$6,"CUMPLE CON LA EXPERIENCIA REQUERIDA","NO CUMPLE CON LA EXPERIENCIA REQUERIDA"))</f>
        <v>NO CUMPLE CON LA EXPERIENCIA REQUERIDA</v>
      </c>
      <c r="C330" s="566"/>
      <c r="D330" s="566"/>
      <c r="E330" s="566"/>
      <c r="F330" s="566"/>
      <c r="G330" s="566"/>
      <c r="H330" s="566"/>
      <c r="I330" s="566"/>
      <c r="J330" s="566"/>
      <c r="K330" s="566"/>
      <c r="L330" s="566"/>
      <c r="M330" s="566"/>
      <c r="N330" s="566"/>
      <c r="O330" s="567"/>
      <c r="P330" s="571" t="s">
        <v>52</v>
      </c>
      <c r="Q330" s="572"/>
      <c r="R330" s="573"/>
      <c r="S330" s="44">
        <f>IF(T310="SI",SUM(S310:S329),0)</f>
        <v>0</v>
      </c>
      <c r="T330" s="574" t="str">
        <f>IF(S331=" "," ",IF(S331&gt;=$H$6,"CUMPLE","NO CUMPLE"))</f>
        <v>NO CUMPLE</v>
      </c>
      <c r="U330" s="28"/>
    </row>
    <row r="331" spans="2:21" ht="18" hidden="1" x14ac:dyDescent="0.25">
      <c r="B331" s="568"/>
      <c r="C331" s="569"/>
      <c r="D331" s="569"/>
      <c r="E331" s="569"/>
      <c r="F331" s="569"/>
      <c r="G331" s="569"/>
      <c r="H331" s="569"/>
      <c r="I331" s="569"/>
      <c r="J331" s="569"/>
      <c r="K331" s="569"/>
      <c r="L331" s="569"/>
      <c r="M331" s="569"/>
      <c r="N331" s="569"/>
      <c r="O331" s="570"/>
      <c r="P331" s="571" t="s">
        <v>53</v>
      </c>
      <c r="Q331" s="572"/>
      <c r="R331" s="573"/>
      <c r="S331" s="44">
        <f>IFERROR((S330/$P$6)," ")</f>
        <v>0</v>
      </c>
      <c r="T331" s="575"/>
      <c r="U331" s="41"/>
    </row>
    <row r="332" spans="2:21" hidden="1" x14ac:dyDescent="0.25"/>
    <row r="333" spans="2:21" hidden="1" x14ac:dyDescent="0.25"/>
    <row r="334" spans="2:21" ht="33.75" hidden="1" x14ac:dyDescent="0.25">
      <c r="B334" s="26">
        <v>13</v>
      </c>
      <c r="C334" s="630" t="s">
        <v>31</v>
      </c>
      <c r="D334" s="631"/>
      <c r="E334" s="632"/>
      <c r="F334" s="633">
        <f>IFERROR(VLOOKUP(B334,LISTA_OFERENTES,2,FALSE)," ")</f>
        <v>0</v>
      </c>
      <c r="G334" s="634"/>
      <c r="H334" s="634"/>
      <c r="I334" s="634"/>
      <c r="J334" s="634"/>
      <c r="K334" s="634"/>
      <c r="L334" s="634"/>
      <c r="M334" s="634"/>
      <c r="N334" s="634"/>
      <c r="O334" s="635"/>
      <c r="P334" s="636" t="s">
        <v>32</v>
      </c>
      <c r="Q334" s="637"/>
      <c r="R334" s="638"/>
      <c r="S334" s="27">
        <v>1</v>
      </c>
      <c r="T334" s="28"/>
    </row>
    <row r="335" spans="2:21" hidden="1" x14ac:dyDescent="0.25">
      <c r="B335" s="625" t="s">
        <v>33</v>
      </c>
      <c r="C335" s="614" t="s">
        <v>34</v>
      </c>
      <c r="D335" s="614" t="s">
        <v>35</v>
      </c>
      <c r="E335" s="614" t="s">
        <v>36</v>
      </c>
      <c r="F335" s="614" t="s">
        <v>37</v>
      </c>
      <c r="G335" s="614" t="s">
        <v>38</v>
      </c>
      <c r="H335" s="614" t="s">
        <v>39</v>
      </c>
      <c r="I335" s="614" t="s">
        <v>40</v>
      </c>
      <c r="J335" s="627" t="s">
        <v>41</v>
      </c>
      <c r="K335" s="628"/>
      <c r="L335" s="628"/>
      <c r="M335" s="629"/>
      <c r="N335" s="614" t="s">
        <v>42</v>
      </c>
      <c r="O335" s="614" t="s">
        <v>43</v>
      </c>
      <c r="P335" s="627" t="s">
        <v>44</v>
      </c>
      <c r="Q335" s="629"/>
      <c r="R335" s="614" t="s">
        <v>45</v>
      </c>
      <c r="S335" s="614" t="s">
        <v>46</v>
      </c>
      <c r="T335" s="614" t="str">
        <f>+$T$11</f>
        <v>CUMPLE CON EL REQUERIMIENTO DE HABER  CLASIFICADO EN EL CODIGO 7210215  DE LA UNSCPS</v>
      </c>
      <c r="U335" s="614" t="str">
        <f>+$U$11</f>
        <v xml:space="preserve">VERIFICACIÓN CONDICIÓN DE EXPERIENCIA  </v>
      </c>
    </row>
    <row r="336" spans="2:21" hidden="1" x14ac:dyDescent="0.25">
      <c r="B336" s="626"/>
      <c r="C336" s="615"/>
      <c r="D336" s="615"/>
      <c r="E336" s="615"/>
      <c r="F336" s="615"/>
      <c r="G336" s="615"/>
      <c r="H336" s="615"/>
      <c r="I336" s="615"/>
      <c r="J336" s="616" t="s">
        <v>49</v>
      </c>
      <c r="K336" s="617"/>
      <c r="L336" s="617"/>
      <c r="M336" s="618"/>
      <c r="N336" s="615"/>
      <c r="O336" s="615"/>
      <c r="P336" s="33" t="s">
        <v>10</v>
      </c>
      <c r="Q336" s="33" t="s">
        <v>50</v>
      </c>
      <c r="R336" s="615"/>
      <c r="S336" s="615"/>
      <c r="T336" s="615"/>
      <c r="U336" s="615"/>
    </row>
    <row r="337" spans="2:21" hidden="1" x14ac:dyDescent="0.25">
      <c r="B337" s="590">
        <v>1</v>
      </c>
      <c r="C337" s="593"/>
      <c r="D337" s="593"/>
      <c r="E337" s="593"/>
      <c r="F337" s="593"/>
      <c r="G337" s="596"/>
      <c r="H337" s="599"/>
      <c r="I337" s="602"/>
      <c r="J337" s="198"/>
      <c r="K337" s="38"/>
      <c r="L337" s="198"/>
      <c r="M337" s="38"/>
      <c r="N337" s="576"/>
      <c r="O337" s="576"/>
      <c r="P337" s="579"/>
      <c r="Q337" s="583"/>
      <c r="R337" s="583"/>
      <c r="S337" s="586">
        <f>IF(COUNTIF(J337:K340,"CUMPLE")&gt;=1,(G337*I337),0)* (IF(N337="PRESENTÓ CERTIFICADO",1,0))* (IF(O337="ACORDE A ITEM 5.2.2 (T.R.)",1,0) )* ( IF(OR(Q337="SIN OBSERVACIÓN", Q337="REQUERIMIENTOS SUBSANADOS"),1,0)) *(IF(OR(R337="NINGUNO", R337="CUMPLEN CON LO SOLICITADO"),1,0))</f>
        <v>0</v>
      </c>
      <c r="T337" s="619" t="s">
        <v>161</v>
      </c>
      <c r="U337" s="589">
        <f>IF(COUNTIF(J337:K340,"CUMPLE")&gt;=1,1,0)</f>
        <v>0</v>
      </c>
    </row>
    <row r="338" spans="2:21" hidden="1" x14ac:dyDescent="0.25">
      <c r="B338" s="591"/>
      <c r="C338" s="594"/>
      <c r="D338" s="594"/>
      <c r="E338" s="594"/>
      <c r="F338" s="594"/>
      <c r="G338" s="597"/>
      <c r="H338" s="600"/>
      <c r="I338" s="603"/>
      <c r="J338" s="198"/>
      <c r="K338" s="38"/>
      <c r="L338" s="198"/>
      <c r="M338" s="38"/>
      <c r="N338" s="577"/>
      <c r="O338" s="577"/>
      <c r="P338" s="581"/>
      <c r="Q338" s="584"/>
      <c r="R338" s="584"/>
      <c r="S338" s="587"/>
      <c r="T338" s="620"/>
      <c r="U338" s="589"/>
    </row>
    <row r="339" spans="2:21" hidden="1" x14ac:dyDescent="0.25">
      <c r="B339" s="591"/>
      <c r="C339" s="594"/>
      <c r="D339" s="594"/>
      <c r="E339" s="594"/>
      <c r="F339" s="594"/>
      <c r="G339" s="597"/>
      <c r="H339" s="600"/>
      <c r="I339" s="603"/>
      <c r="J339" s="198"/>
      <c r="K339" s="38"/>
      <c r="L339" s="198"/>
      <c r="M339" s="38"/>
      <c r="N339" s="577"/>
      <c r="O339" s="577"/>
      <c r="P339" s="581"/>
      <c r="Q339" s="584"/>
      <c r="R339" s="584"/>
      <c r="S339" s="587"/>
      <c r="T339" s="620"/>
      <c r="U339" s="589"/>
    </row>
    <row r="340" spans="2:21" hidden="1" x14ac:dyDescent="0.25">
      <c r="B340" s="592"/>
      <c r="C340" s="595"/>
      <c r="D340" s="595"/>
      <c r="E340" s="595"/>
      <c r="F340" s="595"/>
      <c r="G340" s="598"/>
      <c r="H340" s="601"/>
      <c r="I340" s="604"/>
      <c r="J340" s="198"/>
      <c r="K340" s="38"/>
      <c r="L340" s="198"/>
      <c r="M340" s="38"/>
      <c r="N340" s="578"/>
      <c r="O340" s="578"/>
      <c r="P340" s="582"/>
      <c r="Q340" s="585"/>
      <c r="R340" s="585"/>
      <c r="S340" s="588"/>
      <c r="T340" s="620"/>
      <c r="U340" s="589"/>
    </row>
    <row r="341" spans="2:21" ht="15.95" hidden="1" customHeight="1" x14ac:dyDescent="0.25">
      <c r="B341" s="590">
        <v>2</v>
      </c>
      <c r="C341" s="605"/>
      <c r="D341" s="605"/>
      <c r="E341" s="622"/>
      <c r="F341" s="605"/>
      <c r="G341" s="608"/>
      <c r="H341" s="599"/>
      <c r="I341" s="611"/>
      <c r="J341" s="198"/>
      <c r="K341" s="38"/>
      <c r="L341" s="198"/>
      <c r="M341" s="38"/>
      <c r="N341" s="576"/>
      <c r="O341" s="576"/>
      <c r="P341" s="579"/>
      <c r="Q341" s="583"/>
      <c r="R341" s="583"/>
      <c r="S341" s="586">
        <f>IF(COUNTIF(J341:K344,"CUMPLE")&gt;=1,(G341*I341),0)* (IF(N341="PRESENTÓ CERTIFICADO",1,0))* (IF(O341="ACORDE A ITEM 5.2.2 (T.R.)",1,0) )* ( IF(OR(Q341="SIN OBSERVACIÓN", Q341="REQUERIMIENTOS SUBSANADOS"),1,0)) *(IF(OR(R341="NINGUNO", R341="CUMPLEN CON LO SOLICITADO"),1,0))</f>
        <v>0</v>
      </c>
      <c r="T341" s="620"/>
      <c r="U341" s="589">
        <f>IF(COUNTIF(J341:K344,"CUMPLE")&gt;=1,1,0)</f>
        <v>0</v>
      </c>
    </row>
    <row r="342" spans="2:21" ht="15.95" hidden="1" customHeight="1" x14ac:dyDescent="0.25">
      <c r="B342" s="591"/>
      <c r="C342" s="606"/>
      <c r="D342" s="606"/>
      <c r="E342" s="623"/>
      <c r="F342" s="606"/>
      <c r="G342" s="609"/>
      <c r="H342" s="600"/>
      <c r="I342" s="612"/>
      <c r="J342" s="198"/>
      <c r="K342" s="38"/>
      <c r="L342" s="198"/>
      <c r="M342" s="38"/>
      <c r="N342" s="577"/>
      <c r="O342" s="577"/>
      <c r="P342" s="580"/>
      <c r="Q342" s="584"/>
      <c r="R342" s="584"/>
      <c r="S342" s="587"/>
      <c r="T342" s="620"/>
      <c r="U342" s="589"/>
    </row>
    <row r="343" spans="2:21" ht="15.95" hidden="1" customHeight="1" x14ac:dyDescent="0.25">
      <c r="B343" s="591"/>
      <c r="C343" s="606"/>
      <c r="D343" s="606"/>
      <c r="E343" s="623"/>
      <c r="F343" s="606"/>
      <c r="G343" s="609"/>
      <c r="H343" s="600"/>
      <c r="I343" s="612"/>
      <c r="J343" s="198"/>
      <c r="K343" s="38"/>
      <c r="L343" s="198"/>
      <c r="M343" s="38"/>
      <c r="N343" s="577"/>
      <c r="O343" s="577"/>
      <c r="P343" s="581"/>
      <c r="Q343" s="584"/>
      <c r="R343" s="584"/>
      <c r="S343" s="587"/>
      <c r="T343" s="620"/>
      <c r="U343" s="589"/>
    </row>
    <row r="344" spans="2:21" ht="15.95" hidden="1" customHeight="1" x14ac:dyDescent="0.25">
      <c r="B344" s="592"/>
      <c r="C344" s="607"/>
      <c r="D344" s="607"/>
      <c r="E344" s="624"/>
      <c r="F344" s="607"/>
      <c r="G344" s="610"/>
      <c r="H344" s="601"/>
      <c r="I344" s="613"/>
      <c r="J344" s="198"/>
      <c r="K344" s="38"/>
      <c r="L344" s="198"/>
      <c r="M344" s="38"/>
      <c r="N344" s="578"/>
      <c r="O344" s="578"/>
      <c r="P344" s="582"/>
      <c r="Q344" s="585"/>
      <c r="R344" s="585"/>
      <c r="S344" s="588"/>
      <c r="T344" s="620"/>
      <c r="U344" s="589"/>
    </row>
    <row r="345" spans="2:21" hidden="1" x14ac:dyDescent="0.25">
      <c r="B345" s="590">
        <v>3</v>
      </c>
      <c r="C345" s="593"/>
      <c r="D345" s="593"/>
      <c r="E345" s="593"/>
      <c r="F345" s="593"/>
      <c r="G345" s="596"/>
      <c r="H345" s="599"/>
      <c r="I345" s="602"/>
      <c r="J345" s="198"/>
      <c r="K345" s="38"/>
      <c r="L345" s="198"/>
      <c r="M345" s="38"/>
      <c r="N345" s="576"/>
      <c r="O345" s="576"/>
      <c r="P345" s="579"/>
      <c r="Q345" s="583"/>
      <c r="R345" s="583"/>
      <c r="S345" s="586">
        <f>IF(COUNTIF(J345:K348,"CUMPLE")&gt;=1,(G345*I345),0)* (IF(N345="PRESENTÓ CERTIFICADO",1,0))* (IF(O345="ACORDE A ITEM 5.2.2 (T.R.)",1,0) )* ( IF(OR(Q345="SIN OBSERVACIÓN", Q345="REQUERIMIENTOS SUBSANADOS"),1,0)) *(IF(OR(R345="NINGUNO", R345="CUMPLEN CON LO SOLICITADO"),1,0))</f>
        <v>0</v>
      </c>
      <c r="T345" s="620"/>
      <c r="U345" s="589">
        <f>IF(COUNTIF(L345:M348,"CUMPLE")&gt;=1,1,0)</f>
        <v>0</v>
      </c>
    </row>
    <row r="346" spans="2:21" hidden="1" x14ac:dyDescent="0.25">
      <c r="B346" s="591"/>
      <c r="C346" s="594"/>
      <c r="D346" s="594"/>
      <c r="E346" s="594"/>
      <c r="F346" s="594"/>
      <c r="G346" s="597"/>
      <c r="H346" s="600"/>
      <c r="I346" s="603"/>
      <c r="J346" s="198"/>
      <c r="K346" s="38"/>
      <c r="L346" s="198"/>
      <c r="M346" s="38"/>
      <c r="N346" s="577"/>
      <c r="O346" s="577"/>
      <c r="P346" s="580"/>
      <c r="Q346" s="584"/>
      <c r="R346" s="584"/>
      <c r="S346" s="587"/>
      <c r="T346" s="620"/>
      <c r="U346" s="589"/>
    </row>
    <row r="347" spans="2:21" hidden="1" x14ac:dyDescent="0.25">
      <c r="B347" s="591"/>
      <c r="C347" s="594"/>
      <c r="D347" s="594"/>
      <c r="E347" s="594"/>
      <c r="F347" s="594"/>
      <c r="G347" s="597"/>
      <c r="H347" s="600"/>
      <c r="I347" s="603"/>
      <c r="J347" s="198"/>
      <c r="K347" s="38"/>
      <c r="L347" s="198"/>
      <c r="M347" s="38"/>
      <c r="N347" s="577"/>
      <c r="O347" s="577"/>
      <c r="P347" s="581"/>
      <c r="Q347" s="584"/>
      <c r="R347" s="584"/>
      <c r="S347" s="587"/>
      <c r="T347" s="620"/>
      <c r="U347" s="589"/>
    </row>
    <row r="348" spans="2:21" hidden="1" x14ac:dyDescent="0.25">
      <c r="B348" s="592"/>
      <c r="C348" s="595"/>
      <c r="D348" s="595"/>
      <c r="E348" s="595"/>
      <c r="F348" s="595"/>
      <c r="G348" s="598"/>
      <c r="H348" s="601"/>
      <c r="I348" s="604"/>
      <c r="J348" s="198"/>
      <c r="K348" s="38"/>
      <c r="L348" s="198"/>
      <c r="M348" s="38"/>
      <c r="N348" s="578"/>
      <c r="O348" s="578"/>
      <c r="P348" s="582"/>
      <c r="Q348" s="585"/>
      <c r="R348" s="585"/>
      <c r="S348" s="588"/>
      <c r="T348" s="620"/>
      <c r="U348" s="589"/>
    </row>
    <row r="349" spans="2:21" hidden="1" x14ac:dyDescent="0.25">
      <c r="B349" s="590">
        <v>4</v>
      </c>
      <c r="C349" s="605"/>
      <c r="D349" s="605"/>
      <c r="E349" s="605"/>
      <c r="F349" s="605"/>
      <c r="G349" s="608"/>
      <c r="H349" s="599"/>
      <c r="I349" s="611"/>
      <c r="J349" s="198"/>
      <c r="K349" s="38"/>
      <c r="L349" s="198"/>
      <c r="M349" s="38"/>
      <c r="N349" s="576"/>
      <c r="O349" s="576"/>
      <c r="P349" s="579"/>
      <c r="Q349" s="583"/>
      <c r="R349" s="583"/>
      <c r="S349" s="586">
        <f>IF(COUNTIF(J349:K352,"CUMPLE")&gt;=1,(G349*I349),0)* (IF(N349="PRESENTÓ CERTIFICADO",1,0))* (IF(O349="ACORDE A ITEM 5.2.2 (T.R.)",1,0) )* ( IF(OR(Q349="SIN OBSERVACIÓN", Q349="REQUERIMIENTOS SUBSANADOS"),1,0)) *(IF(OR(R349="NINGUNO", R349="CUMPLEN CON LO SOLICITADO"),1,0))</f>
        <v>0</v>
      </c>
      <c r="T349" s="620"/>
      <c r="U349" s="589">
        <f>IF(COUNTIF(L349:M352,"CUMPLE")&gt;=1,1,0)</f>
        <v>0</v>
      </c>
    </row>
    <row r="350" spans="2:21" hidden="1" x14ac:dyDescent="0.25">
      <c r="B350" s="591"/>
      <c r="C350" s="606"/>
      <c r="D350" s="606"/>
      <c r="E350" s="606"/>
      <c r="F350" s="606"/>
      <c r="G350" s="609"/>
      <c r="H350" s="600"/>
      <c r="I350" s="612"/>
      <c r="J350" s="198"/>
      <c r="K350" s="38"/>
      <c r="L350" s="198"/>
      <c r="M350" s="38"/>
      <c r="N350" s="577"/>
      <c r="O350" s="577"/>
      <c r="P350" s="580"/>
      <c r="Q350" s="584"/>
      <c r="R350" s="584"/>
      <c r="S350" s="587"/>
      <c r="T350" s="620"/>
      <c r="U350" s="589"/>
    </row>
    <row r="351" spans="2:21" hidden="1" x14ac:dyDescent="0.25">
      <c r="B351" s="591"/>
      <c r="C351" s="606"/>
      <c r="D351" s="606"/>
      <c r="E351" s="606"/>
      <c r="F351" s="606"/>
      <c r="G351" s="609"/>
      <c r="H351" s="600"/>
      <c r="I351" s="612"/>
      <c r="J351" s="198"/>
      <c r="K351" s="38"/>
      <c r="L351" s="198"/>
      <c r="M351" s="38"/>
      <c r="N351" s="577"/>
      <c r="O351" s="577"/>
      <c r="P351" s="581"/>
      <c r="Q351" s="584"/>
      <c r="R351" s="584"/>
      <c r="S351" s="587"/>
      <c r="T351" s="620"/>
      <c r="U351" s="589"/>
    </row>
    <row r="352" spans="2:21" hidden="1" x14ac:dyDescent="0.25">
      <c r="B352" s="592"/>
      <c r="C352" s="607"/>
      <c r="D352" s="607"/>
      <c r="E352" s="607"/>
      <c r="F352" s="607"/>
      <c r="G352" s="610"/>
      <c r="H352" s="601"/>
      <c r="I352" s="613"/>
      <c r="J352" s="198"/>
      <c r="K352" s="38"/>
      <c r="L352" s="198"/>
      <c r="M352" s="38"/>
      <c r="N352" s="578"/>
      <c r="O352" s="578"/>
      <c r="P352" s="582"/>
      <c r="Q352" s="585"/>
      <c r="R352" s="585"/>
      <c r="S352" s="588"/>
      <c r="T352" s="620"/>
      <c r="U352" s="589"/>
    </row>
    <row r="353" spans="2:21" hidden="1" x14ac:dyDescent="0.25">
      <c r="B353" s="590">
        <v>5</v>
      </c>
      <c r="C353" s="593"/>
      <c r="D353" s="593"/>
      <c r="E353" s="593"/>
      <c r="F353" s="593"/>
      <c r="G353" s="596"/>
      <c r="H353" s="599"/>
      <c r="I353" s="602"/>
      <c r="J353" s="198"/>
      <c r="K353" s="38"/>
      <c r="L353" s="198"/>
      <c r="M353" s="38"/>
      <c r="N353" s="576"/>
      <c r="O353" s="576"/>
      <c r="P353" s="579"/>
      <c r="Q353" s="583"/>
      <c r="R353" s="583"/>
      <c r="S353" s="586">
        <f>IF(COUNTIF(J353:K356,"CUMPLE")&gt;=1,(G353*I353),0)* (IF(N353="PRESENTÓ CERTIFICADO",1,0))* (IF(O353="ACORDE A ITEM 5.2.2 (T.R.)",1,0) )* ( IF(OR(Q353="SIN OBSERVACIÓN", Q353="REQUERIMIENTOS SUBSANADOS"),1,0)) *(IF(OR(R353="NINGUNO", R353="CUMPLEN CON LO SOLICITADO"),1,0))</f>
        <v>0</v>
      </c>
      <c r="T353" s="620"/>
      <c r="U353" s="589">
        <f>IF(COUNTIF(L353:M356,"CUMPLE")&gt;=1,1,0)</f>
        <v>0</v>
      </c>
    </row>
    <row r="354" spans="2:21" hidden="1" x14ac:dyDescent="0.25">
      <c r="B354" s="591"/>
      <c r="C354" s="594"/>
      <c r="D354" s="594"/>
      <c r="E354" s="594"/>
      <c r="F354" s="594"/>
      <c r="G354" s="597"/>
      <c r="H354" s="600"/>
      <c r="I354" s="603"/>
      <c r="J354" s="198"/>
      <c r="K354" s="38"/>
      <c r="L354" s="198"/>
      <c r="M354" s="38"/>
      <c r="N354" s="577"/>
      <c r="O354" s="577"/>
      <c r="P354" s="580"/>
      <c r="Q354" s="584"/>
      <c r="R354" s="584"/>
      <c r="S354" s="587"/>
      <c r="T354" s="620"/>
      <c r="U354" s="589"/>
    </row>
    <row r="355" spans="2:21" hidden="1" x14ac:dyDescent="0.25">
      <c r="B355" s="591"/>
      <c r="C355" s="594"/>
      <c r="D355" s="594"/>
      <c r="E355" s="594"/>
      <c r="F355" s="594"/>
      <c r="G355" s="597"/>
      <c r="H355" s="600"/>
      <c r="I355" s="603"/>
      <c r="J355" s="198"/>
      <c r="K355" s="38"/>
      <c r="L355" s="198"/>
      <c r="M355" s="38"/>
      <c r="N355" s="577"/>
      <c r="O355" s="577"/>
      <c r="P355" s="581"/>
      <c r="Q355" s="584"/>
      <c r="R355" s="584"/>
      <c r="S355" s="587"/>
      <c r="T355" s="620"/>
      <c r="U355" s="589"/>
    </row>
    <row r="356" spans="2:21" hidden="1" x14ac:dyDescent="0.25">
      <c r="B356" s="592"/>
      <c r="C356" s="595"/>
      <c r="D356" s="595"/>
      <c r="E356" s="595"/>
      <c r="F356" s="595"/>
      <c r="G356" s="598"/>
      <c r="H356" s="601"/>
      <c r="I356" s="604"/>
      <c r="J356" s="198"/>
      <c r="K356" s="38"/>
      <c r="L356" s="198"/>
      <c r="M356" s="38"/>
      <c r="N356" s="578"/>
      <c r="O356" s="578"/>
      <c r="P356" s="582"/>
      <c r="Q356" s="585"/>
      <c r="R356" s="585"/>
      <c r="S356" s="588"/>
      <c r="T356" s="621"/>
      <c r="U356" s="589"/>
    </row>
    <row r="357" spans="2:21" ht="18" hidden="1" x14ac:dyDescent="0.25">
      <c r="B357" s="565" t="str">
        <f>IF(S358=" "," ",IF(S358&gt;=$H$6,"CUMPLE CON LA EXPERIENCIA REQUERIDA","NO CUMPLE CON LA EXPERIENCIA REQUERIDA"))</f>
        <v>NO CUMPLE CON LA EXPERIENCIA REQUERIDA</v>
      </c>
      <c r="C357" s="566"/>
      <c r="D357" s="566"/>
      <c r="E357" s="566"/>
      <c r="F357" s="566"/>
      <c r="G357" s="566"/>
      <c r="H357" s="566"/>
      <c r="I357" s="566"/>
      <c r="J357" s="566"/>
      <c r="K357" s="566"/>
      <c r="L357" s="566"/>
      <c r="M357" s="566"/>
      <c r="N357" s="566"/>
      <c r="O357" s="567"/>
      <c r="P357" s="571" t="s">
        <v>52</v>
      </c>
      <c r="Q357" s="572"/>
      <c r="R357" s="573"/>
      <c r="S357" s="44">
        <f>IF(T337="SI",SUM(S337:S356),0)</f>
        <v>0</v>
      </c>
      <c r="T357" s="574" t="str">
        <f>IF(S358=" "," ",IF(S358&gt;=$H$6,"CUMPLE","NO CUMPLE"))</f>
        <v>NO CUMPLE</v>
      </c>
      <c r="U357" s="28"/>
    </row>
    <row r="358" spans="2:21" ht="18" hidden="1" x14ac:dyDescent="0.25">
      <c r="B358" s="568"/>
      <c r="C358" s="569"/>
      <c r="D358" s="569"/>
      <c r="E358" s="569"/>
      <c r="F358" s="569"/>
      <c r="G358" s="569"/>
      <c r="H358" s="569"/>
      <c r="I358" s="569"/>
      <c r="J358" s="569"/>
      <c r="K358" s="569"/>
      <c r="L358" s="569"/>
      <c r="M358" s="569"/>
      <c r="N358" s="569"/>
      <c r="O358" s="570"/>
      <c r="P358" s="571" t="s">
        <v>53</v>
      </c>
      <c r="Q358" s="572"/>
      <c r="R358" s="573"/>
      <c r="S358" s="44">
        <f>IFERROR((S357/$P$6)," ")</f>
        <v>0</v>
      </c>
      <c r="T358" s="575"/>
      <c r="U358" s="41"/>
    </row>
    <row r="360" spans="2:21" hidden="1" x14ac:dyDescent="0.25"/>
    <row r="361" spans="2:21" ht="33.75" hidden="1" x14ac:dyDescent="0.25">
      <c r="B361" s="26">
        <v>14</v>
      </c>
      <c r="C361" s="630" t="s">
        <v>31</v>
      </c>
      <c r="D361" s="631"/>
      <c r="E361" s="632"/>
      <c r="F361" s="633">
        <f>IFERROR(VLOOKUP(B361,LISTA_OFERENTES,2,FALSE)," ")</f>
        <v>0</v>
      </c>
      <c r="G361" s="634"/>
      <c r="H361" s="634"/>
      <c r="I361" s="634"/>
      <c r="J361" s="634"/>
      <c r="K361" s="634"/>
      <c r="L361" s="634"/>
      <c r="M361" s="634"/>
      <c r="N361" s="634"/>
      <c r="O361" s="635"/>
      <c r="P361" s="636" t="s">
        <v>32</v>
      </c>
      <c r="Q361" s="637"/>
      <c r="R361" s="638"/>
      <c r="S361" s="27">
        <v>1</v>
      </c>
      <c r="T361" s="28"/>
    </row>
    <row r="362" spans="2:21" hidden="1" x14ac:dyDescent="0.25">
      <c r="B362" s="625" t="s">
        <v>33</v>
      </c>
      <c r="C362" s="614" t="s">
        <v>34</v>
      </c>
      <c r="D362" s="614" t="s">
        <v>35</v>
      </c>
      <c r="E362" s="614" t="s">
        <v>36</v>
      </c>
      <c r="F362" s="614" t="s">
        <v>37</v>
      </c>
      <c r="G362" s="614" t="s">
        <v>38</v>
      </c>
      <c r="H362" s="614" t="s">
        <v>39</v>
      </c>
      <c r="I362" s="614" t="s">
        <v>40</v>
      </c>
      <c r="J362" s="627" t="s">
        <v>41</v>
      </c>
      <c r="K362" s="628"/>
      <c r="L362" s="628"/>
      <c r="M362" s="629"/>
      <c r="N362" s="614" t="s">
        <v>42</v>
      </c>
      <c r="O362" s="614" t="s">
        <v>43</v>
      </c>
      <c r="P362" s="627" t="s">
        <v>44</v>
      </c>
      <c r="Q362" s="629"/>
      <c r="R362" s="614" t="s">
        <v>45</v>
      </c>
      <c r="S362" s="614" t="s">
        <v>46</v>
      </c>
      <c r="T362" s="614" t="str">
        <f>+$T$11</f>
        <v>CUMPLE CON EL REQUERIMIENTO DE HABER  CLASIFICADO EN EL CODIGO 7210215  DE LA UNSCPS</v>
      </c>
      <c r="U362" s="614" t="str">
        <f>+$U$11</f>
        <v xml:space="preserve">VERIFICACIÓN CONDICIÓN DE EXPERIENCIA  </v>
      </c>
    </row>
    <row r="363" spans="2:21" hidden="1" x14ac:dyDescent="0.25">
      <c r="B363" s="626"/>
      <c r="C363" s="615"/>
      <c r="D363" s="615"/>
      <c r="E363" s="615"/>
      <c r="F363" s="615"/>
      <c r="G363" s="615"/>
      <c r="H363" s="615"/>
      <c r="I363" s="615"/>
      <c r="J363" s="616" t="s">
        <v>49</v>
      </c>
      <c r="K363" s="617"/>
      <c r="L363" s="617"/>
      <c r="M363" s="618"/>
      <c r="N363" s="615"/>
      <c r="O363" s="615"/>
      <c r="P363" s="33" t="s">
        <v>10</v>
      </c>
      <c r="Q363" s="33" t="s">
        <v>50</v>
      </c>
      <c r="R363" s="615"/>
      <c r="S363" s="615"/>
      <c r="T363" s="615"/>
      <c r="U363" s="615"/>
    </row>
    <row r="364" spans="2:21" hidden="1" x14ac:dyDescent="0.25">
      <c r="B364" s="590">
        <v>1</v>
      </c>
      <c r="C364" s="593"/>
      <c r="D364" s="593"/>
      <c r="E364" s="593"/>
      <c r="F364" s="593"/>
      <c r="G364" s="596"/>
      <c r="H364" s="599"/>
      <c r="I364" s="602"/>
      <c r="J364" s="198"/>
      <c r="K364" s="38">
        <v>721015</v>
      </c>
      <c r="L364" s="198"/>
      <c r="M364" s="38">
        <v>721517</v>
      </c>
      <c r="N364" s="576"/>
      <c r="O364" s="576"/>
      <c r="P364" s="579"/>
      <c r="Q364" s="583"/>
      <c r="R364" s="583"/>
      <c r="S364" s="586">
        <f>IF(COUNTIF(J364:K367,"CUMPLE")&gt;=1,(G364*I364),0)* (IF(N364="PRESENTÓ CERTIFICADO",1,0))* (IF(O364="ACORDE A ITEM 5.2.2 (T.R.)",1,0) )* ( IF(OR(Q364="SIN OBSERVACIÓN", Q364="REQUERIMIENTOS SUBSANADOS"),1,0)) *(IF(OR(R364="NINGUNO", R364="CUMPLEN CON LO SOLICITADO"),1,0))</f>
        <v>0</v>
      </c>
      <c r="T364" s="619"/>
      <c r="U364" s="589">
        <f>IF(COUNTIF(L364:M367,"CUMPLE")&gt;=1,1,0)</f>
        <v>0</v>
      </c>
    </row>
    <row r="365" spans="2:21" hidden="1" x14ac:dyDescent="0.25">
      <c r="B365" s="591"/>
      <c r="C365" s="594"/>
      <c r="D365" s="594"/>
      <c r="E365" s="594"/>
      <c r="F365" s="594"/>
      <c r="G365" s="597"/>
      <c r="H365" s="600"/>
      <c r="I365" s="603"/>
      <c r="J365" s="198"/>
      <c r="K365" s="38">
        <v>721214</v>
      </c>
      <c r="L365" s="198"/>
      <c r="M365" s="38">
        <v>921217</v>
      </c>
      <c r="N365" s="577"/>
      <c r="O365" s="577"/>
      <c r="P365" s="581"/>
      <c r="Q365" s="584"/>
      <c r="R365" s="584"/>
      <c r="S365" s="587"/>
      <c r="T365" s="620"/>
      <c r="U365" s="589"/>
    </row>
    <row r="366" spans="2:21" hidden="1" x14ac:dyDescent="0.25">
      <c r="B366" s="591"/>
      <c r="C366" s="594"/>
      <c r="D366" s="594"/>
      <c r="E366" s="594"/>
      <c r="F366" s="594"/>
      <c r="G366" s="597"/>
      <c r="H366" s="600"/>
      <c r="I366" s="603"/>
      <c r="J366" s="198"/>
      <c r="K366" s="38">
        <v>721515</v>
      </c>
      <c r="L366" s="198"/>
      <c r="M366" s="38"/>
      <c r="N366" s="577"/>
      <c r="O366" s="577"/>
      <c r="P366" s="581"/>
      <c r="Q366" s="584"/>
      <c r="R366" s="584"/>
      <c r="S366" s="587"/>
      <c r="T366" s="620"/>
      <c r="U366" s="589"/>
    </row>
    <row r="367" spans="2:21" hidden="1" x14ac:dyDescent="0.25">
      <c r="B367" s="592"/>
      <c r="C367" s="595"/>
      <c r="D367" s="595"/>
      <c r="E367" s="595"/>
      <c r="F367" s="595"/>
      <c r="G367" s="598"/>
      <c r="H367" s="601"/>
      <c r="I367" s="604"/>
      <c r="J367" s="198"/>
      <c r="K367" s="38"/>
      <c r="L367" s="198"/>
      <c r="M367" s="38"/>
      <c r="N367" s="578"/>
      <c r="O367" s="578"/>
      <c r="P367" s="582"/>
      <c r="Q367" s="585"/>
      <c r="R367" s="585"/>
      <c r="S367" s="588"/>
      <c r="T367" s="620"/>
      <c r="U367" s="589"/>
    </row>
    <row r="368" spans="2:21" hidden="1" x14ac:dyDescent="0.25">
      <c r="B368" s="590">
        <v>2</v>
      </c>
      <c r="C368" s="605"/>
      <c r="D368" s="605"/>
      <c r="E368" s="622"/>
      <c r="F368" s="605"/>
      <c r="G368" s="608"/>
      <c r="H368" s="599"/>
      <c r="I368" s="611"/>
      <c r="J368" s="198"/>
      <c r="K368" s="38">
        <v>721015</v>
      </c>
      <c r="L368" s="198"/>
      <c r="M368" s="38">
        <v>721517</v>
      </c>
      <c r="N368" s="576"/>
      <c r="O368" s="576"/>
      <c r="P368" s="579"/>
      <c r="Q368" s="583"/>
      <c r="R368" s="583"/>
      <c r="S368" s="586">
        <f>IF(COUNTIF(J368:K371,"CUMPLE")&gt;=1,(G368*I368),0)* (IF(N368="PRESENTÓ CERTIFICADO",1,0))* (IF(O368="ACORDE A ITEM 5.2.2 (T.R.)",1,0) )* ( IF(OR(Q368="SIN OBSERVACIÓN", Q368="REQUERIMIENTOS SUBSANADOS"),1,0)) *(IF(OR(R368="NINGUNO", R368="CUMPLEN CON LO SOLICITADO"),1,0))</f>
        <v>0</v>
      </c>
      <c r="T368" s="620"/>
      <c r="U368" s="589">
        <f>IF(COUNTIF(L368:M371,"CUMPLE")&gt;=1,1,0)</f>
        <v>0</v>
      </c>
    </row>
    <row r="369" spans="2:21" hidden="1" x14ac:dyDescent="0.25">
      <c r="B369" s="591"/>
      <c r="C369" s="606"/>
      <c r="D369" s="606"/>
      <c r="E369" s="623"/>
      <c r="F369" s="606"/>
      <c r="G369" s="609"/>
      <c r="H369" s="600"/>
      <c r="I369" s="612"/>
      <c r="J369" s="198"/>
      <c r="K369" s="38">
        <v>721214</v>
      </c>
      <c r="L369" s="198"/>
      <c r="M369" s="38">
        <v>921217</v>
      </c>
      <c r="N369" s="577"/>
      <c r="O369" s="577"/>
      <c r="P369" s="580"/>
      <c r="Q369" s="584"/>
      <c r="R369" s="584"/>
      <c r="S369" s="587"/>
      <c r="T369" s="620"/>
      <c r="U369" s="589"/>
    </row>
    <row r="370" spans="2:21" hidden="1" x14ac:dyDescent="0.25">
      <c r="B370" s="591"/>
      <c r="C370" s="606"/>
      <c r="D370" s="606"/>
      <c r="E370" s="623"/>
      <c r="F370" s="606"/>
      <c r="G370" s="609"/>
      <c r="H370" s="600"/>
      <c r="I370" s="612"/>
      <c r="J370" s="198"/>
      <c r="K370" s="38">
        <v>721515</v>
      </c>
      <c r="L370" s="198"/>
      <c r="M370" s="38"/>
      <c r="N370" s="577"/>
      <c r="O370" s="577"/>
      <c r="P370" s="581"/>
      <c r="Q370" s="584"/>
      <c r="R370" s="584"/>
      <c r="S370" s="587"/>
      <c r="T370" s="620"/>
      <c r="U370" s="589"/>
    </row>
    <row r="371" spans="2:21" hidden="1" x14ac:dyDescent="0.25">
      <c r="B371" s="592"/>
      <c r="C371" s="607"/>
      <c r="D371" s="607"/>
      <c r="E371" s="624"/>
      <c r="F371" s="607"/>
      <c r="G371" s="610"/>
      <c r="H371" s="601"/>
      <c r="I371" s="613"/>
      <c r="J371" s="198"/>
      <c r="K371" s="38"/>
      <c r="L371" s="198"/>
      <c r="M371" s="38"/>
      <c r="N371" s="578"/>
      <c r="O371" s="578"/>
      <c r="P371" s="582"/>
      <c r="Q371" s="585"/>
      <c r="R371" s="585"/>
      <c r="S371" s="588"/>
      <c r="T371" s="620"/>
      <c r="U371" s="589"/>
    </row>
    <row r="372" spans="2:21" hidden="1" x14ac:dyDescent="0.25">
      <c r="B372" s="590">
        <v>3</v>
      </c>
      <c r="C372" s="593"/>
      <c r="D372" s="593"/>
      <c r="E372" s="593"/>
      <c r="F372" s="593"/>
      <c r="G372" s="596"/>
      <c r="H372" s="599"/>
      <c r="I372" s="602"/>
      <c r="J372" s="198"/>
      <c r="K372" s="38">
        <v>721015</v>
      </c>
      <c r="L372" s="198"/>
      <c r="M372" s="38">
        <v>721517</v>
      </c>
      <c r="N372" s="576"/>
      <c r="O372" s="576"/>
      <c r="P372" s="579"/>
      <c r="Q372" s="583"/>
      <c r="R372" s="583"/>
      <c r="S372" s="586">
        <f>IF(COUNTIF(J372:K375,"CUMPLE")&gt;=1,(G372*I372),0)* (IF(N372="PRESENTÓ CERTIFICADO",1,0))* (IF(O372="ACORDE A ITEM 5.2.2 (T.R.)",1,0) )* ( IF(OR(Q372="SIN OBSERVACIÓN", Q372="REQUERIMIENTOS SUBSANADOS"),1,0)) *(IF(OR(R372="NINGUNO", R372="CUMPLEN CON LO SOLICITADO"),1,0))</f>
        <v>0</v>
      </c>
      <c r="T372" s="620"/>
      <c r="U372" s="589">
        <f>IF(COUNTIF(L372:M375,"CUMPLE")&gt;=1,1,0)</f>
        <v>0</v>
      </c>
    </row>
    <row r="373" spans="2:21" hidden="1" x14ac:dyDescent="0.25">
      <c r="B373" s="591"/>
      <c r="C373" s="594"/>
      <c r="D373" s="594"/>
      <c r="E373" s="594"/>
      <c r="F373" s="594"/>
      <c r="G373" s="597"/>
      <c r="H373" s="600"/>
      <c r="I373" s="603"/>
      <c r="J373" s="198"/>
      <c r="K373" s="38">
        <v>721214</v>
      </c>
      <c r="L373" s="198"/>
      <c r="M373" s="38">
        <v>921217</v>
      </c>
      <c r="N373" s="577"/>
      <c r="O373" s="577"/>
      <c r="P373" s="580"/>
      <c r="Q373" s="584"/>
      <c r="R373" s="584"/>
      <c r="S373" s="587"/>
      <c r="T373" s="620"/>
      <c r="U373" s="589"/>
    </row>
    <row r="374" spans="2:21" hidden="1" x14ac:dyDescent="0.25">
      <c r="B374" s="591"/>
      <c r="C374" s="594"/>
      <c r="D374" s="594"/>
      <c r="E374" s="594"/>
      <c r="F374" s="594"/>
      <c r="G374" s="597"/>
      <c r="H374" s="600"/>
      <c r="I374" s="603"/>
      <c r="J374" s="198"/>
      <c r="K374" s="38">
        <v>721515</v>
      </c>
      <c r="L374" s="198"/>
      <c r="M374" s="38"/>
      <c r="N374" s="577"/>
      <c r="O374" s="577"/>
      <c r="P374" s="581"/>
      <c r="Q374" s="584"/>
      <c r="R374" s="584"/>
      <c r="S374" s="587"/>
      <c r="T374" s="620"/>
      <c r="U374" s="589"/>
    </row>
    <row r="375" spans="2:21" hidden="1" x14ac:dyDescent="0.25">
      <c r="B375" s="592"/>
      <c r="C375" s="595"/>
      <c r="D375" s="595"/>
      <c r="E375" s="595"/>
      <c r="F375" s="595"/>
      <c r="G375" s="598"/>
      <c r="H375" s="601"/>
      <c r="I375" s="604"/>
      <c r="J375" s="198"/>
      <c r="K375" s="38"/>
      <c r="L375" s="198"/>
      <c r="M375" s="38"/>
      <c r="N375" s="578"/>
      <c r="O375" s="578"/>
      <c r="P375" s="582"/>
      <c r="Q375" s="585"/>
      <c r="R375" s="585"/>
      <c r="S375" s="588"/>
      <c r="T375" s="620"/>
      <c r="U375" s="589"/>
    </row>
    <row r="376" spans="2:21" hidden="1" x14ac:dyDescent="0.25">
      <c r="B376" s="590">
        <v>4</v>
      </c>
      <c r="C376" s="605"/>
      <c r="D376" s="605"/>
      <c r="E376" s="605"/>
      <c r="F376" s="605"/>
      <c r="G376" s="608"/>
      <c r="H376" s="599"/>
      <c r="I376" s="611"/>
      <c r="J376" s="198"/>
      <c r="K376" s="38">
        <v>721015</v>
      </c>
      <c r="L376" s="198"/>
      <c r="M376" s="38">
        <v>721517</v>
      </c>
      <c r="N376" s="576"/>
      <c r="O376" s="576"/>
      <c r="P376" s="579"/>
      <c r="Q376" s="583"/>
      <c r="R376" s="583"/>
      <c r="S376" s="586">
        <f>IF(COUNTIF(J376:K379,"CUMPLE")&gt;=1,(G376*I376),0)* (IF(N376="PRESENTÓ CERTIFICADO",1,0))* (IF(O376="ACORDE A ITEM 5.2.2 (T.R.)",1,0) )* ( IF(OR(Q376="SIN OBSERVACIÓN", Q376="REQUERIMIENTOS SUBSANADOS"),1,0)) *(IF(OR(R376="NINGUNO", R376="CUMPLEN CON LO SOLICITADO"),1,0))</f>
        <v>0</v>
      </c>
      <c r="T376" s="620"/>
      <c r="U376" s="589">
        <f>IF(COUNTIF(L376:M379,"CUMPLE")&gt;=1,1,0)</f>
        <v>0</v>
      </c>
    </row>
    <row r="377" spans="2:21" hidden="1" x14ac:dyDescent="0.25">
      <c r="B377" s="591"/>
      <c r="C377" s="606"/>
      <c r="D377" s="606"/>
      <c r="E377" s="606"/>
      <c r="F377" s="606"/>
      <c r="G377" s="609"/>
      <c r="H377" s="600"/>
      <c r="I377" s="612"/>
      <c r="J377" s="198"/>
      <c r="K377" s="38">
        <v>721214</v>
      </c>
      <c r="L377" s="198"/>
      <c r="M377" s="38">
        <v>921217</v>
      </c>
      <c r="N377" s="577"/>
      <c r="O377" s="577"/>
      <c r="P377" s="580"/>
      <c r="Q377" s="584"/>
      <c r="R377" s="584"/>
      <c r="S377" s="587"/>
      <c r="T377" s="620"/>
      <c r="U377" s="589"/>
    </row>
    <row r="378" spans="2:21" hidden="1" x14ac:dyDescent="0.25">
      <c r="B378" s="591"/>
      <c r="C378" s="606"/>
      <c r="D378" s="606"/>
      <c r="E378" s="606"/>
      <c r="F378" s="606"/>
      <c r="G378" s="609"/>
      <c r="H378" s="600"/>
      <c r="I378" s="612"/>
      <c r="J378" s="198"/>
      <c r="K378" s="38">
        <v>721515</v>
      </c>
      <c r="L378" s="198"/>
      <c r="M378" s="38"/>
      <c r="N378" s="577"/>
      <c r="O378" s="577"/>
      <c r="P378" s="581"/>
      <c r="Q378" s="584"/>
      <c r="R378" s="584"/>
      <c r="S378" s="587"/>
      <c r="T378" s="620"/>
      <c r="U378" s="589"/>
    </row>
    <row r="379" spans="2:21" hidden="1" x14ac:dyDescent="0.25">
      <c r="B379" s="592"/>
      <c r="C379" s="607"/>
      <c r="D379" s="607"/>
      <c r="E379" s="607"/>
      <c r="F379" s="607"/>
      <c r="G379" s="610"/>
      <c r="H379" s="601"/>
      <c r="I379" s="613"/>
      <c r="J379" s="198"/>
      <c r="K379" s="38"/>
      <c r="L379" s="198"/>
      <c r="M379" s="38"/>
      <c r="N379" s="578"/>
      <c r="O379" s="578"/>
      <c r="P379" s="582"/>
      <c r="Q379" s="585"/>
      <c r="R379" s="585"/>
      <c r="S379" s="588"/>
      <c r="T379" s="620"/>
      <c r="U379" s="589"/>
    </row>
    <row r="380" spans="2:21" hidden="1" x14ac:dyDescent="0.25">
      <c r="B380" s="590">
        <v>5</v>
      </c>
      <c r="C380" s="593"/>
      <c r="D380" s="593"/>
      <c r="E380" s="593"/>
      <c r="F380" s="593"/>
      <c r="G380" s="596"/>
      <c r="H380" s="599"/>
      <c r="I380" s="602"/>
      <c r="J380" s="198"/>
      <c r="K380" s="38">
        <v>721015</v>
      </c>
      <c r="L380" s="198"/>
      <c r="M380" s="38">
        <v>721517</v>
      </c>
      <c r="N380" s="576"/>
      <c r="O380" s="576"/>
      <c r="P380" s="579"/>
      <c r="Q380" s="583"/>
      <c r="R380" s="583"/>
      <c r="S380" s="586">
        <f>IF(COUNTIF(J380:K383,"CUMPLE")&gt;=1,(G380*I380),0)* (IF(N380="PRESENTÓ CERTIFICADO",1,0))* (IF(O380="ACORDE A ITEM 5.2.2 (T.R.)",1,0) )* ( IF(OR(Q380="SIN OBSERVACIÓN", Q380="REQUERIMIENTOS SUBSANADOS"),1,0)) *(IF(OR(R380="NINGUNO", R380="CUMPLEN CON LO SOLICITADO"),1,0))</f>
        <v>0</v>
      </c>
      <c r="T380" s="620"/>
      <c r="U380" s="589">
        <f>IF(COUNTIF(L380:M383,"CUMPLE")&gt;=1,1,0)</f>
        <v>0</v>
      </c>
    </row>
    <row r="381" spans="2:21" hidden="1" x14ac:dyDescent="0.25">
      <c r="B381" s="591"/>
      <c r="C381" s="594"/>
      <c r="D381" s="594"/>
      <c r="E381" s="594"/>
      <c r="F381" s="594"/>
      <c r="G381" s="597"/>
      <c r="H381" s="600"/>
      <c r="I381" s="603"/>
      <c r="J381" s="198"/>
      <c r="K381" s="38">
        <v>721214</v>
      </c>
      <c r="L381" s="198"/>
      <c r="M381" s="38">
        <v>921217</v>
      </c>
      <c r="N381" s="577"/>
      <c r="O381" s="577"/>
      <c r="P381" s="580"/>
      <c r="Q381" s="584"/>
      <c r="R381" s="584"/>
      <c r="S381" s="587"/>
      <c r="T381" s="620"/>
      <c r="U381" s="589"/>
    </row>
    <row r="382" spans="2:21" hidden="1" x14ac:dyDescent="0.25">
      <c r="B382" s="591"/>
      <c r="C382" s="594"/>
      <c r="D382" s="594"/>
      <c r="E382" s="594"/>
      <c r="F382" s="594"/>
      <c r="G382" s="597"/>
      <c r="H382" s="600"/>
      <c r="I382" s="603"/>
      <c r="J382" s="198"/>
      <c r="K382" s="38">
        <v>721515</v>
      </c>
      <c r="L382" s="198"/>
      <c r="M382" s="38"/>
      <c r="N382" s="577"/>
      <c r="O382" s="577"/>
      <c r="P382" s="581"/>
      <c r="Q382" s="584"/>
      <c r="R382" s="584"/>
      <c r="S382" s="587"/>
      <c r="T382" s="620"/>
      <c r="U382" s="589"/>
    </row>
    <row r="383" spans="2:21" hidden="1" x14ac:dyDescent="0.25">
      <c r="B383" s="592"/>
      <c r="C383" s="595"/>
      <c r="D383" s="595"/>
      <c r="E383" s="595"/>
      <c r="F383" s="595"/>
      <c r="G383" s="598"/>
      <c r="H383" s="601"/>
      <c r="I383" s="604"/>
      <c r="J383" s="198"/>
      <c r="K383" s="38"/>
      <c r="L383" s="198"/>
      <c r="M383" s="38"/>
      <c r="N383" s="578"/>
      <c r="O383" s="578"/>
      <c r="P383" s="582"/>
      <c r="Q383" s="585"/>
      <c r="R383" s="585"/>
      <c r="S383" s="588"/>
      <c r="T383" s="621"/>
      <c r="U383" s="589"/>
    </row>
    <row r="384" spans="2:21" ht="18" hidden="1" x14ac:dyDescent="0.25">
      <c r="B384" s="565" t="str">
        <f>IF(S385=" "," ",IF(S385&gt;=$H$6,"CUMPLE CON LA EXPERIENCIA REQUERIDA","NO CUMPLE CON LA EXPERIENCIA REQUERIDA"))</f>
        <v>NO CUMPLE CON LA EXPERIENCIA REQUERIDA</v>
      </c>
      <c r="C384" s="566"/>
      <c r="D384" s="566"/>
      <c r="E384" s="566"/>
      <c r="F384" s="566"/>
      <c r="G384" s="566"/>
      <c r="H384" s="566"/>
      <c r="I384" s="566"/>
      <c r="J384" s="566"/>
      <c r="K384" s="566"/>
      <c r="L384" s="566"/>
      <c r="M384" s="566"/>
      <c r="N384" s="566"/>
      <c r="O384" s="567"/>
      <c r="P384" s="571" t="s">
        <v>52</v>
      </c>
      <c r="Q384" s="572"/>
      <c r="R384" s="573"/>
      <c r="S384" s="44">
        <f>IF(T364="SI",SUM(S364:S383),0)</f>
        <v>0</v>
      </c>
      <c r="T384" s="574" t="str">
        <f>IF(S385=" "," ",IF(S385&gt;=$H$6,"CUMPLE","NO CUMPLE"))</f>
        <v>NO CUMPLE</v>
      </c>
      <c r="U384" s="28"/>
    </row>
    <row r="385" spans="2:21" ht="18" hidden="1" x14ac:dyDescent="0.25">
      <c r="B385" s="568"/>
      <c r="C385" s="569"/>
      <c r="D385" s="569"/>
      <c r="E385" s="569"/>
      <c r="F385" s="569"/>
      <c r="G385" s="569"/>
      <c r="H385" s="569"/>
      <c r="I385" s="569"/>
      <c r="J385" s="569"/>
      <c r="K385" s="569"/>
      <c r="L385" s="569"/>
      <c r="M385" s="569"/>
      <c r="N385" s="569"/>
      <c r="O385" s="570"/>
      <c r="P385" s="571" t="s">
        <v>53</v>
      </c>
      <c r="Q385" s="572"/>
      <c r="R385" s="573"/>
      <c r="S385" s="44">
        <f>IFERROR((S384/$P$6)," ")</f>
        <v>0</v>
      </c>
      <c r="T385" s="575"/>
      <c r="U385" s="41"/>
    </row>
    <row r="386" spans="2:21" hidden="1" x14ac:dyDescent="0.25"/>
    <row r="387" spans="2:21" hidden="1" x14ac:dyDescent="0.25"/>
    <row r="388" spans="2:21" ht="33.75" hidden="1" x14ac:dyDescent="0.25">
      <c r="B388" s="26">
        <v>15</v>
      </c>
      <c r="C388" s="630" t="s">
        <v>31</v>
      </c>
      <c r="D388" s="631"/>
      <c r="E388" s="632"/>
      <c r="F388" s="633">
        <f>IFERROR(VLOOKUP(B388,LISTA_OFERENTES,2,FALSE)," ")</f>
        <v>0</v>
      </c>
      <c r="G388" s="634"/>
      <c r="H388" s="634"/>
      <c r="I388" s="634"/>
      <c r="J388" s="634"/>
      <c r="K388" s="634"/>
      <c r="L388" s="634"/>
      <c r="M388" s="634"/>
      <c r="N388" s="634"/>
      <c r="O388" s="635"/>
      <c r="P388" s="636" t="s">
        <v>32</v>
      </c>
      <c r="Q388" s="637"/>
      <c r="R388" s="638"/>
      <c r="S388" s="27">
        <v>1</v>
      </c>
      <c r="T388" s="28"/>
    </row>
    <row r="389" spans="2:21" hidden="1" x14ac:dyDescent="0.25">
      <c r="B389" s="625" t="s">
        <v>33</v>
      </c>
      <c r="C389" s="614" t="s">
        <v>34</v>
      </c>
      <c r="D389" s="614" t="s">
        <v>35</v>
      </c>
      <c r="E389" s="614" t="s">
        <v>36</v>
      </c>
      <c r="F389" s="614" t="s">
        <v>37</v>
      </c>
      <c r="G389" s="614" t="s">
        <v>38</v>
      </c>
      <c r="H389" s="614" t="s">
        <v>39</v>
      </c>
      <c r="I389" s="614" t="s">
        <v>40</v>
      </c>
      <c r="J389" s="627" t="s">
        <v>41</v>
      </c>
      <c r="K389" s="628"/>
      <c r="L389" s="628"/>
      <c r="M389" s="629"/>
      <c r="N389" s="614" t="s">
        <v>42</v>
      </c>
      <c r="O389" s="614" t="s">
        <v>43</v>
      </c>
      <c r="P389" s="627" t="s">
        <v>44</v>
      </c>
      <c r="Q389" s="629"/>
      <c r="R389" s="614" t="s">
        <v>45</v>
      </c>
      <c r="S389" s="614" t="s">
        <v>46</v>
      </c>
      <c r="T389" s="614" t="str">
        <f>+$T$11</f>
        <v>CUMPLE CON EL REQUERIMIENTO DE HABER  CLASIFICADO EN EL CODIGO 7210215  DE LA UNSCPS</v>
      </c>
      <c r="U389" s="614" t="str">
        <f>+$U$11</f>
        <v xml:space="preserve">VERIFICACIÓN CONDICIÓN DE EXPERIENCIA  </v>
      </c>
    </row>
    <row r="390" spans="2:21" hidden="1" x14ac:dyDescent="0.25">
      <c r="B390" s="626"/>
      <c r="C390" s="615"/>
      <c r="D390" s="615"/>
      <c r="E390" s="615"/>
      <c r="F390" s="615"/>
      <c r="G390" s="615"/>
      <c r="H390" s="615"/>
      <c r="I390" s="615"/>
      <c r="J390" s="616" t="s">
        <v>49</v>
      </c>
      <c r="K390" s="617"/>
      <c r="L390" s="617"/>
      <c r="M390" s="618"/>
      <c r="N390" s="615"/>
      <c r="O390" s="615"/>
      <c r="P390" s="33" t="s">
        <v>10</v>
      </c>
      <c r="Q390" s="33" t="s">
        <v>50</v>
      </c>
      <c r="R390" s="615"/>
      <c r="S390" s="615"/>
      <c r="T390" s="615"/>
      <c r="U390" s="615"/>
    </row>
    <row r="391" spans="2:21" hidden="1" x14ac:dyDescent="0.25">
      <c r="B391" s="590">
        <v>1</v>
      </c>
      <c r="C391" s="593"/>
      <c r="D391" s="593"/>
      <c r="E391" s="593"/>
      <c r="F391" s="593"/>
      <c r="G391" s="596"/>
      <c r="H391" s="599"/>
      <c r="I391" s="602"/>
      <c r="J391" s="198"/>
      <c r="K391" s="38">
        <v>721015</v>
      </c>
      <c r="L391" s="198"/>
      <c r="M391" s="38">
        <v>721517</v>
      </c>
      <c r="N391" s="576"/>
      <c r="O391" s="576"/>
      <c r="P391" s="579"/>
      <c r="Q391" s="583"/>
      <c r="R391" s="583"/>
      <c r="S391" s="586">
        <f>IF(COUNTIF(J391:K394,"CUMPLE")&gt;=1,(G391*I391),0)* (IF(N391="PRESENTÓ CERTIFICADO",1,0))* (IF(O391="ACORDE A ITEM 5.2.2 (T.R.)",1,0) )* ( IF(OR(Q391="SIN OBSERVACIÓN", Q391="REQUERIMIENTOS SUBSANADOS"),1,0)) *(IF(OR(R391="NINGUNO", R391="CUMPLEN CON LO SOLICITADO"),1,0))</f>
        <v>0</v>
      </c>
      <c r="T391" s="619"/>
      <c r="U391" s="589">
        <f>IF(COUNTIF(L391:M394,"CUMPLE")&gt;=1,1,0)</f>
        <v>0</v>
      </c>
    </row>
    <row r="392" spans="2:21" hidden="1" x14ac:dyDescent="0.25">
      <c r="B392" s="591"/>
      <c r="C392" s="594"/>
      <c r="D392" s="594"/>
      <c r="E392" s="594"/>
      <c r="F392" s="594"/>
      <c r="G392" s="597"/>
      <c r="H392" s="600"/>
      <c r="I392" s="603"/>
      <c r="J392" s="198"/>
      <c r="K392" s="38">
        <v>721214</v>
      </c>
      <c r="L392" s="198"/>
      <c r="M392" s="38">
        <v>921217</v>
      </c>
      <c r="N392" s="577"/>
      <c r="O392" s="577"/>
      <c r="P392" s="581"/>
      <c r="Q392" s="584"/>
      <c r="R392" s="584"/>
      <c r="S392" s="587"/>
      <c r="T392" s="620"/>
      <c r="U392" s="589"/>
    </row>
    <row r="393" spans="2:21" hidden="1" x14ac:dyDescent="0.25">
      <c r="B393" s="591"/>
      <c r="C393" s="594"/>
      <c r="D393" s="594"/>
      <c r="E393" s="594"/>
      <c r="F393" s="594"/>
      <c r="G393" s="597"/>
      <c r="H393" s="600"/>
      <c r="I393" s="603"/>
      <c r="J393" s="198"/>
      <c r="K393" s="38">
        <v>721515</v>
      </c>
      <c r="L393" s="198"/>
      <c r="M393" s="38"/>
      <c r="N393" s="577"/>
      <c r="O393" s="577"/>
      <c r="P393" s="581"/>
      <c r="Q393" s="584"/>
      <c r="R393" s="584"/>
      <c r="S393" s="587"/>
      <c r="T393" s="620"/>
      <c r="U393" s="589"/>
    </row>
    <row r="394" spans="2:21" hidden="1" x14ac:dyDescent="0.25">
      <c r="B394" s="592"/>
      <c r="C394" s="595"/>
      <c r="D394" s="595"/>
      <c r="E394" s="595"/>
      <c r="F394" s="595"/>
      <c r="G394" s="598"/>
      <c r="H394" s="601"/>
      <c r="I394" s="604"/>
      <c r="J394" s="198"/>
      <c r="K394" s="38"/>
      <c r="L394" s="198"/>
      <c r="M394" s="38"/>
      <c r="N394" s="578"/>
      <c r="O394" s="578"/>
      <c r="P394" s="582"/>
      <c r="Q394" s="585"/>
      <c r="R394" s="585"/>
      <c r="S394" s="588"/>
      <c r="T394" s="620"/>
      <c r="U394" s="589"/>
    </row>
    <row r="395" spans="2:21" hidden="1" x14ac:dyDescent="0.25">
      <c r="B395" s="590">
        <v>2</v>
      </c>
      <c r="C395" s="605"/>
      <c r="D395" s="605"/>
      <c r="E395" s="622"/>
      <c r="F395" s="605"/>
      <c r="G395" s="608"/>
      <c r="H395" s="599"/>
      <c r="I395" s="611"/>
      <c r="J395" s="198"/>
      <c r="K395" s="38">
        <v>721015</v>
      </c>
      <c r="L395" s="198"/>
      <c r="M395" s="38">
        <v>721517</v>
      </c>
      <c r="N395" s="576"/>
      <c r="O395" s="576"/>
      <c r="P395" s="579"/>
      <c r="Q395" s="583"/>
      <c r="R395" s="583"/>
      <c r="S395" s="586">
        <f>IF(COUNTIF(J395:K398,"CUMPLE")&gt;=1,(G395*I395),0)* (IF(N395="PRESENTÓ CERTIFICADO",1,0))* (IF(O395="ACORDE A ITEM 5.2.2 (T.R.)",1,0) )* ( IF(OR(Q395="SIN OBSERVACIÓN", Q395="REQUERIMIENTOS SUBSANADOS"),1,0)) *(IF(OR(R395="NINGUNO", R395="CUMPLEN CON LO SOLICITADO"),1,0))</f>
        <v>0</v>
      </c>
      <c r="T395" s="620"/>
      <c r="U395" s="589">
        <f>IF(COUNTIF(L395:M398,"CUMPLE")&gt;=1,1,0)</f>
        <v>0</v>
      </c>
    </row>
    <row r="396" spans="2:21" hidden="1" x14ac:dyDescent="0.25">
      <c r="B396" s="591"/>
      <c r="C396" s="606"/>
      <c r="D396" s="606"/>
      <c r="E396" s="623"/>
      <c r="F396" s="606"/>
      <c r="G396" s="609"/>
      <c r="H396" s="600"/>
      <c r="I396" s="612"/>
      <c r="J396" s="198"/>
      <c r="K396" s="38">
        <v>721214</v>
      </c>
      <c r="L396" s="198"/>
      <c r="M396" s="38">
        <v>921217</v>
      </c>
      <c r="N396" s="577"/>
      <c r="O396" s="577"/>
      <c r="P396" s="580"/>
      <c r="Q396" s="584"/>
      <c r="R396" s="584"/>
      <c r="S396" s="587"/>
      <c r="T396" s="620"/>
      <c r="U396" s="589"/>
    </row>
    <row r="397" spans="2:21" hidden="1" x14ac:dyDescent="0.25">
      <c r="B397" s="591"/>
      <c r="C397" s="606"/>
      <c r="D397" s="606"/>
      <c r="E397" s="623"/>
      <c r="F397" s="606"/>
      <c r="G397" s="609"/>
      <c r="H397" s="600"/>
      <c r="I397" s="612"/>
      <c r="J397" s="198"/>
      <c r="K397" s="38">
        <v>721515</v>
      </c>
      <c r="L397" s="198"/>
      <c r="M397" s="38"/>
      <c r="N397" s="577"/>
      <c r="O397" s="577"/>
      <c r="P397" s="581"/>
      <c r="Q397" s="584"/>
      <c r="R397" s="584"/>
      <c r="S397" s="587"/>
      <c r="T397" s="620"/>
      <c r="U397" s="589"/>
    </row>
    <row r="398" spans="2:21" hidden="1" x14ac:dyDescent="0.25">
      <c r="B398" s="592"/>
      <c r="C398" s="607"/>
      <c r="D398" s="607"/>
      <c r="E398" s="624"/>
      <c r="F398" s="607"/>
      <c r="G398" s="610"/>
      <c r="H398" s="601"/>
      <c r="I398" s="613"/>
      <c r="J398" s="198"/>
      <c r="K398" s="38"/>
      <c r="L398" s="198"/>
      <c r="M398" s="38"/>
      <c r="N398" s="578"/>
      <c r="O398" s="578"/>
      <c r="P398" s="582"/>
      <c r="Q398" s="585"/>
      <c r="R398" s="585"/>
      <c r="S398" s="588"/>
      <c r="T398" s="620"/>
      <c r="U398" s="589"/>
    </row>
    <row r="399" spans="2:21" hidden="1" x14ac:dyDescent="0.25">
      <c r="B399" s="590">
        <v>3</v>
      </c>
      <c r="C399" s="593"/>
      <c r="D399" s="593"/>
      <c r="E399" s="593"/>
      <c r="F399" s="593"/>
      <c r="G399" s="596"/>
      <c r="H399" s="599"/>
      <c r="I399" s="602"/>
      <c r="J399" s="198"/>
      <c r="K399" s="38">
        <v>721015</v>
      </c>
      <c r="L399" s="198"/>
      <c r="M399" s="38">
        <v>721517</v>
      </c>
      <c r="N399" s="576"/>
      <c r="O399" s="576"/>
      <c r="P399" s="579"/>
      <c r="Q399" s="583"/>
      <c r="R399" s="583"/>
      <c r="S399" s="586">
        <f>IF(COUNTIF(J399:K402,"CUMPLE")&gt;=1,(G399*I399),0)* (IF(N399="PRESENTÓ CERTIFICADO",1,0))* (IF(O399="ACORDE A ITEM 5.2.2 (T.R.)",1,0) )* ( IF(OR(Q399="SIN OBSERVACIÓN", Q399="REQUERIMIENTOS SUBSANADOS"),1,0)) *(IF(OR(R399="NINGUNO", R399="CUMPLEN CON LO SOLICITADO"),1,0))</f>
        <v>0</v>
      </c>
      <c r="T399" s="620"/>
      <c r="U399" s="589">
        <f>IF(COUNTIF(L399:M402,"CUMPLE")&gt;=1,1,0)</f>
        <v>0</v>
      </c>
    </row>
    <row r="400" spans="2:21" hidden="1" x14ac:dyDescent="0.25">
      <c r="B400" s="591"/>
      <c r="C400" s="594"/>
      <c r="D400" s="594"/>
      <c r="E400" s="594"/>
      <c r="F400" s="594"/>
      <c r="G400" s="597"/>
      <c r="H400" s="600"/>
      <c r="I400" s="603"/>
      <c r="J400" s="198"/>
      <c r="K400" s="38">
        <v>721214</v>
      </c>
      <c r="L400" s="198"/>
      <c r="M400" s="38">
        <v>921217</v>
      </c>
      <c r="N400" s="577"/>
      <c r="O400" s="577"/>
      <c r="P400" s="580"/>
      <c r="Q400" s="584"/>
      <c r="R400" s="584"/>
      <c r="S400" s="587"/>
      <c r="T400" s="620"/>
      <c r="U400" s="589"/>
    </row>
    <row r="401" spans="2:21" hidden="1" x14ac:dyDescent="0.25">
      <c r="B401" s="591"/>
      <c r="C401" s="594"/>
      <c r="D401" s="594"/>
      <c r="E401" s="594"/>
      <c r="F401" s="594"/>
      <c r="G401" s="597"/>
      <c r="H401" s="600"/>
      <c r="I401" s="603"/>
      <c r="J401" s="198"/>
      <c r="K401" s="38">
        <v>721515</v>
      </c>
      <c r="L401" s="198"/>
      <c r="M401" s="38"/>
      <c r="N401" s="577"/>
      <c r="O401" s="577"/>
      <c r="P401" s="581"/>
      <c r="Q401" s="584"/>
      <c r="R401" s="584"/>
      <c r="S401" s="587"/>
      <c r="T401" s="620"/>
      <c r="U401" s="589"/>
    </row>
    <row r="402" spans="2:21" hidden="1" x14ac:dyDescent="0.25">
      <c r="B402" s="592"/>
      <c r="C402" s="595"/>
      <c r="D402" s="595"/>
      <c r="E402" s="595"/>
      <c r="F402" s="595"/>
      <c r="G402" s="598"/>
      <c r="H402" s="601"/>
      <c r="I402" s="604"/>
      <c r="J402" s="198"/>
      <c r="K402" s="38"/>
      <c r="L402" s="198"/>
      <c r="M402" s="38"/>
      <c r="N402" s="578"/>
      <c r="O402" s="578"/>
      <c r="P402" s="582"/>
      <c r="Q402" s="585"/>
      <c r="R402" s="585"/>
      <c r="S402" s="588"/>
      <c r="T402" s="620"/>
      <c r="U402" s="589"/>
    </row>
    <row r="403" spans="2:21" hidden="1" x14ac:dyDescent="0.25">
      <c r="B403" s="590">
        <v>4</v>
      </c>
      <c r="C403" s="605"/>
      <c r="D403" s="605"/>
      <c r="E403" s="605"/>
      <c r="F403" s="605"/>
      <c r="G403" s="608"/>
      <c r="H403" s="599"/>
      <c r="I403" s="611"/>
      <c r="J403" s="198"/>
      <c r="K403" s="38">
        <v>721015</v>
      </c>
      <c r="L403" s="198"/>
      <c r="M403" s="38">
        <v>721517</v>
      </c>
      <c r="N403" s="576"/>
      <c r="O403" s="576"/>
      <c r="P403" s="579"/>
      <c r="Q403" s="583"/>
      <c r="R403" s="583"/>
      <c r="S403" s="586">
        <f>IF(COUNTIF(J403:K406,"CUMPLE")&gt;=1,(G403*I403),0)* (IF(N403="PRESENTÓ CERTIFICADO",1,0))* (IF(O403="ACORDE A ITEM 5.2.2 (T.R.)",1,0) )* ( IF(OR(Q403="SIN OBSERVACIÓN", Q403="REQUERIMIENTOS SUBSANADOS"),1,0)) *(IF(OR(R403="NINGUNO", R403="CUMPLEN CON LO SOLICITADO"),1,0))</f>
        <v>0</v>
      </c>
      <c r="T403" s="620"/>
      <c r="U403" s="589">
        <f>IF(COUNTIF(L403:M406,"CUMPLE")&gt;=1,1,0)</f>
        <v>0</v>
      </c>
    </row>
    <row r="404" spans="2:21" hidden="1" x14ac:dyDescent="0.25">
      <c r="B404" s="591"/>
      <c r="C404" s="606"/>
      <c r="D404" s="606"/>
      <c r="E404" s="606"/>
      <c r="F404" s="606"/>
      <c r="G404" s="609"/>
      <c r="H404" s="600"/>
      <c r="I404" s="612"/>
      <c r="J404" s="198"/>
      <c r="K404" s="38">
        <v>721214</v>
      </c>
      <c r="L404" s="198"/>
      <c r="M404" s="38">
        <v>921217</v>
      </c>
      <c r="N404" s="577"/>
      <c r="O404" s="577"/>
      <c r="P404" s="580"/>
      <c r="Q404" s="584"/>
      <c r="R404" s="584"/>
      <c r="S404" s="587"/>
      <c r="T404" s="620"/>
      <c r="U404" s="589"/>
    </row>
    <row r="405" spans="2:21" hidden="1" x14ac:dyDescent="0.25">
      <c r="B405" s="591"/>
      <c r="C405" s="606"/>
      <c r="D405" s="606"/>
      <c r="E405" s="606"/>
      <c r="F405" s="606"/>
      <c r="G405" s="609"/>
      <c r="H405" s="600"/>
      <c r="I405" s="612"/>
      <c r="J405" s="198"/>
      <c r="K405" s="38">
        <v>721515</v>
      </c>
      <c r="L405" s="198"/>
      <c r="M405" s="38"/>
      <c r="N405" s="577"/>
      <c r="O405" s="577"/>
      <c r="P405" s="581"/>
      <c r="Q405" s="584"/>
      <c r="R405" s="584"/>
      <c r="S405" s="587"/>
      <c r="T405" s="620"/>
      <c r="U405" s="589"/>
    </row>
    <row r="406" spans="2:21" hidden="1" x14ac:dyDescent="0.25">
      <c r="B406" s="592"/>
      <c r="C406" s="607"/>
      <c r="D406" s="607"/>
      <c r="E406" s="607"/>
      <c r="F406" s="607"/>
      <c r="G406" s="610"/>
      <c r="H406" s="601"/>
      <c r="I406" s="613"/>
      <c r="J406" s="198"/>
      <c r="K406" s="38"/>
      <c r="L406" s="198"/>
      <c r="M406" s="38"/>
      <c r="N406" s="578"/>
      <c r="O406" s="578"/>
      <c r="P406" s="582"/>
      <c r="Q406" s="585"/>
      <c r="R406" s="585"/>
      <c r="S406" s="588"/>
      <c r="T406" s="620"/>
      <c r="U406" s="589"/>
    </row>
    <row r="407" spans="2:21" hidden="1" x14ac:dyDescent="0.25">
      <c r="B407" s="590">
        <v>5</v>
      </c>
      <c r="C407" s="593"/>
      <c r="D407" s="593"/>
      <c r="E407" s="593"/>
      <c r="F407" s="593"/>
      <c r="G407" s="596"/>
      <c r="H407" s="599"/>
      <c r="I407" s="602"/>
      <c r="J407" s="198"/>
      <c r="K407" s="38">
        <v>721015</v>
      </c>
      <c r="L407" s="198"/>
      <c r="M407" s="38">
        <v>721517</v>
      </c>
      <c r="N407" s="576"/>
      <c r="O407" s="576"/>
      <c r="P407" s="579"/>
      <c r="Q407" s="583"/>
      <c r="R407" s="583"/>
      <c r="S407" s="586">
        <f>IF(COUNTIF(J407:K410,"CUMPLE")&gt;=1,(G407*I407),0)* (IF(N407="PRESENTÓ CERTIFICADO",1,0))* (IF(O407="ACORDE A ITEM 5.2.2 (T.R.)",1,0) )* ( IF(OR(Q407="SIN OBSERVACIÓN", Q407="REQUERIMIENTOS SUBSANADOS"),1,0)) *(IF(OR(R407="NINGUNO", R407="CUMPLEN CON LO SOLICITADO"),1,0))</f>
        <v>0</v>
      </c>
      <c r="T407" s="620"/>
      <c r="U407" s="589">
        <f>IF(COUNTIF(L407:M410,"CUMPLE")&gt;=1,1,0)</f>
        <v>0</v>
      </c>
    </row>
    <row r="408" spans="2:21" hidden="1" x14ac:dyDescent="0.25">
      <c r="B408" s="591"/>
      <c r="C408" s="594"/>
      <c r="D408" s="594"/>
      <c r="E408" s="594"/>
      <c r="F408" s="594"/>
      <c r="G408" s="597"/>
      <c r="H408" s="600"/>
      <c r="I408" s="603"/>
      <c r="J408" s="198"/>
      <c r="K408" s="38">
        <v>721214</v>
      </c>
      <c r="L408" s="198"/>
      <c r="M408" s="38">
        <v>921217</v>
      </c>
      <c r="N408" s="577"/>
      <c r="O408" s="577"/>
      <c r="P408" s="580"/>
      <c r="Q408" s="584"/>
      <c r="R408" s="584"/>
      <c r="S408" s="587"/>
      <c r="T408" s="620"/>
      <c r="U408" s="589"/>
    </row>
    <row r="409" spans="2:21" hidden="1" x14ac:dyDescent="0.25">
      <c r="B409" s="591"/>
      <c r="C409" s="594"/>
      <c r="D409" s="594"/>
      <c r="E409" s="594"/>
      <c r="F409" s="594"/>
      <c r="G409" s="597"/>
      <c r="H409" s="600"/>
      <c r="I409" s="603"/>
      <c r="J409" s="198"/>
      <c r="K409" s="38">
        <v>721515</v>
      </c>
      <c r="L409" s="198"/>
      <c r="M409" s="38"/>
      <c r="N409" s="577"/>
      <c r="O409" s="577"/>
      <c r="P409" s="581"/>
      <c r="Q409" s="584"/>
      <c r="R409" s="584"/>
      <c r="S409" s="587"/>
      <c r="T409" s="620"/>
      <c r="U409" s="589"/>
    </row>
    <row r="410" spans="2:21" hidden="1" x14ac:dyDescent="0.25">
      <c r="B410" s="592"/>
      <c r="C410" s="595"/>
      <c r="D410" s="595"/>
      <c r="E410" s="595"/>
      <c r="F410" s="595"/>
      <c r="G410" s="598"/>
      <c r="H410" s="601"/>
      <c r="I410" s="604"/>
      <c r="J410" s="198"/>
      <c r="K410" s="38"/>
      <c r="L410" s="198"/>
      <c r="M410" s="38"/>
      <c r="N410" s="578"/>
      <c r="O410" s="578"/>
      <c r="P410" s="582"/>
      <c r="Q410" s="585"/>
      <c r="R410" s="585"/>
      <c r="S410" s="588"/>
      <c r="T410" s="621"/>
      <c r="U410" s="589"/>
    </row>
    <row r="411" spans="2:21" ht="18" hidden="1" x14ac:dyDescent="0.25">
      <c r="B411" s="565" t="str">
        <f>IF(S412=" "," ",IF(S412&gt;=$H$6,"CUMPLE CON LA EXPERIENCIA REQUERIDA","NO CUMPLE CON LA EXPERIENCIA REQUERIDA"))</f>
        <v>NO CUMPLE CON LA EXPERIENCIA REQUERIDA</v>
      </c>
      <c r="C411" s="566"/>
      <c r="D411" s="566"/>
      <c r="E411" s="566"/>
      <c r="F411" s="566"/>
      <c r="G411" s="566"/>
      <c r="H411" s="566"/>
      <c r="I411" s="566"/>
      <c r="J411" s="566"/>
      <c r="K411" s="566"/>
      <c r="L411" s="566"/>
      <c r="M411" s="566"/>
      <c r="N411" s="566"/>
      <c r="O411" s="567"/>
      <c r="P411" s="571" t="s">
        <v>52</v>
      </c>
      <c r="Q411" s="572"/>
      <c r="R411" s="573"/>
      <c r="S411" s="44">
        <f>IF(T391="SI",SUM(S391:S410),0)</f>
        <v>0</v>
      </c>
      <c r="T411" s="574" t="str">
        <f>IF(S412=" "," ",IF(S412&gt;=$H$6,"CUMPLE","NO CUMPLE"))</f>
        <v>NO CUMPLE</v>
      </c>
      <c r="U411" s="28"/>
    </row>
    <row r="412" spans="2:21" ht="18" hidden="1" x14ac:dyDescent="0.25">
      <c r="B412" s="568"/>
      <c r="C412" s="569"/>
      <c r="D412" s="569"/>
      <c r="E412" s="569"/>
      <c r="F412" s="569"/>
      <c r="G412" s="569"/>
      <c r="H412" s="569"/>
      <c r="I412" s="569"/>
      <c r="J412" s="569"/>
      <c r="K412" s="569"/>
      <c r="L412" s="569"/>
      <c r="M412" s="569"/>
      <c r="N412" s="569"/>
      <c r="O412" s="570"/>
      <c r="P412" s="571" t="s">
        <v>53</v>
      </c>
      <c r="Q412" s="572"/>
      <c r="R412" s="573"/>
      <c r="S412" s="44">
        <f>IFERROR((S411/$P$6)," ")</f>
        <v>0</v>
      </c>
      <c r="T412" s="575"/>
      <c r="U412" s="41"/>
    </row>
    <row r="413" spans="2:21" hidden="1" x14ac:dyDescent="0.25"/>
    <row r="414" spans="2:21" hidden="1" x14ac:dyDescent="0.25"/>
    <row r="415" spans="2:21" ht="33.75" hidden="1" x14ac:dyDescent="0.25">
      <c r="B415" s="26">
        <v>16</v>
      </c>
      <c r="C415" s="630" t="s">
        <v>31</v>
      </c>
      <c r="D415" s="631"/>
      <c r="E415" s="632"/>
      <c r="F415" s="633">
        <f>IFERROR(VLOOKUP(B415,LISTA_OFERENTES,2,FALSE)," ")</f>
        <v>0</v>
      </c>
      <c r="G415" s="634"/>
      <c r="H415" s="634"/>
      <c r="I415" s="634"/>
      <c r="J415" s="634"/>
      <c r="K415" s="634"/>
      <c r="L415" s="634"/>
      <c r="M415" s="634"/>
      <c r="N415" s="634"/>
      <c r="O415" s="635"/>
      <c r="P415" s="636" t="s">
        <v>32</v>
      </c>
      <c r="Q415" s="637"/>
      <c r="R415" s="638"/>
      <c r="S415" s="27">
        <v>1</v>
      </c>
      <c r="T415" s="28"/>
    </row>
    <row r="416" spans="2:21" hidden="1" x14ac:dyDescent="0.25">
      <c r="B416" s="625" t="s">
        <v>33</v>
      </c>
      <c r="C416" s="614" t="s">
        <v>34</v>
      </c>
      <c r="D416" s="614" t="s">
        <v>35</v>
      </c>
      <c r="E416" s="614" t="s">
        <v>36</v>
      </c>
      <c r="F416" s="614" t="s">
        <v>37</v>
      </c>
      <c r="G416" s="614" t="s">
        <v>38</v>
      </c>
      <c r="H416" s="614" t="s">
        <v>39</v>
      </c>
      <c r="I416" s="614" t="s">
        <v>40</v>
      </c>
      <c r="J416" s="627" t="s">
        <v>41</v>
      </c>
      <c r="K416" s="628"/>
      <c r="L416" s="628"/>
      <c r="M416" s="629"/>
      <c r="N416" s="614" t="s">
        <v>42</v>
      </c>
      <c r="O416" s="614" t="s">
        <v>43</v>
      </c>
      <c r="P416" s="627" t="s">
        <v>44</v>
      </c>
      <c r="Q416" s="629"/>
      <c r="R416" s="614" t="s">
        <v>45</v>
      </c>
      <c r="S416" s="614" t="s">
        <v>46</v>
      </c>
      <c r="T416" s="614" t="str">
        <f>+$T$11</f>
        <v>CUMPLE CON EL REQUERIMIENTO DE HABER  CLASIFICADO EN EL CODIGO 7210215  DE LA UNSCPS</v>
      </c>
      <c r="U416" s="614" t="str">
        <f>+$U$11</f>
        <v xml:space="preserve">VERIFICACIÓN CONDICIÓN DE EXPERIENCIA  </v>
      </c>
    </row>
    <row r="417" spans="2:21" hidden="1" x14ac:dyDescent="0.25">
      <c r="B417" s="626"/>
      <c r="C417" s="615"/>
      <c r="D417" s="615"/>
      <c r="E417" s="615"/>
      <c r="F417" s="615"/>
      <c r="G417" s="615"/>
      <c r="H417" s="615"/>
      <c r="I417" s="615"/>
      <c r="J417" s="616" t="s">
        <v>49</v>
      </c>
      <c r="K417" s="617"/>
      <c r="L417" s="617"/>
      <c r="M417" s="618"/>
      <c r="N417" s="615"/>
      <c r="O417" s="615"/>
      <c r="P417" s="33" t="s">
        <v>10</v>
      </c>
      <c r="Q417" s="33" t="s">
        <v>50</v>
      </c>
      <c r="R417" s="615"/>
      <c r="S417" s="615"/>
      <c r="T417" s="615"/>
      <c r="U417" s="615"/>
    </row>
    <row r="418" spans="2:21" hidden="1" x14ac:dyDescent="0.25">
      <c r="B418" s="590">
        <v>1</v>
      </c>
      <c r="C418" s="593"/>
      <c r="D418" s="593"/>
      <c r="E418" s="593"/>
      <c r="F418" s="593"/>
      <c r="G418" s="596"/>
      <c r="H418" s="599"/>
      <c r="I418" s="602"/>
      <c r="J418" s="198"/>
      <c r="K418" s="38">
        <v>721015</v>
      </c>
      <c r="L418" s="198"/>
      <c r="M418" s="38">
        <v>721517</v>
      </c>
      <c r="N418" s="576"/>
      <c r="O418" s="576"/>
      <c r="P418" s="579"/>
      <c r="Q418" s="583"/>
      <c r="R418" s="583"/>
      <c r="S418" s="586">
        <f>IF(COUNTIF(J418:K421,"CUMPLE")&gt;=1,(G418*I418),0)* (IF(N418="PRESENTÓ CERTIFICADO",1,0))* (IF(O418="ACORDE A ITEM 5.2.2 (T.R.)",1,0) )* ( IF(OR(Q418="SIN OBSERVACIÓN", Q418="REQUERIMIENTOS SUBSANADOS"),1,0)) *(IF(OR(R418="NINGUNO", R418="CUMPLEN CON LO SOLICITADO"),1,0))</f>
        <v>0</v>
      </c>
      <c r="T418" s="619"/>
      <c r="U418" s="589">
        <f>IF(COUNTIF(L418:M421,"CUMPLE")&gt;=1,1,0)</f>
        <v>0</v>
      </c>
    </row>
    <row r="419" spans="2:21" hidden="1" x14ac:dyDescent="0.25">
      <c r="B419" s="591"/>
      <c r="C419" s="594"/>
      <c r="D419" s="594"/>
      <c r="E419" s="594"/>
      <c r="F419" s="594"/>
      <c r="G419" s="597"/>
      <c r="H419" s="600"/>
      <c r="I419" s="603"/>
      <c r="J419" s="198"/>
      <c r="K419" s="38">
        <v>721214</v>
      </c>
      <c r="L419" s="198"/>
      <c r="M419" s="38">
        <v>921217</v>
      </c>
      <c r="N419" s="577"/>
      <c r="O419" s="577"/>
      <c r="P419" s="581"/>
      <c r="Q419" s="584"/>
      <c r="R419" s="584"/>
      <c r="S419" s="587"/>
      <c r="T419" s="620"/>
      <c r="U419" s="589"/>
    </row>
    <row r="420" spans="2:21" hidden="1" x14ac:dyDescent="0.25">
      <c r="B420" s="591"/>
      <c r="C420" s="594"/>
      <c r="D420" s="594"/>
      <c r="E420" s="594"/>
      <c r="F420" s="594"/>
      <c r="G420" s="597"/>
      <c r="H420" s="600"/>
      <c r="I420" s="603"/>
      <c r="J420" s="198"/>
      <c r="K420" s="38">
        <v>721515</v>
      </c>
      <c r="L420" s="198"/>
      <c r="M420" s="38"/>
      <c r="N420" s="577"/>
      <c r="O420" s="577"/>
      <c r="P420" s="581"/>
      <c r="Q420" s="584"/>
      <c r="R420" s="584"/>
      <c r="S420" s="587"/>
      <c r="T420" s="620"/>
      <c r="U420" s="589"/>
    </row>
    <row r="421" spans="2:21" hidden="1" x14ac:dyDescent="0.25">
      <c r="B421" s="592"/>
      <c r="C421" s="595"/>
      <c r="D421" s="595"/>
      <c r="E421" s="595"/>
      <c r="F421" s="595"/>
      <c r="G421" s="598"/>
      <c r="H421" s="601"/>
      <c r="I421" s="604"/>
      <c r="J421" s="198"/>
      <c r="K421" s="38"/>
      <c r="L421" s="198"/>
      <c r="M421" s="38"/>
      <c r="N421" s="578"/>
      <c r="O421" s="578"/>
      <c r="P421" s="582"/>
      <c r="Q421" s="585"/>
      <c r="R421" s="585"/>
      <c r="S421" s="588"/>
      <c r="T421" s="620"/>
      <c r="U421" s="589"/>
    </row>
    <row r="422" spans="2:21" hidden="1" x14ac:dyDescent="0.25">
      <c r="B422" s="590">
        <v>2</v>
      </c>
      <c r="C422" s="605"/>
      <c r="D422" s="605"/>
      <c r="E422" s="622"/>
      <c r="F422" s="605"/>
      <c r="G422" s="608"/>
      <c r="H422" s="599"/>
      <c r="I422" s="611"/>
      <c r="J422" s="198"/>
      <c r="K422" s="38">
        <v>721015</v>
      </c>
      <c r="L422" s="198"/>
      <c r="M422" s="38">
        <v>721517</v>
      </c>
      <c r="N422" s="576"/>
      <c r="O422" s="576"/>
      <c r="P422" s="579"/>
      <c r="Q422" s="583"/>
      <c r="R422" s="583"/>
      <c r="S422" s="586">
        <f>IF(COUNTIF(J422:K425,"CUMPLE")&gt;=1,(G422*I422),0)* (IF(N422="PRESENTÓ CERTIFICADO",1,0))* (IF(O422="ACORDE A ITEM 5.2.2 (T.R.)",1,0) )* ( IF(OR(Q422="SIN OBSERVACIÓN", Q422="REQUERIMIENTOS SUBSANADOS"),1,0)) *(IF(OR(R422="NINGUNO", R422="CUMPLEN CON LO SOLICITADO"),1,0))</f>
        <v>0</v>
      </c>
      <c r="T422" s="620"/>
      <c r="U422" s="589">
        <f>IF(COUNTIF(L422:M425,"CUMPLE")&gt;=1,1,0)</f>
        <v>0</v>
      </c>
    </row>
    <row r="423" spans="2:21" hidden="1" x14ac:dyDescent="0.25">
      <c r="B423" s="591"/>
      <c r="C423" s="606"/>
      <c r="D423" s="606"/>
      <c r="E423" s="623"/>
      <c r="F423" s="606"/>
      <c r="G423" s="609"/>
      <c r="H423" s="600"/>
      <c r="I423" s="612"/>
      <c r="J423" s="198"/>
      <c r="K423" s="38">
        <v>721214</v>
      </c>
      <c r="L423" s="198"/>
      <c r="M423" s="38">
        <v>921217</v>
      </c>
      <c r="N423" s="577"/>
      <c r="O423" s="577"/>
      <c r="P423" s="580"/>
      <c r="Q423" s="584"/>
      <c r="R423" s="584"/>
      <c r="S423" s="587"/>
      <c r="T423" s="620"/>
      <c r="U423" s="589"/>
    </row>
    <row r="424" spans="2:21" hidden="1" x14ac:dyDescent="0.25">
      <c r="B424" s="591"/>
      <c r="C424" s="606"/>
      <c r="D424" s="606"/>
      <c r="E424" s="623"/>
      <c r="F424" s="606"/>
      <c r="G424" s="609"/>
      <c r="H424" s="600"/>
      <c r="I424" s="612"/>
      <c r="J424" s="198"/>
      <c r="K424" s="38">
        <v>721515</v>
      </c>
      <c r="L424" s="198"/>
      <c r="M424" s="38"/>
      <c r="N424" s="577"/>
      <c r="O424" s="577"/>
      <c r="P424" s="581"/>
      <c r="Q424" s="584"/>
      <c r="R424" s="584"/>
      <c r="S424" s="587"/>
      <c r="T424" s="620"/>
      <c r="U424" s="589"/>
    </row>
    <row r="425" spans="2:21" hidden="1" x14ac:dyDescent="0.25">
      <c r="B425" s="592"/>
      <c r="C425" s="607"/>
      <c r="D425" s="607"/>
      <c r="E425" s="624"/>
      <c r="F425" s="607"/>
      <c r="G425" s="610"/>
      <c r="H425" s="601"/>
      <c r="I425" s="613"/>
      <c r="J425" s="198"/>
      <c r="K425" s="38"/>
      <c r="L425" s="198"/>
      <c r="M425" s="38"/>
      <c r="N425" s="578"/>
      <c r="O425" s="578"/>
      <c r="P425" s="582"/>
      <c r="Q425" s="585"/>
      <c r="R425" s="585"/>
      <c r="S425" s="588"/>
      <c r="T425" s="620"/>
      <c r="U425" s="589"/>
    </row>
    <row r="426" spans="2:21" hidden="1" x14ac:dyDescent="0.25">
      <c r="B426" s="590">
        <v>3</v>
      </c>
      <c r="C426" s="593"/>
      <c r="D426" s="593"/>
      <c r="E426" s="593"/>
      <c r="F426" s="593"/>
      <c r="G426" s="596"/>
      <c r="H426" s="599"/>
      <c r="I426" s="602"/>
      <c r="J426" s="198"/>
      <c r="K426" s="38">
        <v>721015</v>
      </c>
      <c r="L426" s="198"/>
      <c r="M426" s="38">
        <v>721517</v>
      </c>
      <c r="N426" s="576"/>
      <c r="O426" s="576"/>
      <c r="P426" s="579"/>
      <c r="Q426" s="583"/>
      <c r="R426" s="583"/>
      <c r="S426" s="586">
        <f>IF(COUNTIF(J426:K429,"CUMPLE")&gt;=1,(G426*I426),0)* (IF(N426="PRESENTÓ CERTIFICADO",1,0))* (IF(O426="ACORDE A ITEM 5.2.2 (T.R.)",1,0) )* ( IF(OR(Q426="SIN OBSERVACIÓN", Q426="REQUERIMIENTOS SUBSANADOS"),1,0)) *(IF(OR(R426="NINGUNO", R426="CUMPLEN CON LO SOLICITADO"),1,0))</f>
        <v>0</v>
      </c>
      <c r="T426" s="620"/>
      <c r="U426" s="589">
        <f>IF(COUNTIF(L426:M429,"CUMPLE")&gt;=1,1,0)</f>
        <v>0</v>
      </c>
    </row>
    <row r="427" spans="2:21" hidden="1" x14ac:dyDescent="0.25">
      <c r="B427" s="591"/>
      <c r="C427" s="594"/>
      <c r="D427" s="594"/>
      <c r="E427" s="594"/>
      <c r="F427" s="594"/>
      <c r="G427" s="597"/>
      <c r="H427" s="600"/>
      <c r="I427" s="603"/>
      <c r="J427" s="198"/>
      <c r="K427" s="38">
        <v>721214</v>
      </c>
      <c r="L427" s="198"/>
      <c r="M427" s="38">
        <v>921217</v>
      </c>
      <c r="N427" s="577"/>
      <c r="O427" s="577"/>
      <c r="P427" s="580"/>
      <c r="Q427" s="584"/>
      <c r="R427" s="584"/>
      <c r="S427" s="587"/>
      <c r="T427" s="620"/>
      <c r="U427" s="589"/>
    </row>
    <row r="428" spans="2:21" hidden="1" x14ac:dyDescent="0.25">
      <c r="B428" s="591"/>
      <c r="C428" s="594"/>
      <c r="D428" s="594"/>
      <c r="E428" s="594"/>
      <c r="F428" s="594"/>
      <c r="G428" s="597"/>
      <c r="H428" s="600"/>
      <c r="I428" s="603"/>
      <c r="J428" s="198"/>
      <c r="K428" s="38">
        <v>721515</v>
      </c>
      <c r="L428" s="198"/>
      <c r="M428" s="38"/>
      <c r="N428" s="577"/>
      <c r="O428" s="577"/>
      <c r="P428" s="581"/>
      <c r="Q428" s="584"/>
      <c r="R428" s="584"/>
      <c r="S428" s="587"/>
      <c r="T428" s="620"/>
      <c r="U428" s="589"/>
    </row>
    <row r="429" spans="2:21" hidden="1" x14ac:dyDescent="0.25">
      <c r="B429" s="592"/>
      <c r="C429" s="595"/>
      <c r="D429" s="595"/>
      <c r="E429" s="595"/>
      <c r="F429" s="595"/>
      <c r="G429" s="598"/>
      <c r="H429" s="601"/>
      <c r="I429" s="604"/>
      <c r="J429" s="198"/>
      <c r="K429" s="38"/>
      <c r="L429" s="198"/>
      <c r="M429" s="38"/>
      <c r="N429" s="578"/>
      <c r="O429" s="578"/>
      <c r="P429" s="582"/>
      <c r="Q429" s="585"/>
      <c r="R429" s="585"/>
      <c r="S429" s="588"/>
      <c r="T429" s="620"/>
      <c r="U429" s="589"/>
    </row>
    <row r="430" spans="2:21" hidden="1" x14ac:dyDescent="0.25">
      <c r="B430" s="590">
        <v>4</v>
      </c>
      <c r="C430" s="605"/>
      <c r="D430" s="605"/>
      <c r="E430" s="605"/>
      <c r="F430" s="605"/>
      <c r="G430" s="608"/>
      <c r="H430" s="599"/>
      <c r="I430" s="611"/>
      <c r="J430" s="198"/>
      <c r="K430" s="38">
        <v>721015</v>
      </c>
      <c r="L430" s="198"/>
      <c r="M430" s="38">
        <v>721517</v>
      </c>
      <c r="N430" s="576"/>
      <c r="O430" s="576"/>
      <c r="P430" s="579"/>
      <c r="Q430" s="583"/>
      <c r="R430" s="583"/>
      <c r="S430" s="586">
        <f>IF(COUNTIF(J430:K433,"CUMPLE")&gt;=1,(G430*I430),0)* (IF(N430="PRESENTÓ CERTIFICADO",1,0))* (IF(O430="ACORDE A ITEM 5.2.2 (T.R.)",1,0) )* ( IF(OR(Q430="SIN OBSERVACIÓN", Q430="REQUERIMIENTOS SUBSANADOS"),1,0)) *(IF(OR(R430="NINGUNO", R430="CUMPLEN CON LO SOLICITADO"),1,0))</f>
        <v>0</v>
      </c>
      <c r="T430" s="620"/>
      <c r="U430" s="589">
        <f>IF(COUNTIF(L430:M433,"CUMPLE")&gt;=1,1,0)</f>
        <v>0</v>
      </c>
    </row>
    <row r="431" spans="2:21" hidden="1" x14ac:dyDescent="0.25">
      <c r="B431" s="591"/>
      <c r="C431" s="606"/>
      <c r="D431" s="606"/>
      <c r="E431" s="606"/>
      <c r="F431" s="606"/>
      <c r="G431" s="609"/>
      <c r="H431" s="600"/>
      <c r="I431" s="612"/>
      <c r="J431" s="198"/>
      <c r="K431" s="38">
        <v>721214</v>
      </c>
      <c r="L431" s="198"/>
      <c r="M431" s="38">
        <v>921217</v>
      </c>
      <c r="N431" s="577"/>
      <c r="O431" s="577"/>
      <c r="P431" s="580"/>
      <c r="Q431" s="584"/>
      <c r="R431" s="584"/>
      <c r="S431" s="587"/>
      <c r="T431" s="620"/>
      <c r="U431" s="589"/>
    </row>
    <row r="432" spans="2:21" hidden="1" x14ac:dyDescent="0.25">
      <c r="B432" s="591"/>
      <c r="C432" s="606"/>
      <c r="D432" s="606"/>
      <c r="E432" s="606"/>
      <c r="F432" s="606"/>
      <c r="G432" s="609"/>
      <c r="H432" s="600"/>
      <c r="I432" s="612"/>
      <c r="J432" s="198"/>
      <c r="K432" s="38">
        <v>721515</v>
      </c>
      <c r="L432" s="198"/>
      <c r="M432" s="38"/>
      <c r="N432" s="577"/>
      <c r="O432" s="577"/>
      <c r="P432" s="581"/>
      <c r="Q432" s="584"/>
      <c r="R432" s="584"/>
      <c r="S432" s="587"/>
      <c r="T432" s="620"/>
      <c r="U432" s="589"/>
    </row>
    <row r="433" spans="2:21" hidden="1" x14ac:dyDescent="0.25">
      <c r="B433" s="592"/>
      <c r="C433" s="607"/>
      <c r="D433" s="607"/>
      <c r="E433" s="607"/>
      <c r="F433" s="607"/>
      <c r="G433" s="610"/>
      <c r="H433" s="601"/>
      <c r="I433" s="613"/>
      <c r="J433" s="198"/>
      <c r="K433" s="38"/>
      <c r="L433" s="198"/>
      <c r="M433" s="38"/>
      <c r="N433" s="578"/>
      <c r="O433" s="578"/>
      <c r="P433" s="582"/>
      <c r="Q433" s="585"/>
      <c r="R433" s="585"/>
      <c r="S433" s="588"/>
      <c r="T433" s="620"/>
      <c r="U433" s="589"/>
    </row>
    <row r="434" spans="2:21" hidden="1" x14ac:dyDescent="0.25">
      <c r="B434" s="590">
        <v>5</v>
      </c>
      <c r="C434" s="593"/>
      <c r="D434" s="593"/>
      <c r="E434" s="593"/>
      <c r="F434" s="593"/>
      <c r="G434" s="596"/>
      <c r="H434" s="599"/>
      <c r="I434" s="602"/>
      <c r="J434" s="198"/>
      <c r="K434" s="38">
        <v>721015</v>
      </c>
      <c r="L434" s="198"/>
      <c r="M434" s="38">
        <v>721517</v>
      </c>
      <c r="N434" s="576"/>
      <c r="O434" s="576"/>
      <c r="P434" s="579"/>
      <c r="Q434" s="583"/>
      <c r="R434" s="583"/>
      <c r="S434" s="586">
        <f>IF(COUNTIF(J434:K437,"CUMPLE")&gt;=1,(G434*I434),0)* (IF(N434="PRESENTÓ CERTIFICADO",1,0))* (IF(O434="ACORDE A ITEM 5.2.2 (T.R.)",1,0) )* ( IF(OR(Q434="SIN OBSERVACIÓN", Q434="REQUERIMIENTOS SUBSANADOS"),1,0)) *(IF(OR(R434="NINGUNO", R434="CUMPLEN CON LO SOLICITADO"),1,0))</f>
        <v>0</v>
      </c>
      <c r="T434" s="620"/>
      <c r="U434" s="589">
        <f>IF(COUNTIF(L434:M437,"CUMPLE")&gt;=1,1,0)</f>
        <v>0</v>
      </c>
    </row>
    <row r="435" spans="2:21" hidden="1" x14ac:dyDescent="0.25">
      <c r="B435" s="591"/>
      <c r="C435" s="594"/>
      <c r="D435" s="594"/>
      <c r="E435" s="594"/>
      <c r="F435" s="594"/>
      <c r="G435" s="597"/>
      <c r="H435" s="600"/>
      <c r="I435" s="603"/>
      <c r="J435" s="198"/>
      <c r="K435" s="38">
        <v>721214</v>
      </c>
      <c r="L435" s="198"/>
      <c r="M435" s="38">
        <v>921217</v>
      </c>
      <c r="N435" s="577"/>
      <c r="O435" s="577"/>
      <c r="P435" s="580"/>
      <c r="Q435" s="584"/>
      <c r="R435" s="584"/>
      <c r="S435" s="587"/>
      <c r="T435" s="620"/>
      <c r="U435" s="589"/>
    </row>
    <row r="436" spans="2:21" hidden="1" x14ac:dyDescent="0.25">
      <c r="B436" s="591"/>
      <c r="C436" s="594"/>
      <c r="D436" s="594"/>
      <c r="E436" s="594"/>
      <c r="F436" s="594"/>
      <c r="G436" s="597"/>
      <c r="H436" s="600"/>
      <c r="I436" s="603"/>
      <c r="J436" s="198"/>
      <c r="K436" s="38">
        <v>721515</v>
      </c>
      <c r="L436" s="198"/>
      <c r="M436" s="38"/>
      <c r="N436" s="577"/>
      <c r="O436" s="577"/>
      <c r="P436" s="581"/>
      <c r="Q436" s="584"/>
      <c r="R436" s="584"/>
      <c r="S436" s="587"/>
      <c r="T436" s="620"/>
      <c r="U436" s="589"/>
    </row>
    <row r="437" spans="2:21" hidden="1" x14ac:dyDescent="0.25">
      <c r="B437" s="592"/>
      <c r="C437" s="595"/>
      <c r="D437" s="595"/>
      <c r="E437" s="595"/>
      <c r="F437" s="595"/>
      <c r="G437" s="598"/>
      <c r="H437" s="601"/>
      <c r="I437" s="604"/>
      <c r="J437" s="198"/>
      <c r="K437" s="38"/>
      <c r="L437" s="198"/>
      <c r="M437" s="38"/>
      <c r="N437" s="578"/>
      <c r="O437" s="578"/>
      <c r="P437" s="582"/>
      <c r="Q437" s="585"/>
      <c r="R437" s="585"/>
      <c r="S437" s="588"/>
      <c r="T437" s="621"/>
      <c r="U437" s="589"/>
    </row>
    <row r="438" spans="2:21" ht="18" hidden="1" x14ac:dyDescent="0.25">
      <c r="B438" s="565" t="str">
        <f>IF(S439=" "," ",IF(S439&gt;=$H$6,"CUMPLE CON LA EXPERIENCIA REQUERIDA","NO CUMPLE CON LA EXPERIENCIA REQUERIDA"))</f>
        <v>NO CUMPLE CON LA EXPERIENCIA REQUERIDA</v>
      </c>
      <c r="C438" s="566"/>
      <c r="D438" s="566"/>
      <c r="E438" s="566"/>
      <c r="F438" s="566"/>
      <c r="G438" s="566"/>
      <c r="H438" s="566"/>
      <c r="I438" s="566"/>
      <c r="J438" s="566"/>
      <c r="K438" s="566"/>
      <c r="L438" s="566"/>
      <c r="M438" s="566"/>
      <c r="N438" s="566"/>
      <c r="O438" s="567"/>
      <c r="P438" s="571" t="s">
        <v>52</v>
      </c>
      <c r="Q438" s="572"/>
      <c r="R438" s="573"/>
      <c r="S438" s="44">
        <f>IF(T418="SI",SUM(S418:S437),0)</f>
        <v>0</v>
      </c>
      <c r="T438" s="574" t="str">
        <f>IF(S439=" "," ",IF(S439&gt;=$H$6,"CUMPLE","NO CUMPLE"))</f>
        <v>NO CUMPLE</v>
      </c>
      <c r="U438" s="28"/>
    </row>
    <row r="439" spans="2:21" ht="18" hidden="1" x14ac:dyDescent="0.25">
      <c r="B439" s="568"/>
      <c r="C439" s="569"/>
      <c r="D439" s="569"/>
      <c r="E439" s="569"/>
      <c r="F439" s="569"/>
      <c r="G439" s="569"/>
      <c r="H439" s="569"/>
      <c r="I439" s="569"/>
      <c r="J439" s="569"/>
      <c r="K439" s="569"/>
      <c r="L439" s="569"/>
      <c r="M439" s="569"/>
      <c r="N439" s="569"/>
      <c r="O439" s="570"/>
      <c r="P439" s="571" t="s">
        <v>53</v>
      </c>
      <c r="Q439" s="572"/>
      <c r="R439" s="573"/>
      <c r="S439" s="44">
        <f>IFERROR((S438/$P$6)," ")</f>
        <v>0</v>
      </c>
      <c r="T439" s="575"/>
      <c r="U439" s="41"/>
    </row>
    <row r="440" spans="2:21" hidden="1" x14ac:dyDescent="0.25"/>
    <row r="441" spans="2:21" hidden="1" x14ac:dyDescent="0.25"/>
    <row r="442" spans="2:21" ht="33.75" hidden="1" x14ac:dyDescent="0.25">
      <c r="B442" s="26">
        <v>17</v>
      </c>
      <c r="C442" s="630" t="s">
        <v>31</v>
      </c>
      <c r="D442" s="631"/>
      <c r="E442" s="632"/>
      <c r="F442" s="633">
        <f>IFERROR(VLOOKUP(B442,LISTA_OFERENTES,2,FALSE)," ")</f>
        <v>0</v>
      </c>
      <c r="G442" s="634"/>
      <c r="H442" s="634"/>
      <c r="I442" s="634"/>
      <c r="J442" s="634"/>
      <c r="K442" s="634"/>
      <c r="L442" s="634"/>
      <c r="M442" s="634"/>
      <c r="N442" s="634"/>
      <c r="O442" s="635"/>
      <c r="P442" s="636" t="s">
        <v>32</v>
      </c>
      <c r="Q442" s="637"/>
      <c r="R442" s="638"/>
      <c r="S442" s="27">
        <v>1</v>
      </c>
      <c r="T442" s="28"/>
    </row>
    <row r="443" spans="2:21" hidden="1" x14ac:dyDescent="0.25">
      <c r="B443" s="625" t="s">
        <v>33</v>
      </c>
      <c r="C443" s="614" t="s">
        <v>34</v>
      </c>
      <c r="D443" s="614" t="s">
        <v>35</v>
      </c>
      <c r="E443" s="614" t="s">
        <v>36</v>
      </c>
      <c r="F443" s="614" t="s">
        <v>37</v>
      </c>
      <c r="G443" s="614" t="s">
        <v>38</v>
      </c>
      <c r="H443" s="614" t="s">
        <v>39</v>
      </c>
      <c r="I443" s="614" t="s">
        <v>40</v>
      </c>
      <c r="J443" s="627" t="s">
        <v>41</v>
      </c>
      <c r="K443" s="628"/>
      <c r="L443" s="628"/>
      <c r="M443" s="629"/>
      <c r="N443" s="614" t="s">
        <v>42</v>
      </c>
      <c r="O443" s="614" t="s">
        <v>43</v>
      </c>
      <c r="P443" s="627" t="s">
        <v>44</v>
      </c>
      <c r="Q443" s="629"/>
      <c r="R443" s="614" t="s">
        <v>45</v>
      </c>
      <c r="S443" s="614" t="s">
        <v>46</v>
      </c>
      <c r="T443" s="614" t="str">
        <f>+$T$11</f>
        <v>CUMPLE CON EL REQUERIMIENTO DE HABER  CLASIFICADO EN EL CODIGO 7210215  DE LA UNSCPS</v>
      </c>
      <c r="U443" s="614" t="str">
        <f>+$U$11</f>
        <v xml:space="preserve">VERIFICACIÓN CONDICIÓN DE EXPERIENCIA  </v>
      </c>
    </row>
    <row r="444" spans="2:21" hidden="1" x14ac:dyDescent="0.25">
      <c r="B444" s="626"/>
      <c r="C444" s="615"/>
      <c r="D444" s="615"/>
      <c r="E444" s="615"/>
      <c r="F444" s="615"/>
      <c r="G444" s="615"/>
      <c r="H444" s="615"/>
      <c r="I444" s="615"/>
      <c r="J444" s="616" t="s">
        <v>49</v>
      </c>
      <c r="K444" s="617"/>
      <c r="L444" s="617"/>
      <c r="M444" s="618"/>
      <c r="N444" s="615"/>
      <c r="O444" s="615"/>
      <c r="P444" s="33" t="s">
        <v>10</v>
      </c>
      <c r="Q444" s="33" t="s">
        <v>50</v>
      </c>
      <c r="R444" s="615"/>
      <c r="S444" s="615"/>
      <c r="T444" s="615"/>
      <c r="U444" s="615"/>
    </row>
    <row r="445" spans="2:21" hidden="1" x14ac:dyDescent="0.25">
      <c r="B445" s="590">
        <v>1</v>
      </c>
      <c r="C445" s="593"/>
      <c r="D445" s="593"/>
      <c r="E445" s="593"/>
      <c r="F445" s="593"/>
      <c r="G445" s="596"/>
      <c r="H445" s="599"/>
      <c r="I445" s="602"/>
      <c r="J445" s="198"/>
      <c r="K445" s="38">
        <v>721015</v>
      </c>
      <c r="L445" s="198"/>
      <c r="M445" s="38">
        <v>721517</v>
      </c>
      <c r="N445" s="576"/>
      <c r="O445" s="576"/>
      <c r="P445" s="579"/>
      <c r="Q445" s="583"/>
      <c r="R445" s="583"/>
      <c r="S445" s="586">
        <f>IF(COUNTIF(J445:K448,"CUMPLE")&gt;=1,(G445*I445),0)* (IF(N445="PRESENTÓ CERTIFICADO",1,0))* (IF(O445="ACORDE A ITEM 5.2.2 (T.R.)",1,0) )* ( IF(OR(Q445="SIN OBSERVACIÓN", Q445="REQUERIMIENTOS SUBSANADOS"),1,0)) *(IF(OR(R445="NINGUNO", R445="CUMPLEN CON LO SOLICITADO"),1,0))</f>
        <v>0</v>
      </c>
      <c r="T445" s="619"/>
      <c r="U445" s="589">
        <f>IF(COUNTIF(L445:M448,"CUMPLE")&gt;=1,1,0)</f>
        <v>0</v>
      </c>
    </row>
    <row r="446" spans="2:21" hidden="1" x14ac:dyDescent="0.25">
      <c r="B446" s="591"/>
      <c r="C446" s="594"/>
      <c r="D446" s="594"/>
      <c r="E446" s="594"/>
      <c r="F446" s="594"/>
      <c r="G446" s="597"/>
      <c r="H446" s="600"/>
      <c r="I446" s="603"/>
      <c r="J446" s="198"/>
      <c r="K446" s="38">
        <v>721214</v>
      </c>
      <c r="L446" s="198"/>
      <c r="M446" s="38">
        <v>921217</v>
      </c>
      <c r="N446" s="577"/>
      <c r="O446" s="577"/>
      <c r="P446" s="581"/>
      <c r="Q446" s="584"/>
      <c r="R446" s="584"/>
      <c r="S446" s="587"/>
      <c r="T446" s="620"/>
      <c r="U446" s="589"/>
    </row>
    <row r="447" spans="2:21" hidden="1" x14ac:dyDescent="0.25">
      <c r="B447" s="591"/>
      <c r="C447" s="594"/>
      <c r="D447" s="594"/>
      <c r="E447" s="594"/>
      <c r="F447" s="594"/>
      <c r="G447" s="597"/>
      <c r="H447" s="600"/>
      <c r="I447" s="603"/>
      <c r="J447" s="198"/>
      <c r="K447" s="38">
        <v>721515</v>
      </c>
      <c r="L447" s="198"/>
      <c r="M447" s="38"/>
      <c r="N447" s="577"/>
      <c r="O447" s="577"/>
      <c r="P447" s="581"/>
      <c r="Q447" s="584"/>
      <c r="R447" s="584"/>
      <c r="S447" s="587"/>
      <c r="T447" s="620"/>
      <c r="U447" s="589"/>
    </row>
    <row r="448" spans="2:21" hidden="1" x14ac:dyDescent="0.25">
      <c r="B448" s="592"/>
      <c r="C448" s="595"/>
      <c r="D448" s="595"/>
      <c r="E448" s="595"/>
      <c r="F448" s="595"/>
      <c r="G448" s="598"/>
      <c r="H448" s="601"/>
      <c r="I448" s="604"/>
      <c r="J448" s="198"/>
      <c r="K448" s="38"/>
      <c r="L448" s="198"/>
      <c r="M448" s="38"/>
      <c r="N448" s="578"/>
      <c r="O448" s="578"/>
      <c r="P448" s="582"/>
      <c r="Q448" s="585"/>
      <c r="R448" s="585"/>
      <c r="S448" s="588"/>
      <c r="T448" s="620"/>
      <c r="U448" s="589"/>
    </row>
    <row r="449" spans="2:21" hidden="1" x14ac:dyDescent="0.25">
      <c r="B449" s="590">
        <v>2</v>
      </c>
      <c r="C449" s="605"/>
      <c r="D449" s="605"/>
      <c r="E449" s="622"/>
      <c r="F449" s="605"/>
      <c r="G449" s="608"/>
      <c r="H449" s="599"/>
      <c r="I449" s="611"/>
      <c r="J449" s="198"/>
      <c r="K449" s="38">
        <v>721015</v>
      </c>
      <c r="L449" s="198"/>
      <c r="M449" s="38">
        <v>721517</v>
      </c>
      <c r="N449" s="576"/>
      <c r="O449" s="576"/>
      <c r="P449" s="579"/>
      <c r="Q449" s="583"/>
      <c r="R449" s="583"/>
      <c r="S449" s="586">
        <f>IF(COUNTIF(J449:K452,"CUMPLE")&gt;=1,(G449*I449),0)* (IF(N449="PRESENTÓ CERTIFICADO",1,0))* (IF(O449="ACORDE A ITEM 5.2.2 (T.R.)",1,0) )* ( IF(OR(Q449="SIN OBSERVACIÓN", Q449="REQUERIMIENTOS SUBSANADOS"),1,0)) *(IF(OR(R449="NINGUNO", R449="CUMPLEN CON LO SOLICITADO"),1,0))</f>
        <v>0</v>
      </c>
      <c r="T449" s="620"/>
      <c r="U449" s="589">
        <f>IF(COUNTIF(L449:M452,"CUMPLE")&gt;=1,1,0)</f>
        <v>0</v>
      </c>
    </row>
    <row r="450" spans="2:21" hidden="1" x14ac:dyDescent="0.25">
      <c r="B450" s="591"/>
      <c r="C450" s="606"/>
      <c r="D450" s="606"/>
      <c r="E450" s="623"/>
      <c r="F450" s="606"/>
      <c r="G450" s="609"/>
      <c r="H450" s="600"/>
      <c r="I450" s="612"/>
      <c r="J450" s="198"/>
      <c r="K450" s="38">
        <v>721214</v>
      </c>
      <c r="L450" s="198"/>
      <c r="M450" s="38">
        <v>921217</v>
      </c>
      <c r="N450" s="577"/>
      <c r="O450" s="577"/>
      <c r="P450" s="580"/>
      <c r="Q450" s="584"/>
      <c r="R450" s="584"/>
      <c r="S450" s="587"/>
      <c r="T450" s="620"/>
      <c r="U450" s="589"/>
    </row>
    <row r="451" spans="2:21" hidden="1" x14ac:dyDescent="0.25">
      <c r="B451" s="591"/>
      <c r="C451" s="606"/>
      <c r="D451" s="606"/>
      <c r="E451" s="623"/>
      <c r="F451" s="606"/>
      <c r="G451" s="609"/>
      <c r="H451" s="600"/>
      <c r="I451" s="612"/>
      <c r="J451" s="198"/>
      <c r="K451" s="38">
        <v>721515</v>
      </c>
      <c r="L451" s="198"/>
      <c r="M451" s="38"/>
      <c r="N451" s="577"/>
      <c r="O451" s="577"/>
      <c r="P451" s="581"/>
      <c r="Q451" s="584"/>
      <c r="R451" s="584"/>
      <c r="S451" s="587"/>
      <c r="T451" s="620"/>
      <c r="U451" s="589"/>
    </row>
    <row r="452" spans="2:21" hidden="1" x14ac:dyDescent="0.25">
      <c r="B452" s="592"/>
      <c r="C452" s="607"/>
      <c r="D452" s="607"/>
      <c r="E452" s="624"/>
      <c r="F452" s="607"/>
      <c r="G452" s="610"/>
      <c r="H452" s="601"/>
      <c r="I452" s="613"/>
      <c r="J452" s="198"/>
      <c r="K452" s="38"/>
      <c r="L452" s="198"/>
      <c r="M452" s="38"/>
      <c r="N452" s="578"/>
      <c r="O452" s="578"/>
      <c r="P452" s="582"/>
      <c r="Q452" s="585"/>
      <c r="R452" s="585"/>
      <c r="S452" s="588"/>
      <c r="T452" s="620"/>
      <c r="U452" s="589"/>
    </row>
    <row r="453" spans="2:21" hidden="1" x14ac:dyDescent="0.25">
      <c r="B453" s="590">
        <v>3</v>
      </c>
      <c r="C453" s="593"/>
      <c r="D453" s="593"/>
      <c r="E453" s="593"/>
      <c r="F453" s="593"/>
      <c r="G453" s="596"/>
      <c r="H453" s="599"/>
      <c r="I453" s="602"/>
      <c r="J453" s="198"/>
      <c r="K453" s="38">
        <v>721015</v>
      </c>
      <c r="L453" s="198"/>
      <c r="M453" s="38">
        <v>721517</v>
      </c>
      <c r="N453" s="576"/>
      <c r="O453" s="576"/>
      <c r="P453" s="579"/>
      <c r="Q453" s="583"/>
      <c r="R453" s="583"/>
      <c r="S453" s="586">
        <f>IF(COUNTIF(J453:K456,"CUMPLE")&gt;=1,(G453*I453),0)* (IF(N453="PRESENTÓ CERTIFICADO",1,0))* (IF(O453="ACORDE A ITEM 5.2.2 (T.R.)",1,0) )* ( IF(OR(Q453="SIN OBSERVACIÓN", Q453="REQUERIMIENTOS SUBSANADOS"),1,0)) *(IF(OR(R453="NINGUNO", R453="CUMPLEN CON LO SOLICITADO"),1,0))</f>
        <v>0</v>
      </c>
      <c r="T453" s="620"/>
      <c r="U453" s="589">
        <f>IF(COUNTIF(L453:M456,"CUMPLE")&gt;=1,1,0)</f>
        <v>0</v>
      </c>
    </row>
    <row r="454" spans="2:21" hidden="1" x14ac:dyDescent="0.25">
      <c r="B454" s="591"/>
      <c r="C454" s="594"/>
      <c r="D454" s="594"/>
      <c r="E454" s="594"/>
      <c r="F454" s="594"/>
      <c r="G454" s="597"/>
      <c r="H454" s="600"/>
      <c r="I454" s="603"/>
      <c r="J454" s="198"/>
      <c r="K454" s="38">
        <v>721214</v>
      </c>
      <c r="L454" s="198"/>
      <c r="M454" s="38">
        <v>921217</v>
      </c>
      <c r="N454" s="577"/>
      <c r="O454" s="577"/>
      <c r="P454" s="580"/>
      <c r="Q454" s="584"/>
      <c r="R454" s="584"/>
      <c r="S454" s="587"/>
      <c r="T454" s="620"/>
      <c r="U454" s="589"/>
    </row>
    <row r="455" spans="2:21" hidden="1" x14ac:dyDescent="0.25">
      <c r="B455" s="591"/>
      <c r="C455" s="594"/>
      <c r="D455" s="594"/>
      <c r="E455" s="594"/>
      <c r="F455" s="594"/>
      <c r="G455" s="597"/>
      <c r="H455" s="600"/>
      <c r="I455" s="603"/>
      <c r="J455" s="198"/>
      <c r="K455" s="38">
        <v>721515</v>
      </c>
      <c r="L455" s="198"/>
      <c r="M455" s="38"/>
      <c r="N455" s="577"/>
      <c r="O455" s="577"/>
      <c r="P455" s="581"/>
      <c r="Q455" s="584"/>
      <c r="R455" s="584"/>
      <c r="S455" s="587"/>
      <c r="T455" s="620"/>
      <c r="U455" s="589"/>
    </row>
    <row r="456" spans="2:21" hidden="1" x14ac:dyDescent="0.25">
      <c r="B456" s="592"/>
      <c r="C456" s="595"/>
      <c r="D456" s="595"/>
      <c r="E456" s="595"/>
      <c r="F456" s="595"/>
      <c r="G456" s="598"/>
      <c r="H456" s="601"/>
      <c r="I456" s="604"/>
      <c r="J456" s="198"/>
      <c r="K456" s="38"/>
      <c r="L456" s="198"/>
      <c r="M456" s="38"/>
      <c r="N456" s="578"/>
      <c r="O456" s="578"/>
      <c r="P456" s="582"/>
      <c r="Q456" s="585"/>
      <c r="R456" s="585"/>
      <c r="S456" s="588"/>
      <c r="T456" s="620"/>
      <c r="U456" s="589"/>
    </row>
    <row r="457" spans="2:21" hidden="1" x14ac:dyDescent="0.25">
      <c r="B457" s="590">
        <v>4</v>
      </c>
      <c r="C457" s="605"/>
      <c r="D457" s="605"/>
      <c r="E457" s="605"/>
      <c r="F457" s="605"/>
      <c r="G457" s="608"/>
      <c r="H457" s="599"/>
      <c r="I457" s="611"/>
      <c r="J457" s="198"/>
      <c r="K457" s="38">
        <v>721015</v>
      </c>
      <c r="L457" s="198"/>
      <c r="M457" s="38">
        <v>721517</v>
      </c>
      <c r="N457" s="576"/>
      <c r="O457" s="576"/>
      <c r="P457" s="579"/>
      <c r="Q457" s="583"/>
      <c r="R457" s="583"/>
      <c r="S457" s="586">
        <f>IF(COUNTIF(J457:K460,"CUMPLE")&gt;=1,(G457*I457),0)* (IF(N457="PRESENTÓ CERTIFICADO",1,0))* (IF(O457="ACORDE A ITEM 5.2.2 (T.R.)",1,0) )* ( IF(OR(Q457="SIN OBSERVACIÓN", Q457="REQUERIMIENTOS SUBSANADOS"),1,0)) *(IF(OR(R457="NINGUNO", R457="CUMPLEN CON LO SOLICITADO"),1,0))</f>
        <v>0</v>
      </c>
      <c r="T457" s="620"/>
      <c r="U457" s="589">
        <f>IF(COUNTIF(L457:M460,"CUMPLE")&gt;=1,1,0)</f>
        <v>0</v>
      </c>
    </row>
    <row r="458" spans="2:21" hidden="1" x14ac:dyDescent="0.25">
      <c r="B458" s="591"/>
      <c r="C458" s="606"/>
      <c r="D458" s="606"/>
      <c r="E458" s="606"/>
      <c r="F458" s="606"/>
      <c r="G458" s="609"/>
      <c r="H458" s="600"/>
      <c r="I458" s="612"/>
      <c r="J458" s="198"/>
      <c r="K458" s="38">
        <v>721214</v>
      </c>
      <c r="L458" s="198"/>
      <c r="M458" s="38">
        <v>921217</v>
      </c>
      <c r="N458" s="577"/>
      <c r="O458" s="577"/>
      <c r="P458" s="580"/>
      <c r="Q458" s="584"/>
      <c r="R458" s="584"/>
      <c r="S458" s="587"/>
      <c r="T458" s="620"/>
      <c r="U458" s="589"/>
    </row>
    <row r="459" spans="2:21" hidden="1" x14ac:dyDescent="0.25">
      <c r="B459" s="591"/>
      <c r="C459" s="606"/>
      <c r="D459" s="606"/>
      <c r="E459" s="606"/>
      <c r="F459" s="606"/>
      <c r="G459" s="609"/>
      <c r="H459" s="600"/>
      <c r="I459" s="612"/>
      <c r="J459" s="198"/>
      <c r="K459" s="38">
        <v>721515</v>
      </c>
      <c r="L459" s="198"/>
      <c r="M459" s="38"/>
      <c r="N459" s="577"/>
      <c r="O459" s="577"/>
      <c r="P459" s="581"/>
      <c r="Q459" s="584"/>
      <c r="R459" s="584"/>
      <c r="S459" s="587"/>
      <c r="T459" s="620"/>
      <c r="U459" s="589"/>
    </row>
    <row r="460" spans="2:21" hidden="1" x14ac:dyDescent="0.25">
      <c r="B460" s="592"/>
      <c r="C460" s="607"/>
      <c r="D460" s="607"/>
      <c r="E460" s="607"/>
      <c r="F460" s="607"/>
      <c r="G460" s="610"/>
      <c r="H460" s="601"/>
      <c r="I460" s="613"/>
      <c r="J460" s="198"/>
      <c r="K460" s="38"/>
      <c r="L460" s="198"/>
      <c r="M460" s="38"/>
      <c r="N460" s="578"/>
      <c r="O460" s="578"/>
      <c r="P460" s="582"/>
      <c r="Q460" s="585"/>
      <c r="R460" s="585"/>
      <c r="S460" s="588"/>
      <c r="T460" s="620"/>
      <c r="U460" s="589"/>
    </row>
    <row r="461" spans="2:21" hidden="1" x14ac:dyDescent="0.25">
      <c r="B461" s="590">
        <v>5</v>
      </c>
      <c r="C461" s="593"/>
      <c r="D461" s="593"/>
      <c r="E461" s="593"/>
      <c r="F461" s="593"/>
      <c r="G461" s="596"/>
      <c r="H461" s="599"/>
      <c r="I461" s="602"/>
      <c r="J461" s="198"/>
      <c r="K461" s="38">
        <v>721015</v>
      </c>
      <c r="L461" s="198"/>
      <c r="M461" s="38">
        <v>721517</v>
      </c>
      <c r="N461" s="576"/>
      <c r="O461" s="576"/>
      <c r="P461" s="579"/>
      <c r="Q461" s="583"/>
      <c r="R461" s="583"/>
      <c r="S461" s="586">
        <f>IF(COUNTIF(J461:K464,"CUMPLE")&gt;=1,(G461*I461),0)* (IF(N461="PRESENTÓ CERTIFICADO",1,0))* (IF(O461="ACORDE A ITEM 5.2.2 (T.R.)",1,0) )* ( IF(OR(Q461="SIN OBSERVACIÓN", Q461="REQUERIMIENTOS SUBSANADOS"),1,0)) *(IF(OR(R461="NINGUNO", R461="CUMPLEN CON LO SOLICITADO"),1,0))</f>
        <v>0</v>
      </c>
      <c r="T461" s="620"/>
      <c r="U461" s="589">
        <f>IF(COUNTIF(L461:M464,"CUMPLE")&gt;=1,1,0)</f>
        <v>0</v>
      </c>
    </row>
    <row r="462" spans="2:21" hidden="1" x14ac:dyDescent="0.25">
      <c r="B462" s="591"/>
      <c r="C462" s="594"/>
      <c r="D462" s="594"/>
      <c r="E462" s="594"/>
      <c r="F462" s="594"/>
      <c r="G462" s="597"/>
      <c r="H462" s="600"/>
      <c r="I462" s="603"/>
      <c r="J462" s="198"/>
      <c r="K462" s="38">
        <v>721214</v>
      </c>
      <c r="L462" s="198"/>
      <c r="M462" s="38">
        <v>921217</v>
      </c>
      <c r="N462" s="577"/>
      <c r="O462" s="577"/>
      <c r="P462" s="580"/>
      <c r="Q462" s="584"/>
      <c r="R462" s="584"/>
      <c r="S462" s="587"/>
      <c r="T462" s="620"/>
      <c r="U462" s="589"/>
    </row>
    <row r="463" spans="2:21" hidden="1" x14ac:dyDescent="0.25">
      <c r="B463" s="591"/>
      <c r="C463" s="594"/>
      <c r="D463" s="594"/>
      <c r="E463" s="594"/>
      <c r="F463" s="594"/>
      <c r="G463" s="597"/>
      <c r="H463" s="600"/>
      <c r="I463" s="603"/>
      <c r="J463" s="198"/>
      <c r="K463" s="38">
        <v>721515</v>
      </c>
      <c r="L463" s="198"/>
      <c r="M463" s="38"/>
      <c r="N463" s="577"/>
      <c r="O463" s="577"/>
      <c r="P463" s="581"/>
      <c r="Q463" s="584"/>
      <c r="R463" s="584"/>
      <c r="S463" s="587"/>
      <c r="T463" s="620"/>
      <c r="U463" s="589"/>
    </row>
    <row r="464" spans="2:21" hidden="1" x14ac:dyDescent="0.25">
      <c r="B464" s="592"/>
      <c r="C464" s="595"/>
      <c r="D464" s="595"/>
      <c r="E464" s="595"/>
      <c r="F464" s="595"/>
      <c r="G464" s="598"/>
      <c r="H464" s="601"/>
      <c r="I464" s="604"/>
      <c r="J464" s="198"/>
      <c r="K464" s="38"/>
      <c r="L464" s="198"/>
      <c r="M464" s="38"/>
      <c r="N464" s="578"/>
      <c r="O464" s="578"/>
      <c r="P464" s="582"/>
      <c r="Q464" s="585"/>
      <c r="R464" s="585"/>
      <c r="S464" s="588"/>
      <c r="T464" s="621"/>
      <c r="U464" s="589"/>
    </row>
    <row r="465" spans="2:21" ht="18" hidden="1" x14ac:dyDescent="0.25">
      <c r="B465" s="565" t="str">
        <f>IF(S466=" "," ",IF(S466&gt;=$H$6,"CUMPLE CON LA EXPERIENCIA REQUERIDA","NO CUMPLE CON LA EXPERIENCIA REQUERIDA"))</f>
        <v>NO CUMPLE CON LA EXPERIENCIA REQUERIDA</v>
      </c>
      <c r="C465" s="566"/>
      <c r="D465" s="566"/>
      <c r="E465" s="566"/>
      <c r="F465" s="566"/>
      <c r="G465" s="566"/>
      <c r="H465" s="566"/>
      <c r="I465" s="566"/>
      <c r="J465" s="566"/>
      <c r="K465" s="566"/>
      <c r="L465" s="566"/>
      <c r="M465" s="566"/>
      <c r="N465" s="566"/>
      <c r="O465" s="567"/>
      <c r="P465" s="571" t="s">
        <v>52</v>
      </c>
      <c r="Q465" s="572"/>
      <c r="R465" s="573"/>
      <c r="S465" s="44">
        <f>IF(T445="SI",SUM(S445:S464),0)</f>
        <v>0</v>
      </c>
      <c r="T465" s="574" t="str">
        <f>IF(S466=" "," ",IF(S466&gt;=$H$6,"CUMPLE","NO CUMPLE"))</f>
        <v>NO CUMPLE</v>
      </c>
      <c r="U465" s="28"/>
    </row>
    <row r="466" spans="2:21" ht="18" hidden="1" x14ac:dyDescent="0.25">
      <c r="B466" s="568"/>
      <c r="C466" s="569"/>
      <c r="D466" s="569"/>
      <c r="E466" s="569"/>
      <c r="F466" s="569"/>
      <c r="G466" s="569"/>
      <c r="H466" s="569"/>
      <c r="I466" s="569"/>
      <c r="J466" s="569"/>
      <c r="K466" s="569"/>
      <c r="L466" s="569"/>
      <c r="M466" s="569"/>
      <c r="N466" s="569"/>
      <c r="O466" s="570"/>
      <c r="P466" s="571" t="s">
        <v>53</v>
      </c>
      <c r="Q466" s="572"/>
      <c r="R466" s="573"/>
      <c r="S466" s="44">
        <f>IFERROR((S465/$P$6)," ")</f>
        <v>0</v>
      </c>
      <c r="T466" s="575"/>
      <c r="U466" s="41"/>
    </row>
  </sheetData>
  <sheetProtection algorithmName="SHA-512" hashValue="mzLGuXZkVzU4/i/y1kCPaIiot6DbdhoSRCi6UliGB6zq8RIDeSAwRQdohxlJWnXV4VRJ1zc/D+m13UmWywIRXg==" saltValue="QPI3yBhE8MxlLZt5la5rOQ==" spinCount="100000" sheet="1" objects="1" scenarios="1"/>
  <mergeCells count="1710">
    <mergeCell ref="AJ13:AJ33"/>
    <mergeCell ref="B60:O61"/>
    <mergeCell ref="P60:R60"/>
    <mergeCell ref="T60:T61"/>
    <mergeCell ref="P61:R61"/>
    <mergeCell ref="H56:H59"/>
    <mergeCell ref="I56:I59"/>
    <mergeCell ref="N56:N59"/>
    <mergeCell ref="O56:O59"/>
    <mergeCell ref="P56:P59"/>
    <mergeCell ref="Q56:Q59"/>
    <mergeCell ref="B56:B59"/>
    <mergeCell ref="C56:C59"/>
    <mergeCell ref="D56:D59"/>
    <mergeCell ref="E56:E59"/>
    <mergeCell ref="F56:F59"/>
    <mergeCell ref="G56:G59"/>
    <mergeCell ref="R48:R51"/>
    <mergeCell ref="S48:S51"/>
    <mergeCell ref="C52:C55"/>
    <mergeCell ref="D52:D55"/>
    <mergeCell ref="E52:E55"/>
    <mergeCell ref="F52:F55"/>
    <mergeCell ref="U48:U51"/>
    <mergeCell ref="U44:U47"/>
    <mergeCell ref="R56:R59"/>
    <mergeCell ref="S56:S59"/>
    <mergeCell ref="U56:U59"/>
    <mergeCell ref="N44:N47"/>
    <mergeCell ref="O44:O47"/>
    <mergeCell ref="P44:P47"/>
    <mergeCell ref="Q44:Q47"/>
    <mergeCell ref="R52:R55"/>
    <mergeCell ref="S52:S55"/>
    <mergeCell ref="U52:U55"/>
    <mergeCell ref="N52:N55"/>
    <mergeCell ref="O52:O55"/>
    <mergeCell ref="P52:P55"/>
    <mergeCell ref="P48:P51"/>
    <mergeCell ref="Q48:Q51"/>
    <mergeCell ref="Q52:Q55"/>
    <mergeCell ref="R44:R47"/>
    <mergeCell ref="S44:S47"/>
    <mergeCell ref="T33:T34"/>
    <mergeCell ref="P34:R34"/>
    <mergeCell ref="S38:S39"/>
    <mergeCell ref="T38:T39"/>
    <mergeCell ref="R38:R39"/>
    <mergeCell ref="G52:G55"/>
    <mergeCell ref="H52:H55"/>
    <mergeCell ref="I52:I55"/>
    <mergeCell ref="R40:R43"/>
    <mergeCell ref="G40:G43"/>
    <mergeCell ref="H40:H43"/>
    <mergeCell ref="T40:T59"/>
    <mergeCell ref="S40:S43"/>
    <mergeCell ref="U38:U39"/>
    <mergeCell ref="J39:M39"/>
    <mergeCell ref="U40:U43"/>
    <mergeCell ref="B48:B51"/>
    <mergeCell ref="C48:C51"/>
    <mergeCell ref="D48:D51"/>
    <mergeCell ref="E48:E51"/>
    <mergeCell ref="F48:F51"/>
    <mergeCell ref="G48:G51"/>
    <mergeCell ref="B52:B55"/>
    <mergeCell ref="H48:H51"/>
    <mergeCell ref="I48:I51"/>
    <mergeCell ref="N48:N51"/>
    <mergeCell ref="O48:O51"/>
    <mergeCell ref="B44:B47"/>
    <mergeCell ref="C44:C47"/>
    <mergeCell ref="D44:D47"/>
    <mergeCell ref="E44:E47"/>
    <mergeCell ref="F44:F47"/>
    <mergeCell ref="G44:G47"/>
    <mergeCell ref="B40:B43"/>
    <mergeCell ref="C40:C43"/>
    <mergeCell ref="D40:D43"/>
    <mergeCell ref="E40:E43"/>
    <mergeCell ref="F40:F43"/>
    <mergeCell ref="H38:H39"/>
    <mergeCell ref="I38:I39"/>
    <mergeCell ref="J38:M38"/>
    <mergeCell ref="N38:N39"/>
    <mergeCell ref="O38:O39"/>
    <mergeCell ref="P38:Q38"/>
    <mergeCell ref="B38:B39"/>
    <mergeCell ref="C38:C39"/>
    <mergeCell ref="D38:D39"/>
    <mergeCell ref="E38:E39"/>
    <mergeCell ref="F38:F39"/>
    <mergeCell ref="G38:G39"/>
    <mergeCell ref="Q40:Q43"/>
    <mergeCell ref="I40:I43"/>
    <mergeCell ref="N40:N43"/>
    <mergeCell ref="O40:O43"/>
    <mergeCell ref="P40:P43"/>
    <mergeCell ref="G11:G12"/>
    <mergeCell ref="S21:S24"/>
    <mergeCell ref="U21:U24"/>
    <mergeCell ref="Q17:Q20"/>
    <mergeCell ref="H25:H28"/>
    <mergeCell ref="I25:I28"/>
    <mergeCell ref="N25:N28"/>
    <mergeCell ref="O25:O28"/>
    <mergeCell ref="P25:P28"/>
    <mergeCell ref="Q25:Q28"/>
    <mergeCell ref="N21:N24"/>
    <mergeCell ref="B17:B20"/>
    <mergeCell ref="C17:C20"/>
    <mergeCell ref="D17:D20"/>
    <mergeCell ref="E17:E20"/>
    <mergeCell ref="F17:F20"/>
    <mergeCell ref="G17:G20"/>
    <mergeCell ref="H17:H20"/>
    <mergeCell ref="I17:I20"/>
    <mergeCell ref="B25:B28"/>
    <mergeCell ref="C25:C28"/>
    <mergeCell ref="D25:D28"/>
    <mergeCell ref="E25:E28"/>
    <mergeCell ref="F25:F28"/>
    <mergeCell ref="G25:G28"/>
    <mergeCell ref="H21:H24"/>
    <mergeCell ref="I21:I24"/>
    <mergeCell ref="B21:B24"/>
    <mergeCell ref="C21:C24"/>
    <mergeCell ref="D21:D24"/>
    <mergeCell ref="E21:E24"/>
    <mergeCell ref="F21:F24"/>
    <mergeCell ref="B1:S1"/>
    <mergeCell ref="B3:S3"/>
    <mergeCell ref="F4:N4"/>
    <mergeCell ref="F5:G5"/>
    <mergeCell ref="L5:M6"/>
    <mergeCell ref="N5:O5"/>
    <mergeCell ref="F6:G6"/>
    <mergeCell ref="N6:O6"/>
    <mergeCell ref="S11:S12"/>
    <mergeCell ref="C10:E10"/>
    <mergeCell ref="F10:O10"/>
    <mergeCell ref="P10:R10"/>
    <mergeCell ref="X11:Z11"/>
    <mergeCell ref="J12:M12"/>
    <mergeCell ref="B13:B16"/>
    <mergeCell ref="C13:C16"/>
    <mergeCell ref="D13:D16"/>
    <mergeCell ref="E13:E16"/>
    <mergeCell ref="F13:F16"/>
    <mergeCell ref="I11:I12"/>
    <mergeCell ref="J11:M11"/>
    <mergeCell ref="N11:N12"/>
    <mergeCell ref="O11:O12"/>
    <mergeCell ref="P11:Q11"/>
    <mergeCell ref="R11:R12"/>
    <mergeCell ref="B11:B12"/>
    <mergeCell ref="C11:C12"/>
    <mergeCell ref="D11:D12"/>
    <mergeCell ref="E11:E12"/>
    <mergeCell ref="F11:F12"/>
    <mergeCell ref="R13:R16"/>
    <mergeCell ref="S13:S16"/>
    <mergeCell ref="H11:H12"/>
    <mergeCell ref="Q13:Q16"/>
    <mergeCell ref="R25:R28"/>
    <mergeCell ref="S25:S28"/>
    <mergeCell ref="U25:U28"/>
    <mergeCell ref="U13:U16"/>
    <mergeCell ref="O17:O20"/>
    <mergeCell ref="H13:H16"/>
    <mergeCell ref="I13:I16"/>
    <mergeCell ref="N13:N16"/>
    <mergeCell ref="O13:O16"/>
    <mergeCell ref="T11:T12"/>
    <mergeCell ref="U11:U12"/>
    <mergeCell ref="O21:O24"/>
    <mergeCell ref="R17:R20"/>
    <mergeCell ref="S17:S20"/>
    <mergeCell ref="U17:U20"/>
    <mergeCell ref="R21:R24"/>
    <mergeCell ref="P21:P24"/>
    <mergeCell ref="Q21:Q24"/>
    <mergeCell ref="N17:N20"/>
    <mergeCell ref="P17:P20"/>
    <mergeCell ref="T13:T32"/>
    <mergeCell ref="Q29:Q32"/>
    <mergeCell ref="R29:R32"/>
    <mergeCell ref="S29:S32"/>
    <mergeCell ref="U29:U32"/>
    <mergeCell ref="H29:H32"/>
    <mergeCell ref="I29:I32"/>
    <mergeCell ref="N29:N32"/>
    <mergeCell ref="O29:O32"/>
    <mergeCell ref="P29:P32"/>
    <mergeCell ref="C64:E64"/>
    <mergeCell ref="F64:O64"/>
    <mergeCell ref="P64:R64"/>
    <mergeCell ref="B65:B66"/>
    <mergeCell ref="C65:C66"/>
    <mergeCell ref="D65:D66"/>
    <mergeCell ref="E65:E66"/>
    <mergeCell ref="F65:F66"/>
    <mergeCell ref="G65:G66"/>
    <mergeCell ref="H65:H66"/>
    <mergeCell ref="I65:I66"/>
    <mergeCell ref="J65:M65"/>
    <mergeCell ref="N65:N66"/>
    <mergeCell ref="O65:O66"/>
    <mergeCell ref="P65:Q65"/>
    <mergeCell ref="R65:R66"/>
    <mergeCell ref="P13:P16"/>
    <mergeCell ref="G13:G16"/>
    <mergeCell ref="G21:G24"/>
    <mergeCell ref="C37:E37"/>
    <mergeCell ref="F37:O37"/>
    <mergeCell ref="P37:R37"/>
    <mergeCell ref="B33:O34"/>
    <mergeCell ref="P33:R33"/>
    <mergeCell ref="B29:B32"/>
    <mergeCell ref="C29:C32"/>
    <mergeCell ref="D29:D32"/>
    <mergeCell ref="E29:E32"/>
    <mergeCell ref="F29:F32"/>
    <mergeCell ref="G29:G32"/>
    <mergeCell ref="H44:H47"/>
    <mergeCell ref="I44:I47"/>
    <mergeCell ref="S65:S66"/>
    <mergeCell ref="T65:T66"/>
    <mergeCell ref="U65:U66"/>
    <mergeCell ref="J66:M66"/>
    <mergeCell ref="B67:B70"/>
    <mergeCell ref="C67:C70"/>
    <mergeCell ref="D67:D70"/>
    <mergeCell ref="E67:E70"/>
    <mergeCell ref="F67:F70"/>
    <mergeCell ref="G67:G70"/>
    <mergeCell ref="H67:H70"/>
    <mergeCell ref="I67:I70"/>
    <mergeCell ref="N67:N70"/>
    <mergeCell ref="O67:O70"/>
    <mergeCell ref="P67:P70"/>
    <mergeCell ref="Q67:Q70"/>
    <mergeCell ref="R67:R70"/>
    <mergeCell ref="S67:S70"/>
    <mergeCell ref="T67:T86"/>
    <mergeCell ref="U67:U70"/>
    <mergeCell ref="B71:B74"/>
    <mergeCell ref="C71:C74"/>
    <mergeCell ref="D71:D74"/>
    <mergeCell ref="E71:E74"/>
    <mergeCell ref="S71:S74"/>
    <mergeCell ref="U71:U74"/>
    <mergeCell ref="B75:B78"/>
    <mergeCell ref="C75:C78"/>
    <mergeCell ref="D75:D78"/>
    <mergeCell ref="E75:E78"/>
    <mergeCell ref="F75:F78"/>
    <mergeCell ref="G75:G78"/>
    <mergeCell ref="H75:H78"/>
    <mergeCell ref="I75:I78"/>
    <mergeCell ref="N75:N78"/>
    <mergeCell ref="O75:O78"/>
    <mergeCell ref="P75:P78"/>
    <mergeCell ref="Q75:Q78"/>
    <mergeCell ref="R75:R78"/>
    <mergeCell ref="S75:S78"/>
    <mergeCell ref="U75:U78"/>
    <mergeCell ref="F71:F74"/>
    <mergeCell ref="G71:G74"/>
    <mergeCell ref="H71:H74"/>
    <mergeCell ref="I71:I74"/>
    <mergeCell ref="N71:N74"/>
    <mergeCell ref="O71:O74"/>
    <mergeCell ref="P71:P74"/>
    <mergeCell ref="Q71:Q74"/>
    <mergeCell ref="R71:R74"/>
    <mergeCell ref="O79:O82"/>
    <mergeCell ref="P79:P82"/>
    <mergeCell ref="Q79:Q82"/>
    <mergeCell ref="R79:R82"/>
    <mergeCell ref="S79:S82"/>
    <mergeCell ref="U79:U82"/>
    <mergeCell ref="B83:B86"/>
    <mergeCell ref="C83:C86"/>
    <mergeCell ref="D83:D86"/>
    <mergeCell ref="E83:E86"/>
    <mergeCell ref="F83:F86"/>
    <mergeCell ref="G83:G86"/>
    <mergeCell ref="H83:H86"/>
    <mergeCell ref="I83:I86"/>
    <mergeCell ref="N83:N86"/>
    <mergeCell ref="O83:O86"/>
    <mergeCell ref="P83:P86"/>
    <mergeCell ref="Q83:Q86"/>
    <mergeCell ref="R83:R86"/>
    <mergeCell ref="S83:S86"/>
    <mergeCell ref="U83:U86"/>
    <mergeCell ref="B79:B82"/>
    <mergeCell ref="C79:C82"/>
    <mergeCell ref="D79:D82"/>
    <mergeCell ref="E79:E82"/>
    <mergeCell ref="F79:F82"/>
    <mergeCell ref="G79:G82"/>
    <mergeCell ref="H79:H82"/>
    <mergeCell ref="I79:I82"/>
    <mergeCell ref="N79:N82"/>
    <mergeCell ref="B87:O88"/>
    <mergeCell ref="P87:R87"/>
    <mergeCell ref="T87:T88"/>
    <mergeCell ref="P88:R88"/>
    <mergeCell ref="C91:E91"/>
    <mergeCell ref="F91:O91"/>
    <mergeCell ref="P91:R91"/>
    <mergeCell ref="B92:B93"/>
    <mergeCell ref="C92:C93"/>
    <mergeCell ref="D92:D93"/>
    <mergeCell ref="E92:E93"/>
    <mergeCell ref="F92:F93"/>
    <mergeCell ref="G92:G93"/>
    <mergeCell ref="H92:H93"/>
    <mergeCell ref="I92:I93"/>
    <mergeCell ref="J92:M92"/>
    <mergeCell ref="N92:N93"/>
    <mergeCell ref="O92:O93"/>
    <mergeCell ref="P92:Q92"/>
    <mergeCell ref="R92:R93"/>
    <mergeCell ref="S92:S93"/>
    <mergeCell ref="T92:T93"/>
    <mergeCell ref="U92:U93"/>
    <mergeCell ref="J93:M93"/>
    <mergeCell ref="B94:B97"/>
    <mergeCell ref="C94:C97"/>
    <mergeCell ref="D94:D97"/>
    <mergeCell ref="E94:E97"/>
    <mergeCell ref="F94:F97"/>
    <mergeCell ref="G94:G97"/>
    <mergeCell ref="H94:H97"/>
    <mergeCell ref="I94:I97"/>
    <mergeCell ref="N94:N97"/>
    <mergeCell ref="O94:O97"/>
    <mergeCell ref="P94:P97"/>
    <mergeCell ref="Q94:Q97"/>
    <mergeCell ref="R94:R97"/>
    <mergeCell ref="S94:S97"/>
    <mergeCell ref="T94:T113"/>
    <mergeCell ref="U94:U97"/>
    <mergeCell ref="B98:B101"/>
    <mergeCell ref="C98:C101"/>
    <mergeCell ref="D98:D101"/>
    <mergeCell ref="E98:E101"/>
    <mergeCell ref="F98:F101"/>
    <mergeCell ref="G98:G101"/>
    <mergeCell ref="Q106:Q109"/>
    <mergeCell ref="R106:R109"/>
    <mergeCell ref="S106:S109"/>
    <mergeCell ref="U106:U109"/>
    <mergeCell ref="B102:B105"/>
    <mergeCell ref="C102:C105"/>
    <mergeCell ref="D102:D105"/>
    <mergeCell ref="E102:E105"/>
    <mergeCell ref="H98:H101"/>
    <mergeCell ref="I98:I101"/>
    <mergeCell ref="N98:N101"/>
    <mergeCell ref="O98:O101"/>
    <mergeCell ref="P98:P101"/>
    <mergeCell ref="Q98:Q101"/>
    <mergeCell ref="R98:R101"/>
    <mergeCell ref="S98:S101"/>
    <mergeCell ref="U98:U101"/>
    <mergeCell ref="S110:S113"/>
    <mergeCell ref="U110:U113"/>
    <mergeCell ref="B114:O115"/>
    <mergeCell ref="P114:R114"/>
    <mergeCell ref="T114:T115"/>
    <mergeCell ref="P115:R115"/>
    <mergeCell ref="B110:B113"/>
    <mergeCell ref="C110:C113"/>
    <mergeCell ref="D110:D113"/>
    <mergeCell ref="E110:E113"/>
    <mergeCell ref="F110:F113"/>
    <mergeCell ref="G110:G113"/>
    <mergeCell ref="H110:H113"/>
    <mergeCell ref="I110:I113"/>
    <mergeCell ref="N110:N113"/>
    <mergeCell ref="O102:O105"/>
    <mergeCell ref="P102:P105"/>
    <mergeCell ref="Q102:Q105"/>
    <mergeCell ref="R102:R105"/>
    <mergeCell ref="S102:S105"/>
    <mergeCell ref="U102:U105"/>
    <mergeCell ref="B106:B109"/>
    <mergeCell ref="C106:C109"/>
    <mergeCell ref="D106:D109"/>
    <mergeCell ref="E106:E109"/>
    <mergeCell ref="F106:F109"/>
    <mergeCell ref="G106:G109"/>
    <mergeCell ref="H106:H109"/>
    <mergeCell ref="I106:I109"/>
    <mergeCell ref="N106:N109"/>
    <mergeCell ref="O106:O109"/>
    <mergeCell ref="P106:P109"/>
    <mergeCell ref="C118:E118"/>
    <mergeCell ref="F118:O118"/>
    <mergeCell ref="P118:R118"/>
    <mergeCell ref="F102:F105"/>
    <mergeCell ref="G102:G105"/>
    <mergeCell ref="H102:H105"/>
    <mergeCell ref="I102:I105"/>
    <mergeCell ref="N102:N105"/>
    <mergeCell ref="B119:B120"/>
    <mergeCell ref="C119:C120"/>
    <mergeCell ref="D119:D120"/>
    <mergeCell ref="E119:E120"/>
    <mergeCell ref="F119:F120"/>
    <mergeCell ref="G119:G120"/>
    <mergeCell ref="H119:H120"/>
    <mergeCell ref="I119:I120"/>
    <mergeCell ref="J119:M119"/>
    <mergeCell ref="N119:N120"/>
    <mergeCell ref="O119:O120"/>
    <mergeCell ref="P119:Q119"/>
    <mergeCell ref="R119:R120"/>
    <mergeCell ref="O110:O113"/>
    <mergeCell ref="P110:P113"/>
    <mergeCell ref="Q110:Q113"/>
    <mergeCell ref="R110:R113"/>
    <mergeCell ref="S119:S120"/>
    <mergeCell ref="T119:T120"/>
    <mergeCell ref="U119:U120"/>
    <mergeCell ref="J120:M120"/>
    <mergeCell ref="B121:B124"/>
    <mergeCell ref="C121:C124"/>
    <mergeCell ref="D121:D124"/>
    <mergeCell ref="E121:E124"/>
    <mergeCell ref="F121:F124"/>
    <mergeCell ref="G121:G124"/>
    <mergeCell ref="H121:H124"/>
    <mergeCell ref="I121:I124"/>
    <mergeCell ref="N121:N124"/>
    <mergeCell ref="O121:O124"/>
    <mergeCell ref="P121:P124"/>
    <mergeCell ref="Q121:Q124"/>
    <mergeCell ref="R121:R124"/>
    <mergeCell ref="S121:S124"/>
    <mergeCell ref="T121:T140"/>
    <mergeCell ref="U121:U124"/>
    <mergeCell ref="B125:B128"/>
    <mergeCell ref="C125:C128"/>
    <mergeCell ref="D125:D128"/>
    <mergeCell ref="E125:E128"/>
    <mergeCell ref="S125:S128"/>
    <mergeCell ref="U125:U128"/>
    <mergeCell ref="B129:B132"/>
    <mergeCell ref="C129:C132"/>
    <mergeCell ref="D129:D132"/>
    <mergeCell ref="E129:E132"/>
    <mergeCell ref="F129:F132"/>
    <mergeCell ref="G129:G132"/>
    <mergeCell ref="H129:H132"/>
    <mergeCell ref="I129:I132"/>
    <mergeCell ref="N129:N132"/>
    <mergeCell ref="O129:O132"/>
    <mergeCell ref="P129:P132"/>
    <mergeCell ref="Q129:Q132"/>
    <mergeCell ref="R129:R132"/>
    <mergeCell ref="S129:S132"/>
    <mergeCell ref="U129:U132"/>
    <mergeCell ref="F125:F128"/>
    <mergeCell ref="G125:G128"/>
    <mergeCell ref="H125:H128"/>
    <mergeCell ref="I125:I128"/>
    <mergeCell ref="N125:N128"/>
    <mergeCell ref="O125:O128"/>
    <mergeCell ref="P125:P128"/>
    <mergeCell ref="Q125:Q128"/>
    <mergeCell ref="R125:R128"/>
    <mergeCell ref="O133:O136"/>
    <mergeCell ref="P133:P136"/>
    <mergeCell ref="Q133:Q136"/>
    <mergeCell ref="R133:R136"/>
    <mergeCell ref="S133:S136"/>
    <mergeCell ref="U133:U136"/>
    <mergeCell ref="B137:B140"/>
    <mergeCell ref="C137:C140"/>
    <mergeCell ref="D137:D140"/>
    <mergeCell ref="E137:E140"/>
    <mergeCell ref="F137:F140"/>
    <mergeCell ref="G137:G140"/>
    <mergeCell ref="H137:H140"/>
    <mergeCell ref="I137:I140"/>
    <mergeCell ref="N137:N140"/>
    <mergeCell ref="O137:O140"/>
    <mergeCell ref="P137:P140"/>
    <mergeCell ref="Q137:Q140"/>
    <mergeCell ref="R137:R140"/>
    <mergeCell ref="S137:S140"/>
    <mergeCell ref="U137:U140"/>
    <mergeCell ref="B133:B136"/>
    <mergeCell ref="C133:C136"/>
    <mergeCell ref="D133:D136"/>
    <mergeCell ref="E133:E136"/>
    <mergeCell ref="F133:F136"/>
    <mergeCell ref="G133:G136"/>
    <mergeCell ref="H133:H136"/>
    <mergeCell ref="I133:I136"/>
    <mergeCell ref="N133:N136"/>
    <mergeCell ref="B141:O142"/>
    <mergeCell ref="P141:R141"/>
    <mergeCell ref="T141:T142"/>
    <mergeCell ref="P142:R142"/>
    <mergeCell ref="C145:E145"/>
    <mergeCell ref="F145:O145"/>
    <mergeCell ref="P145:R145"/>
    <mergeCell ref="B146:B147"/>
    <mergeCell ref="C146:C147"/>
    <mergeCell ref="D146:D147"/>
    <mergeCell ref="E146:E147"/>
    <mergeCell ref="F146:F147"/>
    <mergeCell ref="G146:G147"/>
    <mergeCell ref="H146:H147"/>
    <mergeCell ref="I146:I147"/>
    <mergeCell ref="J146:M146"/>
    <mergeCell ref="N146:N147"/>
    <mergeCell ref="O146:O147"/>
    <mergeCell ref="P146:Q146"/>
    <mergeCell ref="R146:R147"/>
    <mergeCell ref="S146:S147"/>
    <mergeCell ref="T146:T147"/>
    <mergeCell ref="U146:U147"/>
    <mergeCell ref="J147:M147"/>
    <mergeCell ref="B148:B151"/>
    <mergeCell ref="C148:C151"/>
    <mergeCell ref="D148:D151"/>
    <mergeCell ref="E148:E151"/>
    <mergeCell ref="F148:F151"/>
    <mergeCell ref="G148:G151"/>
    <mergeCell ref="H148:H151"/>
    <mergeCell ref="I148:I151"/>
    <mergeCell ref="N148:N151"/>
    <mergeCell ref="O148:O151"/>
    <mergeCell ref="P148:P151"/>
    <mergeCell ref="Q148:Q151"/>
    <mergeCell ref="R148:R151"/>
    <mergeCell ref="S148:S151"/>
    <mergeCell ref="T148:T167"/>
    <mergeCell ref="U148:U151"/>
    <mergeCell ref="B152:B155"/>
    <mergeCell ref="C152:C155"/>
    <mergeCell ref="D152:D155"/>
    <mergeCell ref="E152:E155"/>
    <mergeCell ref="F152:F155"/>
    <mergeCell ref="G152:G155"/>
    <mergeCell ref="Q160:Q163"/>
    <mergeCell ref="R160:R163"/>
    <mergeCell ref="S160:S163"/>
    <mergeCell ref="U160:U163"/>
    <mergeCell ref="B156:B159"/>
    <mergeCell ref="C156:C159"/>
    <mergeCell ref="D156:D159"/>
    <mergeCell ref="E156:E159"/>
    <mergeCell ref="H152:H155"/>
    <mergeCell ref="I152:I155"/>
    <mergeCell ref="N152:N155"/>
    <mergeCell ref="O152:O155"/>
    <mergeCell ref="P152:P155"/>
    <mergeCell ref="Q152:Q155"/>
    <mergeCell ref="R152:R155"/>
    <mergeCell ref="S152:S155"/>
    <mergeCell ref="U152:U155"/>
    <mergeCell ref="S164:S167"/>
    <mergeCell ref="U164:U167"/>
    <mergeCell ref="B168:O169"/>
    <mergeCell ref="P168:R168"/>
    <mergeCell ref="T168:T169"/>
    <mergeCell ref="P169:R169"/>
    <mergeCell ref="B164:B167"/>
    <mergeCell ref="C164:C167"/>
    <mergeCell ref="D164:D167"/>
    <mergeCell ref="E164:E167"/>
    <mergeCell ref="F164:F167"/>
    <mergeCell ref="G164:G167"/>
    <mergeCell ref="H164:H167"/>
    <mergeCell ref="I164:I167"/>
    <mergeCell ref="N164:N167"/>
    <mergeCell ref="O156:O159"/>
    <mergeCell ref="P156:P159"/>
    <mergeCell ref="Q156:Q159"/>
    <mergeCell ref="R156:R159"/>
    <mergeCell ref="S156:S159"/>
    <mergeCell ref="U156:U159"/>
    <mergeCell ref="B160:B163"/>
    <mergeCell ref="C160:C163"/>
    <mergeCell ref="D160:D163"/>
    <mergeCell ref="E160:E163"/>
    <mergeCell ref="F160:F163"/>
    <mergeCell ref="G160:G163"/>
    <mergeCell ref="H160:H163"/>
    <mergeCell ref="I160:I163"/>
    <mergeCell ref="N160:N163"/>
    <mergeCell ref="O160:O163"/>
    <mergeCell ref="P160:P163"/>
    <mergeCell ref="C172:E172"/>
    <mergeCell ref="F172:O172"/>
    <mergeCell ref="P172:R172"/>
    <mergeCell ref="F156:F159"/>
    <mergeCell ref="G156:G159"/>
    <mergeCell ref="H156:H159"/>
    <mergeCell ref="I156:I159"/>
    <mergeCell ref="N156:N159"/>
    <mergeCell ref="B173:B174"/>
    <mergeCell ref="C173:C174"/>
    <mergeCell ref="D173:D174"/>
    <mergeCell ref="E173:E174"/>
    <mergeCell ref="F173:F174"/>
    <mergeCell ref="G173:G174"/>
    <mergeCell ref="H173:H174"/>
    <mergeCell ref="I173:I174"/>
    <mergeCell ref="J173:M173"/>
    <mergeCell ref="N173:N174"/>
    <mergeCell ref="O173:O174"/>
    <mergeCell ref="P173:Q173"/>
    <mergeCell ref="R173:R174"/>
    <mergeCell ref="O164:O167"/>
    <mergeCell ref="P164:P167"/>
    <mergeCell ref="Q164:Q167"/>
    <mergeCell ref="R164:R167"/>
    <mergeCell ref="S173:S174"/>
    <mergeCell ref="T173:T174"/>
    <mergeCell ref="U173:U174"/>
    <mergeCell ref="J174:M174"/>
    <mergeCell ref="B175:B178"/>
    <mergeCell ref="C175:C178"/>
    <mergeCell ref="D175:D178"/>
    <mergeCell ref="E175:E178"/>
    <mergeCell ref="F175:F178"/>
    <mergeCell ref="G175:G178"/>
    <mergeCell ref="H175:H178"/>
    <mergeCell ref="I175:I178"/>
    <mergeCell ref="N175:N178"/>
    <mergeCell ref="O175:O178"/>
    <mergeCell ref="P175:P178"/>
    <mergeCell ref="Q175:Q178"/>
    <mergeCell ref="R175:R178"/>
    <mergeCell ref="S175:S178"/>
    <mergeCell ref="T175:T194"/>
    <mergeCell ref="U175:U178"/>
    <mergeCell ref="B179:B182"/>
    <mergeCell ref="C179:C182"/>
    <mergeCell ref="D179:D182"/>
    <mergeCell ref="E179:E182"/>
    <mergeCell ref="S179:S182"/>
    <mergeCell ref="U179:U182"/>
    <mergeCell ref="B183:B186"/>
    <mergeCell ref="C183:C186"/>
    <mergeCell ref="D183:D186"/>
    <mergeCell ref="E183:E186"/>
    <mergeCell ref="F183:F186"/>
    <mergeCell ref="G183:G186"/>
    <mergeCell ref="H183:H186"/>
    <mergeCell ref="I183:I186"/>
    <mergeCell ref="N183:N186"/>
    <mergeCell ref="O183:O186"/>
    <mergeCell ref="P183:P186"/>
    <mergeCell ref="Q183:Q186"/>
    <mergeCell ref="R183:R186"/>
    <mergeCell ref="S183:S186"/>
    <mergeCell ref="U183:U186"/>
    <mergeCell ref="F179:F182"/>
    <mergeCell ref="G179:G182"/>
    <mergeCell ref="H179:H182"/>
    <mergeCell ref="I179:I182"/>
    <mergeCell ref="N179:N182"/>
    <mergeCell ref="O179:O182"/>
    <mergeCell ref="P179:P182"/>
    <mergeCell ref="Q179:Q182"/>
    <mergeCell ref="R179:R182"/>
    <mergeCell ref="O187:O190"/>
    <mergeCell ref="P187:P190"/>
    <mergeCell ref="Q187:Q190"/>
    <mergeCell ref="R187:R190"/>
    <mergeCell ref="S187:S190"/>
    <mergeCell ref="U187:U190"/>
    <mergeCell ref="B191:B194"/>
    <mergeCell ref="C191:C194"/>
    <mergeCell ref="D191:D194"/>
    <mergeCell ref="E191:E194"/>
    <mergeCell ref="F191:F194"/>
    <mergeCell ref="G191:G194"/>
    <mergeCell ref="H191:H194"/>
    <mergeCell ref="I191:I194"/>
    <mergeCell ref="N191:N194"/>
    <mergeCell ref="O191:O194"/>
    <mergeCell ref="P191:P194"/>
    <mergeCell ref="Q191:Q194"/>
    <mergeCell ref="R191:R194"/>
    <mergeCell ref="S191:S194"/>
    <mergeCell ref="U191:U194"/>
    <mergeCell ref="B187:B190"/>
    <mergeCell ref="C187:C190"/>
    <mergeCell ref="D187:D190"/>
    <mergeCell ref="E187:E190"/>
    <mergeCell ref="F187:F190"/>
    <mergeCell ref="G187:G190"/>
    <mergeCell ref="H187:H190"/>
    <mergeCell ref="I187:I190"/>
    <mergeCell ref="N187:N190"/>
    <mergeCell ref="B195:O196"/>
    <mergeCell ref="P195:R195"/>
    <mergeCell ref="T195:T196"/>
    <mergeCell ref="P196:R196"/>
    <mergeCell ref="C199:E199"/>
    <mergeCell ref="F199:O199"/>
    <mergeCell ref="P199:R199"/>
    <mergeCell ref="B200:B201"/>
    <mergeCell ref="C200:C201"/>
    <mergeCell ref="D200:D201"/>
    <mergeCell ref="E200:E201"/>
    <mergeCell ref="F200:F201"/>
    <mergeCell ref="G200:G201"/>
    <mergeCell ref="H200:H201"/>
    <mergeCell ref="I200:I201"/>
    <mergeCell ref="J200:M200"/>
    <mergeCell ref="N200:N201"/>
    <mergeCell ref="O200:O201"/>
    <mergeCell ref="P200:Q200"/>
    <mergeCell ref="R200:R201"/>
    <mergeCell ref="S200:S201"/>
    <mergeCell ref="T200:T201"/>
    <mergeCell ref="U200:U201"/>
    <mergeCell ref="J201:M201"/>
    <mergeCell ref="B202:B205"/>
    <mergeCell ref="C202:C205"/>
    <mergeCell ref="D202:D205"/>
    <mergeCell ref="E202:E205"/>
    <mergeCell ref="F202:F205"/>
    <mergeCell ref="G202:G205"/>
    <mergeCell ref="H202:H205"/>
    <mergeCell ref="I202:I205"/>
    <mergeCell ref="N202:N205"/>
    <mergeCell ref="O202:O205"/>
    <mergeCell ref="P202:P205"/>
    <mergeCell ref="Q202:Q205"/>
    <mergeCell ref="R202:R205"/>
    <mergeCell ref="S202:S205"/>
    <mergeCell ref="T202:T221"/>
    <mergeCell ref="U202:U205"/>
    <mergeCell ref="B206:B209"/>
    <mergeCell ref="C206:C209"/>
    <mergeCell ref="D206:D209"/>
    <mergeCell ref="E206:E209"/>
    <mergeCell ref="F206:F209"/>
    <mergeCell ref="G206:G209"/>
    <mergeCell ref="Q214:Q217"/>
    <mergeCell ref="R214:R217"/>
    <mergeCell ref="S214:S217"/>
    <mergeCell ref="U214:U217"/>
    <mergeCell ref="B210:B213"/>
    <mergeCell ref="C210:C213"/>
    <mergeCell ref="D210:D213"/>
    <mergeCell ref="E210:E213"/>
    <mergeCell ref="H206:H209"/>
    <mergeCell ref="I206:I209"/>
    <mergeCell ref="N206:N209"/>
    <mergeCell ref="O206:O209"/>
    <mergeCell ref="P206:P209"/>
    <mergeCell ref="Q206:Q209"/>
    <mergeCell ref="R206:R209"/>
    <mergeCell ref="S206:S209"/>
    <mergeCell ref="U206:U209"/>
    <mergeCell ref="S218:S221"/>
    <mergeCell ref="U218:U221"/>
    <mergeCell ref="B222:O223"/>
    <mergeCell ref="P222:R222"/>
    <mergeCell ref="T222:T223"/>
    <mergeCell ref="P223:R223"/>
    <mergeCell ref="B218:B221"/>
    <mergeCell ref="C218:C221"/>
    <mergeCell ref="D218:D221"/>
    <mergeCell ref="E218:E221"/>
    <mergeCell ref="F218:F221"/>
    <mergeCell ref="G218:G221"/>
    <mergeCell ref="H218:H221"/>
    <mergeCell ref="I218:I221"/>
    <mergeCell ref="N218:N221"/>
    <mergeCell ref="O210:O213"/>
    <mergeCell ref="P210:P213"/>
    <mergeCell ref="Q210:Q213"/>
    <mergeCell ref="R210:R213"/>
    <mergeCell ref="S210:S213"/>
    <mergeCell ref="U210:U213"/>
    <mergeCell ref="B214:B217"/>
    <mergeCell ref="C214:C217"/>
    <mergeCell ref="D214:D217"/>
    <mergeCell ref="E214:E217"/>
    <mergeCell ref="F214:F217"/>
    <mergeCell ref="G214:G217"/>
    <mergeCell ref="H214:H217"/>
    <mergeCell ref="I214:I217"/>
    <mergeCell ref="N214:N217"/>
    <mergeCell ref="O214:O217"/>
    <mergeCell ref="P214:P217"/>
    <mergeCell ref="C226:E226"/>
    <mergeCell ref="F226:O226"/>
    <mergeCell ref="P226:R226"/>
    <mergeCell ref="F210:F213"/>
    <mergeCell ref="G210:G213"/>
    <mergeCell ref="H210:H213"/>
    <mergeCell ref="I210:I213"/>
    <mergeCell ref="N210:N213"/>
    <mergeCell ref="B227:B228"/>
    <mergeCell ref="C227:C228"/>
    <mergeCell ref="D227:D228"/>
    <mergeCell ref="E227:E228"/>
    <mergeCell ref="F227:F228"/>
    <mergeCell ref="G227:G228"/>
    <mergeCell ref="H227:H228"/>
    <mergeCell ref="I227:I228"/>
    <mergeCell ref="J227:M227"/>
    <mergeCell ref="N227:N228"/>
    <mergeCell ref="O227:O228"/>
    <mergeCell ref="P227:Q227"/>
    <mergeCell ref="R227:R228"/>
    <mergeCell ref="O218:O221"/>
    <mergeCell ref="P218:P221"/>
    <mergeCell ref="Q218:Q221"/>
    <mergeCell ref="R218:R221"/>
    <mergeCell ref="S227:S228"/>
    <mergeCell ref="T227:T228"/>
    <mergeCell ref="U227:U228"/>
    <mergeCell ref="J228:M228"/>
    <mergeCell ref="B229:B232"/>
    <mergeCell ref="C229:C232"/>
    <mergeCell ref="D229:D232"/>
    <mergeCell ref="E229:E232"/>
    <mergeCell ref="F229:F232"/>
    <mergeCell ref="G229:G232"/>
    <mergeCell ref="H229:H232"/>
    <mergeCell ref="I229:I232"/>
    <mergeCell ref="N229:N232"/>
    <mergeCell ref="O229:O232"/>
    <mergeCell ref="P229:P232"/>
    <mergeCell ref="Q229:Q232"/>
    <mergeCell ref="R229:R232"/>
    <mergeCell ref="S229:S232"/>
    <mergeCell ref="T229:T248"/>
    <mergeCell ref="U229:U232"/>
    <mergeCell ref="B233:B236"/>
    <mergeCell ref="C233:C236"/>
    <mergeCell ref="D233:D236"/>
    <mergeCell ref="E233:E236"/>
    <mergeCell ref="S233:S236"/>
    <mergeCell ref="U233:U236"/>
    <mergeCell ref="B237:B240"/>
    <mergeCell ref="C237:C240"/>
    <mergeCell ref="D237:D240"/>
    <mergeCell ref="E237:E240"/>
    <mergeCell ref="F237:F240"/>
    <mergeCell ref="G237:G240"/>
    <mergeCell ref="H237:H240"/>
    <mergeCell ref="I237:I240"/>
    <mergeCell ref="N237:N240"/>
    <mergeCell ref="O237:O240"/>
    <mergeCell ref="P237:P240"/>
    <mergeCell ref="Q237:Q240"/>
    <mergeCell ref="R237:R240"/>
    <mergeCell ref="S237:S240"/>
    <mergeCell ref="U237:U240"/>
    <mergeCell ref="F233:F236"/>
    <mergeCell ref="G233:G236"/>
    <mergeCell ref="H233:H236"/>
    <mergeCell ref="I233:I236"/>
    <mergeCell ref="N233:N236"/>
    <mergeCell ref="O233:O236"/>
    <mergeCell ref="P233:P236"/>
    <mergeCell ref="Q233:Q236"/>
    <mergeCell ref="R233:R236"/>
    <mergeCell ref="O241:O244"/>
    <mergeCell ref="P241:P244"/>
    <mergeCell ref="Q241:Q244"/>
    <mergeCell ref="R241:R244"/>
    <mergeCell ref="S241:S244"/>
    <mergeCell ref="U241:U244"/>
    <mergeCell ref="B245:B248"/>
    <mergeCell ref="C245:C248"/>
    <mergeCell ref="D245:D248"/>
    <mergeCell ref="E245:E248"/>
    <mergeCell ref="F245:F248"/>
    <mergeCell ref="G245:G248"/>
    <mergeCell ref="H245:H248"/>
    <mergeCell ref="I245:I248"/>
    <mergeCell ref="N245:N248"/>
    <mergeCell ref="O245:O248"/>
    <mergeCell ref="P245:P248"/>
    <mergeCell ref="Q245:Q248"/>
    <mergeCell ref="R245:R248"/>
    <mergeCell ref="S245:S248"/>
    <mergeCell ref="U245:U248"/>
    <mergeCell ref="B241:B244"/>
    <mergeCell ref="C241:C244"/>
    <mergeCell ref="D241:D244"/>
    <mergeCell ref="E241:E244"/>
    <mergeCell ref="F241:F244"/>
    <mergeCell ref="G241:G244"/>
    <mergeCell ref="H241:H244"/>
    <mergeCell ref="I241:I244"/>
    <mergeCell ref="N241:N244"/>
    <mergeCell ref="B249:O250"/>
    <mergeCell ref="P249:R249"/>
    <mergeCell ref="T249:T250"/>
    <mergeCell ref="P250:R250"/>
    <mergeCell ref="C253:E253"/>
    <mergeCell ref="F253:O253"/>
    <mergeCell ref="P253:R253"/>
    <mergeCell ref="B254:B255"/>
    <mergeCell ref="C254:C255"/>
    <mergeCell ref="D254:D255"/>
    <mergeCell ref="E254:E255"/>
    <mergeCell ref="F254:F255"/>
    <mergeCell ref="G254:G255"/>
    <mergeCell ref="H254:H255"/>
    <mergeCell ref="I254:I255"/>
    <mergeCell ref="J254:M254"/>
    <mergeCell ref="N254:N255"/>
    <mergeCell ref="O254:O255"/>
    <mergeCell ref="P254:Q254"/>
    <mergeCell ref="R254:R255"/>
    <mergeCell ref="S254:S255"/>
    <mergeCell ref="T254:T255"/>
    <mergeCell ref="U254:U255"/>
    <mergeCell ref="J255:M255"/>
    <mergeCell ref="B256:B259"/>
    <mergeCell ref="C256:C259"/>
    <mergeCell ref="D256:D259"/>
    <mergeCell ref="E256:E259"/>
    <mergeCell ref="F256:F259"/>
    <mergeCell ref="G256:G259"/>
    <mergeCell ref="H256:H259"/>
    <mergeCell ref="I256:I259"/>
    <mergeCell ref="N256:N259"/>
    <mergeCell ref="O256:O259"/>
    <mergeCell ref="P256:P259"/>
    <mergeCell ref="Q256:Q259"/>
    <mergeCell ref="R256:R259"/>
    <mergeCell ref="S256:S259"/>
    <mergeCell ref="T256:T275"/>
    <mergeCell ref="U256:U259"/>
    <mergeCell ref="B260:B263"/>
    <mergeCell ref="C260:C263"/>
    <mergeCell ref="D260:D263"/>
    <mergeCell ref="E260:E263"/>
    <mergeCell ref="F260:F263"/>
    <mergeCell ref="G260:G263"/>
    <mergeCell ref="Q268:Q271"/>
    <mergeCell ref="R268:R271"/>
    <mergeCell ref="S268:S271"/>
    <mergeCell ref="U268:U271"/>
    <mergeCell ref="B264:B267"/>
    <mergeCell ref="C264:C267"/>
    <mergeCell ref="D264:D267"/>
    <mergeCell ref="E264:E267"/>
    <mergeCell ref="H260:H263"/>
    <mergeCell ref="I260:I263"/>
    <mergeCell ref="N260:N263"/>
    <mergeCell ref="O260:O263"/>
    <mergeCell ref="P260:P263"/>
    <mergeCell ref="Q260:Q263"/>
    <mergeCell ref="R260:R263"/>
    <mergeCell ref="S260:S263"/>
    <mergeCell ref="U260:U263"/>
    <mergeCell ref="S272:S275"/>
    <mergeCell ref="U272:U275"/>
    <mergeCell ref="B276:O277"/>
    <mergeCell ref="P276:R276"/>
    <mergeCell ref="T276:T277"/>
    <mergeCell ref="P277:R277"/>
    <mergeCell ref="B272:B275"/>
    <mergeCell ref="C272:C275"/>
    <mergeCell ref="D272:D275"/>
    <mergeCell ref="E272:E275"/>
    <mergeCell ref="F272:F275"/>
    <mergeCell ref="G272:G275"/>
    <mergeCell ref="H272:H275"/>
    <mergeCell ref="I272:I275"/>
    <mergeCell ref="N272:N275"/>
    <mergeCell ref="O264:O267"/>
    <mergeCell ref="P264:P267"/>
    <mergeCell ref="Q264:Q267"/>
    <mergeCell ref="R264:R267"/>
    <mergeCell ref="S264:S267"/>
    <mergeCell ref="U264:U267"/>
    <mergeCell ref="B268:B271"/>
    <mergeCell ref="C268:C271"/>
    <mergeCell ref="D268:D271"/>
    <mergeCell ref="E268:E271"/>
    <mergeCell ref="F268:F271"/>
    <mergeCell ref="G268:G271"/>
    <mergeCell ref="H268:H271"/>
    <mergeCell ref="I268:I271"/>
    <mergeCell ref="N268:N271"/>
    <mergeCell ref="O268:O271"/>
    <mergeCell ref="P268:P271"/>
    <mergeCell ref="C280:E280"/>
    <mergeCell ref="F280:O280"/>
    <mergeCell ref="P280:R280"/>
    <mergeCell ref="F264:F267"/>
    <mergeCell ref="G264:G267"/>
    <mergeCell ref="H264:H267"/>
    <mergeCell ref="I264:I267"/>
    <mergeCell ref="N264:N267"/>
    <mergeCell ref="B281:B282"/>
    <mergeCell ref="C281:C282"/>
    <mergeCell ref="D281:D282"/>
    <mergeCell ref="E281:E282"/>
    <mergeCell ref="F281:F282"/>
    <mergeCell ref="G281:G282"/>
    <mergeCell ref="H281:H282"/>
    <mergeCell ref="I281:I282"/>
    <mergeCell ref="J281:M281"/>
    <mergeCell ref="N281:N282"/>
    <mergeCell ref="O281:O282"/>
    <mergeCell ref="P281:Q281"/>
    <mergeCell ref="R281:R282"/>
    <mergeCell ref="O272:O275"/>
    <mergeCell ref="P272:P275"/>
    <mergeCell ref="Q272:Q275"/>
    <mergeCell ref="R272:R275"/>
    <mergeCell ref="S281:S282"/>
    <mergeCell ref="T281:T282"/>
    <mergeCell ref="U281:U282"/>
    <mergeCell ref="J282:M282"/>
    <mergeCell ref="B283:B286"/>
    <mergeCell ref="C283:C286"/>
    <mergeCell ref="D283:D286"/>
    <mergeCell ref="E283:E286"/>
    <mergeCell ref="F283:F286"/>
    <mergeCell ref="G283:G286"/>
    <mergeCell ref="H283:H286"/>
    <mergeCell ref="I283:I286"/>
    <mergeCell ref="N283:N286"/>
    <mergeCell ref="O283:O286"/>
    <mergeCell ref="P283:P286"/>
    <mergeCell ref="Q283:Q286"/>
    <mergeCell ref="R283:R286"/>
    <mergeCell ref="S283:S286"/>
    <mergeCell ref="T283:T302"/>
    <mergeCell ref="U283:U286"/>
    <mergeCell ref="B287:B290"/>
    <mergeCell ref="C287:C290"/>
    <mergeCell ref="D287:D290"/>
    <mergeCell ref="E287:E290"/>
    <mergeCell ref="S287:S290"/>
    <mergeCell ref="U287:U290"/>
    <mergeCell ref="B291:B294"/>
    <mergeCell ref="C291:C294"/>
    <mergeCell ref="D291:D294"/>
    <mergeCell ref="E291:E294"/>
    <mergeCell ref="F291:F294"/>
    <mergeCell ref="G291:G294"/>
    <mergeCell ref="H291:H294"/>
    <mergeCell ref="I291:I294"/>
    <mergeCell ref="N291:N294"/>
    <mergeCell ref="O291:O294"/>
    <mergeCell ref="P291:P294"/>
    <mergeCell ref="Q291:Q294"/>
    <mergeCell ref="R291:R294"/>
    <mergeCell ref="S291:S294"/>
    <mergeCell ref="U291:U294"/>
    <mergeCell ref="F287:F290"/>
    <mergeCell ref="G287:G290"/>
    <mergeCell ref="H287:H290"/>
    <mergeCell ref="I287:I290"/>
    <mergeCell ref="N287:N290"/>
    <mergeCell ref="O287:O290"/>
    <mergeCell ref="P287:P290"/>
    <mergeCell ref="Q287:Q290"/>
    <mergeCell ref="R287:R290"/>
    <mergeCell ref="O295:O298"/>
    <mergeCell ref="P295:P298"/>
    <mergeCell ref="Q295:Q298"/>
    <mergeCell ref="R295:R298"/>
    <mergeCell ref="S295:S298"/>
    <mergeCell ref="U295:U298"/>
    <mergeCell ref="B299:B302"/>
    <mergeCell ref="C299:C302"/>
    <mergeCell ref="D299:D302"/>
    <mergeCell ref="E299:E302"/>
    <mergeCell ref="F299:F302"/>
    <mergeCell ref="G299:G302"/>
    <mergeCell ref="H299:H302"/>
    <mergeCell ref="I299:I302"/>
    <mergeCell ref="N299:N302"/>
    <mergeCell ref="O299:O302"/>
    <mergeCell ref="P299:P302"/>
    <mergeCell ref="Q299:Q302"/>
    <mergeCell ref="R299:R302"/>
    <mergeCell ref="S299:S302"/>
    <mergeCell ref="U299:U302"/>
    <mergeCell ref="B295:B298"/>
    <mergeCell ref="C295:C298"/>
    <mergeCell ref="D295:D298"/>
    <mergeCell ref="E295:E298"/>
    <mergeCell ref="F295:F298"/>
    <mergeCell ref="G295:G298"/>
    <mergeCell ref="H295:H298"/>
    <mergeCell ref="I295:I298"/>
    <mergeCell ref="N295:N298"/>
    <mergeCell ref="B303:O304"/>
    <mergeCell ref="P303:R303"/>
    <mergeCell ref="T303:T304"/>
    <mergeCell ref="P304:R304"/>
    <mergeCell ref="C307:E307"/>
    <mergeCell ref="F307:O307"/>
    <mergeCell ref="P307:R307"/>
    <mergeCell ref="B308:B309"/>
    <mergeCell ref="C308:C309"/>
    <mergeCell ref="D308:D309"/>
    <mergeCell ref="E308:E309"/>
    <mergeCell ref="F308:F309"/>
    <mergeCell ref="G308:G309"/>
    <mergeCell ref="H308:H309"/>
    <mergeCell ref="I308:I309"/>
    <mergeCell ref="J308:M308"/>
    <mergeCell ref="N308:N309"/>
    <mergeCell ref="O308:O309"/>
    <mergeCell ref="P308:Q308"/>
    <mergeCell ref="R308:R309"/>
    <mergeCell ref="S308:S309"/>
    <mergeCell ref="T308:T309"/>
    <mergeCell ref="U308:U309"/>
    <mergeCell ref="J309:M309"/>
    <mergeCell ref="B310:B313"/>
    <mergeCell ref="C310:C313"/>
    <mergeCell ref="D310:D313"/>
    <mergeCell ref="E310:E313"/>
    <mergeCell ref="F310:F313"/>
    <mergeCell ref="G310:G313"/>
    <mergeCell ref="H310:H313"/>
    <mergeCell ref="I310:I313"/>
    <mergeCell ref="N310:N313"/>
    <mergeCell ref="O310:O313"/>
    <mergeCell ref="P310:P313"/>
    <mergeCell ref="Q310:Q313"/>
    <mergeCell ref="R310:R313"/>
    <mergeCell ref="S310:S313"/>
    <mergeCell ref="T310:T329"/>
    <mergeCell ref="U310:U313"/>
    <mergeCell ref="B314:B317"/>
    <mergeCell ref="C314:C317"/>
    <mergeCell ref="D314:D317"/>
    <mergeCell ref="E314:E317"/>
    <mergeCell ref="F314:F317"/>
    <mergeCell ref="G314:G317"/>
    <mergeCell ref="Q322:Q325"/>
    <mergeCell ref="R322:R325"/>
    <mergeCell ref="S322:S325"/>
    <mergeCell ref="U322:U325"/>
    <mergeCell ref="B318:B321"/>
    <mergeCell ref="C318:C321"/>
    <mergeCell ref="D318:D321"/>
    <mergeCell ref="E318:E321"/>
    <mergeCell ref="H314:H317"/>
    <mergeCell ref="I314:I317"/>
    <mergeCell ref="N314:N317"/>
    <mergeCell ref="O314:O317"/>
    <mergeCell ref="P314:P317"/>
    <mergeCell ref="Q314:Q317"/>
    <mergeCell ref="R314:R317"/>
    <mergeCell ref="S314:S317"/>
    <mergeCell ref="U314:U317"/>
    <mergeCell ref="S326:S329"/>
    <mergeCell ref="U326:U329"/>
    <mergeCell ref="B330:O331"/>
    <mergeCell ref="P330:R330"/>
    <mergeCell ref="T330:T331"/>
    <mergeCell ref="P331:R331"/>
    <mergeCell ref="B326:B329"/>
    <mergeCell ref="C326:C329"/>
    <mergeCell ref="D326:D329"/>
    <mergeCell ref="E326:E329"/>
    <mergeCell ref="F326:F329"/>
    <mergeCell ref="G326:G329"/>
    <mergeCell ref="H326:H329"/>
    <mergeCell ref="I326:I329"/>
    <mergeCell ref="N326:N329"/>
    <mergeCell ref="O318:O321"/>
    <mergeCell ref="P318:P321"/>
    <mergeCell ref="Q318:Q321"/>
    <mergeCell ref="R318:R321"/>
    <mergeCell ref="S318:S321"/>
    <mergeCell ref="U318:U321"/>
    <mergeCell ref="B322:B325"/>
    <mergeCell ref="C322:C325"/>
    <mergeCell ref="D322:D325"/>
    <mergeCell ref="E322:E325"/>
    <mergeCell ref="F322:F325"/>
    <mergeCell ref="G322:G325"/>
    <mergeCell ref="H322:H325"/>
    <mergeCell ref="I322:I325"/>
    <mergeCell ref="N322:N325"/>
    <mergeCell ref="O322:O325"/>
    <mergeCell ref="P322:P325"/>
    <mergeCell ref="C334:E334"/>
    <mergeCell ref="F334:O334"/>
    <mergeCell ref="P334:R334"/>
    <mergeCell ref="F318:F321"/>
    <mergeCell ref="G318:G321"/>
    <mergeCell ref="H318:H321"/>
    <mergeCell ref="I318:I321"/>
    <mergeCell ref="N318:N321"/>
    <mergeCell ref="B335:B336"/>
    <mergeCell ref="C335:C336"/>
    <mergeCell ref="D335:D336"/>
    <mergeCell ref="E335:E336"/>
    <mergeCell ref="F335:F336"/>
    <mergeCell ref="G335:G336"/>
    <mergeCell ref="H335:H336"/>
    <mergeCell ref="I335:I336"/>
    <mergeCell ref="J335:M335"/>
    <mergeCell ref="N335:N336"/>
    <mergeCell ref="O335:O336"/>
    <mergeCell ref="P335:Q335"/>
    <mergeCell ref="R335:R336"/>
    <mergeCell ref="O326:O329"/>
    <mergeCell ref="P326:P329"/>
    <mergeCell ref="Q326:Q329"/>
    <mergeCell ref="R326:R329"/>
    <mergeCell ref="S335:S336"/>
    <mergeCell ref="T335:T336"/>
    <mergeCell ref="U335:U336"/>
    <mergeCell ref="J336:M336"/>
    <mergeCell ref="B337:B340"/>
    <mergeCell ref="C337:C340"/>
    <mergeCell ref="D337:D340"/>
    <mergeCell ref="E337:E340"/>
    <mergeCell ref="F337:F340"/>
    <mergeCell ref="G337:G340"/>
    <mergeCell ref="H337:H340"/>
    <mergeCell ref="I337:I340"/>
    <mergeCell ref="N337:N340"/>
    <mergeCell ref="O337:O340"/>
    <mergeCell ref="P337:P340"/>
    <mergeCell ref="Q337:Q340"/>
    <mergeCell ref="R337:R340"/>
    <mergeCell ref="S337:S340"/>
    <mergeCell ref="T337:T356"/>
    <mergeCell ref="U337:U340"/>
    <mergeCell ref="B341:B344"/>
    <mergeCell ref="C341:C344"/>
    <mergeCell ref="D341:D344"/>
    <mergeCell ref="E341:E344"/>
    <mergeCell ref="S341:S344"/>
    <mergeCell ref="U341:U344"/>
    <mergeCell ref="B345:B348"/>
    <mergeCell ref="C345:C348"/>
    <mergeCell ref="D345:D348"/>
    <mergeCell ref="E345:E348"/>
    <mergeCell ref="F345:F348"/>
    <mergeCell ref="G345:G348"/>
    <mergeCell ref="H345:H348"/>
    <mergeCell ref="I345:I348"/>
    <mergeCell ref="N345:N348"/>
    <mergeCell ref="O345:O348"/>
    <mergeCell ref="P345:P348"/>
    <mergeCell ref="Q345:Q348"/>
    <mergeCell ref="R345:R348"/>
    <mergeCell ref="S345:S348"/>
    <mergeCell ref="U345:U348"/>
    <mergeCell ref="F341:F344"/>
    <mergeCell ref="G341:G344"/>
    <mergeCell ref="H341:H344"/>
    <mergeCell ref="I341:I344"/>
    <mergeCell ref="N341:N344"/>
    <mergeCell ref="O341:O344"/>
    <mergeCell ref="P341:P344"/>
    <mergeCell ref="Q341:Q344"/>
    <mergeCell ref="R341:R344"/>
    <mergeCell ref="O349:O352"/>
    <mergeCell ref="P349:P352"/>
    <mergeCell ref="Q349:Q352"/>
    <mergeCell ref="R349:R352"/>
    <mergeCell ref="S349:S352"/>
    <mergeCell ref="U349:U352"/>
    <mergeCell ref="B353:B356"/>
    <mergeCell ref="C353:C356"/>
    <mergeCell ref="D353:D356"/>
    <mergeCell ref="E353:E356"/>
    <mergeCell ref="F353:F356"/>
    <mergeCell ref="G353:G356"/>
    <mergeCell ref="H353:H356"/>
    <mergeCell ref="I353:I356"/>
    <mergeCell ref="N353:N356"/>
    <mergeCell ref="O353:O356"/>
    <mergeCell ref="P353:P356"/>
    <mergeCell ref="Q353:Q356"/>
    <mergeCell ref="R353:R356"/>
    <mergeCell ref="S353:S356"/>
    <mergeCell ref="U353:U356"/>
    <mergeCell ref="B349:B352"/>
    <mergeCell ref="C349:C352"/>
    <mergeCell ref="D349:D352"/>
    <mergeCell ref="E349:E352"/>
    <mergeCell ref="F349:F352"/>
    <mergeCell ref="G349:G352"/>
    <mergeCell ref="H349:H352"/>
    <mergeCell ref="I349:I352"/>
    <mergeCell ref="N349:N352"/>
    <mergeCell ref="B357:O358"/>
    <mergeCell ref="P357:R357"/>
    <mergeCell ref="T357:T358"/>
    <mergeCell ref="P358:R358"/>
    <mergeCell ref="C361:E361"/>
    <mergeCell ref="F361:O361"/>
    <mergeCell ref="P361:R361"/>
    <mergeCell ref="B362:B363"/>
    <mergeCell ref="C362:C363"/>
    <mergeCell ref="D362:D363"/>
    <mergeCell ref="E362:E363"/>
    <mergeCell ref="F362:F363"/>
    <mergeCell ref="G362:G363"/>
    <mergeCell ref="H362:H363"/>
    <mergeCell ref="I362:I363"/>
    <mergeCell ref="J362:M362"/>
    <mergeCell ref="N362:N363"/>
    <mergeCell ref="O362:O363"/>
    <mergeCell ref="P362:Q362"/>
    <mergeCell ref="R362:R363"/>
    <mergeCell ref="S362:S363"/>
    <mergeCell ref="T362:T363"/>
    <mergeCell ref="U362:U363"/>
    <mergeCell ref="J363:M363"/>
    <mergeCell ref="B364:B367"/>
    <mergeCell ref="C364:C367"/>
    <mergeCell ref="D364:D367"/>
    <mergeCell ref="E364:E367"/>
    <mergeCell ref="F364:F367"/>
    <mergeCell ref="G364:G367"/>
    <mergeCell ref="H364:H367"/>
    <mergeCell ref="I364:I367"/>
    <mergeCell ref="N364:N367"/>
    <mergeCell ref="O364:O367"/>
    <mergeCell ref="P364:P367"/>
    <mergeCell ref="Q364:Q367"/>
    <mergeCell ref="R364:R367"/>
    <mergeCell ref="S364:S367"/>
    <mergeCell ref="T364:T383"/>
    <mergeCell ref="U364:U367"/>
    <mergeCell ref="B368:B371"/>
    <mergeCell ref="C368:C371"/>
    <mergeCell ref="D368:D371"/>
    <mergeCell ref="E368:E371"/>
    <mergeCell ref="F368:F371"/>
    <mergeCell ref="G368:G371"/>
    <mergeCell ref="Q376:Q379"/>
    <mergeCell ref="R376:R379"/>
    <mergeCell ref="S376:S379"/>
    <mergeCell ref="U376:U379"/>
    <mergeCell ref="B372:B375"/>
    <mergeCell ref="C372:C375"/>
    <mergeCell ref="D372:D375"/>
    <mergeCell ref="E372:E375"/>
    <mergeCell ref="H368:H371"/>
    <mergeCell ref="I368:I371"/>
    <mergeCell ref="N368:N371"/>
    <mergeCell ref="O368:O371"/>
    <mergeCell ref="P368:P371"/>
    <mergeCell ref="Q368:Q371"/>
    <mergeCell ref="R368:R371"/>
    <mergeCell ref="S368:S371"/>
    <mergeCell ref="U368:U371"/>
    <mergeCell ref="S380:S383"/>
    <mergeCell ref="U380:U383"/>
    <mergeCell ref="B384:O385"/>
    <mergeCell ref="P384:R384"/>
    <mergeCell ref="T384:T385"/>
    <mergeCell ref="P385:R385"/>
    <mergeCell ref="B380:B383"/>
    <mergeCell ref="C380:C383"/>
    <mergeCell ref="D380:D383"/>
    <mergeCell ref="E380:E383"/>
    <mergeCell ref="F380:F383"/>
    <mergeCell ref="G380:G383"/>
    <mergeCell ref="H380:H383"/>
    <mergeCell ref="I380:I383"/>
    <mergeCell ref="N380:N383"/>
    <mergeCell ref="O372:O375"/>
    <mergeCell ref="P372:P375"/>
    <mergeCell ref="Q372:Q375"/>
    <mergeCell ref="R372:R375"/>
    <mergeCell ref="S372:S375"/>
    <mergeCell ref="U372:U375"/>
    <mergeCell ref="B376:B379"/>
    <mergeCell ref="C376:C379"/>
    <mergeCell ref="D376:D379"/>
    <mergeCell ref="E376:E379"/>
    <mergeCell ref="F376:F379"/>
    <mergeCell ref="G376:G379"/>
    <mergeCell ref="H376:H379"/>
    <mergeCell ref="I376:I379"/>
    <mergeCell ref="N376:N379"/>
    <mergeCell ref="O376:O379"/>
    <mergeCell ref="P376:P379"/>
    <mergeCell ref="C388:E388"/>
    <mergeCell ref="F388:O388"/>
    <mergeCell ref="P388:R388"/>
    <mergeCell ref="F372:F375"/>
    <mergeCell ref="G372:G375"/>
    <mergeCell ref="H372:H375"/>
    <mergeCell ref="I372:I375"/>
    <mergeCell ref="N372:N375"/>
    <mergeCell ref="B389:B390"/>
    <mergeCell ref="C389:C390"/>
    <mergeCell ref="D389:D390"/>
    <mergeCell ref="E389:E390"/>
    <mergeCell ref="F389:F390"/>
    <mergeCell ref="G389:G390"/>
    <mergeCell ref="H389:H390"/>
    <mergeCell ref="I389:I390"/>
    <mergeCell ref="J389:M389"/>
    <mergeCell ref="N389:N390"/>
    <mergeCell ref="O389:O390"/>
    <mergeCell ref="P389:Q389"/>
    <mergeCell ref="R389:R390"/>
    <mergeCell ref="O380:O383"/>
    <mergeCell ref="P380:P383"/>
    <mergeCell ref="Q380:Q383"/>
    <mergeCell ref="R380:R383"/>
    <mergeCell ref="S389:S390"/>
    <mergeCell ref="T389:T390"/>
    <mergeCell ref="U389:U390"/>
    <mergeCell ref="J390:M390"/>
    <mergeCell ref="B391:B394"/>
    <mergeCell ref="C391:C394"/>
    <mergeCell ref="D391:D394"/>
    <mergeCell ref="E391:E394"/>
    <mergeCell ref="F391:F394"/>
    <mergeCell ref="G391:G394"/>
    <mergeCell ref="H391:H394"/>
    <mergeCell ref="I391:I394"/>
    <mergeCell ref="N391:N394"/>
    <mergeCell ref="O391:O394"/>
    <mergeCell ref="P391:P394"/>
    <mergeCell ref="Q391:Q394"/>
    <mergeCell ref="R391:R394"/>
    <mergeCell ref="S391:S394"/>
    <mergeCell ref="T391:T410"/>
    <mergeCell ref="U391:U394"/>
    <mergeCell ref="B395:B398"/>
    <mergeCell ref="C395:C398"/>
    <mergeCell ref="D395:D398"/>
    <mergeCell ref="E395:E398"/>
    <mergeCell ref="S395:S398"/>
    <mergeCell ref="U395:U398"/>
    <mergeCell ref="B399:B402"/>
    <mergeCell ref="C399:C402"/>
    <mergeCell ref="D399:D402"/>
    <mergeCell ref="E399:E402"/>
    <mergeCell ref="F399:F402"/>
    <mergeCell ref="G399:G402"/>
    <mergeCell ref="H399:H402"/>
    <mergeCell ref="I399:I402"/>
    <mergeCell ref="N399:N402"/>
    <mergeCell ref="O399:O402"/>
    <mergeCell ref="P399:P402"/>
    <mergeCell ref="Q399:Q402"/>
    <mergeCell ref="R399:R402"/>
    <mergeCell ref="S399:S402"/>
    <mergeCell ref="U399:U402"/>
    <mergeCell ref="F395:F398"/>
    <mergeCell ref="G395:G398"/>
    <mergeCell ref="H395:H398"/>
    <mergeCell ref="I395:I398"/>
    <mergeCell ref="N395:N398"/>
    <mergeCell ref="O395:O398"/>
    <mergeCell ref="P395:P398"/>
    <mergeCell ref="Q395:Q398"/>
    <mergeCell ref="R395:R398"/>
    <mergeCell ref="O403:O406"/>
    <mergeCell ref="P403:P406"/>
    <mergeCell ref="Q403:Q406"/>
    <mergeCell ref="R403:R406"/>
    <mergeCell ref="S403:S406"/>
    <mergeCell ref="U403:U406"/>
    <mergeCell ref="B407:B410"/>
    <mergeCell ref="C407:C410"/>
    <mergeCell ref="D407:D410"/>
    <mergeCell ref="E407:E410"/>
    <mergeCell ref="F407:F410"/>
    <mergeCell ref="G407:G410"/>
    <mergeCell ref="H407:H410"/>
    <mergeCell ref="I407:I410"/>
    <mergeCell ref="N407:N410"/>
    <mergeCell ref="O407:O410"/>
    <mergeCell ref="P407:P410"/>
    <mergeCell ref="Q407:Q410"/>
    <mergeCell ref="R407:R410"/>
    <mergeCell ref="S407:S410"/>
    <mergeCell ref="U407:U410"/>
    <mergeCell ref="B403:B406"/>
    <mergeCell ref="C403:C406"/>
    <mergeCell ref="D403:D406"/>
    <mergeCell ref="E403:E406"/>
    <mergeCell ref="F403:F406"/>
    <mergeCell ref="G403:G406"/>
    <mergeCell ref="H403:H406"/>
    <mergeCell ref="I403:I406"/>
    <mergeCell ref="N403:N406"/>
    <mergeCell ref="B411:O412"/>
    <mergeCell ref="P411:R411"/>
    <mergeCell ref="T411:T412"/>
    <mergeCell ref="P412:R412"/>
    <mergeCell ref="C415:E415"/>
    <mergeCell ref="F415:O415"/>
    <mergeCell ref="P415:R415"/>
    <mergeCell ref="B416:B417"/>
    <mergeCell ref="C416:C417"/>
    <mergeCell ref="D416:D417"/>
    <mergeCell ref="E416:E417"/>
    <mergeCell ref="F416:F417"/>
    <mergeCell ref="G416:G417"/>
    <mergeCell ref="H416:H417"/>
    <mergeCell ref="I416:I417"/>
    <mergeCell ref="J416:M416"/>
    <mergeCell ref="N416:N417"/>
    <mergeCell ref="O416:O417"/>
    <mergeCell ref="P416:Q416"/>
    <mergeCell ref="R416:R417"/>
    <mergeCell ref="S416:S417"/>
    <mergeCell ref="T416:T417"/>
    <mergeCell ref="U416:U417"/>
    <mergeCell ref="J417:M417"/>
    <mergeCell ref="B418:B421"/>
    <mergeCell ref="C418:C421"/>
    <mergeCell ref="D418:D421"/>
    <mergeCell ref="E418:E421"/>
    <mergeCell ref="F418:F421"/>
    <mergeCell ref="G418:G421"/>
    <mergeCell ref="H418:H421"/>
    <mergeCell ref="I418:I421"/>
    <mergeCell ref="N418:N421"/>
    <mergeCell ref="O418:O421"/>
    <mergeCell ref="P418:P421"/>
    <mergeCell ref="Q418:Q421"/>
    <mergeCell ref="R418:R421"/>
    <mergeCell ref="S418:S421"/>
    <mergeCell ref="T418:T437"/>
    <mergeCell ref="U418:U421"/>
    <mergeCell ref="B422:B425"/>
    <mergeCell ref="C422:C425"/>
    <mergeCell ref="D422:D425"/>
    <mergeCell ref="E422:E425"/>
    <mergeCell ref="F422:F425"/>
    <mergeCell ref="G422:G425"/>
    <mergeCell ref="Q430:Q433"/>
    <mergeCell ref="R430:R433"/>
    <mergeCell ref="S430:S433"/>
    <mergeCell ref="U430:U433"/>
    <mergeCell ref="B426:B429"/>
    <mergeCell ref="C426:C429"/>
    <mergeCell ref="D426:D429"/>
    <mergeCell ref="E426:E429"/>
    <mergeCell ref="H422:H425"/>
    <mergeCell ref="I422:I425"/>
    <mergeCell ref="N422:N425"/>
    <mergeCell ref="O422:O425"/>
    <mergeCell ref="P422:P425"/>
    <mergeCell ref="Q422:Q425"/>
    <mergeCell ref="R422:R425"/>
    <mergeCell ref="S422:S425"/>
    <mergeCell ref="U422:U425"/>
    <mergeCell ref="S434:S437"/>
    <mergeCell ref="U434:U437"/>
    <mergeCell ref="B438:O439"/>
    <mergeCell ref="P438:R438"/>
    <mergeCell ref="T438:T439"/>
    <mergeCell ref="P439:R439"/>
    <mergeCell ref="B434:B437"/>
    <mergeCell ref="C434:C437"/>
    <mergeCell ref="D434:D437"/>
    <mergeCell ref="E434:E437"/>
    <mergeCell ref="F434:F437"/>
    <mergeCell ref="G434:G437"/>
    <mergeCell ref="H434:H437"/>
    <mergeCell ref="I434:I437"/>
    <mergeCell ref="N434:N437"/>
    <mergeCell ref="O426:O429"/>
    <mergeCell ref="P426:P429"/>
    <mergeCell ref="Q426:Q429"/>
    <mergeCell ref="R426:R429"/>
    <mergeCell ref="S426:S429"/>
    <mergeCell ref="U426:U429"/>
    <mergeCell ref="B430:B433"/>
    <mergeCell ref="C430:C433"/>
    <mergeCell ref="D430:D433"/>
    <mergeCell ref="E430:E433"/>
    <mergeCell ref="F430:F433"/>
    <mergeCell ref="G430:G433"/>
    <mergeCell ref="H430:H433"/>
    <mergeCell ref="I430:I433"/>
    <mergeCell ref="N430:N433"/>
    <mergeCell ref="O430:O433"/>
    <mergeCell ref="P430:P433"/>
    <mergeCell ref="C442:E442"/>
    <mergeCell ref="F442:O442"/>
    <mergeCell ref="P442:R442"/>
    <mergeCell ref="F426:F429"/>
    <mergeCell ref="G426:G429"/>
    <mergeCell ref="H426:H429"/>
    <mergeCell ref="I426:I429"/>
    <mergeCell ref="N426:N429"/>
    <mergeCell ref="B443:B444"/>
    <mergeCell ref="C443:C444"/>
    <mergeCell ref="D443:D444"/>
    <mergeCell ref="E443:E444"/>
    <mergeCell ref="F443:F444"/>
    <mergeCell ref="G443:G444"/>
    <mergeCell ref="H443:H444"/>
    <mergeCell ref="I443:I444"/>
    <mergeCell ref="J443:M443"/>
    <mergeCell ref="N443:N444"/>
    <mergeCell ref="O443:O444"/>
    <mergeCell ref="P443:Q443"/>
    <mergeCell ref="R443:R444"/>
    <mergeCell ref="O434:O437"/>
    <mergeCell ref="P434:P437"/>
    <mergeCell ref="Q434:Q437"/>
    <mergeCell ref="R434:R437"/>
    <mergeCell ref="S443:S444"/>
    <mergeCell ref="T443:T444"/>
    <mergeCell ref="U443:U444"/>
    <mergeCell ref="J444:M444"/>
    <mergeCell ref="B445:B448"/>
    <mergeCell ref="C445:C448"/>
    <mergeCell ref="D445:D448"/>
    <mergeCell ref="E445:E448"/>
    <mergeCell ref="F445:F448"/>
    <mergeCell ref="G445:G448"/>
    <mergeCell ref="H445:H448"/>
    <mergeCell ref="I445:I448"/>
    <mergeCell ref="N445:N448"/>
    <mergeCell ref="O445:O448"/>
    <mergeCell ref="P445:P448"/>
    <mergeCell ref="Q445:Q448"/>
    <mergeCell ref="R445:R448"/>
    <mergeCell ref="S445:S448"/>
    <mergeCell ref="T445:T464"/>
    <mergeCell ref="U445:U448"/>
    <mergeCell ref="B449:B452"/>
    <mergeCell ref="C449:C452"/>
    <mergeCell ref="D449:D452"/>
    <mergeCell ref="E449:E452"/>
    <mergeCell ref="I457:I460"/>
    <mergeCell ref="N457:N460"/>
    <mergeCell ref="S449:S452"/>
    <mergeCell ref="U449:U452"/>
    <mergeCell ref="B453:B456"/>
    <mergeCell ref="C453:C456"/>
    <mergeCell ref="D453:D456"/>
    <mergeCell ref="E453:E456"/>
    <mergeCell ref="F453:F456"/>
    <mergeCell ref="G453:G456"/>
    <mergeCell ref="H453:H456"/>
    <mergeCell ref="I453:I456"/>
    <mergeCell ref="N453:N456"/>
    <mergeCell ref="O453:O456"/>
    <mergeCell ref="P453:P456"/>
    <mergeCell ref="Q453:Q456"/>
    <mergeCell ref="R453:R456"/>
    <mergeCell ref="S453:S456"/>
    <mergeCell ref="U453:U456"/>
    <mergeCell ref="F449:F452"/>
    <mergeCell ref="G449:G452"/>
    <mergeCell ref="H449:H452"/>
    <mergeCell ref="I449:I452"/>
    <mergeCell ref="N449:N452"/>
    <mergeCell ref="O449:O452"/>
    <mergeCell ref="P449:P452"/>
    <mergeCell ref="Q449:Q452"/>
    <mergeCell ref="R449:R452"/>
    <mergeCell ref="B465:O466"/>
    <mergeCell ref="P465:R465"/>
    <mergeCell ref="T465:T466"/>
    <mergeCell ref="P466:R466"/>
    <mergeCell ref="O457:O460"/>
    <mergeCell ref="P457:P460"/>
    <mergeCell ref="Q457:Q460"/>
    <mergeCell ref="R457:R460"/>
    <mergeCell ref="S457:S460"/>
    <mergeCell ref="U457:U460"/>
    <mergeCell ref="B461:B464"/>
    <mergeCell ref="C461:C464"/>
    <mergeCell ref="D461:D464"/>
    <mergeCell ref="E461:E464"/>
    <mergeCell ref="F461:F464"/>
    <mergeCell ref="G461:G464"/>
    <mergeCell ref="H461:H464"/>
    <mergeCell ref="I461:I464"/>
    <mergeCell ref="N461:N464"/>
    <mergeCell ref="O461:O464"/>
    <mergeCell ref="P461:P464"/>
    <mergeCell ref="Q461:Q464"/>
    <mergeCell ref="R461:R464"/>
    <mergeCell ref="S461:S464"/>
    <mergeCell ref="U461:U464"/>
    <mergeCell ref="B457:B460"/>
    <mergeCell ref="C457:C460"/>
    <mergeCell ref="D457:D460"/>
    <mergeCell ref="E457:E460"/>
    <mergeCell ref="F457:F460"/>
    <mergeCell ref="G457:G460"/>
    <mergeCell ref="H457:H460"/>
  </mergeCells>
  <conditionalFormatting sqref="K13">
    <cfRule type="expression" dxfId="11956" priority="16750">
      <formula>J13="NO CUMPLE"</formula>
    </cfRule>
    <cfRule type="expression" dxfId="11955" priority="16751">
      <formula>J13="CUMPLE"</formula>
    </cfRule>
  </conditionalFormatting>
  <conditionalFormatting sqref="N13">
    <cfRule type="expression" dxfId="11954" priority="16745">
      <formula>N13=" "</formula>
    </cfRule>
    <cfRule type="expression" dxfId="11953" priority="16746">
      <formula>N13="NO PRESENTÓ CERTIFICADO"</formula>
    </cfRule>
    <cfRule type="expression" dxfId="11952" priority="16747">
      <formula>N13="PRESENTÓ CERTIFICADO"</formula>
    </cfRule>
  </conditionalFormatting>
  <conditionalFormatting sqref="J13:J20">
    <cfRule type="cellIs" dxfId="11951" priority="16743" operator="equal">
      <formula>"NO CUMPLE"</formula>
    </cfRule>
    <cfRule type="cellIs" dxfId="11950" priority="16744" operator="equal">
      <formula>"CUMPLE"</formula>
    </cfRule>
  </conditionalFormatting>
  <conditionalFormatting sqref="P13">
    <cfRule type="expression" dxfId="11949" priority="16726">
      <formula>Q13="NO SUBSANABLE"</formula>
    </cfRule>
    <cfRule type="expression" dxfId="11948" priority="16728">
      <formula>Q13="REQUERIMIENTOS SUBSANADOS"</formula>
    </cfRule>
    <cfRule type="expression" dxfId="11947" priority="16729">
      <formula>Q13="PENDIENTES POR SUBSANAR"</formula>
    </cfRule>
    <cfRule type="expression" dxfId="11946" priority="16734">
      <formula>Q13="SIN OBSERVACIÓN"</formula>
    </cfRule>
    <cfRule type="containsBlanks" dxfId="11945" priority="16735">
      <formula>LEN(TRIM(P13))=0</formula>
    </cfRule>
  </conditionalFormatting>
  <conditionalFormatting sqref="O13 O25:O26">
    <cfRule type="cellIs" dxfId="11944" priority="16695" operator="equal">
      <formula>"PENDIENTE POR DESCRIPCIÓN"</formula>
    </cfRule>
    <cfRule type="cellIs" dxfId="11943" priority="16696" operator="equal">
      <formula>"DESCRIPCIÓN INSUFICIENTE"</formula>
    </cfRule>
    <cfRule type="cellIs" dxfId="11942" priority="16697" operator="equal">
      <formula>"NO ESTÁ ACORDE A ITEM 5.2.2 (T.R.)"</formula>
    </cfRule>
    <cfRule type="cellIs" dxfId="11941" priority="16698" operator="equal">
      <formula>"ACORDE A ITEM 5.2.2 (T.R.)"</formula>
    </cfRule>
    <cfRule type="cellIs" dxfId="11940" priority="16727" operator="equal">
      <formula>"PENDIENTE POR DESCRIPCIÓN"</formula>
    </cfRule>
    <cfRule type="cellIs" dxfId="11939" priority="16731" operator="equal">
      <formula>"DESCRIPCIÓN INSUFICIENTE"</formula>
    </cfRule>
    <cfRule type="cellIs" dxfId="11938" priority="16732" operator="equal">
      <formula>"NO ESTÁ ACORDE A ITEM 5.2.1 (T.R.)"</formula>
    </cfRule>
    <cfRule type="cellIs" dxfId="11937" priority="16733" operator="equal">
      <formula>"ACORDE A ITEM 5.2.1 (T.R.)"</formula>
    </cfRule>
  </conditionalFormatting>
  <conditionalFormatting sqref="Q13">
    <cfRule type="containsBlanks" dxfId="11936" priority="16721">
      <formula>LEN(TRIM(Q13))=0</formula>
    </cfRule>
    <cfRule type="cellIs" dxfId="11935" priority="16730" operator="equal">
      <formula>"REQUERIMIENTOS SUBSANADOS"</formula>
    </cfRule>
    <cfRule type="containsText" dxfId="11934" priority="16736" operator="containsText" text="NO SUBSANABLE">
      <formula>NOT(ISERROR(SEARCH("NO SUBSANABLE",Q13)))</formula>
    </cfRule>
    <cfRule type="containsText" dxfId="11933" priority="16737" operator="containsText" text="PENDIENTES POR SUBSANAR">
      <formula>NOT(ISERROR(SEARCH("PENDIENTES POR SUBSANAR",Q13)))</formula>
    </cfRule>
    <cfRule type="containsText" dxfId="11932" priority="16738" operator="containsText" text="SIN OBSERVACIÓN">
      <formula>NOT(ISERROR(SEARCH("SIN OBSERVACIÓN",Q13)))</formula>
    </cfRule>
  </conditionalFormatting>
  <conditionalFormatting sqref="R13">
    <cfRule type="containsBlanks" dxfId="11931" priority="16720">
      <formula>LEN(TRIM(R13))=0</formula>
    </cfRule>
    <cfRule type="cellIs" dxfId="11930" priority="16722" operator="equal">
      <formula>"NO CUMPLEN CON LO SOLICITADO"</formula>
    </cfRule>
    <cfRule type="cellIs" dxfId="11929" priority="16723" operator="equal">
      <formula>"CUMPLEN CON LO SOLICITADO"</formula>
    </cfRule>
    <cfRule type="cellIs" dxfId="11928" priority="16724" operator="equal">
      <formula>"PENDIENTES"</formula>
    </cfRule>
    <cfRule type="cellIs" dxfId="11927" priority="16725" operator="equal">
      <formula>"NINGUNO"</formula>
    </cfRule>
  </conditionalFormatting>
  <conditionalFormatting sqref="T33">
    <cfRule type="cellIs" dxfId="11926" priority="16718" operator="equal">
      <formula>"NO CUMPLE"</formula>
    </cfRule>
    <cfRule type="cellIs" dxfId="11925" priority="16719" operator="equal">
      <formula>"CUMPLE"</formula>
    </cfRule>
  </conditionalFormatting>
  <conditionalFormatting sqref="B33">
    <cfRule type="cellIs" dxfId="11924" priority="16716" operator="equal">
      <formula>"NO CUMPLE CON LA EXPERIENCIA REQUERIDA"</formula>
    </cfRule>
    <cfRule type="cellIs" dxfId="11923" priority="16717" operator="equal">
      <formula>"CUMPLE CON LA EXPERIENCIA REQUERIDA"</formula>
    </cfRule>
  </conditionalFormatting>
  <conditionalFormatting sqref="H13 H17:H18 H25:H26 H29:H30">
    <cfRule type="notContainsBlanks" dxfId="11922" priority="16715">
      <formula>LEN(TRIM(H13))&gt;0</formula>
    </cfRule>
  </conditionalFormatting>
  <conditionalFormatting sqref="G13">
    <cfRule type="notContainsBlanks" dxfId="11921" priority="16714">
      <formula>LEN(TRIM(G13))&gt;0</formula>
    </cfRule>
  </conditionalFormatting>
  <conditionalFormatting sqref="F13">
    <cfRule type="notContainsBlanks" dxfId="11920" priority="16713">
      <formula>LEN(TRIM(F13))&gt;0</formula>
    </cfRule>
  </conditionalFormatting>
  <conditionalFormatting sqref="E13">
    <cfRule type="notContainsBlanks" dxfId="11919" priority="16712">
      <formula>LEN(TRIM(E13))&gt;0</formula>
    </cfRule>
  </conditionalFormatting>
  <conditionalFormatting sqref="D13">
    <cfRule type="notContainsBlanks" dxfId="11918" priority="16711">
      <formula>LEN(TRIM(D13))&gt;0</formula>
    </cfRule>
  </conditionalFormatting>
  <conditionalFormatting sqref="C13">
    <cfRule type="notContainsBlanks" dxfId="11917" priority="16710">
      <formula>LEN(TRIM(C13))&gt;0</formula>
    </cfRule>
  </conditionalFormatting>
  <conditionalFormatting sqref="I13">
    <cfRule type="notContainsBlanks" dxfId="11916" priority="16709">
      <formula>LEN(TRIM(I13))&gt;0</formula>
    </cfRule>
  </conditionalFormatting>
  <conditionalFormatting sqref="T13">
    <cfRule type="cellIs" dxfId="11915" priority="16707" operator="equal">
      <formula>"NO"</formula>
    </cfRule>
    <cfRule type="cellIs" dxfId="11914" priority="16708" operator="equal">
      <formula>"SI"</formula>
    </cfRule>
  </conditionalFormatting>
  <conditionalFormatting sqref="K14">
    <cfRule type="expression" dxfId="11913" priority="16705">
      <formula>J14="NO CUMPLE"</formula>
    </cfRule>
    <cfRule type="expression" dxfId="11912" priority="16706">
      <formula>J14="CUMPLE"</formula>
    </cfRule>
  </conditionalFormatting>
  <conditionalFormatting sqref="AA12:AA33">
    <cfRule type="cellIs" dxfId="11911" priority="16699" operator="equal">
      <formula>"NH"</formula>
    </cfRule>
    <cfRule type="cellIs" dxfId="11910" priority="16700" operator="equal">
      <formula>"H"</formula>
    </cfRule>
  </conditionalFormatting>
  <conditionalFormatting sqref="S21:S22">
    <cfRule type="cellIs" dxfId="11909" priority="16640" operator="greaterThan">
      <formula>0</formula>
    </cfRule>
    <cfRule type="top10" dxfId="11908" priority="16641" rank="10"/>
  </conditionalFormatting>
  <conditionalFormatting sqref="G21:G22">
    <cfRule type="notContainsBlanks" dxfId="11907" priority="16620">
      <formula>LEN(TRIM(G21))&gt;0</formula>
    </cfRule>
  </conditionalFormatting>
  <conditionalFormatting sqref="F21:F22">
    <cfRule type="notContainsBlanks" dxfId="11906" priority="16619">
      <formula>LEN(TRIM(F21))&gt;0</formula>
    </cfRule>
  </conditionalFormatting>
  <conditionalFormatting sqref="E21:E22">
    <cfRule type="notContainsBlanks" dxfId="11905" priority="16618">
      <formula>LEN(TRIM(E21))&gt;0</formula>
    </cfRule>
  </conditionalFormatting>
  <conditionalFormatting sqref="D21:D22">
    <cfRule type="notContainsBlanks" dxfId="11904" priority="16617">
      <formula>LEN(TRIM(D21))&gt;0</formula>
    </cfRule>
  </conditionalFormatting>
  <conditionalFormatting sqref="C21:C22">
    <cfRule type="notContainsBlanks" dxfId="11903" priority="16616">
      <formula>LEN(TRIM(C21))&gt;0</formula>
    </cfRule>
  </conditionalFormatting>
  <conditionalFormatting sqref="E29:E30">
    <cfRule type="notContainsBlanks" dxfId="11902" priority="16528">
      <formula>LEN(TRIM(E29))&gt;0</formula>
    </cfRule>
  </conditionalFormatting>
  <conditionalFormatting sqref="S25:S26">
    <cfRule type="cellIs" dxfId="11901" priority="16592" operator="greaterThan">
      <formula>0</formula>
    </cfRule>
    <cfRule type="top10" dxfId="11900" priority="16593" rank="10"/>
  </conditionalFormatting>
  <conditionalFormatting sqref="S29:S30">
    <cfRule type="cellIs" dxfId="11899" priority="16550" operator="greaterThan">
      <formula>0</formula>
    </cfRule>
    <cfRule type="top10" dxfId="11898" priority="16551" rank="10"/>
  </conditionalFormatting>
  <conditionalFormatting sqref="G29:G30">
    <cfRule type="notContainsBlanks" dxfId="11897" priority="16530">
      <formula>LEN(TRIM(G29))&gt;0</formula>
    </cfRule>
  </conditionalFormatting>
  <conditionalFormatting sqref="F29:F30">
    <cfRule type="notContainsBlanks" dxfId="11896" priority="16529">
      <formula>LEN(TRIM(F29))&gt;0</formula>
    </cfRule>
  </conditionalFormatting>
  <conditionalFormatting sqref="D29:D30">
    <cfRule type="notContainsBlanks" dxfId="11895" priority="16527">
      <formula>LEN(TRIM(D29))&gt;0</formula>
    </cfRule>
  </conditionalFormatting>
  <conditionalFormatting sqref="C29:C30">
    <cfRule type="notContainsBlanks" dxfId="11894" priority="16526">
      <formula>LEN(TRIM(C29))&gt;0</formula>
    </cfRule>
  </conditionalFormatting>
  <conditionalFormatting sqref="I29:I30">
    <cfRule type="notContainsBlanks" dxfId="11893" priority="16525">
      <formula>LEN(TRIM(I29))&gt;0</formula>
    </cfRule>
  </conditionalFormatting>
  <conditionalFormatting sqref="G17:G18">
    <cfRule type="notContainsBlanks" dxfId="11892" priority="16514">
      <formula>LEN(TRIM(G17))&gt;0</formula>
    </cfRule>
  </conditionalFormatting>
  <conditionalFormatting sqref="F17:F18">
    <cfRule type="notContainsBlanks" dxfId="11891" priority="16513">
      <formula>LEN(TRIM(F17))&gt;0</formula>
    </cfRule>
  </conditionalFormatting>
  <conditionalFormatting sqref="E17:E18">
    <cfRule type="notContainsBlanks" dxfId="11890" priority="16512">
      <formula>LEN(TRIM(E17))&gt;0</formula>
    </cfRule>
  </conditionalFormatting>
  <conditionalFormatting sqref="D17:D18">
    <cfRule type="notContainsBlanks" dxfId="11889" priority="16511">
      <formula>LEN(TRIM(D17))&gt;0</formula>
    </cfRule>
  </conditionalFormatting>
  <conditionalFormatting sqref="C17:C18">
    <cfRule type="notContainsBlanks" dxfId="11888" priority="16510">
      <formula>LEN(TRIM(C17))&gt;0</formula>
    </cfRule>
  </conditionalFormatting>
  <conditionalFormatting sqref="G25:G26">
    <cfRule type="notContainsBlanks" dxfId="11887" priority="16509">
      <formula>LEN(TRIM(G25))&gt;0</formula>
    </cfRule>
  </conditionalFormatting>
  <conditionalFormatting sqref="F25:F26">
    <cfRule type="notContainsBlanks" dxfId="11886" priority="16508">
      <formula>LEN(TRIM(F25))&gt;0</formula>
    </cfRule>
  </conditionalFormatting>
  <conditionalFormatting sqref="E25:E26">
    <cfRule type="notContainsBlanks" dxfId="11885" priority="16507">
      <formula>LEN(TRIM(E25))&gt;0</formula>
    </cfRule>
  </conditionalFormatting>
  <conditionalFormatting sqref="D25:D26">
    <cfRule type="notContainsBlanks" dxfId="11884" priority="16506">
      <formula>LEN(TRIM(D25))&gt;0</formula>
    </cfRule>
  </conditionalFormatting>
  <conditionalFormatting sqref="C25:C26">
    <cfRule type="notContainsBlanks" dxfId="11883" priority="16505">
      <formula>LEN(TRIM(C25))&gt;0</formula>
    </cfRule>
  </conditionalFormatting>
  <conditionalFormatting sqref="I17:I18">
    <cfRule type="notContainsBlanks" dxfId="11882" priority="16504">
      <formula>LEN(TRIM(I17))&gt;0</formula>
    </cfRule>
  </conditionalFormatting>
  <conditionalFormatting sqref="I25:I26">
    <cfRule type="notContainsBlanks" dxfId="11881" priority="16503">
      <formula>LEN(TRIM(I25))&gt;0</formula>
    </cfRule>
  </conditionalFormatting>
  <conditionalFormatting sqref="S33">
    <cfRule type="expression" dxfId="11880" priority="16501">
      <formula>$S$33&gt;0</formula>
    </cfRule>
    <cfRule type="cellIs" dxfId="11879" priority="16502" operator="equal">
      <formula>0</formula>
    </cfRule>
  </conditionalFormatting>
  <conditionalFormatting sqref="S34">
    <cfRule type="expression" dxfId="11878" priority="16499">
      <formula>$S$33&gt;0</formula>
    </cfRule>
    <cfRule type="cellIs" dxfId="11877" priority="16500" operator="equal">
      <formula>0</formula>
    </cfRule>
  </conditionalFormatting>
  <conditionalFormatting sqref="U29:U32">
    <cfRule type="cellIs" dxfId="11876" priority="16489" operator="equal">
      <formula>0</formula>
    </cfRule>
    <cfRule type="cellIs" dxfId="11875" priority="16490" operator="equal">
      <formula>1</formula>
    </cfRule>
  </conditionalFormatting>
  <conditionalFormatting sqref="T60">
    <cfRule type="cellIs" dxfId="11874" priority="16455" operator="equal">
      <formula>"NO CUMPLE"</formula>
    </cfRule>
    <cfRule type="cellIs" dxfId="11873" priority="16456" operator="equal">
      <formula>"CUMPLE"</formula>
    </cfRule>
  </conditionalFormatting>
  <conditionalFormatting sqref="B60">
    <cfRule type="cellIs" dxfId="11872" priority="16453" operator="equal">
      <formula>"NO CUMPLE CON LA EXPERIENCIA REQUERIDA"</formula>
    </cfRule>
    <cfRule type="cellIs" dxfId="11871" priority="16454" operator="equal">
      <formula>"CUMPLE CON LA EXPERIENCIA REQUERIDA"</formula>
    </cfRule>
  </conditionalFormatting>
  <conditionalFormatting sqref="H40:H41 H44:H45 H48:H49 H52:H53 H56:H57">
    <cfRule type="notContainsBlanks" dxfId="11870" priority="16452">
      <formula>LEN(TRIM(H40))&gt;0</formula>
    </cfRule>
  </conditionalFormatting>
  <conditionalFormatting sqref="G40:G41">
    <cfRule type="notContainsBlanks" dxfId="11869" priority="16451">
      <formula>LEN(TRIM(G40))&gt;0</formula>
    </cfRule>
  </conditionalFormatting>
  <conditionalFormatting sqref="F40:F41">
    <cfRule type="notContainsBlanks" dxfId="11868" priority="16450">
      <formula>LEN(TRIM(F40))&gt;0</formula>
    </cfRule>
  </conditionalFormatting>
  <conditionalFormatting sqref="E40:E41">
    <cfRule type="notContainsBlanks" dxfId="11867" priority="16449">
      <formula>LEN(TRIM(E40))&gt;0</formula>
    </cfRule>
  </conditionalFormatting>
  <conditionalFormatting sqref="D40:D41">
    <cfRule type="notContainsBlanks" dxfId="11866" priority="16448">
      <formula>LEN(TRIM(D40))&gt;0</formula>
    </cfRule>
  </conditionalFormatting>
  <conditionalFormatting sqref="C40:C41">
    <cfRule type="notContainsBlanks" dxfId="11865" priority="16447">
      <formula>LEN(TRIM(C40))&gt;0</formula>
    </cfRule>
  </conditionalFormatting>
  <conditionalFormatting sqref="I40:I41">
    <cfRule type="notContainsBlanks" dxfId="11864" priority="16446">
      <formula>LEN(TRIM(I40))&gt;0</formula>
    </cfRule>
  </conditionalFormatting>
  <conditionalFormatting sqref="T40:T41">
    <cfRule type="cellIs" dxfId="11863" priority="16444" operator="equal">
      <formula>"NO"</formula>
    </cfRule>
    <cfRule type="cellIs" dxfId="11862" priority="16445" operator="equal">
      <formula>"SI"</formula>
    </cfRule>
  </conditionalFormatting>
  <conditionalFormatting sqref="S44:S45">
    <cfRule type="cellIs" dxfId="11861" priority="16421" operator="greaterThan">
      <formula>0</formula>
    </cfRule>
    <cfRule type="top10" dxfId="11860" priority="16422" rank="10"/>
  </conditionalFormatting>
  <conditionalFormatting sqref="S48:S49">
    <cfRule type="cellIs" dxfId="11859" priority="16379" operator="greaterThan">
      <formula>0</formula>
    </cfRule>
    <cfRule type="top10" dxfId="11858" priority="16380" rank="10"/>
  </conditionalFormatting>
  <conditionalFormatting sqref="G48:G49">
    <cfRule type="notContainsBlanks" dxfId="11857" priority="16359">
      <formula>LEN(TRIM(G48))&gt;0</formula>
    </cfRule>
  </conditionalFormatting>
  <conditionalFormatting sqref="F48:F49">
    <cfRule type="notContainsBlanks" dxfId="11856" priority="16358">
      <formula>LEN(TRIM(F48))&gt;0</formula>
    </cfRule>
  </conditionalFormatting>
  <conditionalFormatting sqref="E48:E49">
    <cfRule type="notContainsBlanks" dxfId="11855" priority="16357">
      <formula>LEN(TRIM(E48))&gt;0</formula>
    </cfRule>
  </conditionalFormatting>
  <conditionalFormatting sqref="D48:D49">
    <cfRule type="notContainsBlanks" dxfId="11854" priority="16356">
      <formula>LEN(TRIM(D48))&gt;0</formula>
    </cfRule>
  </conditionalFormatting>
  <conditionalFormatting sqref="C48:C49">
    <cfRule type="notContainsBlanks" dxfId="11853" priority="16355">
      <formula>LEN(TRIM(C48))&gt;0</formula>
    </cfRule>
  </conditionalFormatting>
  <conditionalFormatting sqref="I48:I49">
    <cfRule type="notContainsBlanks" dxfId="11852" priority="16354">
      <formula>LEN(TRIM(I48))&gt;0</formula>
    </cfRule>
  </conditionalFormatting>
  <conditionalFormatting sqref="S52:S53">
    <cfRule type="cellIs" dxfId="11851" priority="16331" operator="greaterThan">
      <formula>0</formula>
    </cfRule>
    <cfRule type="top10" dxfId="11850" priority="16332" rank="10"/>
  </conditionalFormatting>
  <conditionalFormatting sqref="S56:S57">
    <cfRule type="cellIs" dxfId="11849" priority="16289" operator="greaterThan">
      <formula>0</formula>
    </cfRule>
    <cfRule type="top10" dxfId="11848" priority="16290" rank="10"/>
  </conditionalFormatting>
  <conditionalFormatting sqref="G56:G57">
    <cfRule type="notContainsBlanks" dxfId="11847" priority="16269">
      <formula>LEN(TRIM(G56))&gt;0</formula>
    </cfRule>
  </conditionalFormatting>
  <conditionalFormatting sqref="F56:F57">
    <cfRule type="notContainsBlanks" dxfId="11846" priority="16268">
      <formula>LEN(TRIM(F56))&gt;0</formula>
    </cfRule>
  </conditionalFormatting>
  <conditionalFormatting sqref="E56:E57">
    <cfRule type="notContainsBlanks" dxfId="11845" priority="16267">
      <formula>LEN(TRIM(E56))&gt;0</formula>
    </cfRule>
  </conditionalFormatting>
  <conditionalFormatting sqref="D56:D57">
    <cfRule type="notContainsBlanks" dxfId="11844" priority="16266">
      <formula>LEN(TRIM(D56))&gt;0</formula>
    </cfRule>
  </conditionalFormatting>
  <conditionalFormatting sqref="C56:C57">
    <cfRule type="notContainsBlanks" dxfId="11843" priority="16265">
      <formula>LEN(TRIM(C56))&gt;0</formula>
    </cfRule>
  </conditionalFormatting>
  <conditionalFormatting sqref="I56:I57">
    <cfRule type="notContainsBlanks" dxfId="11842" priority="16264">
      <formula>LEN(TRIM(I56))&gt;0</formula>
    </cfRule>
  </conditionalFormatting>
  <conditionalFormatting sqref="G44:G45">
    <cfRule type="notContainsBlanks" dxfId="11841" priority="16253">
      <formula>LEN(TRIM(G44))&gt;0</formula>
    </cfRule>
  </conditionalFormatting>
  <conditionalFormatting sqref="F44:F45">
    <cfRule type="notContainsBlanks" dxfId="11840" priority="16252">
      <formula>LEN(TRIM(F44))&gt;0</formula>
    </cfRule>
  </conditionalFormatting>
  <conditionalFormatting sqref="E44:E45">
    <cfRule type="notContainsBlanks" dxfId="11839" priority="16251">
      <formula>LEN(TRIM(E44))&gt;0</formula>
    </cfRule>
  </conditionalFormatting>
  <conditionalFormatting sqref="D44:D45">
    <cfRule type="notContainsBlanks" dxfId="11838" priority="16250">
      <formula>LEN(TRIM(D44))&gt;0</formula>
    </cfRule>
  </conditionalFormatting>
  <conditionalFormatting sqref="C44:C45">
    <cfRule type="notContainsBlanks" dxfId="11837" priority="16249">
      <formula>LEN(TRIM(C44))&gt;0</formula>
    </cfRule>
  </conditionalFormatting>
  <conditionalFormatting sqref="G52:G53">
    <cfRule type="notContainsBlanks" dxfId="11836" priority="16248">
      <formula>LEN(TRIM(G52))&gt;0</formula>
    </cfRule>
  </conditionalFormatting>
  <conditionalFormatting sqref="F52:F53">
    <cfRule type="notContainsBlanks" dxfId="11835" priority="16247">
      <formula>LEN(TRIM(F52))&gt;0</formula>
    </cfRule>
  </conditionalFormatting>
  <conditionalFormatting sqref="E52:E53">
    <cfRule type="notContainsBlanks" dxfId="11834" priority="16246">
      <formula>LEN(TRIM(E52))&gt;0</formula>
    </cfRule>
  </conditionalFormatting>
  <conditionalFormatting sqref="D52:D53">
    <cfRule type="notContainsBlanks" dxfId="11833" priority="16245">
      <formula>LEN(TRIM(D52))&gt;0</formula>
    </cfRule>
  </conditionalFormatting>
  <conditionalFormatting sqref="C52:C53">
    <cfRule type="notContainsBlanks" dxfId="11832" priority="16244">
      <formula>LEN(TRIM(C52))&gt;0</formula>
    </cfRule>
  </conditionalFormatting>
  <conditionalFormatting sqref="I44:I45">
    <cfRule type="notContainsBlanks" dxfId="11831" priority="16243">
      <formula>LEN(TRIM(I44))&gt;0</formula>
    </cfRule>
  </conditionalFormatting>
  <conditionalFormatting sqref="I52:I53">
    <cfRule type="notContainsBlanks" dxfId="11830" priority="16242">
      <formula>LEN(TRIM(I52))&gt;0</formula>
    </cfRule>
  </conditionalFormatting>
  <conditionalFormatting sqref="S60">
    <cfRule type="expression" dxfId="11829" priority="16240">
      <formula>$S$33&gt;0</formula>
    </cfRule>
    <cfRule type="cellIs" dxfId="11828" priority="16241" operator="equal">
      <formula>0</formula>
    </cfRule>
  </conditionalFormatting>
  <conditionalFormatting sqref="S61">
    <cfRule type="expression" dxfId="11827" priority="16238">
      <formula>$S$33&gt;0</formula>
    </cfRule>
    <cfRule type="cellIs" dxfId="11826" priority="16239" operator="equal">
      <formula>0</formula>
    </cfRule>
  </conditionalFormatting>
  <conditionalFormatting sqref="U52:U55">
    <cfRule type="cellIs" dxfId="11825" priority="16230" operator="equal">
      <formula>0</formula>
    </cfRule>
    <cfRule type="cellIs" dxfId="11824" priority="16231" operator="equal">
      <formula>1</formula>
    </cfRule>
  </conditionalFormatting>
  <conditionalFormatting sqref="U56:U59">
    <cfRule type="cellIs" dxfId="11823" priority="16228" operator="equal">
      <formula>0</formula>
    </cfRule>
    <cfRule type="cellIs" dxfId="11822" priority="16229" operator="equal">
      <formula>1</formula>
    </cfRule>
  </conditionalFormatting>
  <conditionalFormatting sqref="N25:N26 N29:N30">
    <cfRule type="expression" dxfId="11821" priority="12295">
      <formula>N25=" "</formula>
    </cfRule>
    <cfRule type="expression" dxfId="11820" priority="12296">
      <formula>N25="NO PRESENTÓ CERTIFICADO"</formula>
    </cfRule>
    <cfRule type="expression" dxfId="11819" priority="12297">
      <formula>N25="PRESENTÓ CERTIFICADO"</formula>
    </cfRule>
  </conditionalFormatting>
  <conditionalFormatting sqref="O29:O30">
    <cfRule type="cellIs" dxfId="11818" priority="12272" operator="equal">
      <formula>"PENDIENTE POR DESCRIPCIÓN"</formula>
    </cfRule>
    <cfRule type="cellIs" dxfId="11817" priority="12273" operator="equal">
      <formula>"DESCRIPCIÓN INSUFICIENTE"</formula>
    </cfRule>
    <cfRule type="cellIs" dxfId="11816" priority="12274" operator="equal">
      <formula>"NO ESTÁ ACORDE A ITEM 5.2.2 (T.R.)"</formula>
    </cfRule>
    <cfRule type="cellIs" dxfId="11815" priority="12275" operator="equal">
      <formula>"ACORDE A ITEM 5.2.2 (T.R.)"</formula>
    </cfRule>
    <cfRule type="cellIs" dxfId="11814" priority="12283" operator="equal">
      <formula>"PENDIENTE POR DESCRIPCIÓN"</formula>
    </cfRule>
    <cfRule type="cellIs" dxfId="11813" priority="12287" operator="equal">
      <formula>"DESCRIPCIÓN INSUFICIENTE"</formula>
    </cfRule>
    <cfRule type="cellIs" dxfId="11812" priority="12288" operator="equal">
      <formula>"NO ESTÁ ACORDE A ITEM 5.2.1 (T.R.)"</formula>
    </cfRule>
    <cfRule type="cellIs" dxfId="11811" priority="12289" operator="equal">
      <formula>"ACORDE A ITEM 5.2.1 (T.R.)"</formula>
    </cfRule>
  </conditionalFormatting>
  <conditionalFormatting sqref="Q25:Q26 Q29:Q30">
    <cfRule type="containsBlanks" dxfId="11810" priority="12277">
      <formula>LEN(TRIM(Q25))=0</formula>
    </cfRule>
    <cfRule type="cellIs" dxfId="11809" priority="12286" operator="equal">
      <formula>"REQUERIMIENTOS SUBSANADOS"</formula>
    </cfRule>
    <cfRule type="containsText" dxfId="11808" priority="12292" operator="containsText" text="NO SUBSANABLE">
      <formula>NOT(ISERROR(SEARCH("NO SUBSANABLE",Q25)))</formula>
    </cfRule>
    <cfRule type="containsText" dxfId="11807" priority="12293" operator="containsText" text="PENDIENTES POR SUBSANAR">
      <formula>NOT(ISERROR(SEARCH("PENDIENTES POR SUBSANAR",Q25)))</formula>
    </cfRule>
    <cfRule type="containsText" dxfId="11806" priority="12294" operator="containsText" text="SIN OBSERVACIÓN">
      <formula>NOT(ISERROR(SEARCH("SIN OBSERVACIÓN",Q25)))</formula>
    </cfRule>
  </conditionalFormatting>
  <conditionalFormatting sqref="R25:R26 R29:R30">
    <cfRule type="containsBlanks" dxfId="11805" priority="12276">
      <formula>LEN(TRIM(R25))=0</formula>
    </cfRule>
    <cfRule type="cellIs" dxfId="11804" priority="12278" operator="equal">
      <formula>"NO CUMPLEN CON LO SOLICITADO"</formula>
    </cfRule>
    <cfRule type="cellIs" dxfId="11803" priority="12279" operator="equal">
      <formula>"CUMPLEN CON LO SOLICITADO"</formula>
    </cfRule>
    <cfRule type="cellIs" dxfId="11802" priority="12280" operator="equal">
      <formula>"PENDIENTES"</formula>
    </cfRule>
    <cfRule type="cellIs" dxfId="11801" priority="12281" operator="equal">
      <formula>"NINGUNO"</formula>
    </cfRule>
  </conditionalFormatting>
  <conditionalFormatting sqref="P29:P30">
    <cfRule type="expression" dxfId="11800" priority="12267">
      <formula>Q29="NO SUBSANABLE"</formula>
    </cfRule>
    <cfRule type="expression" dxfId="11799" priority="12268">
      <formula>Q29="REQUERIMIENTOS SUBSANADOS"</formula>
    </cfRule>
    <cfRule type="expression" dxfId="11798" priority="12269">
      <formula>Q29="PENDIENTES POR SUBSANAR"</formula>
    </cfRule>
    <cfRule type="expression" dxfId="11797" priority="12270">
      <formula>Q29="SIN OBSERVACIÓN"</formula>
    </cfRule>
    <cfRule type="containsBlanks" dxfId="11796" priority="12271">
      <formula>LEN(TRIM(P29))=0</formula>
    </cfRule>
  </conditionalFormatting>
  <conditionalFormatting sqref="S13 S17:S18">
    <cfRule type="cellIs" dxfId="11795" priority="7588" operator="greaterThan">
      <formula>0</formula>
    </cfRule>
    <cfRule type="top10" dxfId="11794" priority="7589" rank="10"/>
  </conditionalFormatting>
  <conditionalFormatting sqref="N48:N49">
    <cfRule type="expression" dxfId="11793" priority="7521">
      <formula>N48=" "</formula>
    </cfRule>
    <cfRule type="expression" dxfId="11792" priority="7522">
      <formula>N48="NO PRESENTÓ CERTIFICADO"</formula>
    </cfRule>
    <cfRule type="expression" dxfId="11791" priority="7523">
      <formula>N48="PRESENTÓ CERTIFICADO"</formula>
    </cfRule>
  </conditionalFormatting>
  <conditionalFormatting sqref="O48:O49">
    <cfRule type="cellIs" dxfId="11790" priority="7503" operator="equal">
      <formula>"PENDIENTE POR DESCRIPCIÓN"</formula>
    </cfRule>
    <cfRule type="cellIs" dxfId="11789" priority="7504" operator="equal">
      <formula>"DESCRIPCIÓN INSUFICIENTE"</formula>
    </cfRule>
    <cfRule type="cellIs" dxfId="11788" priority="7505" operator="equal">
      <formula>"NO ESTÁ ACORDE A ITEM 5.2.2 (T.R.)"</formula>
    </cfRule>
    <cfRule type="cellIs" dxfId="11787" priority="7506" operator="equal">
      <formula>"ACORDE A ITEM 5.2.2 (T.R.)"</formula>
    </cfRule>
    <cfRule type="cellIs" dxfId="11786" priority="7513" operator="equal">
      <formula>"PENDIENTE POR DESCRIPCIÓN"</formula>
    </cfRule>
    <cfRule type="cellIs" dxfId="11785" priority="7515" operator="equal">
      <formula>"DESCRIPCIÓN INSUFICIENTE"</formula>
    </cfRule>
    <cfRule type="cellIs" dxfId="11784" priority="7516" operator="equal">
      <formula>"NO ESTÁ ACORDE A ITEM 5.2.1 (T.R.)"</formula>
    </cfRule>
    <cfRule type="cellIs" dxfId="11783" priority="7517" operator="equal">
      <formula>"ACORDE A ITEM 5.2.1 (T.R.)"</formula>
    </cfRule>
  </conditionalFormatting>
  <conditionalFormatting sqref="Q48:Q49">
    <cfRule type="containsBlanks" dxfId="11782" priority="7508">
      <formula>LEN(TRIM(Q48))=0</formula>
    </cfRule>
    <cfRule type="cellIs" dxfId="11781" priority="7514" operator="equal">
      <formula>"REQUERIMIENTOS SUBSANADOS"</formula>
    </cfRule>
    <cfRule type="containsText" dxfId="11780" priority="7518" operator="containsText" text="NO SUBSANABLE">
      <formula>NOT(ISERROR(SEARCH("NO SUBSANABLE",Q48)))</formula>
    </cfRule>
    <cfRule type="containsText" dxfId="11779" priority="7519" operator="containsText" text="PENDIENTES POR SUBSANAR">
      <formula>NOT(ISERROR(SEARCH("PENDIENTES POR SUBSANAR",Q48)))</formula>
    </cfRule>
    <cfRule type="containsText" dxfId="11778" priority="7520" operator="containsText" text="SIN OBSERVACIÓN">
      <formula>NOT(ISERROR(SEARCH("SIN OBSERVACIÓN",Q48)))</formula>
    </cfRule>
  </conditionalFormatting>
  <conditionalFormatting sqref="R48:R49">
    <cfRule type="containsBlanks" dxfId="11777" priority="7507">
      <formula>LEN(TRIM(R48))=0</formula>
    </cfRule>
    <cfRule type="cellIs" dxfId="11776" priority="7509" operator="equal">
      <formula>"NO CUMPLEN CON LO SOLICITADO"</formula>
    </cfRule>
    <cfRule type="cellIs" dxfId="11775" priority="7510" operator="equal">
      <formula>"CUMPLEN CON LO SOLICITADO"</formula>
    </cfRule>
    <cfRule type="cellIs" dxfId="11774" priority="7511" operator="equal">
      <formula>"PENDIENTES"</formula>
    </cfRule>
    <cfRule type="cellIs" dxfId="11773" priority="7512" operator="equal">
      <formula>"NINGUNO"</formula>
    </cfRule>
  </conditionalFormatting>
  <conditionalFormatting sqref="P48:P49">
    <cfRule type="expression" dxfId="11772" priority="7498">
      <formula>Q48="NO SUBSANABLE"</formula>
    </cfRule>
    <cfRule type="expression" dxfId="11771" priority="7499">
      <formula>Q48="REQUERIMIENTOS SUBSANADOS"</formula>
    </cfRule>
    <cfRule type="expression" dxfId="11770" priority="7500">
      <formula>Q48="PENDIENTES POR SUBSANAR"</formula>
    </cfRule>
    <cfRule type="expression" dxfId="11769" priority="7501">
      <formula>Q48="SIN OBSERVACIÓN"</formula>
    </cfRule>
    <cfRule type="containsBlanks" dxfId="11768" priority="7502">
      <formula>LEN(TRIM(P48))=0</formula>
    </cfRule>
  </conditionalFormatting>
  <conditionalFormatting sqref="N52:N53">
    <cfRule type="expression" dxfId="11767" priority="7495">
      <formula>N52=" "</formula>
    </cfRule>
    <cfRule type="expression" dxfId="11766" priority="7496">
      <formula>N52="NO PRESENTÓ CERTIFICADO"</formula>
    </cfRule>
    <cfRule type="expression" dxfId="11765" priority="7497">
      <formula>N52="PRESENTÓ CERTIFICADO"</formula>
    </cfRule>
  </conditionalFormatting>
  <conditionalFormatting sqref="O52:O53">
    <cfRule type="cellIs" dxfId="11764" priority="7477" operator="equal">
      <formula>"PENDIENTE POR DESCRIPCIÓN"</formula>
    </cfRule>
    <cfRule type="cellIs" dxfId="11763" priority="7478" operator="equal">
      <formula>"DESCRIPCIÓN INSUFICIENTE"</formula>
    </cfRule>
    <cfRule type="cellIs" dxfId="11762" priority="7479" operator="equal">
      <formula>"NO ESTÁ ACORDE A ITEM 5.2.2 (T.R.)"</formula>
    </cfRule>
    <cfRule type="cellIs" dxfId="11761" priority="7480" operator="equal">
      <formula>"ACORDE A ITEM 5.2.2 (T.R.)"</formula>
    </cfRule>
    <cfRule type="cellIs" dxfId="11760" priority="7487" operator="equal">
      <formula>"PENDIENTE POR DESCRIPCIÓN"</formula>
    </cfRule>
    <cfRule type="cellIs" dxfId="11759" priority="7489" operator="equal">
      <formula>"DESCRIPCIÓN INSUFICIENTE"</formula>
    </cfRule>
    <cfRule type="cellIs" dxfId="11758" priority="7490" operator="equal">
      <formula>"NO ESTÁ ACORDE A ITEM 5.2.1 (T.R.)"</formula>
    </cfRule>
    <cfRule type="cellIs" dxfId="11757" priority="7491" operator="equal">
      <formula>"ACORDE A ITEM 5.2.1 (T.R.)"</formula>
    </cfRule>
  </conditionalFormatting>
  <conditionalFormatting sqref="Q52:Q53">
    <cfRule type="containsBlanks" dxfId="11756" priority="7482">
      <formula>LEN(TRIM(Q52))=0</formula>
    </cfRule>
    <cfRule type="cellIs" dxfId="11755" priority="7488" operator="equal">
      <formula>"REQUERIMIENTOS SUBSANADOS"</formula>
    </cfRule>
    <cfRule type="containsText" dxfId="11754" priority="7492" operator="containsText" text="NO SUBSANABLE">
      <formula>NOT(ISERROR(SEARCH("NO SUBSANABLE",Q52)))</formula>
    </cfRule>
    <cfRule type="containsText" dxfId="11753" priority="7493" operator="containsText" text="PENDIENTES POR SUBSANAR">
      <formula>NOT(ISERROR(SEARCH("PENDIENTES POR SUBSANAR",Q52)))</formula>
    </cfRule>
    <cfRule type="containsText" dxfId="11752" priority="7494" operator="containsText" text="SIN OBSERVACIÓN">
      <formula>NOT(ISERROR(SEARCH("SIN OBSERVACIÓN",Q52)))</formula>
    </cfRule>
  </conditionalFormatting>
  <conditionalFormatting sqref="R52:R53">
    <cfRule type="containsBlanks" dxfId="11751" priority="7481">
      <formula>LEN(TRIM(R52))=0</formula>
    </cfRule>
    <cfRule type="cellIs" dxfId="11750" priority="7483" operator="equal">
      <formula>"NO CUMPLEN CON LO SOLICITADO"</formula>
    </cfRule>
    <cfRule type="cellIs" dxfId="11749" priority="7484" operator="equal">
      <formula>"CUMPLEN CON LO SOLICITADO"</formula>
    </cfRule>
    <cfRule type="cellIs" dxfId="11748" priority="7485" operator="equal">
      <formula>"PENDIENTES"</formula>
    </cfRule>
    <cfRule type="cellIs" dxfId="11747" priority="7486" operator="equal">
      <formula>"NINGUNO"</formula>
    </cfRule>
  </conditionalFormatting>
  <conditionalFormatting sqref="P52:P53">
    <cfRule type="expression" dxfId="11746" priority="7472">
      <formula>Q52="NO SUBSANABLE"</formula>
    </cfRule>
    <cfRule type="expression" dxfId="11745" priority="7473">
      <formula>Q52="REQUERIMIENTOS SUBSANADOS"</formula>
    </cfRule>
    <cfRule type="expression" dxfId="11744" priority="7474">
      <formula>Q52="PENDIENTES POR SUBSANAR"</formula>
    </cfRule>
    <cfRule type="expression" dxfId="11743" priority="7475">
      <formula>Q52="SIN OBSERVACIÓN"</formula>
    </cfRule>
    <cfRule type="containsBlanks" dxfId="11742" priority="7476">
      <formula>LEN(TRIM(P52))=0</formula>
    </cfRule>
  </conditionalFormatting>
  <conditionalFormatting sqref="N56:N57">
    <cfRule type="expression" dxfId="11741" priority="7469">
      <formula>N56=" "</formula>
    </cfRule>
    <cfRule type="expression" dxfId="11740" priority="7470">
      <formula>N56="NO PRESENTÓ CERTIFICADO"</formula>
    </cfRule>
    <cfRule type="expression" dxfId="11739" priority="7471">
      <formula>N56="PRESENTÓ CERTIFICADO"</formula>
    </cfRule>
  </conditionalFormatting>
  <conditionalFormatting sqref="O56:O57">
    <cfRule type="cellIs" dxfId="11738" priority="7451" operator="equal">
      <formula>"PENDIENTE POR DESCRIPCIÓN"</formula>
    </cfRule>
    <cfRule type="cellIs" dxfId="11737" priority="7452" operator="equal">
      <formula>"DESCRIPCIÓN INSUFICIENTE"</formula>
    </cfRule>
    <cfRule type="cellIs" dxfId="11736" priority="7453" operator="equal">
      <formula>"NO ESTÁ ACORDE A ITEM 5.2.2 (T.R.)"</formula>
    </cfRule>
    <cfRule type="cellIs" dxfId="11735" priority="7454" operator="equal">
      <formula>"ACORDE A ITEM 5.2.2 (T.R.)"</formula>
    </cfRule>
    <cfRule type="cellIs" dxfId="11734" priority="7461" operator="equal">
      <formula>"PENDIENTE POR DESCRIPCIÓN"</formula>
    </cfRule>
    <cfRule type="cellIs" dxfId="11733" priority="7463" operator="equal">
      <formula>"DESCRIPCIÓN INSUFICIENTE"</formula>
    </cfRule>
    <cfRule type="cellIs" dxfId="11732" priority="7464" operator="equal">
      <formula>"NO ESTÁ ACORDE A ITEM 5.2.1 (T.R.)"</formula>
    </cfRule>
    <cfRule type="cellIs" dxfId="11731" priority="7465" operator="equal">
      <formula>"ACORDE A ITEM 5.2.1 (T.R.)"</formula>
    </cfRule>
  </conditionalFormatting>
  <conditionalFormatting sqref="Q56:Q57">
    <cfRule type="containsBlanks" dxfId="11730" priority="7456">
      <formula>LEN(TRIM(Q56))=0</formula>
    </cfRule>
    <cfRule type="cellIs" dxfId="11729" priority="7462" operator="equal">
      <formula>"REQUERIMIENTOS SUBSANADOS"</formula>
    </cfRule>
    <cfRule type="containsText" dxfId="11728" priority="7466" operator="containsText" text="NO SUBSANABLE">
      <formula>NOT(ISERROR(SEARCH("NO SUBSANABLE",Q56)))</formula>
    </cfRule>
    <cfRule type="containsText" dxfId="11727" priority="7467" operator="containsText" text="PENDIENTES POR SUBSANAR">
      <formula>NOT(ISERROR(SEARCH("PENDIENTES POR SUBSANAR",Q56)))</formula>
    </cfRule>
    <cfRule type="containsText" dxfId="11726" priority="7468" operator="containsText" text="SIN OBSERVACIÓN">
      <formula>NOT(ISERROR(SEARCH("SIN OBSERVACIÓN",Q56)))</formula>
    </cfRule>
  </conditionalFormatting>
  <conditionalFormatting sqref="R56:R57">
    <cfRule type="containsBlanks" dxfId="11725" priority="7455">
      <formula>LEN(TRIM(R56))=0</formula>
    </cfRule>
    <cfRule type="cellIs" dxfId="11724" priority="7457" operator="equal">
      <formula>"NO CUMPLEN CON LO SOLICITADO"</formula>
    </cfRule>
    <cfRule type="cellIs" dxfId="11723" priority="7458" operator="equal">
      <formula>"CUMPLEN CON LO SOLICITADO"</formula>
    </cfRule>
    <cfRule type="cellIs" dxfId="11722" priority="7459" operator="equal">
      <formula>"PENDIENTES"</formula>
    </cfRule>
    <cfRule type="cellIs" dxfId="11721" priority="7460" operator="equal">
      <formula>"NINGUNO"</formula>
    </cfRule>
  </conditionalFormatting>
  <conditionalFormatting sqref="P56:P57">
    <cfRule type="expression" dxfId="11720" priority="7446">
      <formula>Q56="NO SUBSANABLE"</formula>
    </cfRule>
    <cfRule type="expression" dxfId="11719" priority="7447">
      <formula>Q56="REQUERIMIENTOS SUBSANADOS"</formula>
    </cfRule>
    <cfRule type="expression" dxfId="11718" priority="7448">
      <formula>Q56="PENDIENTES POR SUBSANAR"</formula>
    </cfRule>
    <cfRule type="expression" dxfId="11717" priority="7449">
      <formula>Q56="SIN OBSERVACIÓN"</formula>
    </cfRule>
    <cfRule type="containsBlanks" dxfId="11716" priority="7450">
      <formula>LEN(TRIM(P56))=0</formula>
    </cfRule>
  </conditionalFormatting>
  <conditionalFormatting sqref="M13">
    <cfRule type="expression" dxfId="11715" priority="4759">
      <formula>L13="NO CUMPLE"</formula>
    </cfRule>
    <cfRule type="expression" dxfId="11714" priority="4760">
      <formula>L13="CUMPLE"</formula>
    </cfRule>
  </conditionalFormatting>
  <conditionalFormatting sqref="L13:L16">
    <cfRule type="cellIs" dxfId="11713" priority="4757" operator="equal">
      <formula>"NO CUMPLE"</formula>
    </cfRule>
    <cfRule type="cellIs" dxfId="11712" priority="4758" operator="equal">
      <formula>"CUMPLE"</formula>
    </cfRule>
  </conditionalFormatting>
  <conditionalFormatting sqref="M14:M16">
    <cfRule type="expression" dxfId="11711" priority="4755">
      <formula>L14="NO CUMPLE"</formula>
    </cfRule>
    <cfRule type="expression" dxfId="11710" priority="4756">
      <formula>L14="CUMPLE"</formula>
    </cfRule>
  </conditionalFormatting>
  <conditionalFormatting sqref="J28">
    <cfRule type="cellIs" dxfId="11709" priority="4715" operator="equal">
      <formula>"NO CUMPLE"</formula>
    </cfRule>
    <cfRule type="cellIs" dxfId="11708" priority="4716" operator="equal">
      <formula>"CUMPLE"</formula>
    </cfRule>
  </conditionalFormatting>
  <conditionalFormatting sqref="J29:J32">
    <cfRule type="cellIs" dxfId="11707" priority="4703" operator="equal">
      <formula>"NO CUMPLE"</formula>
    </cfRule>
    <cfRule type="cellIs" dxfId="11706" priority="4704" operator="equal">
      <formula>"CUMPLE"</formula>
    </cfRule>
  </conditionalFormatting>
  <conditionalFormatting sqref="J40:J43 J47">
    <cfRule type="cellIs" dxfId="11705" priority="4687" operator="equal">
      <formula>"NO CUMPLE"</formula>
    </cfRule>
    <cfRule type="cellIs" dxfId="11704" priority="4688" operator="equal">
      <formula>"CUMPLE"</formula>
    </cfRule>
  </conditionalFormatting>
  <conditionalFormatting sqref="J48:J51">
    <cfRule type="cellIs" dxfId="11703" priority="4665" operator="equal">
      <formula>"NO CUMPLE"</formula>
    </cfRule>
    <cfRule type="cellIs" dxfId="11702" priority="4666" operator="equal">
      <formula>"CUMPLE"</formula>
    </cfRule>
  </conditionalFormatting>
  <conditionalFormatting sqref="J52:J55">
    <cfRule type="cellIs" dxfId="11701" priority="4653" operator="equal">
      <formula>"NO CUMPLE"</formula>
    </cfRule>
    <cfRule type="cellIs" dxfId="11700" priority="4654" operator="equal">
      <formula>"CUMPLE"</formula>
    </cfRule>
  </conditionalFormatting>
  <conditionalFormatting sqref="J56:J59">
    <cfRule type="cellIs" dxfId="11699" priority="4641" operator="equal">
      <formula>"NO CUMPLE"</formula>
    </cfRule>
    <cfRule type="cellIs" dxfId="11698" priority="4642" operator="equal">
      <formula>"CUMPLE"</formula>
    </cfRule>
  </conditionalFormatting>
  <conditionalFormatting sqref="H21:H22">
    <cfRule type="notContainsBlanks" dxfId="11697" priority="4630">
      <formula>LEN(TRIM(H21))&gt;0</formula>
    </cfRule>
  </conditionalFormatting>
  <conditionalFormatting sqref="I21:I22">
    <cfRule type="notContainsBlanks" dxfId="11696" priority="4629">
      <formula>LEN(TRIM(I21))&gt;0</formula>
    </cfRule>
  </conditionalFormatting>
  <conditionalFormatting sqref="N17">
    <cfRule type="expression" dxfId="11695" priority="4626">
      <formula>N17=" "</formula>
    </cfRule>
    <cfRule type="expression" dxfId="11694" priority="4627">
      <formula>N17="NO PRESENTÓ CERTIFICADO"</formula>
    </cfRule>
    <cfRule type="expression" dxfId="11693" priority="4628">
      <formula>N17="PRESENTÓ CERTIFICADO"</formula>
    </cfRule>
  </conditionalFormatting>
  <conditionalFormatting sqref="P17">
    <cfRule type="expression" dxfId="11692" priority="4613">
      <formula>Q17="NO SUBSANABLE"</formula>
    </cfRule>
    <cfRule type="expression" dxfId="11691" priority="4615">
      <formula>Q17="REQUERIMIENTOS SUBSANADOS"</formula>
    </cfRule>
    <cfRule type="expression" dxfId="11690" priority="4616">
      <formula>Q17="PENDIENTES POR SUBSANAR"</formula>
    </cfRule>
    <cfRule type="expression" dxfId="11689" priority="4621">
      <formula>Q17="SIN OBSERVACIÓN"</formula>
    </cfRule>
    <cfRule type="containsBlanks" dxfId="11688" priority="4622">
      <formula>LEN(TRIM(P17))=0</formula>
    </cfRule>
  </conditionalFormatting>
  <conditionalFormatting sqref="O17">
    <cfRule type="cellIs" dxfId="11687" priority="4603" operator="equal">
      <formula>"PENDIENTE POR DESCRIPCIÓN"</formula>
    </cfRule>
    <cfRule type="cellIs" dxfId="11686" priority="4604" operator="equal">
      <formula>"DESCRIPCIÓN INSUFICIENTE"</formula>
    </cfRule>
    <cfRule type="cellIs" dxfId="11685" priority="4605" operator="equal">
      <formula>"NO ESTÁ ACORDE A ITEM 5.2.2 (T.R.)"</formula>
    </cfRule>
    <cfRule type="cellIs" dxfId="11684" priority="4606" operator="equal">
      <formula>"ACORDE A ITEM 5.2.2 (T.R.)"</formula>
    </cfRule>
    <cfRule type="cellIs" dxfId="11683" priority="4614" operator="equal">
      <formula>"PENDIENTE POR DESCRIPCIÓN"</formula>
    </cfRule>
    <cfRule type="cellIs" dxfId="11682" priority="4618" operator="equal">
      <formula>"DESCRIPCIÓN INSUFICIENTE"</formula>
    </cfRule>
    <cfRule type="cellIs" dxfId="11681" priority="4619" operator="equal">
      <formula>"NO ESTÁ ACORDE A ITEM 5.2.1 (T.R.)"</formula>
    </cfRule>
    <cfRule type="cellIs" dxfId="11680" priority="4620" operator="equal">
      <formula>"ACORDE A ITEM 5.2.1 (T.R.)"</formula>
    </cfRule>
  </conditionalFormatting>
  <conditionalFormatting sqref="Q17">
    <cfRule type="containsBlanks" dxfId="11679" priority="4608">
      <formula>LEN(TRIM(Q17))=0</formula>
    </cfRule>
    <cfRule type="cellIs" dxfId="11678" priority="4617" operator="equal">
      <formula>"REQUERIMIENTOS SUBSANADOS"</formula>
    </cfRule>
    <cfRule type="containsText" dxfId="11677" priority="4623" operator="containsText" text="NO SUBSANABLE">
      <formula>NOT(ISERROR(SEARCH("NO SUBSANABLE",Q17)))</formula>
    </cfRule>
    <cfRule type="containsText" dxfId="11676" priority="4624" operator="containsText" text="PENDIENTES POR SUBSANAR">
      <formula>NOT(ISERROR(SEARCH("PENDIENTES POR SUBSANAR",Q17)))</formula>
    </cfRule>
    <cfRule type="containsText" dxfId="11675" priority="4625" operator="containsText" text="SIN OBSERVACIÓN">
      <formula>NOT(ISERROR(SEARCH("SIN OBSERVACIÓN",Q17)))</formula>
    </cfRule>
  </conditionalFormatting>
  <conditionalFormatting sqref="R17">
    <cfRule type="containsBlanks" dxfId="11674" priority="4607">
      <formula>LEN(TRIM(R17))=0</formula>
    </cfRule>
    <cfRule type="cellIs" dxfId="11673" priority="4609" operator="equal">
      <formula>"NO CUMPLEN CON LO SOLICITADO"</formula>
    </cfRule>
    <cfRule type="cellIs" dxfId="11672" priority="4610" operator="equal">
      <formula>"CUMPLEN CON LO SOLICITADO"</formula>
    </cfRule>
    <cfRule type="cellIs" dxfId="11671" priority="4611" operator="equal">
      <formula>"PENDIENTES"</formula>
    </cfRule>
    <cfRule type="cellIs" dxfId="11670" priority="4612" operator="equal">
      <formula>"NINGUNO"</formula>
    </cfRule>
  </conditionalFormatting>
  <conditionalFormatting sqref="N21">
    <cfRule type="expression" dxfId="11669" priority="4600">
      <formula>N21=" "</formula>
    </cfRule>
    <cfRule type="expression" dxfId="11668" priority="4601">
      <formula>N21="NO PRESENTÓ CERTIFICADO"</formula>
    </cfRule>
    <cfRule type="expression" dxfId="11667" priority="4602">
      <formula>N21="PRESENTÓ CERTIFICADO"</formula>
    </cfRule>
  </conditionalFormatting>
  <conditionalFormatting sqref="P21">
    <cfRule type="expression" dxfId="11666" priority="4587">
      <formula>Q21="NO SUBSANABLE"</formula>
    </cfRule>
    <cfRule type="expression" dxfId="11665" priority="4589">
      <formula>Q21="REQUERIMIENTOS SUBSANADOS"</formula>
    </cfRule>
    <cfRule type="expression" dxfId="11664" priority="4590">
      <formula>Q21="PENDIENTES POR SUBSANAR"</formula>
    </cfRule>
    <cfRule type="expression" dxfId="11663" priority="4595">
      <formula>Q21="SIN OBSERVACIÓN"</formula>
    </cfRule>
    <cfRule type="containsBlanks" dxfId="11662" priority="4596">
      <formula>LEN(TRIM(P21))=0</formula>
    </cfRule>
  </conditionalFormatting>
  <conditionalFormatting sqref="O21">
    <cfRule type="cellIs" dxfId="11661" priority="4577" operator="equal">
      <formula>"PENDIENTE POR DESCRIPCIÓN"</formula>
    </cfRule>
    <cfRule type="cellIs" dxfId="11660" priority="4578" operator="equal">
      <formula>"DESCRIPCIÓN INSUFICIENTE"</formula>
    </cfRule>
    <cfRule type="cellIs" dxfId="11659" priority="4579" operator="equal">
      <formula>"NO ESTÁ ACORDE A ITEM 5.2.2 (T.R.)"</formula>
    </cfRule>
    <cfRule type="cellIs" dxfId="11658" priority="4580" operator="equal">
      <formula>"ACORDE A ITEM 5.2.2 (T.R.)"</formula>
    </cfRule>
    <cfRule type="cellIs" dxfId="11657" priority="4588" operator="equal">
      <formula>"PENDIENTE POR DESCRIPCIÓN"</formula>
    </cfRule>
    <cfRule type="cellIs" dxfId="11656" priority="4592" operator="equal">
      <formula>"DESCRIPCIÓN INSUFICIENTE"</formula>
    </cfRule>
    <cfRule type="cellIs" dxfId="11655" priority="4593" operator="equal">
      <formula>"NO ESTÁ ACORDE A ITEM 5.2.1 (T.R.)"</formula>
    </cfRule>
    <cfRule type="cellIs" dxfId="11654" priority="4594" operator="equal">
      <formula>"ACORDE A ITEM 5.2.1 (T.R.)"</formula>
    </cfRule>
  </conditionalFormatting>
  <conditionalFormatting sqref="Q21">
    <cfRule type="containsBlanks" dxfId="11653" priority="4582">
      <formula>LEN(TRIM(Q21))=0</formula>
    </cfRule>
    <cfRule type="cellIs" dxfId="11652" priority="4591" operator="equal">
      <formula>"REQUERIMIENTOS SUBSANADOS"</formula>
    </cfRule>
    <cfRule type="containsText" dxfId="11651" priority="4597" operator="containsText" text="NO SUBSANABLE">
      <formula>NOT(ISERROR(SEARCH("NO SUBSANABLE",Q21)))</formula>
    </cfRule>
    <cfRule type="containsText" dxfId="11650" priority="4598" operator="containsText" text="PENDIENTES POR SUBSANAR">
      <formula>NOT(ISERROR(SEARCH("PENDIENTES POR SUBSANAR",Q21)))</formula>
    </cfRule>
    <cfRule type="containsText" dxfId="11649" priority="4599" operator="containsText" text="SIN OBSERVACIÓN">
      <formula>NOT(ISERROR(SEARCH("SIN OBSERVACIÓN",Q21)))</formula>
    </cfRule>
  </conditionalFormatting>
  <conditionalFormatting sqref="R21">
    <cfRule type="containsBlanks" dxfId="11648" priority="4581">
      <formula>LEN(TRIM(R21))=0</formula>
    </cfRule>
    <cfRule type="cellIs" dxfId="11647" priority="4583" operator="equal">
      <formula>"NO CUMPLEN CON LO SOLICITADO"</formula>
    </cfRule>
    <cfRule type="cellIs" dxfId="11646" priority="4584" operator="equal">
      <formula>"CUMPLEN CON LO SOLICITADO"</formula>
    </cfRule>
    <cfRule type="cellIs" dxfId="11645" priority="4585" operator="equal">
      <formula>"PENDIENTES"</formula>
    </cfRule>
    <cfRule type="cellIs" dxfId="11644" priority="4586" operator="equal">
      <formula>"NINGUNO"</formula>
    </cfRule>
  </conditionalFormatting>
  <conditionalFormatting sqref="J24">
    <cfRule type="cellIs" dxfId="11643" priority="4575" operator="equal">
      <formula>"NO CUMPLE"</formula>
    </cfRule>
    <cfRule type="cellIs" dxfId="11642" priority="4576" operator="equal">
      <formula>"CUMPLE"</formula>
    </cfRule>
  </conditionalFormatting>
  <conditionalFormatting sqref="S40:S41">
    <cfRule type="cellIs" dxfId="11641" priority="4573" operator="greaterThan">
      <formula>0</formula>
    </cfRule>
    <cfRule type="top10" dxfId="11640" priority="4574" rank="10"/>
  </conditionalFormatting>
  <conditionalFormatting sqref="N40">
    <cfRule type="expression" dxfId="11639" priority="4570">
      <formula>N40=" "</formula>
    </cfRule>
    <cfRule type="expression" dxfId="11638" priority="4571">
      <formula>N40="NO PRESENTÓ CERTIFICADO"</formula>
    </cfRule>
    <cfRule type="expression" dxfId="11637" priority="4572">
      <formula>N40="PRESENTÓ CERTIFICADO"</formula>
    </cfRule>
  </conditionalFormatting>
  <conditionalFormatting sqref="P40">
    <cfRule type="expression" dxfId="11636" priority="4557">
      <formula>Q40="NO SUBSANABLE"</formula>
    </cfRule>
    <cfRule type="expression" dxfId="11635" priority="4559">
      <formula>Q40="REQUERIMIENTOS SUBSANADOS"</formula>
    </cfRule>
    <cfRule type="expression" dxfId="11634" priority="4560">
      <formula>Q40="PENDIENTES POR SUBSANAR"</formula>
    </cfRule>
    <cfRule type="expression" dxfId="11633" priority="4565">
      <formula>Q40="SIN OBSERVACIÓN"</formula>
    </cfRule>
    <cfRule type="containsBlanks" dxfId="11632" priority="4566">
      <formula>LEN(TRIM(P40))=0</formula>
    </cfRule>
  </conditionalFormatting>
  <conditionalFormatting sqref="O40">
    <cfRule type="cellIs" dxfId="11631" priority="4547" operator="equal">
      <formula>"PENDIENTE POR DESCRIPCIÓN"</formula>
    </cfRule>
    <cfRule type="cellIs" dxfId="11630" priority="4548" operator="equal">
      <formula>"DESCRIPCIÓN INSUFICIENTE"</formula>
    </cfRule>
    <cfRule type="cellIs" dxfId="11629" priority="4549" operator="equal">
      <formula>"NO ESTÁ ACORDE A ITEM 5.2.2 (T.R.)"</formula>
    </cfRule>
    <cfRule type="cellIs" dxfId="11628" priority="4550" operator="equal">
      <formula>"ACORDE A ITEM 5.2.2 (T.R.)"</formula>
    </cfRule>
    <cfRule type="cellIs" dxfId="11627" priority="4558" operator="equal">
      <formula>"PENDIENTE POR DESCRIPCIÓN"</formula>
    </cfRule>
    <cfRule type="cellIs" dxfId="11626" priority="4562" operator="equal">
      <formula>"DESCRIPCIÓN INSUFICIENTE"</formula>
    </cfRule>
    <cfRule type="cellIs" dxfId="11625" priority="4563" operator="equal">
      <formula>"NO ESTÁ ACORDE A ITEM 5.2.1 (T.R.)"</formula>
    </cfRule>
    <cfRule type="cellIs" dxfId="11624" priority="4564" operator="equal">
      <formula>"ACORDE A ITEM 5.2.1 (T.R.)"</formula>
    </cfRule>
  </conditionalFormatting>
  <conditionalFormatting sqref="Q40">
    <cfRule type="containsBlanks" dxfId="11623" priority="4552">
      <formula>LEN(TRIM(Q40))=0</formula>
    </cfRule>
    <cfRule type="cellIs" dxfId="11622" priority="4561" operator="equal">
      <formula>"REQUERIMIENTOS SUBSANADOS"</formula>
    </cfRule>
    <cfRule type="containsText" dxfId="11621" priority="4567" operator="containsText" text="NO SUBSANABLE">
      <formula>NOT(ISERROR(SEARCH("NO SUBSANABLE",Q40)))</formula>
    </cfRule>
    <cfRule type="containsText" dxfId="11620" priority="4568" operator="containsText" text="PENDIENTES POR SUBSANAR">
      <formula>NOT(ISERROR(SEARCH("PENDIENTES POR SUBSANAR",Q40)))</formula>
    </cfRule>
    <cfRule type="containsText" dxfId="11619" priority="4569" operator="containsText" text="SIN OBSERVACIÓN">
      <formula>NOT(ISERROR(SEARCH("SIN OBSERVACIÓN",Q40)))</formula>
    </cfRule>
  </conditionalFormatting>
  <conditionalFormatting sqref="R40">
    <cfRule type="containsBlanks" dxfId="11618" priority="4551">
      <formula>LEN(TRIM(R40))=0</formula>
    </cfRule>
    <cfRule type="cellIs" dxfId="11617" priority="4553" operator="equal">
      <formula>"NO CUMPLEN CON LO SOLICITADO"</formula>
    </cfRule>
    <cfRule type="cellIs" dxfId="11616" priority="4554" operator="equal">
      <formula>"CUMPLEN CON LO SOLICITADO"</formula>
    </cfRule>
    <cfRule type="cellIs" dxfId="11615" priority="4555" operator="equal">
      <formula>"PENDIENTES"</formula>
    </cfRule>
    <cfRule type="cellIs" dxfId="11614" priority="4556" operator="equal">
      <formula>"NINGUNO"</formula>
    </cfRule>
  </conditionalFormatting>
  <conditionalFormatting sqref="K18">
    <cfRule type="expression" dxfId="11613" priority="4537">
      <formula>J18="NO CUMPLE"</formula>
    </cfRule>
    <cfRule type="expression" dxfId="11612" priority="4538">
      <formula>J18="CUMPLE"</formula>
    </cfRule>
  </conditionalFormatting>
  <conditionalFormatting sqref="M17">
    <cfRule type="expression" dxfId="11611" priority="4535">
      <formula>L17="NO CUMPLE"</formula>
    </cfRule>
    <cfRule type="expression" dxfId="11610" priority="4536">
      <formula>L17="CUMPLE"</formula>
    </cfRule>
  </conditionalFormatting>
  <conditionalFormatting sqref="L17:L20">
    <cfRule type="cellIs" dxfId="11609" priority="4533" operator="equal">
      <formula>"NO CUMPLE"</formula>
    </cfRule>
    <cfRule type="cellIs" dxfId="11608" priority="4534" operator="equal">
      <formula>"CUMPLE"</formula>
    </cfRule>
  </conditionalFormatting>
  <conditionalFormatting sqref="M18:M20">
    <cfRule type="expression" dxfId="11607" priority="4531">
      <formula>L18="NO CUMPLE"</formula>
    </cfRule>
    <cfRule type="expression" dxfId="11606" priority="4532">
      <formula>L18="CUMPLE"</formula>
    </cfRule>
  </conditionalFormatting>
  <conditionalFormatting sqref="L24">
    <cfRule type="cellIs" dxfId="11605" priority="4519" operator="equal">
      <formula>"NO CUMPLE"</formula>
    </cfRule>
    <cfRule type="cellIs" dxfId="11604" priority="4520" operator="equal">
      <formula>"CUMPLE"</formula>
    </cfRule>
  </conditionalFormatting>
  <conditionalFormatting sqref="M24">
    <cfRule type="expression" dxfId="11603" priority="4517">
      <formula>L24="NO CUMPLE"</formula>
    </cfRule>
    <cfRule type="expression" dxfId="11602" priority="4518">
      <formula>L24="CUMPLE"</formula>
    </cfRule>
  </conditionalFormatting>
  <conditionalFormatting sqref="L28">
    <cfRule type="cellIs" dxfId="11601" priority="4505" operator="equal">
      <formula>"NO CUMPLE"</formula>
    </cfRule>
    <cfRule type="cellIs" dxfId="11600" priority="4506" operator="equal">
      <formula>"CUMPLE"</formula>
    </cfRule>
  </conditionalFormatting>
  <conditionalFormatting sqref="M28">
    <cfRule type="expression" dxfId="11599" priority="4503">
      <formula>L28="NO CUMPLE"</formula>
    </cfRule>
    <cfRule type="expression" dxfId="11598" priority="4504">
      <formula>L28="CUMPLE"</formula>
    </cfRule>
  </conditionalFormatting>
  <conditionalFormatting sqref="K28">
    <cfRule type="expression" dxfId="11597" priority="4513">
      <formula>J29="NO CUMPLE"</formula>
    </cfRule>
    <cfRule type="expression" dxfId="11596" priority="4514">
      <formula>J29="CUMPLE"</formula>
    </cfRule>
  </conditionalFormatting>
  <conditionalFormatting sqref="K28">
    <cfRule type="expression" dxfId="11595" priority="4501">
      <formula>J29="NO CUMPLE"</formula>
    </cfRule>
    <cfRule type="expression" dxfId="11594" priority="4502">
      <formula>J29="CUMPLE"</formula>
    </cfRule>
  </conditionalFormatting>
  <conditionalFormatting sqref="K29">
    <cfRule type="expression" dxfId="11593" priority="4497">
      <formula>J29="NO CUMPLE"</formula>
    </cfRule>
    <cfRule type="expression" dxfId="11592" priority="4498">
      <formula>J29="CUMPLE"</formula>
    </cfRule>
  </conditionalFormatting>
  <conditionalFormatting sqref="K30">
    <cfRule type="expression" dxfId="11591" priority="4495">
      <formula>J30="NO CUMPLE"</formula>
    </cfRule>
    <cfRule type="expression" dxfId="11590" priority="4496">
      <formula>J30="CUMPLE"</formula>
    </cfRule>
  </conditionalFormatting>
  <conditionalFormatting sqref="M29">
    <cfRule type="expression" dxfId="11589" priority="4493">
      <formula>L29="NO CUMPLE"</formula>
    </cfRule>
    <cfRule type="expression" dxfId="11588" priority="4494">
      <formula>L29="CUMPLE"</formula>
    </cfRule>
  </conditionalFormatting>
  <conditionalFormatting sqref="L29:L32">
    <cfRule type="cellIs" dxfId="11587" priority="4491" operator="equal">
      <formula>"NO CUMPLE"</formula>
    </cfRule>
    <cfRule type="cellIs" dxfId="11586" priority="4492" operator="equal">
      <formula>"CUMPLE"</formula>
    </cfRule>
  </conditionalFormatting>
  <conditionalFormatting sqref="M30:M32">
    <cfRule type="expression" dxfId="11585" priority="4489">
      <formula>L30="NO CUMPLE"</formula>
    </cfRule>
    <cfRule type="expression" dxfId="11584" priority="4490">
      <formula>L30="CUMPLE"</formula>
    </cfRule>
  </conditionalFormatting>
  <conditionalFormatting sqref="K31:K32">
    <cfRule type="expression" dxfId="11583" priority="4499">
      <formula>J32="NO CUMPLE"</formula>
    </cfRule>
    <cfRule type="expression" dxfId="11582" priority="4500">
      <formula>J32="CUMPLE"</formula>
    </cfRule>
  </conditionalFormatting>
  <conditionalFormatting sqref="K32">
    <cfRule type="expression" dxfId="11581" priority="4487">
      <formula>J33="NO CUMPLE"</formula>
    </cfRule>
    <cfRule type="expression" dxfId="11580" priority="4488">
      <formula>J33="CUMPLE"</formula>
    </cfRule>
  </conditionalFormatting>
  <conditionalFormatting sqref="K41">
    <cfRule type="expression" dxfId="11579" priority="4481">
      <formula>J41="NO CUMPLE"</formula>
    </cfRule>
    <cfRule type="expression" dxfId="11578" priority="4482">
      <formula>J41="CUMPLE"</formula>
    </cfRule>
  </conditionalFormatting>
  <conditionalFormatting sqref="M40">
    <cfRule type="expression" dxfId="11577" priority="4479">
      <formula>L40="NO CUMPLE"</formula>
    </cfRule>
    <cfRule type="expression" dxfId="11576" priority="4480">
      <formula>L40="CUMPLE"</formula>
    </cfRule>
  </conditionalFormatting>
  <conditionalFormatting sqref="L40:L43">
    <cfRule type="cellIs" dxfId="11575" priority="4477" operator="equal">
      <formula>"NO CUMPLE"</formula>
    </cfRule>
    <cfRule type="cellIs" dxfId="11574" priority="4478" operator="equal">
      <formula>"CUMPLE"</formula>
    </cfRule>
  </conditionalFormatting>
  <conditionalFormatting sqref="M41:M43">
    <cfRule type="expression" dxfId="11573" priority="4475">
      <formula>L41="NO CUMPLE"</formula>
    </cfRule>
    <cfRule type="expression" dxfId="11572" priority="4476">
      <formula>L41="CUMPLE"</formula>
    </cfRule>
  </conditionalFormatting>
  <conditionalFormatting sqref="L47">
    <cfRule type="cellIs" dxfId="11571" priority="4463" operator="equal">
      <formula>"NO CUMPLE"</formula>
    </cfRule>
    <cfRule type="cellIs" dxfId="11570" priority="4464" operator="equal">
      <formula>"CUMPLE"</formula>
    </cfRule>
  </conditionalFormatting>
  <conditionalFormatting sqref="M47">
    <cfRule type="expression" dxfId="11569" priority="4461">
      <formula>L47="NO CUMPLE"</formula>
    </cfRule>
    <cfRule type="expression" dxfId="11568" priority="4462">
      <formula>L47="CUMPLE"</formula>
    </cfRule>
  </conditionalFormatting>
  <conditionalFormatting sqref="K49">
    <cfRule type="expression" dxfId="11567" priority="4453">
      <formula>J49="NO CUMPLE"</formula>
    </cfRule>
    <cfRule type="expression" dxfId="11566" priority="4454">
      <formula>J49="CUMPLE"</formula>
    </cfRule>
  </conditionalFormatting>
  <conditionalFormatting sqref="M48">
    <cfRule type="expression" dxfId="11565" priority="4451">
      <formula>L48="NO CUMPLE"</formula>
    </cfRule>
    <cfRule type="expression" dxfId="11564" priority="4452">
      <formula>L48="CUMPLE"</formula>
    </cfRule>
  </conditionalFormatting>
  <conditionalFormatting sqref="L48:L51">
    <cfRule type="cellIs" dxfId="11563" priority="4449" operator="equal">
      <formula>"NO CUMPLE"</formula>
    </cfRule>
    <cfRule type="cellIs" dxfId="11562" priority="4450" operator="equal">
      <formula>"CUMPLE"</formula>
    </cfRule>
  </conditionalFormatting>
  <conditionalFormatting sqref="M49:M51">
    <cfRule type="expression" dxfId="11561" priority="4447">
      <formula>L49="NO CUMPLE"</formula>
    </cfRule>
    <cfRule type="expression" dxfId="11560" priority="4448">
      <formula>L49="CUMPLE"</formula>
    </cfRule>
  </conditionalFormatting>
  <conditionalFormatting sqref="K50:K51">
    <cfRule type="expression" dxfId="11559" priority="4457">
      <formula>J51="NO CUMPLE"</formula>
    </cfRule>
    <cfRule type="expression" dxfId="11558" priority="4458">
      <formula>J51="CUMPLE"</formula>
    </cfRule>
  </conditionalFormatting>
  <conditionalFormatting sqref="K51">
    <cfRule type="expression" dxfId="11557" priority="4445">
      <formula>J52="NO CUMPLE"</formula>
    </cfRule>
    <cfRule type="expression" dxfId="11556" priority="4446">
      <formula>J52="CUMPLE"</formula>
    </cfRule>
  </conditionalFormatting>
  <conditionalFormatting sqref="K53">
    <cfRule type="expression" dxfId="11555" priority="4439">
      <formula>J53="NO CUMPLE"</formula>
    </cfRule>
    <cfRule type="expression" dxfId="11554" priority="4440">
      <formula>J53="CUMPLE"</formula>
    </cfRule>
  </conditionalFormatting>
  <conditionalFormatting sqref="M52">
    <cfRule type="expression" dxfId="11553" priority="4437">
      <formula>L52="NO CUMPLE"</formula>
    </cfRule>
    <cfRule type="expression" dxfId="11552" priority="4438">
      <formula>L52="CUMPLE"</formula>
    </cfRule>
  </conditionalFormatting>
  <conditionalFormatting sqref="L52:L55">
    <cfRule type="cellIs" dxfId="11551" priority="4435" operator="equal">
      <formula>"NO CUMPLE"</formula>
    </cfRule>
    <cfRule type="cellIs" dxfId="11550" priority="4436" operator="equal">
      <formula>"CUMPLE"</formula>
    </cfRule>
  </conditionalFormatting>
  <conditionalFormatting sqref="M53:M55">
    <cfRule type="expression" dxfId="11549" priority="4433">
      <formula>L53="NO CUMPLE"</formula>
    </cfRule>
    <cfRule type="expression" dxfId="11548" priority="4434">
      <formula>L53="CUMPLE"</formula>
    </cfRule>
  </conditionalFormatting>
  <conditionalFormatting sqref="K54:K55">
    <cfRule type="expression" dxfId="11547" priority="4443">
      <formula>J55="NO CUMPLE"</formula>
    </cfRule>
    <cfRule type="expression" dxfId="11546" priority="4444">
      <formula>J55="CUMPLE"</formula>
    </cfRule>
  </conditionalFormatting>
  <conditionalFormatting sqref="K55">
    <cfRule type="expression" dxfId="11545" priority="4431">
      <formula>J56="NO CUMPLE"</formula>
    </cfRule>
    <cfRule type="expression" dxfId="11544" priority="4432">
      <formula>J56="CUMPLE"</formula>
    </cfRule>
  </conditionalFormatting>
  <conditionalFormatting sqref="K57">
    <cfRule type="expression" dxfId="11543" priority="4425">
      <formula>J57="NO CUMPLE"</formula>
    </cfRule>
    <cfRule type="expression" dxfId="11542" priority="4426">
      <formula>J57="CUMPLE"</formula>
    </cfRule>
  </conditionalFormatting>
  <conditionalFormatting sqref="M56">
    <cfRule type="expression" dxfId="11541" priority="4423">
      <formula>L56="NO CUMPLE"</formula>
    </cfRule>
    <cfRule type="expression" dxfId="11540" priority="4424">
      <formula>L56="CUMPLE"</formula>
    </cfRule>
  </conditionalFormatting>
  <conditionalFormatting sqref="L56:L59">
    <cfRule type="cellIs" dxfId="11539" priority="4421" operator="equal">
      <formula>"NO CUMPLE"</formula>
    </cfRule>
    <cfRule type="cellIs" dxfId="11538" priority="4422" operator="equal">
      <formula>"CUMPLE"</formula>
    </cfRule>
  </conditionalFormatting>
  <conditionalFormatting sqref="M57:M59">
    <cfRule type="expression" dxfId="11537" priority="4419">
      <formula>L57="NO CUMPLE"</formula>
    </cfRule>
    <cfRule type="expression" dxfId="11536" priority="4420">
      <formula>L57="CUMPLE"</formula>
    </cfRule>
  </conditionalFormatting>
  <conditionalFormatting sqref="K58:K59">
    <cfRule type="expression" dxfId="11535" priority="4429">
      <formula>J59="NO CUMPLE"</formula>
    </cfRule>
    <cfRule type="expression" dxfId="11534" priority="4430">
      <formula>J59="CUMPLE"</formula>
    </cfRule>
  </conditionalFormatting>
  <conditionalFormatting sqref="K59">
    <cfRule type="expression" dxfId="11533" priority="4417">
      <formula>J60="NO CUMPLE"</formula>
    </cfRule>
    <cfRule type="expression" dxfId="11532" priority="4418">
      <formula>J60="CUMPLE"</formula>
    </cfRule>
  </conditionalFormatting>
  <conditionalFormatting sqref="T87">
    <cfRule type="cellIs" dxfId="11531" priority="4415" operator="equal">
      <formula>"NO CUMPLE"</formula>
    </cfRule>
    <cfRule type="cellIs" dxfId="11530" priority="4416" operator="equal">
      <formula>"CUMPLE"</formula>
    </cfRule>
  </conditionalFormatting>
  <conditionalFormatting sqref="B87">
    <cfRule type="cellIs" dxfId="11529" priority="4413" operator="equal">
      <formula>"NO CUMPLE CON LA EXPERIENCIA REQUERIDA"</formula>
    </cfRule>
    <cfRule type="cellIs" dxfId="11528" priority="4414" operator="equal">
      <formula>"CUMPLE CON LA EXPERIENCIA REQUERIDA"</formula>
    </cfRule>
  </conditionalFormatting>
  <conditionalFormatting sqref="H67:H68 H71:H72 H75:H76 H79:H80 H83:H84">
    <cfRule type="notContainsBlanks" dxfId="11527" priority="4412">
      <formula>LEN(TRIM(H67))&gt;0</formula>
    </cfRule>
  </conditionalFormatting>
  <conditionalFormatting sqref="G67:G68">
    <cfRule type="notContainsBlanks" dxfId="11526" priority="4411">
      <formula>LEN(TRIM(G67))&gt;0</formula>
    </cfRule>
  </conditionalFormatting>
  <conditionalFormatting sqref="F67:F68">
    <cfRule type="notContainsBlanks" dxfId="11525" priority="4410">
      <formula>LEN(TRIM(F67))&gt;0</formula>
    </cfRule>
  </conditionalFormatting>
  <conditionalFormatting sqref="E67:E68">
    <cfRule type="notContainsBlanks" dxfId="11524" priority="4409">
      <formula>LEN(TRIM(E67))&gt;0</formula>
    </cfRule>
  </conditionalFormatting>
  <conditionalFormatting sqref="C67:C68">
    <cfRule type="notContainsBlanks" dxfId="11523" priority="4407">
      <formula>LEN(TRIM(C67))&gt;0</formula>
    </cfRule>
  </conditionalFormatting>
  <conditionalFormatting sqref="I67:I68">
    <cfRule type="notContainsBlanks" dxfId="11522" priority="4406">
      <formula>LEN(TRIM(I67))&gt;0</formula>
    </cfRule>
  </conditionalFormatting>
  <conditionalFormatting sqref="T67:T68">
    <cfRule type="cellIs" dxfId="11521" priority="4404" operator="equal">
      <formula>"NO"</formula>
    </cfRule>
    <cfRule type="cellIs" dxfId="11520" priority="4405" operator="equal">
      <formula>"SI"</formula>
    </cfRule>
  </conditionalFormatting>
  <conditionalFormatting sqref="S71:S72">
    <cfRule type="cellIs" dxfId="11519" priority="4402" operator="greaterThan">
      <formula>0</formula>
    </cfRule>
    <cfRule type="top10" dxfId="11518" priority="4403" rank="10"/>
  </conditionalFormatting>
  <conditionalFormatting sqref="S75:S76">
    <cfRule type="cellIs" dxfId="11517" priority="4400" operator="greaterThan">
      <formula>0</formula>
    </cfRule>
    <cfRule type="top10" dxfId="11516" priority="4401" rank="10"/>
  </conditionalFormatting>
  <conditionalFormatting sqref="G75:G76">
    <cfRule type="notContainsBlanks" dxfId="11515" priority="4399">
      <formula>LEN(TRIM(G75))&gt;0</formula>
    </cfRule>
  </conditionalFormatting>
  <conditionalFormatting sqref="F75:F76">
    <cfRule type="notContainsBlanks" dxfId="11514" priority="4398">
      <formula>LEN(TRIM(F75))&gt;0</formula>
    </cfRule>
  </conditionalFormatting>
  <conditionalFormatting sqref="E75:E76">
    <cfRule type="notContainsBlanks" dxfId="11513" priority="4397">
      <formula>LEN(TRIM(E75))&gt;0</formula>
    </cfRule>
  </conditionalFormatting>
  <conditionalFormatting sqref="C75:C76">
    <cfRule type="notContainsBlanks" dxfId="11512" priority="4395">
      <formula>LEN(TRIM(C75))&gt;0</formula>
    </cfRule>
  </conditionalFormatting>
  <conditionalFormatting sqref="I75:I76">
    <cfRule type="notContainsBlanks" dxfId="11511" priority="4394">
      <formula>LEN(TRIM(I75))&gt;0</formula>
    </cfRule>
  </conditionalFormatting>
  <conditionalFormatting sqref="S79:S80">
    <cfRule type="cellIs" dxfId="11510" priority="4392" operator="greaterThan">
      <formula>0</formula>
    </cfRule>
    <cfRule type="top10" dxfId="11509" priority="4393" rank="10"/>
  </conditionalFormatting>
  <conditionalFormatting sqref="S83:S84">
    <cfRule type="cellIs" dxfId="11508" priority="4390" operator="greaterThan">
      <formula>0</formula>
    </cfRule>
    <cfRule type="top10" dxfId="11507" priority="4391" rank="10"/>
  </conditionalFormatting>
  <conditionalFormatting sqref="G83:G84">
    <cfRule type="notContainsBlanks" dxfId="11506" priority="4389">
      <formula>LEN(TRIM(G83))&gt;0</formula>
    </cfRule>
  </conditionalFormatting>
  <conditionalFormatting sqref="F83:F84">
    <cfRule type="notContainsBlanks" dxfId="11505" priority="4388">
      <formula>LEN(TRIM(F83))&gt;0</formula>
    </cfRule>
  </conditionalFormatting>
  <conditionalFormatting sqref="E83:E84">
    <cfRule type="notContainsBlanks" dxfId="11504" priority="4387">
      <formula>LEN(TRIM(E83))&gt;0</formula>
    </cfRule>
  </conditionalFormatting>
  <conditionalFormatting sqref="C83:C84">
    <cfRule type="notContainsBlanks" dxfId="11503" priority="4385">
      <formula>LEN(TRIM(C83))&gt;0</formula>
    </cfRule>
  </conditionalFormatting>
  <conditionalFormatting sqref="I83:I84">
    <cfRule type="notContainsBlanks" dxfId="11502" priority="4384">
      <formula>LEN(TRIM(I83))&gt;0</formula>
    </cfRule>
  </conditionalFormatting>
  <conditionalFormatting sqref="G71:G72">
    <cfRule type="notContainsBlanks" dxfId="11501" priority="4383">
      <formula>LEN(TRIM(G71))&gt;0</formula>
    </cfRule>
  </conditionalFormatting>
  <conditionalFormatting sqref="F71:F72">
    <cfRule type="notContainsBlanks" dxfId="11500" priority="4382">
      <formula>LEN(TRIM(F71))&gt;0</formula>
    </cfRule>
  </conditionalFormatting>
  <conditionalFormatting sqref="E71:E72">
    <cfRule type="notContainsBlanks" dxfId="11499" priority="4381">
      <formula>LEN(TRIM(E71))&gt;0</formula>
    </cfRule>
  </conditionalFormatting>
  <conditionalFormatting sqref="C71:C72">
    <cfRule type="notContainsBlanks" dxfId="11498" priority="4379">
      <formula>LEN(TRIM(C71))&gt;0</formula>
    </cfRule>
  </conditionalFormatting>
  <conditionalFormatting sqref="G79:G80">
    <cfRule type="notContainsBlanks" dxfId="11497" priority="4378">
      <formula>LEN(TRIM(G79))&gt;0</formula>
    </cfRule>
  </conditionalFormatting>
  <conditionalFormatting sqref="F79:F80">
    <cfRule type="notContainsBlanks" dxfId="11496" priority="4377">
      <formula>LEN(TRIM(F79))&gt;0</formula>
    </cfRule>
  </conditionalFormatting>
  <conditionalFormatting sqref="E79:E80">
    <cfRule type="notContainsBlanks" dxfId="11495" priority="4376">
      <formula>LEN(TRIM(E79))&gt;0</formula>
    </cfRule>
  </conditionalFormatting>
  <conditionalFormatting sqref="C79:C80">
    <cfRule type="notContainsBlanks" dxfId="11494" priority="4374">
      <formula>LEN(TRIM(C79))&gt;0</formula>
    </cfRule>
  </conditionalFormatting>
  <conditionalFormatting sqref="I71:I72">
    <cfRule type="notContainsBlanks" dxfId="11493" priority="4373">
      <formula>LEN(TRIM(I71))&gt;0</formula>
    </cfRule>
  </conditionalFormatting>
  <conditionalFormatting sqref="I79:I80">
    <cfRule type="notContainsBlanks" dxfId="11492" priority="4372">
      <formula>LEN(TRIM(I79))&gt;0</formula>
    </cfRule>
  </conditionalFormatting>
  <conditionalFormatting sqref="S87">
    <cfRule type="expression" dxfId="11491" priority="4370">
      <formula>$S$33&gt;0</formula>
    </cfRule>
    <cfRule type="cellIs" dxfId="11490" priority="4371" operator="equal">
      <formula>0</formula>
    </cfRule>
  </conditionalFormatting>
  <conditionalFormatting sqref="S88">
    <cfRule type="expression" dxfId="11489" priority="4368">
      <formula>$S$33&gt;0</formula>
    </cfRule>
    <cfRule type="cellIs" dxfId="11488" priority="4369" operator="equal">
      <formula>0</formula>
    </cfRule>
  </conditionalFormatting>
  <conditionalFormatting sqref="U79:U82">
    <cfRule type="cellIs" dxfId="11487" priority="4360" operator="equal">
      <formula>0</formula>
    </cfRule>
    <cfRule type="cellIs" dxfId="11486" priority="4361" operator="equal">
      <formula>1</formula>
    </cfRule>
  </conditionalFormatting>
  <conditionalFormatting sqref="U83:U86">
    <cfRule type="cellIs" dxfId="11485" priority="4358" operator="equal">
      <formula>0</formula>
    </cfRule>
    <cfRule type="cellIs" dxfId="11484" priority="4359" operator="equal">
      <formula>1</formula>
    </cfRule>
  </conditionalFormatting>
  <conditionalFormatting sqref="N71:N72">
    <cfRule type="expression" dxfId="11483" priority="4355">
      <formula>N71=" "</formula>
    </cfRule>
    <cfRule type="expression" dxfId="11482" priority="4356">
      <formula>N71="NO PRESENTÓ CERTIFICADO"</formula>
    </cfRule>
    <cfRule type="expression" dxfId="11481" priority="4357">
      <formula>N71="PRESENTÓ CERTIFICADO"</formula>
    </cfRule>
  </conditionalFormatting>
  <conditionalFormatting sqref="O71:O72">
    <cfRule type="cellIs" dxfId="11480" priority="4337" operator="equal">
      <formula>"PENDIENTE POR DESCRIPCIÓN"</formula>
    </cfRule>
    <cfRule type="cellIs" dxfId="11479" priority="4338" operator="equal">
      <formula>"DESCRIPCIÓN INSUFICIENTE"</formula>
    </cfRule>
    <cfRule type="cellIs" dxfId="11478" priority="4339" operator="equal">
      <formula>"NO ESTÁ ACORDE A ITEM 5.2.2 (T.R.)"</formula>
    </cfRule>
    <cfRule type="cellIs" dxfId="11477" priority="4340" operator="equal">
      <formula>"ACORDE A ITEM 5.2.2 (T.R.)"</formula>
    </cfRule>
    <cfRule type="cellIs" dxfId="11476" priority="4347" operator="equal">
      <formula>"PENDIENTE POR DESCRIPCIÓN"</formula>
    </cfRule>
    <cfRule type="cellIs" dxfId="11475" priority="4349" operator="equal">
      <formula>"DESCRIPCIÓN INSUFICIENTE"</formula>
    </cfRule>
    <cfRule type="cellIs" dxfId="11474" priority="4350" operator="equal">
      <formula>"NO ESTÁ ACORDE A ITEM 5.2.1 (T.R.)"</formula>
    </cfRule>
    <cfRule type="cellIs" dxfId="11473" priority="4351" operator="equal">
      <formula>"ACORDE A ITEM 5.2.1 (T.R.)"</formula>
    </cfRule>
  </conditionalFormatting>
  <conditionalFormatting sqref="Q71:Q72">
    <cfRule type="containsBlanks" dxfId="11472" priority="4342">
      <formula>LEN(TRIM(Q71))=0</formula>
    </cfRule>
    <cfRule type="cellIs" dxfId="11471" priority="4348" operator="equal">
      <formula>"REQUERIMIENTOS SUBSANADOS"</formula>
    </cfRule>
    <cfRule type="containsText" dxfId="11470" priority="4352" operator="containsText" text="NO SUBSANABLE">
      <formula>NOT(ISERROR(SEARCH("NO SUBSANABLE",Q71)))</formula>
    </cfRule>
    <cfRule type="containsText" dxfId="11469" priority="4353" operator="containsText" text="PENDIENTES POR SUBSANAR">
      <formula>NOT(ISERROR(SEARCH("PENDIENTES POR SUBSANAR",Q71)))</formula>
    </cfRule>
    <cfRule type="containsText" dxfId="11468" priority="4354" operator="containsText" text="SIN OBSERVACIÓN">
      <formula>NOT(ISERROR(SEARCH("SIN OBSERVACIÓN",Q71)))</formula>
    </cfRule>
  </conditionalFormatting>
  <conditionalFormatting sqref="R71:R72">
    <cfRule type="containsBlanks" dxfId="11467" priority="4341">
      <formula>LEN(TRIM(R71))=0</formula>
    </cfRule>
    <cfRule type="cellIs" dxfId="11466" priority="4343" operator="equal">
      <formula>"NO CUMPLEN CON LO SOLICITADO"</formula>
    </cfRule>
    <cfRule type="cellIs" dxfId="11465" priority="4344" operator="equal">
      <formula>"CUMPLEN CON LO SOLICITADO"</formula>
    </cfRule>
    <cfRule type="cellIs" dxfId="11464" priority="4345" operator="equal">
      <formula>"PENDIENTES"</formula>
    </cfRule>
    <cfRule type="cellIs" dxfId="11463" priority="4346" operator="equal">
      <formula>"NINGUNO"</formula>
    </cfRule>
  </conditionalFormatting>
  <conditionalFormatting sqref="P71:P72">
    <cfRule type="expression" dxfId="11462" priority="4332">
      <formula>Q71="NO SUBSANABLE"</formula>
    </cfRule>
    <cfRule type="expression" dxfId="11461" priority="4333">
      <formula>Q71="REQUERIMIENTOS SUBSANADOS"</formula>
    </cfRule>
    <cfRule type="expression" dxfId="11460" priority="4334">
      <formula>Q71="PENDIENTES POR SUBSANAR"</formula>
    </cfRule>
    <cfRule type="expression" dxfId="11459" priority="4335">
      <formula>Q71="SIN OBSERVACIÓN"</formula>
    </cfRule>
    <cfRule type="containsBlanks" dxfId="11458" priority="4336">
      <formula>LEN(TRIM(P71))=0</formula>
    </cfRule>
  </conditionalFormatting>
  <conditionalFormatting sqref="N75:N76">
    <cfRule type="expression" dxfId="11457" priority="4329">
      <formula>N75=" "</formula>
    </cfRule>
    <cfRule type="expression" dxfId="11456" priority="4330">
      <formula>N75="NO PRESENTÓ CERTIFICADO"</formula>
    </cfRule>
    <cfRule type="expression" dxfId="11455" priority="4331">
      <formula>N75="PRESENTÓ CERTIFICADO"</formula>
    </cfRule>
  </conditionalFormatting>
  <conditionalFormatting sqref="O75:O76">
    <cfRule type="cellIs" dxfId="11454" priority="4311" operator="equal">
      <formula>"PENDIENTE POR DESCRIPCIÓN"</formula>
    </cfRule>
    <cfRule type="cellIs" dxfId="11453" priority="4312" operator="equal">
      <formula>"DESCRIPCIÓN INSUFICIENTE"</formula>
    </cfRule>
    <cfRule type="cellIs" dxfId="11452" priority="4313" operator="equal">
      <formula>"NO ESTÁ ACORDE A ITEM 5.2.2 (T.R.)"</formula>
    </cfRule>
    <cfRule type="cellIs" dxfId="11451" priority="4314" operator="equal">
      <formula>"ACORDE A ITEM 5.2.2 (T.R.)"</formula>
    </cfRule>
    <cfRule type="cellIs" dxfId="11450" priority="4321" operator="equal">
      <formula>"PENDIENTE POR DESCRIPCIÓN"</formula>
    </cfRule>
    <cfRule type="cellIs" dxfId="11449" priority="4323" operator="equal">
      <formula>"DESCRIPCIÓN INSUFICIENTE"</formula>
    </cfRule>
    <cfRule type="cellIs" dxfId="11448" priority="4324" operator="equal">
      <formula>"NO ESTÁ ACORDE A ITEM 5.2.1 (T.R.)"</formula>
    </cfRule>
    <cfRule type="cellIs" dxfId="11447" priority="4325" operator="equal">
      <formula>"ACORDE A ITEM 5.2.1 (T.R.)"</formula>
    </cfRule>
  </conditionalFormatting>
  <conditionalFormatting sqref="Q75:Q76">
    <cfRule type="containsBlanks" dxfId="11446" priority="4316">
      <formula>LEN(TRIM(Q75))=0</formula>
    </cfRule>
    <cfRule type="cellIs" dxfId="11445" priority="4322" operator="equal">
      <formula>"REQUERIMIENTOS SUBSANADOS"</formula>
    </cfRule>
    <cfRule type="containsText" dxfId="11444" priority="4326" operator="containsText" text="NO SUBSANABLE">
      <formula>NOT(ISERROR(SEARCH("NO SUBSANABLE",Q75)))</formula>
    </cfRule>
    <cfRule type="containsText" dxfId="11443" priority="4327" operator="containsText" text="PENDIENTES POR SUBSANAR">
      <formula>NOT(ISERROR(SEARCH("PENDIENTES POR SUBSANAR",Q75)))</formula>
    </cfRule>
    <cfRule type="containsText" dxfId="11442" priority="4328" operator="containsText" text="SIN OBSERVACIÓN">
      <formula>NOT(ISERROR(SEARCH("SIN OBSERVACIÓN",Q75)))</formula>
    </cfRule>
  </conditionalFormatting>
  <conditionalFormatting sqref="R75:R76">
    <cfRule type="containsBlanks" dxfId="11441" priority="4315">
      <formula>LEN(TRIM(R75))=0</formula>
    </cfRule>
    <cfRule type="cellIs" dxfId="11440" priority="4317" operator="equal">
      <formula>"NO CUMPLEN CON LO SOLICITADO"</formula>
    </cfRule>
    <cfRule type="cellIs" dxfId="11439" priority="4318" operator="equal">
      <formula>"CUMPLEN CON LO SOLICITADO"</formula>
    </cfRule>
    <cfRule type="cellIs" dxfId="11438" priority="4319" operator="equal">
      <formula>"PENDIENTES"</formula>
    </cfRule>
    <cfRule type="cellIs" dxfId="11437" priority="4320" operator="equal">
      <formula>"NINGUNO"</formula>
    </cfRule>
  </conditionalFormatting>
  <conditionalFormatting sqref="P75:P76">
    <cfRule type="expression" dxfId="11436" priority="4306">
      <formula>Q75="NO SUBSANABLE"</formula>
    </cfRule>
    <cfRule type="expression" dxfId="11435" priority="4307">
      <formula>Q75="REQUERIMIENTOS SUBSANADOS"</formula>
    </cfRule>
    <cfRule type="expression" dxfId="11434" priority="4308">
      <formula>Q75="PENDIENTES POR SUBSANAR"</formula>
    </cfRule>
    <cfRule type="expression" dxfId="11433" priority="4309">
      <formula>Q75="SIN OBSERVACIÓN"</formula>
    </cfRule>
    <cfRule type="containsBlanks" dxfId="11432" priority="4310">
      <formula>LEN(TRIM(P75))=0</formula>
    </cfRule>
  </conditionalFormatting>
  <conditionalFormatting sqref="N79:N80">
    <cfRule type="expression" dxfId="11431" priority="4303">
      <formula>N79=" "</formula>
    </cfRule>
    <cfRule type="expression" dxfId="11430" priority="4304">
      <formula>N79="NO PRESENTÓ CERTIFICADO"</formula>
    </cfRule>
    <cfRule type="expression" dxfId="11429" priority="4305">
      <formula>N79="PRESENTÓ CERTIFICADO"</formula>
    </cfRule>
  </conditionalFormatting>
  <conditionalFormatting sqref="O79:O80">
    <cfRule type="cellIs" dxfId="11428" priority="4285" operator="equal">
      <formula>"PENDIENTE POR DESCRIPCIÓN"</formula>
    </cfRule>
    <cfRule type="cellIs" dxfId="11427" priority="4286" operator="equal">
      <formula>"DESCRIPCIÓN INSUFICIENTE"</formula>
    </cfRule>
    <cfRule type="cellIs" dxfId="11426" priority="4287" operator="equal">
      <formula>"NO ESTÁ ACORDE A ITEM 5.2.2 (T.R.)"</formula>
    </cfRule>
    <cfRule type="cellIs" dxfId="11425" priority="4288" operator="equal">
      <formula>"ACORDE A ITEM 5.2.2 (T.R.)"</formula>
    </cfRule>
    <cfRule type="cellIs" dxfId="11424" priority="4295" operator="equal">
      <formula>"PENDIENTE POR DESCRIPCIÓN"</formula>
    </cfRule>
    <cfRule type="cellIs" dxfId="11423" priority="4297" operator="equal">
      <formula>"DESCRIPCIÓN INSUFICIENTE"</formula>
    </cfRule>
    <cfRule type="cellIs" dxfId="11422" priority="4298" operator="equal">
      <formula>"NO ESTÁ ACORDE A ITEM 5.2.1 (T.R.)"</formula>
    </cfRule>
    <cfRule type="cellIs" dxfId="11421" priority="4299" operator="equal">
      <formula>"ACORDE A ITEM 5.2.1 (T.R.)"</formula>
    </cfRule>
  </conditionalFormatting>
  <conditionalFormatting sqref="Q79:Q80">
    <cfRule type="containsBlanks" dxfId="11420" priority="4290">
      <formula>LEN(TRIM(Q79))=0</formula>
    </cfRule>
    <cfRule type="cellIs" dxfId="11419" priority="4296" operator="equal">
      <formula>"REQUERIMIENTOS SUBSANADOS"</formula>
    </cfRule>
    <cfRule type="containsText" dxfId="11418" priority="4300" operator="containsText" text="NO SUBSANABLE">
      <formula>NOT(ISERROR(SEARCH("NO SUBSANABLE",Q79)))</formula>
    </cfRule>
    <cfRule type="containsText" dxfId="11417" priority="4301" operator="containsText" text="PENDIENTES POR SUBSANAR">
      <formula>NOT(ISERROR(SEARCH("PENDIENTES POR SUBSANAR",Q79)))</formula>
    </cfRule>
    <cfRule type="containsText" dxfId="11416" priority="4302" operator="containsText" text="SIN OBSERVACIÓN">
      <formula>NOT(ISERROR(SEARCH("SIN OBSERVACIÓN",Q79)))</formula>
    </cfRule>
  </conditionalFormatting>
  <conditionalFormatting sqref="R79:R80">
    <cfRule type="containsBlanks" dxfId="11415" priority="4289">
      <formula>LEN(TRIM(R79))=0</formula>
    </cfRule>
    <cfRule type="cellIs" dxfId="11414" priority="4291" operator="equal">
      <formula>"NO CUMPLEN CON LO SOLICITADO"</formula>
    </cfRule>
    <cfRule type="cellIs" dxfId="11413" priority="4292" operator="equal">
      <formula>"CUMPLEN CON LO SOLICITADO"</formula>
    </cfRule>
    <cfRule type="cellIs" dxfId="11412" priority="4293" operator="equal">
      <formula>"PENDIENTES"</formula>
    </cfRule>
    <cfRule type="cellIs" dxfId="11411" priority="4294" operator="equal">
      <formula>"NINGUNO"</formula>
    </cfRule>
  </conditionalFormatting>
  <conditionalFormatting sqref="P79:P80">
    <cfRule type="expression" dxfId="11410" priority="4280">
      <formula>Q79="NO SUBSANABLE"</formula>
    </cfRule>
    <cfRule type="expression" dxfId="11409" priority="4281">
      <formula>Q79="REQUERIMIENTOS SUBSANADOS"</formula>
    </cfRule>
    <cfRule type="expression" dxfId="11408" priority="4282">
      <formula>Q79="PENDIENTES POR SUBSANAR"</formula>
    </cfRule>
    <cfRule type="expression" dxfId="11407" priority="4283">
      <formula>Q79="SIN OBSERVACIÓN"</formula>
    </cfRule>
    <cfRule type="containsBlanks" dxfId="11406" priority="4284">
      <formula>LEN(TRIM(P79))=0</formula>
    </cfRule>
  </conditionalFormatting>
  <conditionalFormatting sqref="N83:N84">
    <cfRule type="expression" dxfId="11405" priority="4277">
      <formula>N83=" "</formula>
    </cfRule>
    <cfRule type="expression" dxfId="11404" priority="4278">
      <formula>N83="NO PRESENTÓ CERTIFICADO"</formula>
    </cfRule>
    <cfRule type="expression" dxfId="11403" priority="4279">
      <formula>N83="PRESENTÓ CERTIFICADO"</formula>
    </cfRule>
  </conditionalFormatting>
  <conditionalFormatting sqref="O83:O84">
    <cfRule type="cellIs" dxfId="11402" priority="4259" operator="equal">
      <formula>"PENDIENTE POR DESCRIPCIÓN"</formula>
    </cfRule>
    <cfRule type="cellIs" dxfId="11401" priority="4260" operator="equal">
      <formula>"DESCRIPCIÓN INSUFICIENTE"</formula>
    </cfRule>
    <cfRule type="cellIs" dxfId="11400" priority="4261" operator="equal">
      <formula>"NO ESTÁ ACORDE A ITEM 5.2.2 (T.R.)"</formula>
    </cfRule>
    <cfRule type="cellIs" dxfId="11399" priority="4262" operator="equal">
      <formula>"ACORDE A ITEM 5.2.2 (T.R.)"</formula>
    </cfRule>
    <cfRule type="cellIs" dxfId="11398" priority="4269" operator="equal">
      <formula>"PENDIENTE POR DESCRIPCIÓN"</formula>
    </cfRule>
    <cfRule type="cellIs" dxfId="11397" priority="4271" operator="equal">
      <formula>"DESCRIPCIÓN INSUFICIENTE"</formula>
    </cfRule>
    <cfRule type="cellIs" dxfId="11396" priority="4272" operator="equal">
      <formula>"NO ESTÁ ACORDE A ITEM 5.2.1 (T.R.)"</formula>
    </cfRule>
    <cfRule type="cellIs" dxfId="11395" priority="4273" operator="equal">
      <formula>"ACORDE A ITEM 5.2.1 (T.R.)"</formula>
    </cfRule>
  </conditionalFormatting>
  <conditionalFormatting sqref="Q83:Q84">
    <cfRule type="containsBlanks" dxfId="11394" priority="4264">
      <formula>LEN(TRIM(Q83))=0</formula>
    </cfRule>
    <cfRule type="cellIs" dxfId="11393" priority="4270" operator="equal">
      <formula>"REQUERIMIENTOS SUBSANADOS"</formula>
    </cfRule>
    <cfRule type="containsText" dxfId="11392" priority="4274" operator="containsText" text="NO SUBSANABLE">
      <formula>NOT(ISERROR(SEARCH("NO SUBSANABLE",Q83)))</formula>
    </cfRule>
    <cfRule type="containsText" dxfId="11391" priority="4275" operator="containsText" text="PENDIENTES POR SUBSANAR">
      <formula>NOT(ISERROR(SEARCH("PENDIENTES POR SUBSANAR",Q83)))</formula>
    </cfRule>
    <cfRule type="containsText" dxfId="11390" priority="4276" operator="containsText" text="SIN OBSERVACIÓN">
      <formula>NOT(ISERROR(SEARCH("SIN OBSERVACIÓN",Q83)))</formula>
    </cfRule>
  </conditionalFormatting>
  <conditionalFormatting sqref="R83:R84">
    <cfRule type="containsBlanks" dxfId="11389" priority="4263">
      <formula>LEN(TRIM(R83))=0</formula>
    </cfRule>
    <cfRule type="cellIs" dxfId="11388" priority="4265" operator="equal">
      <formula>"NO CUMPLEN CON LO SOLICITADO"</formula>
    </cfRule>
    <cfRule type="cellIs" dxfId="11387" priority="4266" operator="equal">
      <formula>"CUMPLEN CON LO SOLICITADO"</formula>
    </cfRule>
    <cfRule type="cellIs" dxfId="11386" priority="4267" operator="equal">
      <formula>"PENDIENTES"</formula>
    </cfRule>
    <cfRule type="cellIs" dxfId="11385" priority="4268" operator="equal">
      <formula>"NINGUNO"</formula>
    </cfRule>
  </conditionalFormatting>
  <conditionalFormatting sqref="P83:P84">
    <cfRule type="expression" dxfId="11384" priority="4254">
      <formula>Q83="NO SUBSANABLE"</formula>
    </cfRule>
    <cfRule type="expression" dxfId="11383" priority="4255">
      <formula>Q83="REQUERIMIENTOS SUBSANADOS"</formula>
    </cfRule>
    <cfRule type="expression" dxfId="11382" priority="4256">
      <formula>Q83="PENDIENTES POR SUBSANAR"</formula>
    </cfRule>
    <cfRule type="expression" dxfId="11381" priority="4257">
      <formula>Q83="SIN OBSERVACIÓN"</formula>
    </cfRule>
    <cfRule type="containsBlanks" dxfId="11380" priority="4258">
      <formula>LEN(TRIM(P83))=0</formula>
    </cfRule>
  </conditionalFormatting>
  <conditionalFormatting sqref="J67:J70 J74">
    <cfRule type="cellIs" dxfId="11379" priority="4252" operator="equal">
      <formula>"NO CUMPLE"</formula>
    </cfRule>
    <cfRule type="cellIs" dxfId="11378" priority="4253" operator="equal">
      <formula>"CUMPLE"</formula>
    </cfRule>
  </conditionalFormatting>
  <conditionalFormatting sqref="J78">
    <cfRule type="cellIs" dxfId="11377" priority="4250" operator="equal">
      <formula>"NO CUMPLE"</formula>
    </cfRule>
    <cfRule type="cellIs" dxfId="11376" priority="4251" operator="equal">
      <formula>"CUMPLE"</formula>
    </cfRule>
  </conditionalFormatting>
  <conditionalFormatting sqref="J79:J82">
    <cfRule type="cellIs" dxfId="11375" priority="4248" operator="equal">
      <formula>"NO CUMPLE"</formula>
    </cfRule>
    <cfRule type="cellIs" dxfId="11374" priority="4249" operator="equal">
      <formula>"CUMPLE"</formula>
    </cfRule>
  </conditionalFormatting>
  <conditionalFormatting sqref="J83:J86">
    <cfRule type="cellIs" dxfId="11373" priority="4246" operator="equal">
      <formula>"NO CUMPLE"</formula>
    </cfRule>
    <cfRule type="cellIs" dxfId="11372" priority="4247" operator="equal">
      <formula>"CUMPLE"</formula>
    </cfRule>
  </conditionalFormatting>
  <conditionalFormatting sqref="N67">
    <cfRule type="expression" dxfId="11371" priority="4241">
      <formula>N67=" "</formula>
    </cfRule>
    <cfRule type="expression" dxfId="11370" priority="4242">
      <formula>N67="NO PRESENTÓ CERTIFICADO"</formula>
    </cfRule>
    <cfRule type="expression" dxfId="11369" priority="4243">
      <formula>N67="PRESENTÓ CERTIFICADO"</formula>
    </cfRule>
  </conditionalFormatting>
  <conditionalFormatting sqref="P67">
    <cfRule type="expression" dxfId="11368" priority="4228">
      <formula>Q67="NO SUBSANABLE"</formula>
    </cfRule>
    <cfRule type="expression" dxfId="11367" priority="4230">
      <formula>Q67="REQUERIMIENTOS SUBSANADOS"</formula>
    </cfRule>
    <cfRule type="expression" dxfId="11366" priority="4231">
      <formula>Q67="PENDIENTES POR SUBSANAR"</formula>
    </cfRule>
    <cfRule type="expression" dxfId="11365" priority="4236">
      <formula>Q67="SIN OBSERVACIÓN"</formula>
    </cfRule>
    <cfRule type="containsBlanks" dxfId="11364" priority="4237">
      <formula>LEN(TRIM(P67))=0</formula>
    </cfRule>
  </conditionalFormatting>
  <conditionalFormatting sqref="O67">
    <cfRule type="cellIs" dxfId="11363" priority="4218" operator="equal">
      <formula>"PENDIENTE POR DESCRIPCIÓN"</formula>
    </cfRule>
    <cfRule type="cellIs" dxfId="11362" priority="4219" operator="equal">
      <formula>"DESCRIPCIÓN INSUFICIENTE"</formula>
    </cfRule>
    <cfRule type="cellIs" dxfId="11361" priority="4220" operator="equal">
      <formula>"NO ESTÁ ACORDE A ITEM 5.2.2 (T.R.)"</formula>
    </cfRule>
    <cfRule type="cellIs" dxfId="11360" priority="4221" operator="equal">
      <formula>"ACORDE A ITEM 5.2.2 (T.R.)"</formula>
    </cfRule>
    <cfRule type="cellIs" dxfId="11359" priority="4229" operator="equal">
      <formula>"PENDIENTE POR DESCRIPCIÓN"</formula>
    </cfRule>
    <cfRule type="cellIs" dxfId="11358" priority="4233" operator="equal">
      <formula>"DESCRIPCIÓN INSUFICIENTE"</formula>
    </cfRule>
    <cfRule type="cellIs" dxfId="11357" priority="4234" operator="equal">
      <formula>"NO ESTÁ ACORDE A ITEM 5.2.1 (T.R.)"</formula>
    </cfRule>
    <cfRule type="cellIs" dxfId="11356" priority="4235" operator="equal">
      <formula>"ACORDE A ITEM 5.2.1 (T.R.)"</formula>
    </cfRule>
  </conditionalFormatting>
  <conditionalFormatting sqref="Q67">
    <cfRule type="containsBlanks" dxfId="11355" priority="4223">
      <formula>LEN(TRIM(Q67))=0</formula>
    </cfRule>
    <cfRule type="cellIs" dxfId="11354" priority="4232" operator="equal">
      <formula>"REQUERIMIENTOS SUBSANADOS"</formula>
    </cfRule>
    <cfRule type="containsText" dxfId="11353" priority="4238" operator="containsText" text="NO SUBSANABLE">
      <formula>NOT(ISERROR(SEARCH("NO SUBSANABLE",Q67)))</formula>
    </cfRule>
    <cfRule type="containsText" dxfId="11352" priority="4239" operator="containsText" text="PENDIENTES POR SUBSANAR">
      <formula>NOT(ISERROR(SEARCH("PENDIENTES POR SUBSANAR",Q67)))</formula>
    </cfRule>
    <cfRule type="containsText" dxfId="11351" priority="4240" operator="containsText" text="SIN OBSERVACIÓN">
      <formula>NOT(ISERROR(SEARCH("SIN OBSERVACIÓN",Q67)))</formula>
    </cfRule>
  </conditionalFormatting>
  <conditionalFormatting sqref="R67">
    <cfRule type="containsBlanks" dxfId="11350" priority="4222">
      <formula>LEN(TRIM(R67))=0</formula>
    </cfRule>
    <cfRule type="cellIs" dxfId="11349" priority="4224" operator="equal">
      <formula>"NO CUMPLEN CON LO SOLICITADO"</formula>
    </cfRule>
    <cfRule type="cellIs" dxfId="11348" priority="4225" operator="equal">
      <formula>"CUMPLEN CON LO SOLICITADO"</formula>
    </cfRule>
    <cfRule type="cellIs" dxfId="11347" priority="4226" operator="equal">
      <formula>"PENDIENTES"</formula>
    </cfRule>
    <cfRule type="cellIs" dxfId="11346" priority="4227" operator="equal">
      <formula>"NINGUNO"</formula>
    </cfRule>
  </conditionalFormatting>
  <conditionalFormatting sqref="K68">
    <cfRule type="expression" dxfId="11345" priority="4212">
      <formula>J68="NO CUMPLE"</formula>
    </cfRule>
    <cfRule type="expression" dxfId="11344" priority="4213">
      <formula>J68="CUMPLE"</formula>
    </cfRule>
  </conditionalFormatting>
  <conditionalFormatting sqref="M67">
    <cfRule type="expression" dxfId="11343" priority="4210">
      <formula>L67="NO CUMPLE"</formula>
    </cfRule>
    <cfRule type="expression" dxfId="11342" priority="4211">
      <formula>L67="CUMPLE"</formula>
    </cfRule>
  </conditionalFormatting>
  <conditionalFormatting sqref="L67:L70">
    <cfRule type="cellIs" dxfId="11341" priority="4208" operator="equal">
      <formula>"NO CUMPLE"</formula>
    </cfRule>
    <cfRule type="cellIs" dxfId="11340" priority="4209" operator="equal">
      <formula>"CUMPLE"</formula>
    </cfRule>
  </conditionalFormatting>
  <conditionalFormatting sqref="M68:M70">
    <cfRule type="expression" dxfId="11339" priority="4206">
      <formula>L68="NO CUMPLE"</formula>
    </cfRule>
    <cfRule type="expression" dxfId="11338" priority="4207">
      <formula>L68="CUMPLE"</formula>
    </cfRule>
  </conditionalFormatting>
  <conditionalFormatting sqref="K70">
    <cfRule type="expression" dxfId="11337" priority="4216">
      <formula>J71="NO CUMPLE"</formula>
    </cfRule>
    <cfRule type="expression" dxfId="11336" priority="4217">
      <formula>J71="CUMPLE"</formula>
    </cfRule>
  </conditionalFormatting>
  <conditionalFormatting sqref="K70">
    <cfRule type="expression" dxfId="11335" priority="4204">
      <formula>J71="NO CUMPLE"</formula>
    </cfRule>
    <cfRule type="expression" dxfId="11334" priority="4205">
      <formula>J71="CUMPLE"</formula>
    </cfRule>
  </conditionalFormatting>
  <conditionalFormatting sqref="L74">
    <cfRule type="cellIs" dxfId="11333" priority="4194" operator="equal">
      <formula>"NO CUMPLE"</formula>
    </cfRule>
    <cfRule type="cellIs" dxfId="11332" priority="4195" operator="equal">
      <formula>"CUMPLE"</formula>
    </cfRule>
  </conditionalFormatting>
  <conditionalFormatting sqref="M74">
    <cfRule type="expression" dxfId="11331" priority="4192">
      <formula>L74="NO CUMPLE"</formula>
    </cfRule>
    <cfRule type="expression" dxfId="11330" priority="4193">
      <formula>L74="CUMPLE"</formula>
    </cfRule>
  </conditionalFormatting>
  <conditionalFormatting sqref="K74">
    <cfRule type="expression" dxfId="11329" priority="4202">
      <formula>J75="NO CUMPLE"</formula>
    </cfRule>
    <cfRule type="expression" dxfId="11328" priority="4203">
      <formula>J75="CUMPLE"</formula>
    </cfRule>
  </conditionalFormatting>
  <conditionalFormatting sqref="K74">
    <cfRule type="expression" dxfId="11327" priority="4190">
      <formula>J75="NO CUMPLE"</formula>
    </cfRule>
    <cfRule type="expression" dxfId="11326" priority="4191">
      <formula>J75="CUMPLE"</formula>
    </cfRule>
  </conditionalFormatting>
  <conditionalFormatting sqref="L78">
    <cfRule type="cellIs" dxfId="11325" priority="4180" operator="equal">
      <formula>"NO CUMPLE"</formula>
    </cfRule>
    <cfRule type="cellIs" dxfId="11324" priority="4181" operator="equal">
      <formula>"CUMPLE"</formula>
    </cfRule>
  </conditionalFormatting>
  <conditionalFormatting sqref="M78">
    <cfRule type="expression" dxfId="11323" priority="4178">
      <formula>L78="NO CUMPLE"</formula>
    </cfRule>
    <cfRule type="expression" dxfId="11322" priority="4179">
      <formula>L78="CUMPLE"</formula>
    </cfRule>
  </conditionalFormatting>
  <conditionalFormatting sqref="K78">
    <cfRule type="expression" dxfId="11321" priority="4188">
      <formula>J79="NO CUMPLE"</formula>
    </cfRule>
    <cfRule type="expression" dxfId="11320" priority="4189">
      <formula>J79="CUMPLE"</formula>
    </cfRule>
  </conditionalFormatting>
  <conditionalFormatting sqref="K78">
    <cfRule type="expression" dxfId="11319" priority="4176">
      <formula>J79="NO CUMPLE"</formula>
    </cfRule>
    <cfRule type="expression" dxfId="11318" priority="4177">
      <formula>J79="CUMPLE"</formula>
    </cfRule>
  </conditionalFormatting>
  <conditionalFormatting sqref="K80">
    <cfRule type="expression" dxfId="11317" priority="4170">
      <formula>J80="NO CUMPLE"</formula>
    </cfRule>
    <cfRule type="expression" dxfId="11316" priority="4171">
      <formula>J80="CUMPLE"</formula>
    </cfRule>
  </conditionalFormatting>
  <conditionalFormatting sqref="M79">
    <cfRule type="expression" dxfId="11315" priority="4168">
      <formula>L79="NO CUMPLE"</formula>
    </cfRule>
    <cfRule type="expression" dxfId="11314" priority="4169">
      <formula>L79="CUMPLE"</formula>
    </cfRule>
  </conditionalFormatting>
  <conditionalFormatting sqref="L79:L82">
    <cfRule type="cellIs" dxfId="11313" priority="4166" operator="equal">
      <formula>"NO CUMPLE"</formula>
    </cfRule>
    <cfRule type="cellIs" dxfId="11312" priority="4167" operator="equal">
      <formula>"CUMPLE"</formula>
    </cfRule>
  </conditionalFormatting>
  <conditionalFormatting sqref="M80:M82">
    <cfRule type="expression" dxfId="11311" priority="4164">
      <formula>L80="NO CUMPLE"</formula>
    </cfRule>
    <cfRule type="expression" dxfId="11310" priority="4165">
      <formula>L80="CUMPLE"</formula>
    </cfRule>
  </conditionalFormatting>
  <conditionalFormatting sqref="K81:K82">
    <cfRule type="expression" dxfId="11309" priority="4174">
      <formula>J82="NO CUMPLE"</formula>
    </cfRule>
    <cfRule type="expression" dxfId="11308" priority="4175">
      <formula>J82="CUMPLE"</formula>
    </cfRule>
  </conditionalFormatting>
  <conditionalFormatting sqref="K82">
    <cfRule type="expression" dxfId="11307" priority="4162">
      <formula>J83="NO CUMPLE"</formula>
    </cfRule>
    <cfRule type="expression" dxfId="11306" priority="4163">
      <formula>J83="CUMPLE"</formula>
    </cfRule>
  </conditionalFormatting>
  <conditionalFormatting sqref="K84">
    <cfRule type="expression" dxfId="11305" priority="4156">
      <formula>J84="NO CUMPLE"</formula>
    </cfRule>
    <cfRule type="expression" dxfId="11304" priority="4157">
      <formula>J84="CUMPLE"</formula>
    </cfRule>
  </conditionalFormatting>
  <conditionalFormatting sqref="M83">
    <cfRule type="expression" dxfId="11303" priority="4154">
      <formula>L83="NO CUMPLE"</formula>
    </cfRule>
    <cfRule type="expression" dxfId="11302" priority="4155">
      <formula>L83="CUMPLE"</formula>
    </cfRule>
  </conditionalFormatting>
  <conditionalFormatting sqref="L83:L86">
    <cfRule type="cellIs" dxfId="11301" priority="4152" operator="equal">
      <formula>"NO CUMPLE"</formula>
    </cfRule>
    <cfRule type="cellIs" dxfId="11300" priority="4153" operator="equal">
      <formula>"CUMPLE"</formula>
    </cfRule>
  </conditionalFormatting>
  <conditionalFormatting sqref="M84:M86">
    <cfRule type="expression" dxfId="11299" priority="4150">
      <formula>L84="NO CUMPLE"</formula>
    </cfRule>
    <cfRule type="expression" dxfId="11298" priority="4151">
      <formula>L84="CUMPLE"</formula>
    </cfRule>
  </conditionalFormatting>
  <conditionalFormatting sqref="K85:K86">
    <cfRule type="expression" dxfId="11297" priority="4160">
      <formula>J86="NO CUMPLE"</formula>
    </cfRule>
    <cfRule type="expression" dxfId="11296" priority="4161">
      <formula>J86="CUMPLE"</formula>
    </cfRule>
  </conditionalFormatting>
  <conditionalFormatting sqref="K86">
    <cfRule type="expression" dxfId="11295" priority="4148">
      <formula>J87="NO CUMPLE"</formula>
    </cfRule>
    <cfRule type="expression" dxfId="11294" priority="4149">
      <formula>J87="CUMPLE"</formula>
    </cfRule>
  </conditionalFormatting>
  <conditionalFormatting sqref="T114">
    <cfRule type="cellIs" dxfId="11293" priority="4146" operator="equal">
      <formula>"NO CUMPLE"</formula>
    </cfRule>
    <cfRule type="cellIs" dxfId="11292" priority="4147" operator="equal">
      <formula>"CUMPLE"</formula>
    </cfRule>
  </conditionalFormatting>
  <conditionalFormatting sqref="B114">
    <cfRule type="cellIs" dxfId="11291" priority="4144" operator="equal">
      <formula>"NO CUMPLE CON LA EXPERIENCIA REQUERIDA"</formula>
    </cfRule>
    <cfRule type="cellIs" dxfId="11290" priority="4145" operator="equal">
      <formula>"CUMPLE CON LA EXPERIENCIA REQUERIDA"</formula>
    </cfRule>
  </conditionalFormatting>
  <conditionalFormatting sqref="H94:H95 H98:H99 H102:H103 H106:H107 H110:H111">
    <cfRule type="notContainsBlanks" dxfId="11289" priority="4143">
      <formula>LEN(TRIM(H94))&gt;0</formula>
    </cfRule>
  </conditionalFormatting>
  <conditionalFormatting sqref="G94:G95">
    <cfRule type="notContainsBlanks" dxfId="11288" priority="4142">
      <formula>LEN(TRIM(G94))&gt;0</formula>
    </cfRule>
  </conditionalFormatting>
  <conditionalFormatting sqref="F94:F95">
    <cfRule type="notContainsBlanks" dxfId="11287" priority="4141">
      <formula>LEN(TRIM(F94))&gt;0</formula>
    </cfRule>
  </conditionalFormatting>
  <conditionalFormatting sqref="E94:E95">
    <cfRule type="notContainsBlanks" dxfId="11286" priority="4140">
      <formula>LEN(TRIM(E94))&gt;0</formula>
    </cfRule>
  </conditionalFormatting>
  <conditionalFormatting sqref="D94:D95">
    <cfRule type="notContainsBlanks" dxfId="11285" priority="4139">
      <formula>LEN(TRIM(D94))&gt;0</formula>
    </cfRule>
  </conditionalFormatting>
  <conditionalFormatting sqref="C94:C95">
    <cfRule type="notContainsBlanks" dxfId="11284" priority="4138">
      <formula>LEN(TRIM(C94))&gt;0</formula>
    </cfRule>
  </conditionalFormatting>
  <conditionalFormatting sqref="I94:I95">
    <cfRule type="notContainsBlanks" dxfId="11283" priority="4137">
      <formula>LEN(TRIM(I94))&gt;0</formula>
    </cfRule>
  </conditionalFormatting>
  <conditionalFormatting sqref="T94:T95">
    <cfRule type="cellIs" dxfId="11282" priority="4135" operator="equal">
      <formula>"NO"</formula>
    </cfRule>
    <cfRule type="cellIs" dxfId="11281" priority="4136" operator="equal">
      <formula>"SI"</formula>
    </cfRule>
  </conditionalFormatting>
  <conditionalFormatting sqref="S98:S99">
    <cfRule type="cellIs" dxfId="11280" priority="4133" operator="greaterThan">
      <formula>0</formula>
    </cfRule>
    <cfRule type="top10" dxfId="11279" priority="4134" rank="10"/>
  </conditionalFormatting>
  <conditionalFormatting sqref="S102:S103">
    <cfRule type="cellIs" dxfId="11278" priority="4131" operator="greaterThan">
      <formula>0</formula>
    </cfRule>
    <cfRule type="top10" dxfId="11277" priority="4132" rank="10"/>
  </conditionalFormatting>
  <conditionalFormatting sqref="G102:G103">
    <cfRule type="notContainsBlanks" dxfId="11276" priority="4130">
      <formula>LEN(TRIM(G102))&gt;0</formula>
    </cfRule>
  </conditionalFormatting>
  <conditionalFormatting sqref="F102:F103">
    <cfRule type="notContainsBlanks" dxfId="11275" priority="4129">
      <formula>LEN(TRIM(F102))&gt;0</formula>
    </cfRule>
  </conditionalFormatting>
  <conditionalFormatting sqref="E102:E103">
    <cfRule type="notContainsBlanks" dxfId="11274" priority="4128">
      <formula>LEN(TRIM(E102))&gt;0</formula>
    </cfRule>
  </conditionalFormatting>
  <conditionalFormatting sqref="D102:D103">
    <cfRule type="notContainsBlanks" dxfId="11273" priority="4127">
      <formula>LEN(TRIM(D102))&gt;0</formula>
    </cfRule>
  </conditionalFormatting>
  <conditionalFormatting sqref="C102:C103">
    <cfRule type="notContainsBlanks" dxfId="11272" priority="4126">
      <formula>LEN(TRIM(C102))&gt;0</formula>
    </cfRule>
  </conditionalFormatting>
  <conditionalFormatting sqref="I102:I103">
    <cfRule type="notContainsBlanks" dxfId="11271" priority="4125">
      <formula>LEN(TRIM(I102))&gt;0</formula>
    </cfRule>
  </conditionalFormatting>
  <conditionalFormatting sqref="S106:S107">
    <cfRule type="cellIs" dxfId="11270" priority="4123" operator="greaterThan">
      <formula>0</formula>
    </cfRule>
    <cfRule type="top10" dxfId="11269" priority="4124" rank="10"/>
  </conditionalFormatting>
  <conditionalFormatting sqref="S110:S111">
    <cfRule type="cellIs" dxfId="11268" priority="4121" operator="greaterThan">
      <formula>0</formula>
    </cfRule>
    <cfRule type="top10" dxfId="11267" priority="4122" rank="10"/>
  </conditionalFormatting>
  <conditionalFormatting sqref="G110:G111">
    <cfRule type="notContainsBlanks" dxfId="11266" priority="4120">
      <formula>LEN(TRIM(G110))&gt;0</formula>
    </cfRule>
  </conditionalFormatting>
  <conditionalFormatting sqref="F110:F111">
    <cfRule type="notContainsBlanks" dxfId="11265" priority="4119">
      <formula>LEN(TRIM(F110))&gt;0</formula>
    </cfRule>
  </conditionalFormatting>
  <conditionalFormatting sqref="E110:E111">
    <cfRule type="notContainsBlanks" dxfId="11264" priority="4118">
      <formula>LEN(TRIM(E110))&gt;0</formula>
    </cfRule>
  </conditionalFormatting>
  <conditionalFormatting sqref="D110:D111">
    <cfRule type="notContainsBlanks" dxfId="11263" priority="4117">
      <formula>LEN(TRIM(D110))&gt;0</formula>
    </cfRule>
  </conditionalFormatting>
  <conditionalFormatting sqref="C110:C111">
    <cfRule type="notContainsBlanks" dxfId="11262" priority="4116">
      <formula>LEN(TRIM(C110))&gt;0</formula>
    </cfRule>
  </conditionalFormatting>
  <conditionalFormatting sqref="I110:I111">
    <cfRule type="notContainsBlanks" dxfId="11261" priority="4115">
      <formula>LEN(TRIM(I110))&gt;0</formula>
    </cfRule>
  </conditionalFormatting>
  <conditionalFormatting sqref="G98:G99">
    <cfRule type="notContainsBlanks" dxfId="11260" priority="4114">
      <formula>LEN(TRIM(G98))&gt;0</formula>
    </cfRule>
  </conditionalFormatting>
  <conditionalFormatting sqref="F98:F99">
    <cfRule type="notContainsBlanks" dxfId="11259" priority="4113">
      <formula>LEN(TRIM(F98))&gt;0</formula>
    </cfRule>
  </conditionalFormatting>
  <conditionalFormatting sqref="E98:E99">
    <cfRule type="notContainsBlanks" dxfId="11258" priority="4112">
      <formula>LEN(TRIM(E98))&gt;0</formula>
    </cfRule>
  </conditionalFormatting>
  <conditionalFormatting sqref="D98:D99">
    <cfRule type="notContainsBlanks" dxfId="11257" priority="4111">
      <formula>LEN(TRIM(D98))&gt;0</formula>
    </cfRule>
  </conditionalFormatting>
  <conditionalFormatting sqref="C98:C99">
    <cfRule type="notContainsBlanks" dxfId="11256" priority="4110">
      <formula>LEN(TRIM(C98))&gt;0</formula>
    </cfRule>
  </conditionalFormatting>
  <conditionalFormatting sqref="G106:G107">
    <cfRule type="notContainsBlanks" dxfId="11255" priority="4109">
      <formula>LEN(TRIM(G106))&gt;0</formula>
    </cfRule>
  </conditionalFormatting>
  <conditionalFormatting sqref="F106:F107">
    <cfRule type="notContainsBlanks" dxfId="11254" priority="4108">
      <formula>LEN(TRIM(F106))&gt;0</formula>
    </cfRule>
  </conditionalFormatting>
  <conditionalFormatting sqref="E106:E107">
    <cfRule type="notContainsBlanks" dxfId="11253" priority="4107">
      <formula>LEN(TRIM(E106))&gt;0</formula>
    </cfRule>
  </conditionalFormatting>
  <conditionalFormatting sqref="D106:D107">
    <cfRule type="notContainsBlanks" dxfId="11252" priority="4106">
      <formula>LEN(TRIM(D106))&gt;0</formula>
    </cfRule>
  </conditionalFormatting>
  <conditionalFormatting sqref="C106:C107">
    <cfRule type="notContainsBlanks" dxfId="11251" priority="4105">
      <formula>LEN(TRIM(C106))&gt;0</formula>
    </cfRule>
  </conditionalFormatting>
  <conditionalFormatting sqref="I98:I99">
    <cfRule type="notContainsBlanks" dxfId="11250" priority="4104">
      <formula>LEN(TRIM(I98))&gt;0</formula>
    </cfRule>
  </conditionalFormatting>
  <conditionalFormatting sqref="I106:I107">
    <cfRule type="notContainsBlanks" dxfId="11249" priority="4103">
      <formula>LEN(TRIM(I106))&gt;0</formula>
    </cfRule>
  </conditionalFormatting>
  <conditionalFormatting sqref="S114">
    <cfRule type="expression" dxfId="11248" priority="4101">
      <formula>$S$33&gt;0</formula>
    </cfRule>
    <cfRule type="cellIs" dxfId="11247" priority="4102" operator="equal">
      <formula>0</formula>
    </cfRule>
  </conditionalFormatting>
  <conditionalFormatting sqref="S115">
    <cfRule type="expression" dxfId="11246" priority="4099">
      <formula>$S$33&gt;0</formula>
    </cfRule>
    <cfRule type="cellIs" dxfId="11245" priority="4100" operator="equal">
      <formula>0</formula>
    </cfRule>
  </conditionalFormatting>
  <conditionalFormatting sqref="U98:U101">
    <cfRule type="cellIs" dxfId="11244" priority="4095" operator="equal">
      <formula>0</formula>
    </cfRule>
    <cfRule type="cellIs" dxfId="11243" priority="4096" operator="equal">
      <formula>1</formula>
    </cfRule>
  </conditionalFormatting>
  <conditionalFormatting sqref="U102:U105">
    <cfRule type="cellIs" dxfId="11242" priority="4093" operator="equal">
      <formula>0</formula>
    </cfRule>
    <cfRule type="cellIs" dxfId="11241" priority="4094" operator="equal">
      <formula>1</formula>
    </cfRule>
  </conditionalFormatting>
  <conditionalFormatting sqref="U106:U109">
    <cfRule type="cellIs" dxfId="11240" priority="4091" operator="equal">
      <formula>0</formula>
    </cfRule>
    <cfRule type="cellIs" dxfId="11239" priority="4092" operator="equal">
      <formula>1</formula>
    </cfRule>
  </conditionalFormatting>
  <conditionalFormatting sqref="U110:U113">
    <cfRule type="cellIs" dxfId="11238" priority="4089" operator="equal">
      <formula>0</formula>
    </cfRule>
    <cfRule type="cellIs" dxfId="11237" priority="4090" operator="equal">
      <formula>1</formula>
    </cfRule>
  </conditionalFormatting>
  <conditionalFormatting sqref="N98:N99">
    <cfRule type="expression" dxfId="11236" priority="4086">
      <formula>N98=" "</formula>
    </cfRule>
    <cfRule type="expression" dxfId="11235" priority="4087">
      <formula>N98="NO PRESENTÓ CERTIFICADO"</formula>
    </cfRule>
    <cfRule type="expression" dxfId="11234" priority="4088">
      <formula>N98="PRESENTÓ CERTIFICADO"</formula>
    </cfRule>
  </conditionalFormatting>
  <conditionalFormatting sqref="O98:O99">
    <cfRule type="cellIs" dxfId="11233" priority="4068" operator="equal">
      <formula>"PENDIENTE POR DESCRIPCIÓN"</formula>
    </cfRule>
    <cfRule type="cellIs" dxfId="11232" priority="4069" operator="equal">
      <formula>"DESCRIPCIÓN INSUFICIENTE"</formula>
    </cfRule>
    <cfRule type="cellIs" dxfId="11231" priority="4070" operator="equal">
      <formula>"NO ESTÁ ACORDE A ITEM 5.2.2 (T.R.)"</formula>
    </cfRule>
    <cfRule type="cellIs" dxfId="11230" priority="4071" operator="equal">
      <formula>"ACORDE A ITEM 5.2.2 (T.R.)"</formula>
    </cfRule>
    <cfRule type="cellIs" dxfId="11229" priority="4078" operator="equal">
      <formula>"PENDIENTE POR DESCRIPCIÓN"</formula>
    </cfRule>
    <cfRule type="cellIs" dxfId="11228" priority="4080" operator="equal">
      <formula>"DESCRIPCIÓN INSUFICIENTE"</formula>
    </cfRule>
    <cfRule type="cellIs" dxfId="11227" priority="4081" operator="equal">
      <formula>"NO ESTÁ ACORDE A ITEM 5.2.1 (T.R.)"</formula>
    </cfRule>
    <cfRule type="cellIs" dxfId="11226" priority="4082" operator="equal">
      <formula>"ACORDE A ITEM 5.2.1 (T.R.)"</formula>
    </cfRule>
  </conditionalFormatting>
  <conditionalFormatting sqref="Q98:Q99">
    <cfRule type="containsBlanks" dxfId="11225" priority="4073">
      <formula>LEN(TRIM(Q98))=0</formula>
    </cfRule>
    <cfRule type="cellIs" dxfId="11224" priority="4079" operator="equal">
      <formula>"REQUERIMIENTOS SUBSANADOS"</formula>
    </cfRule>
    <cfRule type="containsText" dxfId="11223" priority="4083" operator="containsText" text="NO SUBSANABLE">
      <formula>NOT(ISERROR(SEARCH("NO SUBSANABLE",Q98)))</formula>
    </cfRule>
    <cfRule type="containsText" dxfId="11222" priority="4084" operator="containsText" text="PENDIENTES POR SUBSANAR">
      <formula>NOT(ISERROR(SEARCH("PENDIENTES POR SUBSANAR",Q98)))</formula>
    </cfRule>
    <cfRule type="containsText" dxfId="11221" priority="4085" operator="containsText" text="SIN OBSERVACIÓN">
      <formula>NOT(ISERROR(SEARCH("SIN OBSERVACIÓN",Q98)))</formula>
    </cfRule>
  </conditionalFormatting>
  <conditionalFormatting sqref="R98:R99">
    <cfRule type="containsBlanks" dxfId="11220" priority="4072">
      <formula>LEN(TRIM(R98))=0</formula>
    </cfRule>
    <cfRule type="cellIs" dxfId="11219" priority="4074" operator="equal">
      <formula>"NO CUMPLEN CON LO SOLICITADO"</formula>
    </cfRule>
    <cfRule type="cellIs" dxfId="11218" priority="4075" operator="equal">
      <formula>"CUMPLEN CON LO SOLICITADO"</formula>
    </cfRule>
    <cfRule type="cellIs" dxfId="11217" priority="4076" operator="equal">
      <formula>"PENDIENTES"</formula>
    </cfRule>
    <cfRule type="cellIs" dxfId="11216" priority="4077" operator="equal">
      <formula>"NINGUNO"</formula>
    </cfRule>
  </conditionalFormatting>
  <conditionalFormatting sqref="P98:P99">
    <cfRule type="expression" dxfId="11215" priority="4063">
      <formula>Q98="NO SUBSANABLE"</formula>
    </cfRule>
    <cfRule type="expression" dxfId="11214" priority="4064">
      <formula>Q98="REQUERIMIENTOS SUBSANADOS"</formula>
    </cfRule>
    <cfRule type="expression" dxfId="11213" priority="4065">
      <formula>Q98="PENDIENTES POR SUBSANAR"</formula>
    </cfRule>
    <cfRule type="expression" dxfId="11212" priority="4066">
      <formula>Q98="SIN OBSERVACIÓN"</formula>
    </cfRule>
    <cfRule type="containsBlanks" dxfId="11211" priority="4067">
      <formula>LEN(TRIM(P98))=0</formula>
    </cfRule>
  </conditionalFormatting>
  <conditionalFormatting sqref="N102:N103">
    <cfRule type="expression" dxfId="11210" priority="4060">
      <formula>N102=" "</formula>
    </cfRule>
    <cfRule type="expression" dxfId="11209" priority="4061">
      <formula>N102="NO PRESENTÓ CERTIFICADO"</formula>
    </cfRule>
    <cfRule type="expression" dxfId="11208" priority="4062">
      <formula>N102="PRESENTÓ CERTIFICADO"</formula>
    </cfRule>
  </conditionalFormatting>
  <conditionalFormatting sqref="O102:O103">
    <cfRule type="cellIs" dxfId="11207" priority="4042" operator="equal">
      <formula>"PENDIENTE POR DESCRIPCIÓN"</formula>
    </cfRule>
    <cfRule type="cellIs" dxfId="11206" priority="4043" operator="equal">
      <formula>"DESCRIPCIÓN INSUFICIENTE"</formula>
    </cfRule>
    <cfRule type="cellIs" dxfId="11205" priority="4044" operator="equal">
      <formula>"NO ESTÁ ACORDE A ITEM 5.2.2 (T.R.)"</formula>
    </cfRule>
    <cfRule type="cellIs" dxfId="11204" priority="4045" operator="equal">
      <formula>"ACORDE A ITEM 5.2.2 (T.R.)"</formula>
    </cfRule>
    <cfRule type="cellIs" dxfId="11203" priority="4052" operator="equal">
      <formula>"PENDIENTE POR DESCRIPCIÓN"</formula>
    </cfRule>
    <cfRule type="cellIs" dxfId="11202" priority="4054" operator="equal">
      <formula>"DESCRIPCIÓN INSUFICIENTE"</formula>
    </cfRule>
    <cfRule type="cellIs" dxfId="11201" priority="4055" operator="equal">
      <formula>"NO ESTÁ ACORDE A ITEM 5.2.1 (T.R.)"</formula>
    </cfRule>
    <cfRule type="cellIs" dxfId="11200" priority="4056" operator="equal">
      <formula>"ACORDE A ITEM 5.2.1 (T.R.)"</formula>
    </cfRule>
  </conditionalFormatting>
  <conditionalFormatting sqref="Q102:Q103">
    <cfRule type="containsBlanks" dxfId="11199" priority="4047">
      <formula>LEN(TRIM(Q102))=0</formula>
    </cfRule>
    <cfRule type="cellIs" dxfId="11198" priority="4053" operator="equal">
      <formula>"REQUERIMIENTOS SUBSANADOS"</formula>
    </cfRule>
    <cfRule type="containsText" dxfId="11197" priority="4057" operator="containsText" text="NO SUBSANABLE">
      <formula>NOT(ISERROR(SEARCH("NO SUBSANABLE",Q102)))</formula>
    </cfRule>
    <cfRule type="containsText" dxfId="11196" priority="4058" operator="containsText" text="PENDIENTES POR SUBSANAR">
      <formula>NOT(ISERROR(SEARCH("PENDIENTES POR SUBSANAR",Q102)))</formula>
    </cfRule>
    <cfRule type="containsText" dxfId="11195" priority="4059" operator="containsText" text="SIN OBSERVACIÓN">
      <formula>NOT(ISERROR(SEARCH("SIN OBSERVACIÓN",Q102)))</formula>
    </cfRule>
  </conditionalFormatting>
  <conditionalFormatting sqref="R102:R103">
    <cfRule type="containsBlanks" dxfId="11194" priority="4046">
      <formula>LEN(TRIM(R102))=0</formula>
    </cfRule>
    <cfRule type="cellIs" dxfId="11193" priority="4048" operator="equal">
      <formula>"NO CUMPLEN CON LO SOLICITADO"</formula>
    </cfRule>
    <cfRule type="cellIs" dxfId="11192" priority="4049" operator="equal">
      <formula>"CUMPLEN CON LO SOLICITADO"</formula>
    </cfRule>
    <cfRule type="cellIs" dxfId="11191" priority="4050" operator="equal">
      <formula>"PENDIENTES"</formula>
    </cfRule>
    <cfRule type="cellIs" dxfId="11190" priority="4051" operator="equal">
      <formula>"NINGUNO"</formula>
    </cfRule>
  </conditionalFormatting>
  <conditionalFormatting sqref="P102:P103">
    <cfRule type="expression" dxfId="11189" priority="4037">
      <formula>Q102="NO SUBSANABLE"</formula>
    </cfRule>
    <cfRule type="expression" dxfId="11188" priority="4038">
      <formula>Q102="REQUERIMIENTOS SUBSANADOS"</formula>
    </cfRule>
    <cfRule type="expression" dxfId="11187" priority="4039">
      <formula>Q102="PENDIENTES POR SUBSANAR"</formula>
    </cfRule>
    <cfRule type="expression" dxfId="11186" priority="4040">
      <formula>Q102="SIN OBSERVACIÓN"</formula>
    </cfRule>
    <cfRule type="containsBlanks" dxfId="11185" priority="4041">
      <formula>LEN(TRIM(P102))=0</formula>
    </cfRule>
  </conditionalFormatting>
  <conditionalFormatting sqref="N106:N107">
    <cfRule type="expression" dxfId="11184" priority="4034">
      <formula>N106=" "</formula>
    </cfRule>
    <cfRule type="expression" dxfId="11183" priority="4035">
      <formula>N106="NO PRESENTÓ CERTIFICADO"</formula>
    </cfRule>
    <cfRule type="expression" dxfId="11182" priority="4036">
      <formula>N106="PRESENTÓ CERTIFICADO"</formula>
    </cfRule>
  </conditionalFormatting>
  <conditionalFormatting sqref="O106:O107">
    <cfRule type="cellIs" dxfId="11181" priority="4016" operator="equal">
      <formula>"PENDIENTE POR DESCRIPCIÓN"</formula>
    </cfRule>
    <cfRule type="cellIs" dxfId="11180" priority="4017" operator="equal">
      <formula>"DESCRIPCIÓN INSUFICIENTE"</formula>
    </cfRule>
    <cfRule type="cellIs" dxfId="11179" priority="4018" operator="equal">
      <formula>"NO ESTÁ ACORDE A ITEM 5.2.2 (T.R.)"</formula>
    </cfRule>
    <cfRule type="cellIs" dxfId="11178" priority="4019" operator="equal">
      <formula>"ACORDE A ITEM 5.2.2 (T.R.)"</formula>
    </cfRule>
    <cfRule type="cellIs" dxfId="11177" priority="4026" operator="equal">
      <formula>"PENDIENTE POR DESCRIPCIÓN"</formula>
    </cfRule>
    <cfRule type="cellIs" dxfId="11176" priority="4028" operator="equal">
      <formula>"DESCRIPCIÓN INSUFICIENTE"</formula>
    </cfRule>
    <cfRule type="cellIs" dxfId="11175" priority="4029" operator="equal">
      <formula>"NO ESTÁ ACORDE A ITEM 5.2.1 (T.R.)"</formula>
    </cfRule>
    <cfRule type="cellIs" dxfId="11174" priority="4030" operator="equal">
      <formula>"ACORDE A ITEM 5.2.1 (T.R.)"</formula>
    </cfRule>
  </conditionalFormatting>
  <conditionalFormatting sqref="Q106:Q107">
    <cfRule type="containsBlanks" dxfId="11173" priority="4021">
      <formula>LEN(TRIM(Q106))=0</formula>
    </cfRule>
    <cfRule type="cellIs" dxfId="11172" priority="4027" operator="equal">
      <formula>"REQUERIMIENTOS SUBSANADOS"</formula>
    </cfRule>
    <cfRule type="containsText" dxfId="11171" priority="4031" operator="containsText" text="NO SUBSANABLE">
      <formula>NOT(ISERROR(SEARCH("NO SUBSANABLE",Q106)))</formula>
    </cfRule>
    <cfRule type="containsText" dxfId="11170" priority="4032" operator="containsText" text="PENDIENTES POR SUBSANAR">
      <formula>NOT(ISERROR(SEARCH("PENDIENTES POR SUBSANAR",Q106)))</formula>
    </cfRule>
    <cfRule type="containsText" dxfId="11169" priority="4033" operator="containsText" text="SIN OBSERVACIÓN">
      <formula>NOT(ISERROR(SEARCH("SIN OBSERVACIÓN",Q106)))</formula>
    </cfRule>
  </conditionalFormatting>
  <conditionalFormatting sqref="R106:R107">
    <cfRule type="containsBlanks" dxfId="11168" priority="4020">
      <formula>LEN(TRIM(R106))=0</formula>
    </cfRule>
    <cfRule type="cellIs" dxfId="11167" priority="4022" operator="equal">
      <formula>"NO CUMPLEN CON LO SOLICITADO"</formula>
    </cfRule>
    <cfRule type="cellIs" dxfId="11166" priority="4023" operator="equal">
      <formula>"CUMPLEN CON LO SOLICITADO"</formula>
    </cfRule>
    <cfRule type="cellIs" dxfId="11165" priority="4024" operator="equal">
      <formula>"PENDIENTES"</formula>
    </cfRule>
    <cfRule type="cellIs" dxfId="11164" priority="4025" operator="equal">
      <formula>"NINGUNO"</formula>
    </cfRule>
  </conditionalFormatting>
  <conditionalFormatting sqref="P106:P107">
    <cfRule type="expression" dxfId="11163" priority="4011">
      <formula>Q106="NO SUBSANABLE"</formula>
    </cfRule>
    <cfRule type="expression" dxfId="11162" priority="4012">
      <formula>Q106="REQUERIMIENTOS SUBSANADOS"</formula>
    </cfRule>
    <cfRule type="expression" dxfId="11161" priority="4013">
      <formula>Q106="PENDIENTES POR SUBSANAR"</formula>
    </cfRule>
    <cfRule type="expression" dxfId="11160" priority="4014">
      <formula>Q106="SIN OBSERVACIÓN"</formula>
    </cfRule>
    <cfRule type="containsBlanks" dxfId="11159" priority="4015">
      <formula>LEN(TRIM(P106))=0</formula>
    </cfRule>
  </conditionalFormatting>
  <conditionalFormatting sqref="N110:N111">
    <cfRule type="expression" dxfId="11158" priority="4008">
      <formula>N110=" "</formula>
    </cfRule>
    <cfRule type="expression" dxfId="11157" priority="4009">
      <formula>N110="NO PRESENTÓ CERTIFICADO"</formula>
    </cfRule>
    <cfRule type="expression" dxfId="11156" priority="4010">
      <formula>N110="PRESENTÓ CERTIFICADO"</formula>
    </cfRule>
  </conditionalFormatting>
  <conditionalFormatting sqref="O110:O111">
    <cfRule type="cellIs" dxfId="11155" priority="3990" operator="equal">
      <formula>"PENDIENTE POR DESCRIPCIÓN"</formula>
    </cfRule>
    <cfRule type="cellIs" dxfId="11154" priority="3991" operator="equal">
      <formula>"DESCRIPCIÓN INSUFICIENTE"</formula>
    </cfRule>
    <cfRule type="cellIs" dxfId="11153" priority="3992" operator="equal">
      <formula>"NO ESTÁ ACORDE A ITEM 5.2.2 (T.R.)"</formula>
    </cfRule>
    <cfRule type="cellIs" dxfId="11152" priority="3993" operator="equal">
      <formula>"ACORDE A ITEM 5.2.2 (T.R.)"</formula>
    </cfRule>
    <cfRule type="cellIs" dxfId="11151" priority="4000" operator="equal">
      <formula>"PENDIENTE POR DESCRIPCIÓN"</formula>
    </cfRule>
    <cfRule type="cellIs" dxfId="11150" priority="4002" operator="equal">
      <formula>"DESCRIPCIÓN INSUFICIENTE"</formula>
    </cfRule>
    <cfRule type="cellIs" dxfId="11149" priority="4003" operator="equal">
      <formula>"NO ESTÁ ACORDE A ITEM 5.2.1 (T.R.)"</formula>
    </cfRule>
    <cfRule type="cellIs" dxfId="11148" priority="4004" operator="equal">
      <formula>"ACORDE A ITEM 5.2.1 (T.R.)"</formula>
    </cfRule>
  </conditionalFormatting>
  <conditionalFormatting sqref="Q110:Q111">
    <cfRule type="containsBlanks" dxfId="11147" priority="3995">
      <formula>LEN(TRIM(Q110))=0</formula>
    </cfRule>
    <cfRule type="cellIs" dxfId="11146" priority="4001" operator="equal">
      <formula>"REQUERIMIENTOS SUBSANADOS"</formula>
    </cfRule>
    <cfRule type="containsText" dxfId="11145" priority="4005" operator="containsText" text="NO SUBSANABLE">
      <formula>NOT(ISERROR(SEARCH("NO SUBSANABLE",Q110)))</formula>
    </cfRule>
    <cfRule type="containsText" dxfId="11144" priority="4006" operator="containsText" text="PENDIENTES POR SUBSANAR">
      <formula>NOT(ISERROR(SEARCH("PENDIENTES POR SUBSANAR",Q110)))</formula>
    </cfRule>
    <cfRule type="containsText" dxfId="11143" priority="4007" operator="containsText" text="SIN OBSERVACIÓN">
      <formula>NOT(ISERROR(SEARCH("SIN OBSERVACIÓN",Q110)))</formula>
    </cfRule>
  </conditionalFormatting>
  <conditionalFormatting sqref="R110:R111">
    <cfRule type="containsBlanks" dxfId="11142" priority="3994">
      <formula>LEN(TRIM(R110))=0</formula>
    </cfRule>
    <cfRule type="cellIs" dxfId="11141" priority="3996" operator="equal">
      <formula>"NO CUMPLEN CON LO SOLICITADO"</formula>
    </cfRule>
    <cfRule type="cellIs" dxfId="11140" priority="3997" operator="equal">
      <formula>"CUMPLEN CON LO SOLICITADO"</formula>
    </cfRule>
    <cfRule type="cellIs" dxfId="11139" priority="3998" operator="equal">
      <formula>"PENDIENTES"</formula>
    </cfRule>
    <cfRule type="cellIs" dxfId="11138" priority="3999" operator="equal">
      <formula>"NINGUNO"</formula>
    </cfRule>
  </conditionalFormatting>
  <conditionalFormatting sqref="P110:P111">
    <cfRule type="expression" dxfId="11137" priority="3985">
      <formula>Q110="NO SUBSANABLE"</formula>
    </cfRule>
    <cfRule type="expression" dxfId="11136" priority="3986">
      <formula>Q110="REQUERIMIENTOS SUBSANADOS"</formula>
    </cfRule>
    <cfRule type="expression" dxfId="11135" priority="3987">
      <formula>Q110="PENDIENTES POR SUBSANAR"</formula>
    </cfRule>
    <cfRule type="expression" dxfId="11134" priority="3988">
      <formula>Q110="SIN OBSERVACIÓN"</formula>
    </cfRule>
    <cfRule type="containsBlanks" dxfId="11133" priority="3989">
      <formula>LEN(TRIM(P110))=0</formula>
    </cfRule>
  </conditionalFormatting>
  <conditionalFormatting sqref="J94:J101">
    <cfRule type="cellIs" dxfId="11132" priority="3983" operator="equal">
      <formula>"NO CUMPLE"</formula>
    </cfRule>
    <cfRule type="cellIs" dxfId="11131" priority="3984" operator="equal">
      <formula>"CUMPLE"</formula>
    </cfRule>
  </conditionalFormatting>
  <conditionalFormatting sqref="J102:J105">
    <cfRule type="cellIs" dxfId="11130" priority="3981" operator="equal">
      <formula>"NO CUMPLE"</formula>
    </cfRule>
    <cfRule type="cellIs" dxfId="11129" priority="3982" operator="equal">
      <formula>"CUMPLE"</formula>
    </cfRule>
  </conditionalFormatting>
  <conditionalFormatting sqref="J106:J109">
    <cfRule type="cellIs" dxfId="11128" priority="3979" operator="equal">
      <formula>"NO CUMPLE"</formula>
    </cfRule>
    <cfRule type="cellIs" dxfId="11127" priority="3980" operator="equal">
      <formula>"CUMPLE"</formula>
    </cfRule>
  </conditionalFormatting>
  <conditionalFormatting sqref="J110:J113">
    <cfRule type="cellIs" dxfId="11126" priority="3977" operator="equal">
      <formula>"NO CUMPLE"</formula>
    </cfRule>
    <cfRule type="cellIs" dxfId="11125" priority="3978" operator="equal">
      <formula>"CUMPLE"</formula>
    </cfRule>
  </conditionalFormatting>
  <conditionalFormatting sqref="S94:S95">
    <cfRule type="cellIs" dxfId="11124" priority="3975" operator="greaterThan">
      <formula>0</formula>
    </cfRule>
    <cfRule type="top10" dxfId="11123" priority="3976" rank="10"/>
  </conditionalFormatting>
  <conditionalFormatting sqref="N94">
    <cfRule type="expression" dxfId="11122" priority="3972">
      <formula>N94=" "</formula>
    </cfRule>
    <cfRule type="expression" dxfId="11121" priority="3973">
      <formula>N94="NO PRESENTÓ CERTIFICADO"</formula>
    </cfRule>
    <cfRule type="expression" dxfId="11120" priority="3974">
      <formula>N94="PRESENTÓ CERTIFICADO"</formula>
    </cfRule>
  </conditionalFormatting>
  <conditionalFormatting sqref="P94">
    <cfRule type="expression" dxfId="11119" priority="3959">
      <formula>Q94="NO SUBSANABLE"</formula>
    </cfRule>
    <cfRule type="expression" dxfId="11118" priority="3961">
      <formula>Q94="REQUERIMIENTOS SUBSANADOS"</formula>
    </cfRule>
    <cfRule type="expression" dxfId="11117" priority="3962">
      <formula>Q94="PENDIENTES POR SUBSANAR"</formula>
    </cfRule>
    <cfRule type="expression" dxfId="11116" priority="3967">
      <formula>Q94="SIN OBSERVACIÓN"</formula>
    </cfRule>
    <cfRule type="containsBlanks" dxfId="11115" priority="3968">
      <formula>LEN(TRIM(P94))=0</formula>
    </cfRule>
  </conditionalFormatting>
  <conditionalFormatting sqref="O94">
    <cfRule type="cellIs" dxfId="11114" priority="3949" operator="equal">
      <formula>"PENDIENTE POR DESCRIPCIÓN"</formula>
    </cfRule>
    <cfRule type="cellIs" dxfId="11113" priority="3950" operator="equal">
      <formula>"DESCRIPCIÓN INSUFICIENTE"</formula>
    </cfRule>
    <cfRule type="cellIs" dxfId="11112" priority="3951" operator="equal">
      <formula>"NO ESTÁ ACORDE A ITEM 5.2.2 (T.R.)"</formula>
    </cfRule>
    <cfRule type="cellIs" dxfId="11111" priority="3952" operator="equal">
      <formula>"ACORDE A ITEM 5.2.2 (T.R.)"</formula>
    </cfRule>
    <cfRule type="cellIs" dxfId="11110" priority="3960" operator="equal">
      <formula>"PENDIENTE POR DESCRIPCIÓN"</formula>
    </cfRule>
    <cfRule type="cellIs" dxfId="11109" priority="3964" operator="equal">
      <formula>"DESCRIPCIÓN INSUFICIENTE"</formula>
    </cfRule>
    <cfRule type="cellIs" dxfId="11108" priority="3965" operator="equal">
      <formula>"NO ESTÁ ACORDE A ITEM 5.2.1 (T.R.)"</formula>
    </cfRule>
    <cfRule type="cellIs" dxfId="11107" priority="3966" operator="equal">
      <formula>"ACORDE A ITEM 5.2.1 (T.R.)"</formula>
    </cfRule>
  </conditionalFormatting>
  <conditionalFormatting sqref="Q94">
    <cfRule type="containsBlanks" dxfId="11106" priority="3954">
      <formula>LEN(TRIM(Q94))=0</formula>
    </cfRule>
    <cfRule type="cellIs" dxfId="11105" priority="3963" operator="equal">
      <formula>"REQUERIMIENTOS SUBSANADOS"</formula>
    </cfRule>
    <cfRule type="containsText" dxfId="11104" priority="3969" operator="containsText" text="NO SUBSANABLE">
      <formula>NOT(ISERROR(SEARCH("NO SUBSANABLE",Q94)))</formula>
    </cfRule>
    <cfRule type="containsText" dxfId="11103" priority="3970" operator="containsText" text="PENDIENTES POR SUBSANAR">
      <formula>NOT(ISERROR(SEARCH("PENDIENTES POR SUBSANAR",Q94)))</formula>
    </cfRule>
    <cfRule type="containsText" dxfId="11102" priority="3971" operator="containsText" text="SIN OBSERVACIÓN">
      <formula>NOT(ISERROR(SEARCH("SIN OBSERVACIÓN",Q94)))</formula>
    </cfRule>
  </conditionalFormatting>
  <conditionalFormatting sqref="R94">
    <cfRule type="containsBlanks" dxfId="11101" priority="3953">
      <formula>LEN(TRIM(R94))=0</formula>
    </cfRule>
    <cfRule type="cellIs" dxfId="11100" priority="3955" operator="equal">
      <formula>"NO CUMPLEN CON LO SOLICITADO"</formula>
    </cfRule>
    <cfRule type="cellIs" dxfId="11099" priority="3956" operator="equal">
      <formula>"CUMPLEN CON LO SOLICITADO"</formula>
    </cfRule>
    <cfRule type="cellIs" dxfId="11098" priority="3957" operator="equal">
      <formula>"PENDIENTES"</formula>
    </cfRule>
    <cfRule type="cellIs" dxfId="11097" priority="3958" operator="equal">
      <formula>"NINGUNO"</formula>
    </cfRule>
  </conditionalFormatting>
  <conditionalFormatting sqref="K95">
    <cfRule type="expression" dxfId="11096" priority="3943">
      <formula>J95="NO CUMPLE"</formula>
    </cfRule>
    <cfRule type="expression" dxfId="11095" priority="3944">
      <formula>J95="CUMPLE"</formula>
    </cfRule>
  </conditionalFormatting>
  <conditionalFormatting sqref="M94">
    <cfRule type="expression" dxfId="11094" priority="3941">
      <formula>L94="NO CUMPLE"</formula>
    </cfRule>
    <cfRule type="expression" dxfId="11093" priority="3942">
      <formula>L94="CUMPLE"</formula>
    </cfRule>
  </conditionalFormatting>
  <conditionalFormatting sqref="L94:L97">
    <cfRule type="cellIs" dxfId="11092" priority="3939" operator="equal">
      <formula>"NO CUMPLE"</formula>
    </cfRule>
    <cfRule type="cellIs" dxfId="11091" priority="3940" operator="equal">
      <formula>"CUMPLE"</formula>
    </cfRule>
  </conditionalFormatting>
  <conditionalFormatting sqref="M95:M97">
    <cfRule type="expression" dxfId="11090" priority="3937">
      <formula>L95="NO CUMPLE"</formula>
    </cfRule>
    <cfRule type="expression" dxfId="11089" priority="3938">
      <formula>L95="CUMPLE"</formula>
    </cfRule>
  </conditionalFormatting>
  <conditionalFormatting sqref="K97">
    <cfRule type="expression" dxfId="11088" priority="3947">
      <formula>J98="NO CUMPLE"</formula>
    </cfRule>
    <cfRule type="expression" dxfId="11087" priority="3948">
      <formula>J98="CUMPLE"</formula>
    </cfRule>
  </conditionalFormatting>
  <conditionalFormatting sqref="K97">
    <cfRule type="expression" dxfId="11086" priority="3935">
      <formula>J98="NO CUMPLE"</formula>
    </cfRule>
    <cfRule type="expression" dxfId="11085" priority="3936">
      <formula>J98="CUMPLE"</formula>
    </cfRule>
  </conditionalFormatting>
  <conditionalFormatting sqref="K99">
    <cfRule type="expression" dxfId="11084" priority="3929">
      <formula>J99="NO CUMPLE"</formula>
    </cfRule>
    <cfRule type="expression" dxfId="11083" priority="3930">
      <formula>J99="CUMPLE"</formula>
    </cfRule>
  </conditionalFormatting>
  <conditionalFormatting sqref="M98">
    <cfRule type="expression" dxfId="11082" priority="3927">
      <formula>L98="NO CUMPLE"</formula>
    </cfRule>
    <cfRule type="expression" dxfId="11081" priority="3928">
      <formula>L98="CUMPLE"</formula>
    </cfRule>
  </conditionalFormatting>
  <conditionalFormatting sqref="L98:L101">
    <cfRule type="cellIs" dxfId="11080" priority="3925" operator="equal">
      <formula>"NO CUMPLE"</formula>
    </cfRule>
    <cfRule type="cellIs" dxfId="11079" priority="3926" operator="equal">
      <formula>"CUMPLE"</formula>
    </cfRule>
  </conditionalFormatting>
  <conditionalFormatting sqref="M99:M101">
    <cfRule type="expression" dxfId="11078" priority="3923">
      <formula>L99="NO CUMPLE"</formula>
    </cfRule>
    <cfRule type="expression" dxfId="11077" priority="3924">
      <formula>L99="CUMPLE"</formula>
    </cfRule>
  </conditionalFormatting>
  <conditionalFormatting sqref="K100:K101">
    <cfRule type="expression" dxfId="11076" priority="3933">
      <formula>J101="NO CUMPLE"</formula>
    </cfRule>
    <cfRule type="expression" dxfId="11075" priority="3934">
      <formula>J101="CUMPLE"</formula>
    </cfRule>
  </conditionalFormatting>
  <conditionalFormatting sqref="K101">
    <cfRule type="expression" dxfId="11074" priority="3921">
      <formula>J102="NO CUMPLE"</formula>
    </cfRule>
    <cfRule type="expression" dxfId="11073" priority="3922">
      <formula>J102="CUMPLE"</formula>
    </cfRule>
  </conditionalFormatting>
  <conditionalFormatting sqref="K103">
    <cfRule type="expression" dxfId="11072" priority="3915">
      <formula>J103="NO CUMPLE"</formula>
    </cfRule>
    <cfRule type="expression" dxfId="11071" priority="3916">
      <formula>J103="CUMPLE"</formula>
    </cfRule>
  </conditionalFormatting>
  <conditionalFormatting sqref="M102">
    <cfRule type="expression" dxfId="11070" priority="3913">
      <formula>L102="NO CUMPLE"</formula>
    </cfRule>
    <cfRule type="expression" dxfId="11069" priority="3914">
      <formula>L102="CUMPLE"</formula>
    </cfRule>
  </conditionalFormatting>
  <conditionalFormatting sqref="L102:L105">
    <cfRule type="cellIs" dxfId="11068" priority="3911" operator="equal">
      <formula>"NO CUMPLE"</formula>
    </cfRule>
    <cfRule type="cellIs" dxfId="11067" priority="3912" operator="equal">
      <formula>"CUMPLE"</formula>
    </cfRule>
  </conditionalFormatting>
  <conditionalFormatting sqref="M103:M105">
    <cfRule type="expression" dxfId="11066" priority="3909">
      <formula>L103="NO CUMPLE"</formula>
    </cfRule>
    <cfRule type="expression" dxfId="11065" priority="3910">
      <formula>L103="CUMPLE"</formula>
    </cfRule>
  </conditionalFormatting>
  <conditionalFormatting sqref="K104:K105">
    <cfRule type="expression" dxfId="11064" priority="3919">
      <formula>J105="NO CUMPLE"</formula>
    </cfRule>
    <cfRule type="expression" dxfId="11063" priority="3920">
      <formula>J105="CUMPLE"</formula>
    </cfRule>
  </conditionalFormatting>
  <conditionalFormatting sqref="K105">
    <cfRule type="expression" dxfId="11062" priority="3907">
      <formula>J106="NO CUMPLE"</formula>
    </cfRule>
    <cfRule type="expression" dxfId="11061" priority="3908">
      <formula>J106="CUMPLE"</formula>
    </cfRule>
  </conditionalFormatting>
  <conditionalFormatting sqref="K107">
    <cfRule type="expression" dxfId="11060" priority="3901">
      <formula>J107="NO CUMPLE"</formula>
    </cfRule>
    <cfRule type="expression" dxfId="11059" priority="3902">
      <formula>J107="CUMPLE"</formula>
    </cfRule>
  </conditionalFormatting>
  <conditionalFormatting sqref="M106">
    <cfRule type="expression" dxfId="11058" priority="3899">
      <formula>L106="NO CUMPLE"</formula>
    </cfRule>
    <cfRule type="expression" dxfId="11057" priority="3900">
      <formula>L106="CUMPLE"</formula>
    </cfRule>
  </conditionalFormatting>
  <conditionalFormatting sqref="L106:L109">
    <cfRule type="cellIs" dxfId="11056" priority="3897" operator="equal">
      <formula>"NO CUMPLE"</formula>
    </cfRule>
    <cfRule type="cellIs" dxfId="11055" priority="3898" operator="equal">
      <formula>"CUMPLE"</formula>
    </cfRule>
  </conditionalFormatting>
  <conditionalFormatting sqref="M107:M109">
    <cfRule type="expression" dxfId="11054" priority="3895">
      <formula>L107="NO CUMPLE"</formula>
    </cfRule>
    <cfRule type="expression" dxfId="11053" priority="3896">
      <formula>L107="CUMPLE"</formula>
    </cfRule>
  </conditionalFormatting>
  <conditionalFormatting sqref="K108:K109">
    <cfRule type="expression" dxfId="11052" priority="3905">
      <formula>J109="NO CUMPLE"</formula>
    </cfRule>
    <cfRule type="expression" dxfId="11051" priority="3906">
      <formula>J109="CUMPLE"</formula>
    </cfRule>
  </conditionalFormatting>
  <conditionalFormatting sqref="K109">
    <cfRule type="expression" dxfId="11050" priority="3893">
      <formula>J110="NO CUMPLE"</formula>
    </cfRule>
    <cfRule type="expression" dxfId="11049" priority="3894">
      <formula>J110="CUMPLE"</formula>
    </cfRule>
  </conditionalFormatting>
  <conditionalFormatting sqref="K111">
    <cfRule type="expression" dxfId="11048" priority="3887">
      <formula>J111="NO CUMPLE"</formula>
    </cfRule>
    <cfRule type="expression" dxfId="11047" priority="3888">
      <formula>J111="CUMPLE"</formula>
    </cfRule>
  </conditionalFormatting>
  <conditionalFormatting sqref="M110">
    <cfRule type="expression" dxfId="11046" priority="3885">
      <formula>L110="NO CUMPLE"</formula>
    </cfRule>
    <cfRule type="expression" dxfId="11045" priority="3886">
      <formula>L110="CUMPLE"</formula>
    </cfRule>
  </conditionalFormatting>
  <conditionalFormatting sqref="L110:L113">
    <cfRule type="cellIs" dxfId="11044" priority="3883" operator="equal">
      <formula>"NO CUMPLE"</formula>
    </cfRule>
    <cfRule type="cellIs" dxfId="11043" priority="3884" operator="equal">
      <formula>"CUMPLE"</formula>
    </cfRule>
  </conditionalFormatting>
  <conditionalFormatting sqref="M111:M113">
    <cfRule type="expression" dxfId="11042" priority="3881">
      <formula>L111="NO CUMPLE"</formula>
    </cfRule>
    <cfRule type="expression" dxfId="11041" priority="3882">
      <formula>L111="CUMPLE"</formula>
    </cfRule>
  </conditionalFormatting>
  <conditionalFormatting sqref="K112:K113">
    <cfRule type="expression" dxfId="11040" priority="3891">
      <formula>J113="NO CUMPLE"</formula>
    </cfRule>
    <cfRule type="expression" dxfId="11039" priority="3892">
      <formula>J113="CUMPLE"</formula>
    </cfRule>
  </conditionalFormatting>
  <conditionalFormatting sqref="K113">
    <cfRule type="expression" dxfId="11038" priority="3879">
      <formula>J114="NO CUMPLE"</formula>
    </cfRule>
    <cfRule type="expression" dxfId="11037" priority="3880">
      <formula>J114="CUMPLE"</formula>
    </cfRule>
  </conditionalFormatting>
  <conditionalFormatting sqref="T141">
    <cfRule type="cellIs" dxfId="11036" priority="3877" operator="equal">
      <formula>"NO CUMPLE"</formula>
    </cfRule>
    <cfRule type="cellIs" dxfId="11035" priority="3878" operator="equal">
      <formula>"CUMPLE"</formula>
    </cfRule>
  </conditionalFormatting>
  <conditionalFormatting sqref="B141">
    <cfRule type="cellIs" dxfId="11034" priority="3875" operator="equal">
      <formula>"NO CUMPLE CON LA EXPERIENCIA REQUERIDA"</formula>
    </cfRule>
    <cfRule type="cellIs" dxfId="11033" priority="3876" operator="equal">
      <formula>"CUMPLE CON LA EXPERIENCIA REQUERIDA"</formula>
    </cfRule>
  </conditionalFormatting>
  <conditionalFormatting sqref="H121:H122 H125:H126 H129:H130 H133:H134 H137:H138">
    <cfRule type="notContainsBlanks" dxfId="11032" priority="3874">
      <formula>LEN(TRIM(H121))&gt;0</formula>
    </cfRule>
  </conditionalFormatting>
  <conditionalFormatting sqref="G121:G122">
    <cfRule type="notContainsBlanks" dxfId="11031" priority="3873">
      <formula>LEN(TRIM(G121))&gt;0</formula>
    </cfRule>
  </conditionalFormatting>
  <conditionalFormatting sqref="I121:I122">
    <cfRule type="notContainsBlanks" dxfId="11030" priority="3868">
      <formula>LEN(TRIM(I121))&gt;0</formula>
    </cfRule>
  </conditionalFormatting>
  <conditionalFormatting sqref="T121:T122">
    <cfRule type="cellIs" dxfId="11029" priority="3866" operator="equal">
      <formula>"NO"</formula>
    </cfRule>
    <cfRule type="cellIs" dxfId="11028" priority="3867" operator="equal">
      <formula>"SI"</formula>
    </cfRule>
  </conditionalFormatting>
  <conditionalFormatting sqref="S125:S126">
    <cfRule type="cellIs" dxfId="11027" priority="3864" operator="greaterThan">
      <formula>0</formula>
    </cfRule>
    <cfRule type="top10" dxfId="11026" priority="3865" rank="10"/>
  </conditionalFormatting>
  <conditionalFormatting sqref="S129:S130">
    <cfRule type="cellIs" dxfId="11025" priority="3862" operator="greaterThan">
      <formula>0</formula>
    </cfRule>
    <cfRule type="top10" dxfId="11024" priority="3863" rank="10"/>
  </conditionalFormatting>
  <conditionalFormatting sqref="G129:G130">
    <cfRule type="notContainsBlanks" dxfId="11023" priority="3861">
      <formula>LEN(TRIM(G129))&gt;0</formula>
    </cfRule>
  </conditionalFormatting>
  <conditionalFormatting sqref="F129:F130">
    <cfRule type="notContainsBlanks" dxfId="11022" priority="3860">
      <formula>LEN(TRIM(F129))&gt;0</formula>
    </cfRule>
  </conditionalFormatting>
  <conditionalFormatting sqref="E129:E130">
    <cfRule type="notContainsBlanks" dxfId="11021" priority="3859">
      <formula>LEN(TRIM(E129))&gt;0</formula>
    </cfRule>
  </conditionalFormatting>
  <conditionalFormatting sqref="D129:D130">
    <cfRule type="notContainsBlanks" dxfId="11020" priority="3858">
      <formula>LEN(TRIM(D129))&gt;0</formula>
    </cfRule>
  </conditionalFormatting>
  <conditionalFormatting sqref="C129:C130">
    <cfRule type="notContainsBlanks" dxfId="11019" priority="3857">
      <formula>LEN(TRIM(C129))&gt;0</formula>
    </cfRule>
  </conditionalFormatting>
  <conditionalFormatting sqref="I129:I130">
    <cfRule type="notContainsBlanks" dxfId="11018" priority="3856">
      <formula>LEN(TRIM(I129))&gt;0</formula>
    </cfRule>
  </conditionalFormatting>
  <conditionalFormatting sqref="S133:S134">
    <cfRule type="cellIs" dxfId="11017" priority="3854" operator="greaterThan">
      <formula>0</formula>
    </cfRule>
    <cfRule type="top10" dxfId="11016" priority="3855" rank="10"/>
  </conditionalFormatting>
  <conditionalFormatting sqref="S137:S138">
    <cfRule type="cellIs" dxfId="11015" priority="3852" operator="greaterThan">
      <formula>0</formula>
    </cfRule>
    <cfRule type="top10" dxfId="11014" priority="3853" rank="10"/>
  </conditionalFormatting>
  <conditionalFormatting sqref="G137:G138">
    <cfRule type="notContainsBlanks" dxfId="11013" priority="3851">
      <formula>LEN(TRIM(G137))&gt;0</formula>
    </cfRule>
  </conditionalFormatting>
  <conditionalFormatting sqref="F137:F138">
    <cfRule type="notContainsBlanks" dxfId="11012" priority="3850">
      <formula>LEN(TRIM(F137))&gt;0</formula>
    </cfRule>
  </conditionalFormatting>
  <conditionalFormatting sqref="E137:E138">
    <cfRule type="notContainsBlanks" dxfId="11011" priority="3849">
      <formula>LEN(TRIM(E137))&gt;0</formula>
    </cfRule>
  </conditionalFormatting>
  <conditionalFormatting sqref="D137:D138">
    <cfRule type="notContainsBlanks" dxfId="11010" priority="3848">
      <formula>LEN(TRIM(D137))&gt;0</formula>
    </cfRule>
  </conditionalFormatting>
  <conditionalFormatting sqref="C137:C138">
    <cfRule type="notContainsBlanks" dxfId="11009" priority="3847">
      <formula>LEN(TRIM(C137))&gt;0</formula>
    </cfRule>
  </conditionalFormatting>
  <conditionalFormatting sqref="I137:I138">
    <cfRule type="notContainsBlanks" dxfId="11008" priority="3846">
      <formula>LEN(TRIM(I137))&gt;0</formula>
    </cfRule>
  </conditionalFormatting>
  <conditionalFormatting sqref="G125:G126">
    <cfRule type="notContainsBlanks" dxfId="11007" priority="3845">
      <formula>LEN(TRIM(G125))&gt;0</formula>
    </cfRule>
  </conditionalFormatting>
  <conditionalFormatting sqref="F125:F126">
    <cfRule type="notContainsBlanks" dxfId="11006" priority="3844">
      <formula>LEN(TRIM(F125))&gt;0</formula>
    </cfRule>
  </conditionalFormatting>
  <conditionalFormatting sqref="E125:E126">
    <cfRule type="notContainsBlanks" dxfId="11005" priority="3843">
      <formula>LEN(TRIM(E125))&gt;0</formula>
    </cfRule>
  </conditionalFormatting>
  <conditionalFormatting sqref="D125:D126">
    <cfRule type="notContainsBlanks" dxfId="11004" priority="3842">
      <formula>LEN(TRIM(D125))&gt;0</formula>
    </cfRule>
  </conditionalFormatting>
  <conditionalFormatting sqref="C125:C126">
    <cfRule type="notContainsBlanks" dxfId="11003" priority="3841">
      <formula>LEN(TRIM(C125))&gt;0</formula>
    </cfRule>
  </conditionalFormatting>
  <conditionalFormatting sqref="G133:G134">
    <cfRule type="notContainsBlanks" dxfId="11002" priority="3840">
      <formula>LEN(TRIM(G133))&gt;0</formula>
    </cfRule>
  </conditionalFormatting>
  <conditionalFormatting sqref="F133:F134">
    <cfRule type="notContainsBlanks" dxfId="11001" priority="3839">
      <formula>LEN(TRIM(F133))&gt;0</formula>
    </cfRule>
  </conditionalFormatting>
  <conditionalFormatting sqref="E133:E134">
    <cfRule type="notContainsBlanks" dxfId="11000" priority="3838">
      <formula>LEN(TRIM(E133))&gt;0</formula>
    </cfRule>
  </conditionalFormatting>
  <conditionalFormatting sqref="D133:D134">
    <cfRule type="notContainsBlanks" dxfId="10999" priority="3837">
      <formula>LEN(TRIM(D133))&gt;0</formula>
    </cfRule>
  </conditionalFormatting>
  <conditionalFormatting sqref="C133:C134">
    <cfRule type="notContainsBlanks" dxfId="10998" priority="3836">
      <formula>LEN(TRIM(C133))&gt;0</formula>
    </cfRule>
  </conditionalFormatting>
  <conditionalFormatting sqref="I125:I126">
    <cfRule type="notContainsBlanks" dxfId="10997" priority="3835">
      <formula>LEN(TRIM(I125))&gt;0</formula>
    </cfRule>
  </conditionalFormatting>
  <conditionalFormatting sqref="I133:I134">
    <cfRule type="notContainsBlanks" dxfId="10996" priority="3834">
      <formula>LEN(TRIM(I133))&gt;0</formula>
    </cfRule>
  </conditionalFormatting>
  <conditionalFormatting sqref="S141">
    <cfRule type="expression" dxfId="10995" priority="3832">
      <formula>$S$33&gt;0</formula>
    </cfRule>
    <cfRule type="cellIs" dxfId="10994" priority="3833" operator="equal">
      <formula>0</formula>
    </cfRule>
  </conditionalFormatting>
  <conditionalFormatting sqref="S142">
    <cfRule type="expression" dxfId="10993" priority="3830">
      <formula>$S$33&gt;0</formula>
    </cfRule>
    <cfRule type="cellIs" dxfId="10992" priority="3831" operator="equal">
      <formula>0</formula>
    </cfRule>
  </conditionalFormatting>
  <conditionalFormatting sqref="U125:U128">
    <cfRule type="cellIs" dxfId="10991" priority="3826" operator="equal">
      <formula>0</formula>
    </cfRule>
    <cfRule type="cellIs" dxfId="10990" priority="3827" operator="equal">
      <formula>1</formula>
    </cfRule>
  </conditionalFormatting>
  <conditionalFormatting sqref="U129:U132">
    <cfRule type="cellIs" dxfId="10989" priority="3824" operator="equal">
      <formula>0</formula>
    </cfRule>
    <cfRule type="cellIs" dxfId="10988" priority="3825" operator="equal">
      <formula>1</formula>
    </cfRule>
  </conditionalFormatting>
  <conditionalFormatting sqref="U133:U136">
    <cfRule type="cellIs" dxfId="10987" priority="3822" operator="equal">
      <formula>0</formula>
    </cfRule>
    <cfRule type="cellIs" dxfId="10986" priority="3823" operator="equal">
      <formula>1</formula>
    </cfRule>
  </conditionalFormatting>
  <conditionalFormatting sqref="U137:U140">
    <cfRule type="cellIs" dxfId="10985" priority="3820" operator="equal">
      <formula>0</formula>
    </cfRule>
    <cfRule type="cellIs" dxfId="10984" priority="3821" operator="equal">
      <formula>1</formula>
    </cfRule>
  </conditionalFormatting>
  <conditionalFormatting sqref="N125:N126">
    <cfRule type="expression" dxfId="10983" priority="3817">
      <formula>N125=" "</formula>
    </cfRule>
    <cfRule type="expression" dxfId="10982" priority="3818">
      <formula>N125="NO PRESENTÓ CERTIFICADO"</formula>
    </cfRule>
    <cfRule type="expression" dxfId="10981" priority="3819">
      <formula>N125="PRESENTÓ CERTIFICADO"</formula>
    </cfRule>
  </conditionalFormatting>
  <conditionalFormatting sqref="O125:O126">
    <cfRule type="cellIs" dxfId="10980" priority="3799" operator="equal">
      <formula>"PENDIENTE POR DESCRIPCIÓN"</formula>
    </cfRule>
    <cfRule type="cellIs" dxfId="10979" priority="3800" operator="equal">
      <formula>"DESCRIPCIÓN INSUFICIENTE"</formula>
    </cfRule>
    <cfRule type="cellIs" dxfId="10978" priority="3801" operator="equal">
      <formula>"NO ESTÁ ACORDE A ITEM 5.2.2 (T.R.)"</formula>
    </cfRule>
    <cfRule type="cellIs" dxfId="10977" priority="3802" operator="equal">
      <formula>"ACORDE A ITEM 5.2.2 (T.R.)"</formula>
    </cfRule>
    <cfRule type="cellIs" dxfId="10976" priority="3809" operator="equal">
      <formula>"PENDIENTE POR DESCRIPCIÓN"</formula>
    </cfRule>
    <cfRule type="cellIs" dxfId="10975" priority="3811" operator="equal">
      <formula>"DESCRIPCIÓN INSUFICIENTE"</formula>
    </cfRule>
    <cfRule type="cellIs" dxfId="10974" priority="3812" operator="equal">
      <formula>"NO ESTÁ ACORDE A ITEM 5.2.1 (T.R.)"</formula>
    </cfRule>
    <cfRule type="cellIs" dxfId="10973" priority="3813" operator="equal">
      <formula>"ACORDE A ITEM 5.2.1 (T.R.)"</formula>
    </cfRule>
  </conditionalFormatting>
  <conditionalFormatting sqref="Q125:Q126">
    <cfRule type="containsBlanks" dxfId="10972" priority="3804">
      <formula>LEN(TRIM(Q125))=0</formula>
    </cfRule>
    <cfRule type="cellIs" dxfId="10971" priority="3810" operator="equal">
      <formula>"REQUERIMIENTOS SUBSANADOS"</formula>
    </cfRule>
    <cfRule type="containsText" dxfId="10970" priority="3814" operator="containsText" text="NO SUBSANABLE">
      <formula>NOT(ISERROR(SEARCH("NO SUBSANABLE",Q125)))</formula>
    </cfRule>
    <cfRule type="containsText" dxfId="10969" priority="3815" operator="containsText" text="PENDIENTES POR SUBSANAR">
      <formula>NOT(ISERROR(SEARCH("PENDIENTES POR SUBSANAR",Q125)))</formula>
    </cfRule>
    <cfRule type="containsText" dxfId="10968" priority="3816" operator="containsText" text="SIN OBSERVACIÓN">
      <formula>NOT(ISERROR(SEARCH("SIN OBSERVACIÓN",Q125)))</formula>
    </cfRule>
  </conditionalFormatting>
  <conditionalFormatting sqref="R125:R126">
    <cfRule type="containsBlanks" dxfId="10967" priority="3803">
      <formula>LEN(TRIM(R125))=0</formula>
    </cfRule>
    <cfRule type="cellIs" dxfId="10966" priority="3805" operator="equal">
      <formula>"NO CUMPLEN CON LO SOLICITADO"</formula>
    </cfRule>
    <cfRule type="cellIs" dxfId="10965" priority="3806" operator="equal">
      <formula>"CUMPLEN CON LO SOLICITADO"</formula>
    </cfRule>
    <cfRule type="cellIs" dxfId="10964" priority="3807" operator="equal">
      <formula>"PENDIENTES"</formula>
    </cfRule>
    <cfRule type="cellIs" dxfId="10963" priority="3808" operator="equal">
      <formula>"NINGUNO"</formula>
    </cfRule>
  </conditionalFormatting>
  <conditionalFormatting sqref="P125:P126">
    <cfRule type="expression" dxfId="10962" priority="3794">
      <formula>Q125="NO SUBSANABLE"</formula>
    </cfRule>
    <cfRule type="expression" dxfId="10961" priority="3795">
      <formula>Q125="REQUERIMIENTOS SUBSANADOS"</formula>
    </cfRule>
    <cfRule type="expression" dxfId="10960" priority="3796">
      <formula>Q125="PENDIENTES POR SUBSANAR"</formula>
    </cfRule>
    <cfRule type="expression" dxfId="10959" priority="3797">
      <formula>Q125="SIN OBSERVACIÓN"</formula>
    </cfRule>
    <cfRule type="containsBlanks" dxfId="10958" priority="3798">
      <formula>LEN(TRIM(P125))=0</formula>
    </cfRule>
  </conditionalFormatting>
  <conditionalFormatting sqref="N129:N130">
    <cfRule type="expression" dxfId="10957" priority="3791">
      <formula>N129=" "</formula>
    </cfRule>
    <cfRule type="expression" dxfId="10956" priority="3792">
      <formula>N129="NO PRESENTÓ CERTIFICADO"</formula>
    </cfRule>
    <cfRule type="expression" dxfId="10955" priority="3793">
      <formula>N129="PRESENTÓ CERTIFICADO"</formula>
    </cfRule>
  </conditionalFormatting>
  <conditionalFormatting sqref="O129:O130">
    <cfRule type="cellIs" dxfId="10954" priority="3773" operator="equal">
      <formula>"PENDIENTE POR DESCRIPCIÓN"</formula>
    </cfRule>
    <cfRule type="cellIs" dxfId="10953" priority="3774" operator="equal">
      <formula>"DESCRIPCIÓN INSUFICIENTE"</formula>
    </cfRule>
    <cfRule type="cellIs" dxfId="10952" priority="3775" operator="equal">
      <formula>"NO ESTÁ ACORDE A ITEM 5.2.2 (T.R.)"</formula>
    </cfRule>
    <cfRule type="cellIs" dxfId="10951" priority="3776" operator="equal">
      <formula>"ACORDE A ITEM 5.2.2 (T.R.)"</formula>
    </cfRule>
    <cfRule type="cellIs" dxfId="10950" priority="3783" operator="equal">
      <formula>"PENDIENTE POR DESCRIPCIÓN"</formula>
    </cfRule>
    <cfRule type="cellIs" dxfId="10949" priority="3785" operator="equal">
      <formula>"DESCRIPCIÓN INSUFICIENTE"</formula>
    </cfRule>
    <cfRule type="cellIs" dxfId="10948" priority="3786" operator="equal">
      <formula>"NO ESTÁ ACORDE A ITEM 5.2.1 (T.R.)"</formula>
    </cfRule>
    <cfRule type="cellIs" dxfId="10947" priority="3787" operator="equal">
      <formula>"ACORDE A ITEM 5.2.1 (T.R.)"</formula>
    </cfRule>
  </conditionalFormatting>
  <conditionalFormatting sqref="Q129:Q130">
    <cfRule type="containsBlanks" dxfId="10946" priority="3778">
      <formula>LEN(TRIM(Q129))=0</formula>
    </cfRule>
    <cfRule type="cellIs" dxfId="10945" priority="3784" operator="equal">
      <formula>"REQUERIMIENTOS SUBSANADOS"</formula>
    </cfRule>
    <cfRule type="containsText" dxfId="10944" priority="3788" operator="containsText" text="NO SUBSANABLE">
      <formula>NOT(ISERROR(SEARCH("NO SUBSANABLE",Q129)))</formula>
    </cfRule>
    <cfRule type="containsText" dxfId="10943" priority="3789" operator="containsText" text="PENDIENTES POR SUBSANAR">
      <formula>NOT(ISERROR(SEARCH("PENDIENTES POR SUBSANAR",Q129)))</formula>
    </cfRule>
    <cfRule type="containsText" dxfId="10942" priority="3790" operator="containsText" text="SIN OBSERVACIÓN">
      <formula>NOT(ISERROR(SEARCH("SIN OBSERVACIÓN",Q129)))</formula>
    </cfRule>
  </conditionalFormatting>
  <conditionalFormatting sqref="R129:R130">
    <cfRule type="containsBlanks" dxfId="10941" priority="3777">
      <formula>LEN(TRIM(R129))=0</formula>
    </cfRule>
    <cfRule type="cellIs" dxfId="10940" priority="3779" operator="equal">
      <formula>"NO CUMPLEN CON LO SOLICITADO"</formula>
    </cfRule>
    <cfRule type="cellIs" dxfId="10939" priority="3780" operator="equal">
      <formula>"CUMPLEN CON LO SOLICITADO"</formula>
    </cfRule>
    <cfRule type="cellIs" dxfId="10938" priority="3781" operator="equal">
      <formula>"PENDIENTES"</formula>
    </cfRule>
    <cfRule type="cellIs" dxfId="10937" priority="3782" operator="equal">
      <formula>"NINGUNO"</formula>
    </cfRule>
  </conditionalFormatting>
  <conditionalFormatting sqref="P129:P130">
    <cfRule type="expression" dxfId="10936" priority="3768">
      <formula>Q129="NO SUBSANABLE"</formula>
    </cfRule>
    <cfRule type="expression" dxfId="10935" priority="3769">
      <formula>Q129="REQUERIMIENTOS SUBSANADOS"</formula>
    </cfRule>
    <cfRule type="expression" dxfId="10934" priority="3770">
      <formula>Q129="PENDIENTES POR SUBSANAR"</formula>
    </cfRule>
    <cfRule type="expression" dxfId="10933" priority="3771">
      <formula>Q129="SIN OBSERVACIÓN"</formula>
    </cfRule>
    <cfRule type="containsBlanks" dxfId="10932" priority="3772">
      <formula>LEN(TRIM(P129))=0</formula>
    </cfRule>
  </conditionalFormatting>
  <conditionalFormatting sqref="N133:N134">
    <cfRule type="expression" dxfId="10931" priority="3765">
      <formula>N133=" "</formula>
    </cfRule>
    <cfRule type="expression" dxfId="10930" priority="3766">
      <formula>N133="NO PRESENTÓ CERTIFICADO"</formula>
    </cfRule>
    <cfRule type="expression" dxfId="10929" priority="3767">
      <formula>N133="PRESENTÓ CERTIFICADO"</formula>
    </cfRule>
  </conditionalFormatting>
  <conditionalFormatting sqref="O133:O134">
    <cfRule type="cellIs" dxfId="10928" priority="3747" operator="equal">
      <formula>"PENDIENTE POR DESCRIPCIÓN"</formula>
    </cfRule>
    <cfRule type="cellIs" dxfId="10927" priority="3748" operator="equal">
      <formula>"DESCRIPCIÓN INSUFICIENTE"</formula>
    </cfRule>
    <cfRule type="cellIs" dxfId="10926" priority="3749" operator="equal">
      <formula>"NO ESTÁ ACORDE A ITEM 5.2.2 (T.R.)"</formula>
    </cfRule>
    <cfRule type="cellIs" dxfId="10925" priority="3750" operator="equal">
      <formula>"ACORDE A ITEM 5.2.2 (T.R.)"</formula>
    </cfRule>
    <cfRule type="cellIs" dxfId="10924" priority="3757" operator="equal">
      <formula>"PENDIENTE POR DESCRIPCIÓN"</formula>
    </cfRule>
    <cfRule type="cellIs" dxfId="10923" priority="3759" operator="equal">
      <formula>"DESCRIPCIÓN INSUFICIENTE"</formula>
    </cfRule>
    <cfRule type="cellIs" dxfId="10922" priority="3760" operator="equal">
      <formula>"NO ESTÁ ACORDE A ITEM 5.2.1 (T.R.)"</formula>
    </cfRule>
    <cfRule type="cellIs" dxfId="10921" priority="3761" operator="equal">
      <formula>"ACORDE A ITEM 5.2.1 (T.R.)"</formula>
    </cfRule>
  </conditionalFormatting>
  <conditionalFormatting sqref="Q133:Q134">
    <cfRule type="containsBlanks" dxfId="10920" priority="3752">
      <formula>LEN(TRIM(Q133))=0</formula>
    </cfRule>
    <cfRule type="cellIs" dxfId="10919" priority="3758" operator="equal">
      <formula>"REQUERIMIENTOS SUBSANADOS"</formula>
    </cfRule>
    <cfRule type="containsText" dxfId="10918" priority="3762" operator="containsText" text="NO SUBSANABLE">
      <formula>NOT(ISERROR(SEARCH("NO SUBSANABLE",Q133)))</formula>
    </cfRule>
    <cfRule type="containsText" dxfId="10917" priority="3763" operator="containsText" text="PENDIENTES POR SUBSANAR">
      <formula>NOT(ISERROR(SEARCH("PENDIENTES POR SUBSANAR",Q133)))</formula>
    </cfRule>
    <cfRule type="containsText" dxfId="10916" priority="3764" operator="containsText" text="SIN OBSERVACIÓN">
      <formula>NOT(ISERROR(SEARCH("SIN OBSERVACIÓN",Q133)))</formula>
    </cfRule>
  </conditionalFormatting>
  <conditionalFormatting sqref="R133:R134">
    <cfRule type="containsBlanks" dxfId="10915" priority="3751">
      <formula>LEN(TRIM(R133))=0</formula>
    </cfRule>
    <cfRule type="cellIs" dxfId="10914" priority="3753" operator="equal">
      <formula>"NO CUMPLEN CON LO SOLICITADO"</formula>
    </cfRule>
    <cfRule type="cellIs" dxfId="10913" priority="3754" operator="equal">
      <formula>"CUMPLEN CON LO SOLICITADO"</formula>
    </cfRule>
    <cfRule type="cellIs" dxfId="10912" priority="3755" operator="equal">
      <formula>"PENDIENTES"</formula>
    </cfRule>
    <cfRule type="cellIs" dxfId="10911" priority="3756" operator="equal">
      <formula>"NINGUNO"</formula>
    </cfRule>
  </conditionalFormatting>
  <conditionalFormatting sqref="P133:P134">
    <cfRule type="expression" dxfId="10910" priority="3742">
      <formula>Q133="NO SUBSANABLE"</formula>
    </cfRule>
    <cfRule type="expression" dxfId="10909" priority="3743">
      <formula>Q133="REQUERIMIENTOS SUBSANADOS"</formula>
    </cfRule>
    <cfRule type="expression" dxfId="10908" priority="3744">
      <formula>Q133="PENDIENTES POR SUBSANAR"</formula>
    </cfRule>
    <cfRule type="expression" dxfId="10907" priority="3745">
      <formula>Q133="SIN OBSERVACIÓN"</formula>
    </cfRule>
    <cfRule type="containsBlanks" dxfId="10906" priority="3746">
      <formula>LEN(TRIM(P133))=0</formula>
    </cfRule>
  </conditionalFormatting>
  <conditionalFormatting sqref="N137:N138">
    <cfRule type="expression" dxfId="10905" priority="3739">
      <formula>N137=" "</formula>
    </cfRule>
    <cfRule type="expression" dxfId="10904" priority="3740">
      <formula>N137="NO PRESENTÓ CERTIFICADO"</formula>
    </cfRule>
    <cfRule type="expression" dxfId="10903" priority="3741">
      <formula>N137="PRESENTÓ CERTIFICADO"</formula>
    </cfRule>
  </conditionalFormatting>
  <conditionalFormatting sqref="O137:O138">
    <cfRule type="cellIs" dxfId="10902" priority="3721" operator="equal">
      <formula>"PENDIENTE POR DESCRIPCIÓN"</formula>
    </cfRule>
    <cfRule type="cellIs" dxfId="10901" priority="3722" operator="equal">
      <formula>"DESCRIPCIÓN INSUFICIENTE"</formula>
    </cfRule>
    <cfRule type="cellIs" dxfId="10900" priority="3723" operator="equal">
      <formula>"NO ESTÁ ACORDE A ITEM 5.2.2 (T.R.)"</formula>
    </cfRule>
    <cfRule type="cellIs" dxfId="10899" priority="3724" operator="equal">
      <formula>"ACORDE A ITEM 5.2.2 (T.R.)"</formula>
    </cfRule>
    <cfRule type="cellIs" dxfId="10898" priority="3731" operator="equal">
      <formula>"PENDIENTE POR DESCRIPCIÓN"</formula>
    </cfRule>
    <cfRule type="cellIs" dxfId="10897" priority="3733" operator="equal">
      <formula>"DESCRIPCIÓN INSUFICIENTE"</formula>
    </cfRule>
    <cfRule type="cellIs" dxfId="10896" priority="3734" operator="equal">
      <formula>"NO ESTÁ ACORDE A ITEM 5.2.1 (T.R.)"</formula>
    </cfRule>
    <cfRule type="cellIs" dxfId="10895" priority="3735" operator="equal">
      <formula>"ACORDE A ITEM 5.2.1 (T.R.)"</formula>
    </cfRule>
  </conditionalFormatting>
  <conditionalFormatting sqref="Q137:Q138">
    <cfRule type="containsBlanks" dxfId="10894" priority="3726">
      <formula>LEN(TRIM(Q137))=0</formula>
    </cfRule>
    <cfRule type="cellIs" dxfId="10893" priority="3732" operator="equal">
      <formula>"REQUERIMIENTOS SUBSANADOS"</formula>
    </cfRule>
    <cfRule type="containsText" dxfId="10892" priority="3736" operator="containsText" text="NO SUBSANABLE">
      <formula>NOT(ISERROR(SEARCH("NO SUBSANABLE",Q137)))</formula>
    </cfRule>
    <cfRule type="containsText" dxfId="10891" priority="3737" operator="containsText" text="PENDIENTES POR SUBSANAR">
      <formula>NOT(ISERROR(SEARCH("PENDIENTES POR SUBSANAR",Q137)))</formula>
    </cfRule>
    <cfRule type="containsText" dxfId="10890" priority="3738" operator="containsText" text="SIN OBSERVACIÓN">
      <formula>NOT(ISERROR(SEARCH("SIN OBSERVACIÓN",Q137)))</formula>
    </cfRule>
  </conditionalFormatting>
  <conditionalFormatting sqref="R137:R138">
    <cfRule type="containsBlanks" dxfId="10889" priority="3725">
      <formula>LEN(TRIM(R137))=0</formula>
    </cfRule>
    <cfRule type="cellIs" dxfId="10888" priority="3727" operator="equal">
      <formula>"NO CUMPLEN CON LO SOLICITADO"</formula>
    </cfRule>
    <cfRule type="cellIs" dxfId="10887" priority="3728" operator="equal">
      <formula>"CUMPLEN CON LO SOLICITADO"</formula>
    </cfRule>
    <cfRule type="cellIs" dxfId="10886" priority="3729" operator="equal">
      <formula>"PENDIENTES"</formula>
    </cfRule>
    <cfRule type="cellIs" dxfId="10885" priority="3730" operator="equal">
      <formula>"NINGUNO"</formula>
    </cfRule>
  </conditionalFormatting>
  <conditionalFormatting sqref="P137:P138">
    <cfRule type="expression" dxfId="10884" priority="3716">
      <formula>Q137="NO SUBSANABLE"</formula>
    </cfRule>
    <cfRule type="expression" dxfId="10883" priority="3717">
      <formula>Q137="REQUERIMIENTOS SUBSANADOS"</formula>
    </cfRule>
    <cfRule type="expression" dxfId="10882" priority="3718">
      <formula>Q137="PENDIENTES POR SUBSANAR"</formula>
    </cfRule>
    <cfRule type="expression" dxfId="10881" priority="3719">
      <formula>Q137="SIN OBSERVACIÓN"</formula>
    </cfRule>
    <cfRule type="containsBlanks" dxfId="10880" priority="3720">
      <formula>LEN(TRIM(P137))=0</formula>
    </cfRule>
  </conditionalFormatting>
  <conditionalFormatting sqref="J124:J128">
    <cfRule type="cellIs" dxfId="10879" priority="3714" operator="equal">
      <formula>"NO CUMPLE"</formula>
    </cfRule>
    <cfRule type="cellIs" dxfId="10878" priority="3715" operator="equal">
      <formula>"CUMPLE"</formula>
    </cfRule>
  </conditionalFormatting>
  <conditionalFormatting sqref="J129:J132">
    <cfRule type="cellIs" dxfId="10877" priority="3712" operator="equal">
      <formula>"NO CUMPLE"</formula>
    </cfRule>
    <cfRule type="cellIs" dxfId="10876" priority="3713" operator="equal">
      <formula>"CUMPLE"</formula>
    </cfRule>
  </conditionalFormatting>
  <conditionalFormatting sqref="J133:J136">
    <cfRule type="cellIs" dxfId="10875" priority="3710" operator="equal">
      <formula>"NO CUMPLE"</formula>
    </cfRule>
    <cfRule type="cellIs" dxfId="10874" priority="3711" operator="equal">
      <formula>"CUMPLE"</formula>
    </cfRule>
  </conditionalFormatting>
  <conditionalFormatting sqref="J137:J140">
    <cfRule type="cellIs" dxfId="10873" priority="3708" operator="equal">
      <formula>"NO CUMPLE"</formula>
    </cfRule>
    <cfRule type="cellIs" dxfId="10872" priority="3709" operator="equal">
      <formula>"CUMPLE"</formula>
    </cfRule>
  </conditionalFormatting>
  <conditionalFormatting sqref="S121:S122">
    <cfRule type="cellIs" dxfId="10871" priority="3706" operator="greaterThan">
      <formula>0</formula>
    </cfRule>
    <cfRule type="top10" dxfId="10870" priority="3707" rank="10"/>
  </conditionalFormatting>
  <conditionalFormatting sqref="N121">
    <cfRule type="expression" dxfId="10869" priority="3703">
      <formula>N121=" "</formula>
    </cfRule>
    <cfRule type="expression" dxfId="10868" priority="3704">
      <formula>N121="NO PRESENTÓ CERTIFICADO"</formula>
    </cfRule>
    <cfRule type="expression" dxfId="10867" priority="3705">
      <formula>N121="PRESENTÓ CERTIFICADO"</formula>
    </cfRule>
  </conditionalFormatting>
  <conditionalFormatting sqref="P121">
    <cfRule type="expression" dxfId="10866" priority="3690">
      <formula>Q121="NO SUBSANABLE"</formula>
    </cfRule>
    <cfRule type="expression" dxfId="10865" priority="3692">
      <formula>Q121="REQUERIMIENTOS SUBSANADOS"</formula>
    </cfRule>
    <cfRule type="expression" dxfId="10864" priority="3693">
      <formula>Q121="PENDIENTES POR SUBSANAR"</formula>
    </cfRule>
    <cfRule type="expression" dxfId="10863" priority="3698">
      <formula>Q121="SIN OBSERVACIÓN"</formula>
    </cfRule>
    <cfRule type="containsBlanks" dxfId="10862" priority="3699">
      <formula>LEN(TRIM(P121))=0</formula>
    </cfRule>
  </conditionalFormatting>
  <conditionalFormatting sqref="O121">
    <cfRule type="cellIs" dxfId="10861" priority="3680" operator="equal">
      <formula>"PENDIENTE POR DESCRIPCIÓN"</formula>
    </cfRule>
    <cfRule type="cellIs" dxfId="10860" priority="3681" operator="equal">
      <formula>"DESCRIPCIÓN INSUFICIENTE"</formula>
    </cfRule>
    <cfRule type="cellIs" dxfId="10859" priority="3682" operator="equal">
      <formula>"NO ESTÁ ACORDE A ITEM 5.2.2 (T.R.)"</formula>
    </cfRule>
    <cfRule type="cellIs" dxfId="10858" priority="3683" operator="equal">
      <formula>"ACORDE A ITEM 5.2.2 (T.R.)"</formula>
    </cfRule>
    <cfRule type="cellIs" dxfId="10857" priority="3691" operator="equal">
      <formula>"PENDIENTE POR DESCRIPCIÓN"</formula>
    </cfRule>
    <cfRule type="cellIs" dxfId="10856" priority="3695" operator="equal">
      <formula>"DESCRIPCIÓN INSUFICIENTE"</formula>
    </cfRule>
    <cfRule type="cellIs" dxfId="10855" priority="3696" operator="equal">
      <formula>"NO ESTÁ ACORDE A ITEM 5.2.1 (T.R.)"</formula>
    </cfRule>
    <cfRule type="cellIs" dxfId="10854" priority="3697" operator="equal">
      <formula>"ACORDE A ITEM 5.2.1 (T.R.)"</formula>
    </cfRule>
  </conditionalFormatting>
  <conditionalFormatting sqref="Q121">
    <cfRule type="containsBlanks" dxfId="10853" priority="3685">
      <formula>LEN(TRIM(Q121))=0</formula>
    </cfRule>
    <cfRule type="cellIs" dxfId="10852" priority="3694" operator="equal">
      <formula>"REQUERIMIENTOS SUBSANADOS"</formula>
    </cfRule>
    <cfRule type="containsText" dxfId="10851" priority="3700" operator="containsText" text="NO SUBSANABLE">
      <formula>NOT(ISERROR(SEARCH("NO SUBSANABLE",Q121)))</formula>
    </cfRule>
    <cfRule type="containsText" dxfId="10850" priority="3701" operator="containsText" text="PENDIENTES POR SUBSANAR">
      <formula>NOT(ISERROR(SEARCH("PENDIENTES POR SUBSANAR",Q121)))</formula>
    </cfRule>
    <cfRule type="containsText" dxfId="10849" priority="3702" operator="containsText" text="SIN OBSERVACIÓN">
      <formula>NOT(ISERROR(SEARCH("SIN OBSERVACIÓN",Q121)))</formula>
    </cfRule>
  </conditionalFormatting>
  <conditionalFormatting sqref="R121">
    <cfRule type="containsBlanks" dxfId="10848" priority="3684">
      <formula>LEN(TRIM(R121))=0</formula>
    </cfRule>
    <cfRule type="cellIs" dxfId="10847" priority="3686" operator="equal">
      <formula>"NO CUMPLEN CON LO SOLICITADO"</formula>
    </cfRule>
    <cfRule type="cellIs" dxfId="10846" priority="3687" operator="equal">
      <formula>"CUMPLEN CON LO SOLICITADO"</formula>
    </cfRule>
    <cfRule type="cellIs" dxfId="10845" priority="3688" operator="equal">
      <formula>"PENDIENTES"</formula>
    </cfRule>
    <cfRule type="cellIs" dxfId="10844" priority="3689" operator="equal">
      <formula>"NINGUNO"</formula>
    </cfRule>
  </conditionalFormatting>
  <conditionalFormatting sqref="L124">
    <cfRule type="cellIs" dxfId="10843" priority="3670" operator="equal">
      <formula>"NO CUMPLE"</formula>
    </cfRule>
    <cfRule type="cellIs" dxfId="10842" priority="3671" operator="equal">
      <formula>"CUMPLE"</formula>
    </cfRule>
  </conditionalFormatting>
  <conditionalFormatting sqref="M124">
    <cfRule type="expression" dxfId="10841" priority="3668">
      <formula>L124="NO CUMPLE"</formula>
    </cfRule>
    <cfRule type="expression" dxfId="10840" priority="3669">
      <formula>L124="CUMPLE"</formula>
    </cfRule>
  </conditionalFormatting>
  <conditionalFormatting sqref="K124">
    <cfRule type="expression" dxfId="10839" priority="3678">
      <formula>J125="NO CUMPLE"</formula>
    </cfRule>
    <cfRule type="expression" dxfId="10838" priority="3679">
      <formula>J125="CUMPLE"</formula>
    </cfRule>
  </conditionalFormatting>
  <conditionalFormatting sqref="K124">
    <cfRule type="expression" dxfId="10837" priority="3666">
      <formula>J125="NO CUMPLE"</formula>
    </cfRule>
    <cfRule type="expression" dxfId="10836" priority="3667">
      <formula>J125="CUMPLE"</formula>
    </cfRule>
  </conditionalFormatting>
  <conditionalFormatting sqref="K125">
    <cfRule type="expression" dxfId="10835" priority="3662">
      <formula>J125="NO CUMPLE"</formula>
    </cfRule>
    <cfRule type="expression" dxfId="10834" priority="3663">
      <formula>J125="CUMPLE"</formula>
    </cfRule>
  </conditionalFormatting>
  <conditionalFormatting sqref="K126">
    <cfRule type="expression" dxfId="10833" priority="3660">
      <formula>J126="NO CUMPLE"</formula>
    </cfRule>
    <cfRule type="expression" dxfId="10832" priority="3661">
      <formula>J126="CUMPLE"</formula>
    </cfRule>
  </conditionalFormatting>
  <conditionalFormatting sqref="M125">
    <cfRule type="expression" dxfId="10831" priority="3658">
      <formula>L125="NO CUMPLE"</formula>
    </cfRule>
    <cfRule type="expression" dxfId="10830" priority="3659">
      <formula>L125="CUMPLE"</formula>
    </cfRule>
  </conditionalFormatting>
  <conditionalFormatting sqref="L125:L128">
    <cfRule type="cellIs" dxfId="10829" priority="3656" operator="equal">
      <formula>"NO CUMPLE"</formula>
    </cfRule>
    <cfRule type="cellIs" dxfId="10828" priority="3657" operator="equal">
      <formula>"CUMPLE"</formula>
    </cfRule>
  </conditionalFormatting>
  <conditionalFormatting sqref="M126:M128">
    <cfRule type="expression" dxfId="10827" priority="3654">
      <formula>L126="NO CUMPLE"</formula>
    </cfRule>
    <cfRule type="expression" dxfId="10826" priority="3655">
      <formula>L126="CUMPLE"</formula>
    </cfRule>
  </conditionalFormatting>
  <conditionalFormatting sqref="K127:K128">
    <cfRule type="expression" dxfId="10825" priority="3664">
      <formula>J128="NO CUMPLE"</formula>
    </cfRule>
    <cfRule type="expression" dxfId="10824" priority="3665">
      <formula>J128="CUMPLE"</formula>
    </cfRule>
  </conditionalFormatting>
  <conditionalFormatting sqref="K128">
    <cfRule type="expression" dxfId="10823" priority="3652">
      <formula>J129="NO CUMPLE"</formula>
    </cfRule>
    <cfRule type="expression" dxfId="10822" priority="3653">
      <formula>J129="CUMPLE"</formula>
    </cfRule>
  </conditionalFormatting>
  <conditionalFormatting sqref="K129">
    <cfRule type="expression" dxfId="10821" priority="3648">
      <formula>J129="NO CUMPLE"</formula>
    </cfRule>
    <cfRule type="expression" dxfId="10820" priority="3649">
      <formula>J129="CUMPLE"</formula>
    </cfRule>
  </conditionalFormatting>
  <conditionalFormatting sqref="K130">
    <cfRule type="expression" dxfId="10819" priority="3646">
      <formula>J130="NO CUMPLE"</formula>
    </cfRule>
    <cfRule type="expression" dxfId="10818" priority="3647">
      <formula>J130="CUMPLE"</formula>
    </cfRule>
  </conditionalFormatting>
  <conditionalFormatting sqref="M129">
    <cfRule type="expression" dxfId="10817" priority="3644">
      <formula>L129="NO CUMPLE"</formula>
    </cfRule>
    <cfRule type="expression" dxfId="10816" priority="3645">
      <formula>L129="CUMPLE"</formula>
    </cfRule>
  </conditionalFormatting>
  <conditionalFormatting sqref="L129:L132">
    <cfRule type="cellIs" dxfId="10815" priority="3642" operator="equal">
      <formula>"NO CUMPLE"</formula>
    </cfRule>
    <cfRule type="cellIs" dxfId="10814" priority="3643" operator="equal">
      <formula>"CUMPLE"</formula>
    </cfRule>
  </conditionalFormatting>
  <conditionalFormatting sqref="M130:M132">
    <cfRule type="expression" dxfId="10813" priority="3640">
      <formula>L130="NO CUMPLE"</formula>
    </cfRule>
    <cfRule type="expression" dxfId="10812" priority="3641">
      <formula>L130="CUMPLE"</formula>
    </cfRule>
  </conditionalFormatting>
  <conditionalFormatting sqref="K131:K132">
    <cfRule type="expression" dxfId="10811" priority="3650">
      <formula>J132="NO CUMPLE"</formula>
    </cfRule>
    <cfRule type="expression" dxfId="10810" priority="3651">
      <formula>J132="CUMPLE"</formula>
    </cfRule>
  </conditionalFormatting>
  <conditionalFormatting sqref="K132">
    <cfRule type="expression" dxfId="10809" priority="3638">
      <formula>J133="NO CUMPLE"</formula>
    </cfRule>
    <cfRule type="expression" dxfId="10808" priority="3639">
      <formula>J133="CUMPLE"</formula>
    </cfRule>
  </conditionalFormatting>
  <conditionalFormatting sqref="K133">
    <cfRule type="expression" dxfId="10807" priority="3634">
      <formula>J133="NO CUMPLE"</formula>
    </cfRule>
    <cfRule type="expression" dxfId="10806" priority="3635">
      <formula>J133="CUMPLE"</formula>
    </cfRule>
  </conditionalFormatting>
  <conditionalFormatting sqref="K134">
    <cfRule type="expression" dxfId="10805" priority="3632">
      <formula>J134="NO CUMPLE"</formula>
    </cfRule>
    <cfRule type="expression" dxfId="10804" priority="3633">
      <formula>J134="CUMPLE"</formula>
    </cfRule>
  </conditionalFormatting>
  <conditionalFormatting sqref="M133">
    <cfRule type="expression" dxfId="10803" priority="3630">
      <formula>L133="NO CUMPLE"</formula>
    </cfRule>
    <cfRule type="expression" dxfId="10802" priority="3631">
      <formula>L133="CUMPLE"</formula>
    </cfRule>
  </conditionalFormatting>
  <conditionalFormatting sqref="L133:L136">
    <cfRule type="cellIs" dxfId="10801" priority="3628" operator="equal">
      <formula>"NO CUMPLE"</formula>
    </cfRule>
    <cfRule type="cellIs" dxfId="10800" priority="3629" operator="equal">
      <formula>"CUMPLE"</formula>
    </cfRule>
  </conditionalFormatting>
  <conditionalFormatting sqref="M134:M136">
    <cfRule type="expression" dxfId="10799" priority="3626">
      <formula>L134="NO CUMPLE"</formula>
    </cfRule>
    <cfRule type="expression" dxfId="10798" priority="3627">
      <formula>L134="CUMPLE"</formula>
    </cfRule>
  </conditionalFormatting>
  <conditionalFormatting sqref="K135:K136">
    <cfRule type="expression" dxfId="10797" priority="3636">
      <formula>J136="NO CUMPLE"</formula>
    </cfRule>
    <cfRule type="expression" dxfId="10796" priority="3637">
      <formula>J136="CUMPLE"</formula>
    </cfRule>
  </conditionalFormatting>
  <conditionalFormatting sqref="K136">
    <cfRule type="expression" dxfId="10795" priority="3624">
      <formula>J137="NO CUMPLE"</formula>
    </cfRule>
    <cfRule type="expression" dxfId="10794" priority="3625">
      <formula>J137="CUMPLE"</formula>
    </cfRule>
  </conditionalFormatting>
  <conditionalFormatting sqref="K137">
    <cfRule type="expression" dxfId="10793" priority="3620">
      <formula>J137="NO CUMPLE"</formula>
    </cfRule>
    <cfRule type="expression" dxfId="10792" priority="3621">
      <formula>J137="CUMPLE"</formula>
    </cfRule>
  </conditionalFormatting>
  <conditionalFormatting sqref="K138">
    <cfRule type="expression" dxfId="10791" priority="3618">
      <formula>J138="NO CUMPLE"</formula>
    </cfRule>
    <cfRule type="expression" dxfId="10790" priority="3619">
      <formula>J138="CUMPLE"</formula>
    </cfRule>
  </conditionalFormatting>
  <conditionalFormatting sqref="M137">
    <cfRule type="expression" dxfId="10789" priority="3616">
      <formula>L137="NO CUMPLE"</formula>
    </cfRule>
    <cfRule type="expression" dxfId="10788" priority="3617">
      <formula>L137="CUMPLE"</formula>
    </cfRule>
  </conditionalFormatting>
  <conditionalFormatting sqref="L137:L140">
    <cfRule type="cellIs" dxfId="10787" priority="3614" operator="equal">
      <formula>"NO CUMPLE"</formula>
    </cfRule>
    <cfRule type="cellIs" dxfId="10786" priority="3615" operator="equal">
      <formula>"CUMPLE"</formula>
    </cfRule>
  </conditionalFormatting>
  <conditionalFormatting sqref="M138:M140">
    <cfRule type="expression" dxfId="10785" priority="3612">
      <formula>L138="NO CUMPLE"</formula>
    </cfRule>
    <cfRule type="expression" dxfId="10784" priority="3613">
      <formula>L138="CUMPLE"</formula>
    </cfRule>
  </conditionalFormatting>
  <conditionalFormatting sqref="K139:K140">
    <cfRule type="expression" dxfId="10783" priority="3622">
      <formula>J140="NO CUMPLE"</formula>
    </cfRule>
    <cfRule type="expression" dxfId="10782" priority="3623">
      <formula>J140="CUMPLE"</formula>
    </cfRule>
  </conditionalFormatting>
  <conditionalFormatting sqref="K140">
    <cfRule type="expression" dxfId="10781" priority="3610">
      <formula>J141="NO CUMPLE"</formula>
    </cfRule>
    <cfRule type="expression" dxfId="10780" priority="3611">
      <formula>J141="CUMPLE"</formula>
    </cfRule>
  </conditionalFormatting>
  <conditionalFormatting sqref="T168">
    <cfRule type="cellIs" dxfId="10779" priority="3608" operator="equal">
      <formula>"NO CUMPLE"</formula>
    </cfRule>
    <cfRule type="cellIs" dxfId="10778" priority="3609" operator="equal">
      <formula>"CUMPLE"</formula>
    </cfRule>
  </conditionalFormatting>
  <conditionalFormatting sqref="B168">
    <cfRule type="cellIs" dxfId="10777" priority="3606" operator="equal">
      <formula>"NO CUMPLE CON LA EXPERIENCIA REQUERIDA"</formula>
    </cfRule>
    <cfRule type="cellIs" dxfId="10776" priority="3607" operator="equal">
      <formula>"CUMPLE CON LA EXPERIENCIA REQUERIDA"</formula>
    </cfRule>
  </conditionalFormatting>
  <conditionalFormatting sqref="H148:H149 H152:H153 H156:H157 H160:H161 H164:H165">
    <cfRule type="notContainsBlanks" dxfId="10775" priority="3605">
      <formula>LEN(TRIM(H148))&gt;0</formula>
    </cfRule>
  </conditionalFormatting>
  <conditionalFormatting sqref="G148:G149">
    <cfRule type="notContainsBlanks" dxfId="10774" priority="3604">
      <formula>LEN(TRIM(G148))&gt;0</formula>
    </cfRule>
  </conditionalFormatting>
  <conditionalFormatting sqref="F148:F149">
    <cfRule type="notContainsBlanks" dxfId="10773" priority="3603">
      <formula>LEN(TRIM(F148))&gt;0</formula>
    </cfRule>
  </conditionalFormatting>
  <conditionalFormatting sqref="E148:E149">
    <cfRule type="notContainsBlanks" dxfId="10772" priority="3602">
      <formula>LEN(TRIM(E148))&gt;0</formula>
    </cfRule>
  </conditionalFormatting>
  <conditionalFormatting sqref="D148:D149">
    <cfRule type="notContainsBlanks" dxfId="10771" priority="3601">
      <formula>LEN(TRIM(D148))&gt;0</formula>
    </cfRule>
  </conditionalFormatting>
  <conditionalFormatting sqref="C148:C149">
    <cfRule type="notContainsBlanks" dxfId="10770" priority="3600">
      <formula>LEN(TRIM(C148))&gt;0</formula>
    </cfRule>
  </conditionalFormatting>
  <conditionalFormatting sqref="I148:I149">
    <cfRule type="notContainsBlanks" dxfId="10769" priority="3599">
      <formula>LEN(TRIM(I148))&gt;0</formula>
    </cfRule>
  </conditionalFormatting>
  <conditionalFormatting sqref="T148:T149">
    <cfRule type="cellIs" dxfId="10768" priority="3597" operator="equal">
      <formula>"NO"</formula>
    </cfRule>
    <cfRule type="cellIs" dxfId="10767" priority="3598" operator="equal">
      <formula>"SI"</formula>
    </cfRule>
  </conditionalFormatting>
  <conditionalFormatting sqref="S152:S153">
    <cfRule type="cellIs" dxfId="10766" priority="3595" operator="greaterThan">
      <formula>0</formula>
    </cfRule>
    <cfRule type="top10" dxfId="10765" priority="3596" rank="10"/>
  </conditionalFormatting>
  <conditionalFormatting sqref="S156:S157">
    <cfRule type="cellIs" dxfId="10764" priority="3593" operator="greaterThan">
      <formula>0</formula>
    </cfRule>
    <cfRule type="top10" dxfId="10763" priority="3594" rank="10"/>
  </conditionalFormatting>
  <conditionalFormatting sqref="G156:G157">
    <cfRule type="notContainsBlanks" dxfId="10762" priority="3592">
      <formula>LEN(TRIM(G156))&gt;0</formula>
    </cfRule>
  </conditionalFormatting>
  <conditionalFormatting sqref="F156:F157">
    <cfRule type="notContainsBlanks" dxfId="10761" priority="3591">
      <formula>LEN(TRIM(F156))&gt;0</formula>
    </cfRule>
  </conditionalFormatting>
  <conditionalFormatting sqref="E156:E157">
    <cfRule type="notContainsBlanks" dxfId="10760" priority="3590">
      <formula>LEN(TRIM(E156))&gt;0</formula>
    </cfRule>
  </conditionalFormatting>
  <conditionalFormatting sqref="D156:D157">
    <cfRule type="notContainsBlanks" dxfId="10759" priority="3589">
      <formula>LEN(TRIM(D156))&gt;0</formula>
    </cfRule>
  </conditionalFormatting>
  <conditionalFormatting sqref="C156:C157">
    <cfRule type="notContainsBlanks" dxfId="10758" priority="3588">
      <formula>LEN(TRIM(C156))&gt;0</formula>
    </cfRule>
  </conditionalFormatting>
  <conditionalFormatting sqref="I156:I157">
    <cfRule type="notContainsBlanks" dxfId="10757" priority="3587">
      <formula>LEN(TRIM(I156))&gt;0</formula>
    </cfRule>
  </conditionalFormatting>
  <conditionalFormatting sqref="S160:S161">
    <cfRule type="cellIs" dxfId="10756" priority="3585" operator="greaterThan">
      <formula>0</formula>
    </cfRule>
    <cfRule type="top10" dxfId="10755" priority="3586" rank="10"/>
  </conditionalFormatting>
  <conditionalFormatting sqref="S164:S165">
    <cfRule type="cellIs" dxfId="10754" priority="3583" operator="greaterThan">
      <formula>0</formula>
    </cfRule>
    <cfRule type="top10" dxfId="10753" priority="3584" rank="10"/>
  </conditionalFormatting>
  <conditionalFormatting sqref="G164:G165">
    <cfRule type="notContainsBlanks" dxfId="10752" priority="3582">
      <formula>LEN(TRIM(G164))&gt;0</formula>
    </cfRule>
  </conditionalFormatting>
  <conditionalFormatting sqref="F164:F165">
    <cfRule type="notContainsBlanks" dxfId="10751" priority="3581">
      <formula>LEN(TRIM(F164))&gt;0</formula>
    </cfRule>
  </conditionalFormatting>
  <conditionalFormatting sqref="E164:E165">
    <cfRule type="notContainsBlanks" dxfId="10750" priority="3580">
      <formula>LEN(TRIM(E164))&gt;0</formula>
    </cfRule>
  </conditionalFormatting>
  <conditionalFormatting sqref="D164:D165">
    <cfRule type="notContainsBlanks" dxfId="10749" priority="3579">
      <formula>LEN(TRIM(D164))&gt;0</formula>
    </cfRule>
  </conditionalFormatting>
  <conditionalFormatting sqref="C164:C165">
    <cfRule type="notContainsBlanks" dxfId="10748" priority="3578">
      <formula>LEN(TRIM(C164))&gt;0</formula>
    </cfRule>
  </conditionalFormatting>
  <conditionalFormatting sqref="I164:I165">
    <cfRule type="notContainsBlanks" dxfId="10747" priority="3577">
      <formula>LEN(TRIM(I164))&gt;0</formula>
    </cfRule>
  </conditionalFormatting>
  <conditionalFormatting sqref="G152:G153">
    <cfRule type="notContainsBlanks" dxfId="10746" priority="3576">
      <formula>LEN(TRIM(G152))&gt;0</formula>
    </cfRule>
  </conditionalFormatting>
  <conditionalFormatting sqref="F152:F153">
    <cfRule type="notContainsBlanks" dxfId="10745" priority="3575">
      <formula>LEN(TRIM(F152))&gt;0</formula>
    </cfRule>
  </conditionalFormatting>
  <conditionalFormatting sqref="E152:E153">
    <cfRule type="notContainsBlanks" dxfId="10744" priority="3574">
      <formula>LEN(TRIM(E152))&gt;0</formula>
    </cfRule>
  </conditionalFormatting>
  <conditionalFormatting sqref="D152:D153">
    <cfRule type="notContainsBlanks" dxfId="10743" priority="3573">
      <formula>LEN(TRIM(D152))&gt;0</formula>
    </cfRule>
  </conditionalFormatting>
  <conditionalFormatting sqref="C152:C153">
    <cfRule type="notContainsBlanks" dxfId="10742" priority="3572">
      <formula>LEN(TRIM(C152))&gt;0</formula>
    </cfRule>
  </conditionalFormatting>
  <conditionalFormatting sqref="G160:G161">
    <cfRule type="notContainsBlanks" dxfId="10741" priority="3571">
      <formula>LEN(TRIM(G160))&gt;0</formula>
    </cfRule>
  </conditionalFormatting>
  <conditionalFormatting sqref="F160:F161">
    <cfRule type="notContainsBlanks" dxfId="10740" priority="3570">
      <formula>LEN(TRIM(F160))&gt;0</formula>
    </cfRule>
  </conditionalFormatting>
  <conditionalFormatting sqref="E160:E161">
    <cfRule type="notContainsBlanks" dxfId="10739" priority="3569">
      <formula>LEN(TRIM(E160))&gt;0</formula>
    </cfRule>
  </conditionalFormatting>
  <conditionalFormatting sqref="D160:D161">
    <cfRule type="notContainsBlanks" dxfId="10738" priority="3568">
      <formula>LEN(TRIM(D160))&gt;0</formula>
    </cfRule>
  </conditionalFormatting>
  <conditionalFormatting sqref="C160:C161">
    <cfRule type="notContainsBlanks" dxfId="10737" priority="3567">
      <formula>LEN(TRIM(C160))&gt;0</formula>
    </cfRule>
  </conditionalFormatting>
  <conditionalFormatting sqref="I152:I153">
    <cfRule type="notContainsBlanks" dxfId="10736" priority="3566">
      <formula>LEN(TRIM(I152))&gt;0</formula>
    </cfRule>
  </conditionalFormatting>
  <conditionalFormatting sqref="I160:I161">
    <cfRule type="notContainsBlanks" dxfId="10735" priority="3565">
      <formula>LEN(TRIM(I160))&gt;0</formula>
    </cfRule>
  </conditionalFormatting>
  <conditionalFormatting sqref="S168">
    <cfRule type="expression" dxfId="10734" priority="3563">
      <formula>$S$33&gt;0</formula>
    </cfRule>
    <cfRule type="cellIs" dxfId="10733" priority="3564" operator="equal">
      <formula>0</formula>
    </cfRule>
  </conditionalFormatting>
  <conditionalFormatting sqref="S169">
    <cfRule type="expression" dxfId="10732" priority="3561">
      <formula>$S$33&gt;0</formula>
    </cfRule>
    <cfRule type="cellIs" dxfId="10731" priority="3562" operator="equal">
      <formula>0</formula>
    </cfRule>
  </conditionalFormatting>
  <conditionalFormatting sqref="U152:U155">
    <cfRule type="cellIs" dxfId="10730" priority="3557" operator="equal">
      <formula>0</formula>
    </cfRule>
    <cfRule type="cellIs" dxfId="10729" priority="3558" operator="equal">
      <formula>1</formula>
    </cfRule>
  </conditionalFormatting>
  <conditionalFormatting sqref="U156:U159">
    <cfRule type="cellIs" dxfId="10728" priority="3555" operator="equal">
      <formula>0</formula>
    </cfRule>
    <cfRule type="cellIs" dxfId="10727" priority="3556" operator="equal">
      <formula>1</formula>
    </cfRule>
  </conditionalFormatting>
  <conditionalFormatting sqref="U160:U163">
    <cfRule type="cellIs" dxfId="10726" priority="3553" operator="equal">
      <formula>0</formula>
    </cfRule>
    <cfRule type="cellIs" dxfId="10725" priority="3554" operator="equal">
      <formula>1</formula>
    </cfRule>
  </conditionalFormatting>
  <conditionalFormatting sqref="U164:U167">
    <cfRule type="cellIs" dxfId="10724" priority="3551" operator="equal">
      <formula>0</formula>
    </cfRule>
    <cfRule type="cellIs" dxfId="10723" priority="3552" operator="equal">
      <formula>1</formula>
    </cfRule>
  </conditionalFormatting>
  <conditionalFormatting sqref="N152:N153">
    <cfRule type="expression" dxfId="10722" priority="3548">
      <formula>N152=" "</formula>
    </cfRule>
    <cfRule type="expression" dxfId="10721" priority="3549">
      <formula>N152="NO PRESENTÓ CERTIFICADO"</formula>
    </cfRule>
    <cfRule type="expression" dxfId="10720" priority="3550">
      <formula>N152="PRESENTÓ CERTIFICADO"</formula>
    </cfRule>
  </conditionalFormatting>
  <conditionalFormatting sqref="O152:O153">
    <cfRule type="cellIs" dxfId="10719" priority="3530" operator="equal">
      <formula>"PENDIENTE POR DESCRIPCIÓN"</formula>
    </cfRule>
    <cfRule type="cellIs" dxfId="10718" priority="3531" operator="equal">
      <formula>"DESCRIPCIÓN INSUFICIENTE"</formula>
    </cfRule>
    <cfRule type="cellIs" dxfId="10717" priority="3532" operator="equal">
      <formula>"NO ESTÁ ACORDE A ITEM 5.2.2 (T.R.)"</formula>
    </cfRule>
    <cfRule type="cellIs" dxfId="10716" priority="3533" operator="equal">
      <formula>"ACORDE A ITEM 5.2.2 (T.R.)"</formula>
    </cfRule>
    <cfRule type="cellIs" dxfId="10715" priority="3540" operator="equal">
      <formula>"PENDIENTE POR DESCRIPCIÓN"</formula>
    </cfRule>
    <cfRule type="cellIs" dxfId="10714" priority="3542" operator="equal">
      <formula>"DESCRIPCIÓN INSUFICIENTE"</formula>
    </cfRule>
    <cfRule type="cellIs" dxfId="10713" priority="3543" operator="equal">
      <formula>"NO ESTÁ ACORDE A ITEM 5.2.1 (T.R.)"</formula>
    </cfRule>
    <cfRule type="cellIs" dxfId="10712" priority="3544" operator="equal">
      <formula>"ACORDE A ITEM 5.2.1 (T.R.)"</formula>
    </cfRule>
  </conditionalFormatting>
  <conditionalFormatting sqref="Q152:Q153">
    <cfRule type="containsBlanks" dxfId="10711" priority="3535">
      <formula>LEN(TRIM(Q152))=0</formula>
    </cfRule>
    <cfRule type="cellIs" dxfId="10710" priority="3541" operator="equal">
      <formula>"REQUERIMIENTOS SUBSANADOS"</formula>
    </cfRule>
    <cfRule type="containsText" dxfId="10709" priority="3545" operator="containsText" text="NO SUBSANABLE">
      <formula>NOT(ISERROR(SEARCH("NO SUBSANABLE",Q152)))</formula>
    </cfRule>
    <cfRule type="containsText" dxfId="10708" priority="3546" operator="containsText" text="PENDIENTES POR SUBSANAR">
      <formula>NOT(ISERROR(SEARCH("PENDIENTES POR SUBSANAR",Q152)))</formula>
    </cfRule>
    <cfRule type="containsText" dxfId="10707" priority="3547" operator="containsText" text="SIN OBSERVACIÓN">
      <formula>NOT(ISERROR(SEARCH("SIN OBSERVACIÓN",Q152)))</formula>
    </cfRule>
  </conditionalFormatting>
  <conditionalFormatting sqref="R152:R153">
    <cfRule type="containsBlanks" dxfId="10706" priority="3534">
      <formula>LEN(TRIM(R152))=0</formula>
    </cfRule>
    <cfRule type="cellIs" dxfId="10705" priority="3536" operator="equal">
      <formula>"NO CUMPLEN CON LO SOLICITADO"</formula>
    </cfRule>
    <cfRule type="cellIs" dxfId="10704" priority="3537" operator="equal">
      <formula>"CUMPLEN CON LO SOLICITADO"</formula>
    </cfRule>
    <cfRule type="cellIs" dxfId="10703" priority="3538" operator="equal">
      <formula>"PENDIENTES"</formula>
    </cfRule>
    <cfRule type="cellIs" dxfId="10702" priority="3539" operator="equal">
      <formula>"NINGUNO"</formula>
    </cfRule>
  </conditionalFormatting>
  <conditionalFormatting sqref="P152:P153">
    <cfRule type="expression" dxfId="10701" priority="3525">
      <formula>Q152="NO SUBSANABLE"</formula>
    </cfRule>
    <cfRule type="expression" dxfId="10700" priority="3526">
      <formula>Q152="REQUERIMIENTOS SUBSANADOS"</formula>
    </cfRule>
    <cfRule type="expression" dxfId="10699" priority="3527">
      <formula>Q152="PENDIENTES POR SUBSANAR"</formula>
    </cfRule>
    <cfRule type="expression" dxfId="10698" priority="3528">
      <formula>Q152="SIN OBSERVACIÓN"</formula>
    </cfRule>
    <cfRule type="containsBlanks" dxfId="10697" priority="3529">
      <formula>LEN(TRIM(P152))=0</formula>
    </cfRule>
  </conditionalFormatting>
  <conditionalFormatting sqref="N156:N157">
    <cfRule type="expression" dxfId="10696" priority="3522">
      <formula>N156=" "</formula>
    </cfRule>
    <cfRule type="expression" dxfId="10695" priority="3523">
      <formula>N156="NO PRESENTÓ CERTIFICADO"</formula>
    </cfRule>
    <cfRule type="expression" dxfId="10694" priority="3524">
      <formula>N156="PRESENTÓ CERTIFICADO"</formula>
    </cfRule>
  </conditionalFormatting>
  <conditionalFormatting sqref="O156:O157">
    <cfRule type="cellIs" dxfId="10693" priority="3504" operator="equal">
      <formula>"PENDIENTE POR DESCRIPCIÓN"</formula>
    </cfRule>
    <cfRule type="cellIs" dxfId="10692" priority="3505" operator="equal">
      <formula>"DESCRIPCIÓN INSUFICIENTE"</formula>
    </cfRule>
    <cfRule type="cellIs" dxfId="10691" priority="3506" operator="equal">
      <formula>"NO ESTÁ ACORDE A ITEM 5.2.2 (T.R.)"</formula>
    </cfRule>
    <cfRule type="cellIs" dxfId="10690" priority="3507" operator="equal">
      <formula>"ACORDE A ITEM 5.2.2 (T.R.)"</formula>
    </cfRule>
    <cfRule type="cellIs" dxfId="10689" priority="3514" operator="equal">
      <formula>"PENDIENTE POR DESCRIPCIÓN"</formula>
    </cfRule>
    <cfRule type="cellIs" dxfId="10688" priority="3516" operator="equal">
      <formula>"DESCRIPCIÓN INSUFICIENTE"</formula>
    </cfRule>
    <cfRule type="cellIs" dxfId="10687" priority="3517" operator="equal">
      <formula>"NO ESTÁ ACORDE A ITEM 5.2.1 (T.R.)"</formula>
    </cfRule>
    <cfRule type="cellIs" dxfId="10686" priority="3518" operator="equal">
      <formula>"ACORDE A ITEM 5.2.1 (T.R.)"</formula>
    </cfRule>
  </conditionalFormatting>
  <conditionalFormatting sqref="Q156:Q157">
    <cfRule type="containsBlanks" dxfId="10685" priority="3509">
      <formula>LEN(TRIM(Q156))=0</formula>
    </cfRule>
    <cfRule type="cellIs" dxfId="10684" priority="3515" operator="equal">
      <formula>"REQUERIMIENTOS SUBSANADOS"</formula>
    </cfRule>
    <cfRule type="containsText" dxfId="10683" priority="3519" operator="containsText" text="NO SUBSANABLE">
      <formula>NOT(ISERROR(SEARCH("NO SUBSANABLE",Q156)))</formula>
    </cfRule>
    <cfRule type="containsText" dxfId="10682" priority="3520" operator="containsText" text="PENDIENTES POR SUBSANAR">
      <formula>NOT(ISERROR(SEARCH("PENDIENTES POR SUBSANAR",Q156)))</formula>
    </cfRule>
    <cfRule type="containsText" dxfId="10681" priority="3521" operator="containsText" text="SIN OBSERVACIÓN">
      <formula>NOT(ISERROR(SEARCH("SIN OBSERVACIÓN",Q156)))</formula>
    </cfRule>
  </conditionalFormatting>
  <conditionalFormatting sqref="R156:R157">
    <cfRule type="containsBlanks" dxfId="10680" priority="3508">
      <formula>LEN(TRIM(R156))=0</formula>
    </cfRule>
    <cfRule type="cellIs" dxfId="10679" priority="3510" operator="equal">
      <formula>"NO CUMPLEN CON LO SOLICITADO"</formula>
    </cfRule>
    <cfRule type="cellIs" dxfId="10678" priority="3511" operator="equal">
      <formula>"CUMPLEN CON LO SOLICITADO"</formula>
    </cfRule>
    <cfRule type="cellIs" dxfId="10677" priority="3512" operator="equal">
      <formula>"PENDIENTES"</formula>
    </cfRule>
    <cfRule type="cellIs" dxfId="10676" priority="3513" operator="equal">
      <formula>"NINGUNO"</formula>
    </cfRule>
  </conditionalFormatting>
  <conditionalFormatting sqref="P156:P157">
    <cfRule type="expression" dxfId="10675" priority="3499">
      <formula>Q156="NO SUBSANABLE"</formula>
    </cfRule>
    <cfRule type="expression" dxfId="10674" priority="3500">
      <formula>Q156="REQUERIMIENTOS SUBSANADOS"</formula>
    </cfRule>
    <cfRule type="expression" dxfId="10673" priority="3501">
      <formula>Q156="PENDIENTES POR SUBSANAR"</formula>
    </cfRule>
    <cfRule type="expression" dxfId="10672" priority="3502">
      <formula>Q156="SIN OBSERVACIÓN"</formula>
    </cfRule>
    <cfRule type="containsBlanks" dxfId="10671" priority="3503">
      <formula>LEN(TRIM(P156))=0</formula>
    </cfRule>
  </conditionalFormatting>
  <conditionalFormatting sqref="N160:N161">
    <cfRule type="expression" dxfId="10670" priority="3496">
      <formula>N160=" "</formula>
    </cfRule>
    <cfRule type="expression" dxfId="10669" priority="3497">
      <formula>N160="NO PRESENTÓ CERTIFICADO"</formula>
    </cfRule>
    <cfRule type="expression" dxfId="10668" priority="3498">
      <formula>N160="PRESENTÓ CERTIFICADO"</formula>
    </cfRule>
  </conditionalFormatting>
  <conditionalFormatting sqref="O160:O161">
    <cfRule type="cellIs" dxfId="10667" priority="3478" operator="equal">
      <formula>"PENDIENTE POR DESCRIPCIÓN"</formula>
    </cfRule>
    <cfRule type="cellIs" dxfId="10666" priority="3479" operator="equal">
      <formula>"DESCRIPCIÓN INSUFICIENTE"</formula>
    </cfRule>
    <cfRule type="cellIs" dxfId="10665" priority="3480" operator="equal">
      <formula>"NO ESTÁ ACORDE A ITEM 5.2.2 (T.R.)"</formula>
    </cfRule>
    <cfRule type="cellIs" dxfId="10664" priority="3481" operator="equal">
      <formula>"ACORDE A ITEM 5.2.2 (T.R.)"</formula>
    </cfRule>
    <cfRule type="cellIs" dxfId="10663" priority="3488" operator="equal">
      <formula>"PENDIENTE POR DESCRIPCIÓN"</formula>
    </cfRule>
    <cfRule type="cellIs" dxfId="10662" priority="3490" operator="equal">
      <formula>"DESCRIPCIÓN INSUFICIENTE"</formula>
    </cfRule>
    <cfRule type="cellIs" dxfId="10661" priority="3491" operator="equal">
      <formula>"NO ESTÁ ACORDE A ITEM 5.2.1 (T.R.)"</formula>
    </cfRule>
    <cfRule type="cellIs" dxfId="10660" priority="3492" operator="equal">
      <formula>"ACORDE A ITEM 5.2.1 (T.R.)"</formula>
    </cfRule>
  </conditionalFormatting>
  <conditionalFormatting sqref="Q160:Q161">
    <cfRule type="containsBlanks" dxfId="10659" priority="3483">
      <formula>LEN(TRIM(Q160))=0</formula>
    </cfRule>
    <cfRule type="cellIs" dxfId="10658" priority="3489" operator="equal">
      <formula>"REQUERIMIENTOS SUBSANADOS"</formula>
    </cfRule>
    <cfRule type="containsText" dxfId="10657" priority="3493" operator="containsText" text="NO SUBSANABLE">
      <formula>NOT(ISERROR(SEARCH("NO SUBSANABLE",Q160)))</formula>
    </cfRule>
    <cfRule type="containsText" dxfId="10656" priority="3494" operator="containsText" text="PENDIENTES POR SUBSANAR">
      <formula>NOT(ISERROR(SEARCH("PENDIENTES POR SUBSANAR",Q160)))</formula>
    </cfRule>
    <cfRule type="containsText" dxfId="10655" priority="3495" operator="containsText" text="SIN OBSERVACIÓN">
      <formula>NOT(ISERROR(SEARCH("SIN OBSERVACIÓN",Q160)))</formula>
    </cfRule>
  </conditionalFormatting>
  <conditionalFormatting sqref="R160:R161">
    <cfRule type="containsBlanks" dxfId="10654" priority="3482">
      <formula>LEN(TRIM(R160))=0</formula>
    </cfRule>
    <cfRule type="cellIs" dxfId="10653" priority="3484" operator="equal">
      <formula>"NO CUMPLEN CON LO SOLICITADO"</formula>
    </cfRule>
    <cfRule type="cellIs" dxfId="10652" priority="3485" operator="equal">
      <formula>"CUMPLEN CON LO SOLICITADO"</formula>
    </cfRule>
    <cfRule type="cellIs" dxfId="10651" priority="3486" operator="equal">
      <formula>"PENDIENTES"</formula>
    </cfRule>
    <cfRule type="cellIs" dxfId="10650" priority="3487" operator="equal">
      <formula>"NINGUNO"</formula>
    </cfRule>
  </conditionalFormatting>
  <conditionalFormatting sqref="P160:P161">
    <cfRule type="expression" dxfId="10649" priority="3473">
      <formula>Q160="NO SUBSANABLE"</formula>
    </cfRule>
    <cfRule type="expression" dxfId="10648" priority="3474">
      <formula>Q160="REQUERIMIENTOS SUBSANADOS"</formula>
    </cfRule>
    <cfRule type="expression" dxfId="10647" priority="3475">
      <formula>Q160="PENDIENTES POR SUBSANAR"</formula>
    </cfRule>
    <cfRule type="expression" dxfId="10646" priority="3476">
      <formula>Q160="SIN OBSERVACIÓN"</formula>
    </cfRule>
    <cfRule type="containsBlanks" dxfId="10645" priority="3477">
      <formula>LEN(TRIM(P160))=0</formula>
    </cfRule>
  </conditionalFormatting>
  <conditionalFormatting sqref="N164:N165">
    <cfRule type="expression" dxfId="10644" priority="3470">
      <formula>N164=" "</formula>
    </cfRule>
    <cfRule type="expression" dxfId="10643" priority="3471">
      <formula>N164="NO PRESENTÓ CERTIFICADO"</formula>
    </cfRule>
    <cfRule type="expression" dxfId="10642" priority="3472">
      <formula>N164="PRESENTÓ CERTIFICADO"</formula>
    </cfRule>
  </conditionalFormatting>
  <conditionalFormatting sqref="O164:O165">
    <cfRule type="cellIs" dxfId="10641" priority="3452" operator="equal">
      <formula>"PENDIENTE POR DESCRIPCIÓN"</formula>
    </cfRule>
    <cfRule type="cellIs" dxfId="10640" priority="3453" operator="equal">
      <formula>"DESCRIPCIÓN INSUFICIENTE"</formula>
    </cfRule>
    <cfRule type="cellIs" dxfId="10639" priority="3454" operator="equal">
      <formula>"NO ESTÁ ACORDE A ITEM 5.2.2 (T.R.)"</formula>
    </cfRule>
    <cfRule type="cellIs" dxfId="10638" priority="3455" operator="equal">
      <formula>"ACORDE A ITEM 5.2.2 (T.R.)"</formula>
    </cfRule>
    <cfRule type="cellIs" dxfId="10637" priority="3462" operator="equal">
      <formula>"PENDIENTE POR DESCRIPCIÓN"</formula>
    </cfRule>
    <cfRule type="cellIs" dxfId="10636" priority="3464" operator="equal">
      <formula>"DESCRIPCIÓN INSUFICIENTE"</formula>
    </cfRule>
    <cfRule type="cellIs" dxfId="10635" priority="3465" operator="equal">
      <formula>"NO ESTÁ ACORDE A ITEM 5.2.1 (T.R.)"</formula>
    </cfRule>
    <cfRule type="cellIs" dxfId="10634" priority="3466" operator="equal">
      <formula>"ACORDE A ITEM 5.2.1 (T.R.)"</formula>
    </cfRule>
  </conditionalFormatting>
  <conditionalFormatting sqref="Q164:Q165">
    <cfRule type="containsBlanks" dxfId="10633" priority="3457">
      <formula>LEN(TRIM(Q164))=0</formula>
    </cfRule>
    <cfRule type="cellIs" dxfId="10632" priority="3463" operator="equal">
      <formula>"REQUERIMIENTOS SUBSANADOS"</formula>
    </cfRule>
    <cfRule type="containsText" dxfId="10631" priority="3467" operator="containsText" text="NO SUBSANABLE">
      <formula>NOT(ISERROR(SEARCH("NO SUBSANABLE",Q164)))</formula>
    </cfRule>
    <cfRule type="containsText" dxfId="10630" priority="3468" operator="containsText" text="PENDIENTES POR SUBSANAR">
      <formula>NOT(ISERROR(SEARCH("PENDIENTES POR SUBSANAR",Q164)))</formula>
    </cfRule>
    <cfRule type="containsText" dxfId="10629" priority="3469" operator="containsText" text="SIN OBSERVACIÓN">
      <formula>NOT(ISERROR(SEARCH("SIN OBSERVACIÓN",Q164)))</formula>
    </cfRule>
  </conditionalFormatting>
  <conditionalFormatting sqref="R164:R165">
    <cfRule type="containsBlanks" dxfId="10628" priority="3456">
      <formula>LEN(TRIM(R164))=0</formula>
    </cfRule>
    <cfRule type="cellIs" dxfId="10627" priority="3458" operator="equal">
      <formula>"NO CUMPLEN CON LO SOLICITADO"</formula>
    </cfRule>
    <cfRule type="cellIs" dxfId="10626" priority="3459" operator="equal">
      <formula>"CUMPLEN CON LO SOLICITADO"</formula>
    </cfRule>
    <cfRule type="cellIs" dxfId="10625" priority="3460" operator="equal">
      <formula>"PENDIENTES"</formula>
    </cfRule>
    <cfRule type="cellIs" dxfId="10624" priority="3461" operator="equal">
      <formula>"NINGUNO"</formula>
    </cfRule>
  </conditionalFormatting>
  <conditionalFormatting sqref="P164:P165">
    <cfRule type="expression" dxfId="10623" priority="3447">
      <formula>Q164="NO SUBSANABLE"</formula>
    </cfRule>
    <cfRule type="expression" dxfId="10622" priority="3448">
      <formula>Q164="REQUERIMIENTOS SUBSANADOS"</formula>
    </cfRule>
    <cfRule type="expression" dxfId="10621" priority="3449">
      <formula>Q164="PENDIENTES POR SUBSANAR"</formula>
    </cfRule>
    <cfRule type="expression" dxfId="10620" priority="3450">
      <formula>Q164="SIN OBSERVACIÓN"</formula>
    </cfRule>
    <cfRule type="containsBlanks" dxfId="10619" priority="3451">
      <formula>LEN(TRIM(P164))=0</formula>
    </cfRule>
  </conditionalFormatting>
  <conditionalFormatting sqref="J151:J155">
    <cfRule type="cellIs" dxfId="10618" priority="3445" operator="equal">
      <formula>"NO CUMPLE"</formula>
    </cfRule>
    <cfRule type="cellIs" dxfId="10617" priority="3446" operator="equal">
      <formula>"CUMPLE"</formula>
    </cfRule>
  </conditionalFormatting>
  <conditionalFormatting sqref="J156:J159">
    <cfRule type="cellIs" dxfId="10616" priority="3443" operator="equal">
      <formula>"NO CUMPLE"</formula>
    </cfRule>
    <cfRule type="cellIs" dxfId="10615" priority="3444" operator="equal">
      <formula>"CUMPLE"</formula>
    </cfRule>
  </conditionalFormatting>
  <conditionalFormatting sqref="J160:J163">
    <cfRule type="cellIs" dxfId="10614" priority="3441" operator="equal">
      <formula>"NO CUMPLE"</formula>
    </cfRule>
    <cfRule type="cellIs" dxfId="10613" priority="3442" operator="equal">
      <formula>"CUMPLE"</formula>
    </cfRule>
  </conditionalFormatting>
  <conditionalFormatting sqref="J164:J167">
    <cfRule type="cellIs" dxfId="10612" priority="3439" operator="equal">
      <formula>"NO CUMPLE"</formula>
    </cfRule>
    <cfRule type="cellIs" dxfId="10611" priority="3440" operator="equal">
      <formula>"CUMPLE"</formula>
    </cfRule>
  </conditionalFormatting>
  <conditionalFormatting sqref="S148:S149">
    <cfRule type="cellIs" dxfId="10610" priority="3437" operator="greaterThan">
      <formula>0</formula>
    </cfRule>
    <cfRule type="top10" dxfId="10609" priority="3438" rank="10"/>
  </conditionalFormatting>
  <conditionalFormatting sqref="N148">
    <cfRule type="expression" dxfId="10608" priority="3434">
      <formula>N148=" "</formula>
    </cfRule>
    <cfRule type="expression" dxfId="10607" priority="3435">
      <formula>N148="NO PRESENTÓ CERTIFICADO"</formula>
    </cfRule>
    <cfRule type="expression" dxfId="10606" priority="3436">
      <formula>N148="PRESENTÓ CERTIFICADO"</formula>
    </cfRule>
  </conditionalFormatting>
  <conditionalFormatting sqref="P148">
    <cfRule type="expression" dxfId="10605" priority="3421">
      <formula>Q148="NO SUBSANABLE"</formula>
    </cfRule>
    <cfRule type="expression" dxfId="10604" priority="3423">
      <formula>Q148="REQUERIMIENTOS SUBSANADOS"</formula>
    </cfRule>
    <cfRule type="expression" dxfId="10603" priority="3424">
      <formula>Q148="PENDIENTES POR SUBSANAR"</formula>
    </cfRule>
    <cfRule type="expression" dxfId="10602" priority="3429">
      <formula>Q148="SIN OBSERVACIÓN"</formula>
    </cfRule>
    <cfRule type="containsBlanks" dxfId="10601" priority="3430">
      <formula>LEN(TRIM(P148))=0</formula>
    </cfRule>
  </conditionalFormatting>
  <conditionalFormatting sqref="O148">
    <cfRule type="cellIs" dxfId="10600" priority="3411" operator="equal">
      <formula>"PENDIENTE POR DESCRIPCIÓN"</formula>
    </cfRule>
    <cfRule type="cellIs" dxfId="10599" priority="3412" operator="equal">
      <formula>"DESCRIPCIÓN INSUFICIENTE"</formula>
    </cfRule>
    <cfRule type="cellIs" dxfId="10598" priority="3413" operator="equal">
      <formula>"NO ESTÁ ACORDE A ITEM 5.2.2 (T.R.)"</formula>
    </cfRule>
    <cfRule type="cellIs" dxfId="10597" priority="3414" operator="equal">
      <formula>"ACORDE A ITEM 5.2.2 (T.R.)"</formula>
    </cfRule>
    <cfRule type="cellIs" dxfId="10596" priority="3422" operator="equal">
      <formula>"PENDIENTE POR DESCRIPCIÓN"</formula>
    </cfRule>
    <cfRule type="cellIs" dxfId="10595" priority="3426" operator="equal">
      <formula>"DESCRIPCIÓN INSUFICIENTE"</formula>
    </cfRule>
    <cfRule type="cellIs" dxfId="10594" priority="3427" operator="equal">
      <formula>"NO ESTÁ ACORDE A ITEM 5.2.1 (T.R.)"</formula>
    </cfRule>
    <cfRule type="cellIs" dxfId="10593" priority="3428" operator="equal">
      <formula>"ACORDE A ITEM 5.2.1 (T.R.)"</formula>
    </cfRule>
  </conditionalFormatting>
  <conditionalFormatting sqref="Q148">
    <cfRule type="containsBlanks" dxfId="10592" priority="3416">
      <formula>LEN(TRIM(Q148))=0</formula>
    </cfRule>
    <cfRule type="cellIs" dxfId="10591" priority="3425" operator="equal">
      <formula>"REQUERIMIENTOS SUBSANADOS"</formula>
    </cfRule>
    <cfRule type="containsText" dxfId="10590" priority="3431" operator="containsText" text="NO SUBSANABLE">
      <formula>NOT(ISERROR(SEARCH("NO SUBSANABLE",Q148)))</formula>
    </cfRule>
    <cfRule type="containsText" dxfId="10589" priority="3432" operator="containsText" text="PENDIENTES POR SUBSANAR">
      <formula>NOT(ISERROR(SEARCH("PENDIENTES POR SUBSANAR",Q148)))</formula>
    </cfRule>
    <cfRule type="containsText" dxfId="10588" priority="3433" operator="containsText" text="SIN OBSERVACIÓN">
      <formula>NOT(ISERROR(SEARCH("SIN OBSERVACIÓN",Q148)))</formula>
    </cfRule>
  </conditionalFormatting>
  <conditionalFormatting sqref="R148">
    <cfRule type="containsBlanks" dxfId="10587" priority="3415">
      <formula>LEN(TRIM(R148))=0</formula>
    </cfRule>
    <cfRule type="cellIs" dxfId="10586" priority="3417" operator="equal">
      <formula>"NO CUMPLEN CON LO SOLICITADO"</formula>
    </cfRule>
    <cfRule type="cellIs" dxfId="10585" priority="3418" operator="equal">
      <formula>"CUMPLEN CON LO SOLICITADO"</formula>
    </cfRule>
    <cfRule type="cellIs" dxfId="10584" priority="3419" operator="equal">
      <formula>"PENDIENTES"</formula>
    </cfRule>
    <cfRule type="cellIs" dxfId="10583" priority="3420" operator="equal">
      <formula>"NINGUNO"</formula>
    </cfRule>
  </conditionalFormatting>
  <conditionalFormatting sqref="L151">
    <cfRule type="cellIs" dxfId="10582" priority="3401" operator="equal">
      <formula>"NO CUMPLE"</formula>
    </cfRule>
    <cfRule type="cellIs" dxfId="10581" priority="3402" operator="equal">
      <formula>"CUMPLE"</formula>
    </cfRule>
  </conditionalFormatting>
  <conditionalFormatting sqref="M151">
    <cfRule type="expression" dxfId="10580" priority="3399">
      <formula>L151="NO CUMPLE"</formula>
    </cfRule>
    <cfRule type="expression" dxfId="10579" priority="3400">
      <formula>L151="CUMPLE"</formula>
    </cfRule>
  </conditionalFormatting>
  <conditionalFormatting sqref="K151">
    <cfRule type="expression" dxfId="10578" priority="3409">
      <formula>J152="NO CUMPLE"</formula>
    </cfRule>
    <cfRule type="expression" dxfId="10577" priority="3410">
      <formula>J152="CUMPLE"</formula>
    </cfRule>
  </conditionalFormatting>
  <conditionalFormatting sqref="K151">
    <cfRule type="expression" dxfId="10576" priority="3397">
      <formula>J152="NO CUMPLE"</formula>
    </cfRule>
    <cfRule type="expression" dxfId="10575" priority="3398">
      <formula>J152="CUMPLE"</formula>
    </cfRule>
  </conditionalFormatting>
  <conditionalFormatting sqref="K152">
    <cfRule type="expression" dxfId="10574" priority="3393">
      <formula>J152="NO CUMPLE"</formula>
    </cfRule>
    <cfRule type="expression" dxfId="10573" priority="3394">
      <formula>J152="CUMPLE"</formula>
    </cfRule>
  </conditionalFormatting>
  <conditionalFormatting sqref="K153">
    <cfRule type="expression" dxfId="10572" priority="3391">
      <formula>J153="NO CUMPLE"</formula>
    </cfRule>
    <cfRule type="expression" dxfId="10571" priority="3392">
      <formula>J153="CUMPLE"</formula>
    </cfRule>
  </conditionalFormatting>
  <conditionalFormatting sqref="M152">
    <cfRule type="expression" dxfId="10570" priority="3389">
      <formula>L152="NO CUMPLE"</formula>
    </cfRule>
    <cfRule type="expression" dxfId="10569" priority="3390">
      <formula>L152="CUMPLE"</formula>
    </cfRule>
  </conditionalFormatting>
  <conditionalFormatting sqref="L152:L155">
    <cfRule type="cellIs" dxfId="10568" priority="3387" operator="equal">
      <formula>"NO CUMPLE"</formula>
    </cfRule>
    <cfRule type="cellIs" dxfId="10567" priority="3388" operator="equal">
      <formula>"CUMPLE"</formula>
    </cfRule>
  </conditionalFormatting>
  <conditionalFormatting sqref="M153:M155">
    <cfRule type="expression" dxfId="10566" priority="3385">
      <formula>L153="NO CUMPLE"</formula>
    </cfRule>
    <cfRule type="expression" dxfId="10565" priority="3386">
      <formula>L153="CUMPLE"</formula>
    </cfRule>
  </conditionalFormatting>
  <conditionalFormatting sqref="K154:K155">
    <cfRule type="expression" dxfId="10564" priority="3395">
      <formula>J155="NO CUMPLE"</formula>
    </cfRule>
    <cfRule type="expression" dxfId="10563" priority="3396">
      <formula>J155="CUMPLE"</formula>
    </cfRule>
  </conditionalFormatting>
  <conditionalFormatting sqref="K155">
    <cfRule type="expression" dxfId="10562" priority="3383">
      <formula>J156="NO CUMPLE"</formula>
    </cfRule>
    <cfRule type="expression" dxfId="10561" priority="3384">
      <formula>J156="CUMPLE"</formula>
    </cfRule>
  </conditionalFormatting>
  <conditionalFormatting sqref="K156">
    <cfRule type="expression" dxfId="10560" priority="3379">
      <formula>J156="NO CUMPLE"</formula>
    </cfRule>
    <cfRule type="expression" dxfId="10559" priority="3380">
      <formula>J156="CUMPLE"</formula>
    </cfRule>
  </conditionalFormatting>
  <conditionalFormatting sqref="K157">
    <cfRule type="expression" dxfId="10558" priority="3377">
      <formula>J157="NO CUMPLE"</formula>
    </cfRule>
    <cfRule type="expression" dxfId="10557" priority="3378">
      <formula>J157="CUMPLE"</formula>
    </cfRule>
  </conditionalFormatting>
  <conditionalFormatting sqref="M156">
    <cfRule type="expression" dxfId="10556" priority="3375">
      <formula>L156="NO CUMPLE"</formula>
    </cfRule>
    <cfRule type="expression" dxfId="10555" priority="3376">
      <formula>L156="CUMPLE"</formula>
    </cfRule>
  </conditionalFormatting>
  <conditionalFormatting sqref="L156:L159">
    <cfRule type="cellIs" dxfId="10554" priority="3373" operator="equal">
      <formula>"NO CUMPLE"</formula>
    </cfRule>
    <cfRule type="cellIs" dxfId="10553" priority="3374" operator="equal">
      <formula>"CUMPLE"</formula>
    </cfRule>
  </conditionalFormatting>
  <conditionalFormatting sqref="M157:M159">
    <cfRule type="expression" dxfId="10552" priority="3371">
      <formula>L157="NO CUMPLE"</formula>
    </cfRule>
    <cfRule type="expression" dxfId="10551" priority="3372">
      <formula>L157="CUMPLE"</formula>
    </cfRule>
  </conditionalFormatting>
  <conditionalFormatting sqref="K158:K159">
    <cfRule type="expression" dxfId="10550" priority="3381">
      <formula>J159="NO CUMPLE"</formula>
    </cfRule>
    <cfRule type="expression" dxfId="10549" priority="3382">
      <formula>J159="CUMPLE"</formula>
    </cfRule>
  </conditionalFormatting>
  <conditionalFormatting sqref="K159">
    <cfRule type="expression" dxfId="10548" priority="3369">
      <formula>J160="NO CUMPLE"</formula>
    </cfRule>
    <cfRule type="expression" dxfId="10547" priority="3370">
      <formula>J160="CUMPLE"</formula>
    </cfRule>
  </conditionalFormatting>
  <conditionalFormatting sqref="K160">
    <cfRule type="expression" dxfId="10546" priority="3365">
      <formula>J160="NO CUMPLE"</formula>
    </cfRule>
    <cfRule type="expression" dxfId="10545" priority="3366">
      <formula>J160="CUMPLE"</formula>
    </cfRule>
  </conditionalFormatting>
  <conditionalFormatting sqref="K161">
    <cfRule type="expression" dxfId="10544" priority="3363">
      <formula>J161="NO CUMPLE"</formula>
    </cfRule>
    <cfRule type="expression" dxfId="10543" priority="3364">
      <formula>J161="CUMPLE"</formula>
    </cfRule>
  </conditionalFormatting>
  <conditionalFormatting sqref="M160">
    <cfRule type="expression" dxfId="10542" priority="3361">
      <formula>L160="NO CUMPLE"</formula>
    </cfRule>
    <cfRule type="expression" dxfId="10541" priority="3362">
      <formula>L160="CUMPLE"</formula>
    </cfRule>
  </conditionalFormatting>
  <conditionalFormatting sqref="L160:L163">
    <cfRule type="cellIs" dxfId="10540" priority="3359" operator="equal">
      <formula>"NO CUMPLE"</formula>
    </cfRule>
    <cfRule type="cellIs" dxfId="10539" priority="3360" operator="equal">
      <formula>"CUMPLE"</formula>
    </cfRule>
  </conditionalFormatting>
  <conditionalFormatting sqref="M161:M163">
    <cfRule type="expression" dxfId="10538" priority="3357">
      <formula>L161="NO CUMPLE"</formula>
    </cfRule>
    <cfRule type="expression" dxfId="10537" priority="3358">
      <formula>L161="CUMPLE"</formula>
    </cfRule>
  </conditionalFormatting>
  <conditionalFormatting sqref="K162:K163">
    <cfRule type="expression" dxfId="10536" priority="3367">
      <formula>J163="NO CUMPLE"</formula>
    </cfRule>
    <cfRule type="expression" dxfId="10535" priority="3368">
      <formula>J163="CUMPLE"</formula>
    </cfRule>
  </conditionalFormatting>
  <conditionalFormatting sqref="K163">
    <cfRule type="expression" dxfId="10534" priority="3355">
      <formula>J164="NO CUMPLE"</formula>
    </cfRule>
    <cfRule type="expression" dxfId="10533" priority="3356">
      <formula>J164="CUMPLE"</formula>
    </cfRule>
  </conditionalFormatting>
  <conditionalFormatting sqref="K164">
    <cfRule type="expression" dxfId="10532" priority="3351">
      <formula>J164="NO CUMPLE"</formula>
    </cfRule>
    <cfRule type="expression" dxfId="10531" priority="3352">
      <formula>J164="CUMPLE"</formula>
    </cfRule>
  </conditionalFormatting>
  <conditionalFormatting sqref="K165">
    <cfRule type="expression" dxfId="10530" priority="3349">
      <formula>J165="NO CUMPLE"</formula>
    </cfRule>
    <cfRule type="expression" dxfId="10529" priority="3350">
      <formula>J165="CUMPLE"</formula>
    </cfRule>
  </conditionalFormatting>
  <conditionalFormatting sqref="M164">
    <cfRule type="expression" dxfId="10528" priority="3347">
      <formula>L164="NO CUMPLE"</formula>
    </cfRule>
    <cfRule type="expression" dxfId="10527" priority="3348">
      <formula>L164="CUMPLE"</formula>
    </cfRule>
  </conditionalFormatting>
  <conditionalFormatting sqref="L164:L167">
    <cfRule type="cellIs" dxfId="10526" priority="3345" operator="equal">
      <formula>"NO CUMPLE"</formula>
    </cfRule>
    <cfRule type="cellIs" dxfId="10525" priority="3346" operator="equal">
      <formula>"CUMPLE"</formula>
    </cfRule>
  </conditionalFormatting>
  <conditionalFormatting sqref="M165:M167">
    <cfRule type="expression" dxfId="10524" priority="3343">
      <formula>L165="NO CUMPLE"</formula>
    </cfRule>
    <cfRule type="expression" dxfId="10523" priority="3344">
      <formula>L165="CUMPLE"</formula>
    </cfRule>
  </conditionalFormatting>
  <conditionalFormatting sqref="K166:K167">
    <cfRule type="expression" dxfId="10522" priority="3353">
      <formula>J167="NO CUMPLE"</formula>
    </cfRule>
    <cfRule type="expression" dxfId="10521" priority="3354">
      <formula>J167="CUMPLE"</formula>
    </cfRule>
  </conditionalFormatting>
  <conditionalFormatting sqref="K167">
    <cfRule type="expression" dxfId="10520" priority="3341">
      <formula>J168="NO CUMPLE"</formula>
    </cfRule>
    <cfRule type="expression" dxfId="10519" priority="3342">
      <formula>J168="CUMPLE"</formula>
    </cfRule>
  </conditionalFormatting>
  <conditionalFormatting sqref="T195">
    <cfRule type="cellIs" dxfId="10518" priority="3339" operator="equal">
      <formula>"NO CUMPLE"</formula>
    </cfRule>
    <cfRule type="cellIs" dxfId="10517" priority="3340" operator="equal">
      <formula>"CUMPLE"</formula>
    </cfRule>
  </conditionalFormatting>
  <conditionalFormatting sqref="B195">
    <cfRule type="cellIs" dxfId="10516" priority="3337" operator="equal">
      <formula>"NO CUMPLE CON LA EXPERIENCIA REQUERIDA"</formula>
    </cfRule>
    <cfRule type="cellIs" dxfId="10515" priority="3338" operator="equal">
      <formula>"CUMPLE CON LA EXPERIENCIA REQUERIDA"</formula>
    </cfRule>
  </conditionalFormatting>
  <conditionalFormatting sqref="H175:H176 H179:H180 H183:H184 H187:H188 H191:H192">
    <cfRule type="notContainsBlanks" dxfId="10514" priority="3336">
      <formula>LEN(TRIM(H175))&gt;0</formula>
    </cfRule>
  </conditionalFormatting>
  <conditionalFormatting sqref="G175:G176">
    <cfRule type="notContainsBlanks" dxfId="10513" priority="3335">
      <formula>LEN(TRIM(G175))&gt;0</formula>
    </cfRule>
  </conditionalFormatting>
  <conditionalFormatting sqref="F175:F176">
    <cfRule type="notContainsBlanks" dxfId="10512" priority="3334">
      <formula>LEN(TRIM(F175))&gt;0</formula>
    </cfRule>
  </conditionalFormatting>
  <conditionalFormatting sqref="E175:E176">
    <cfRule type="notContainsBlanks" dxfId="10511" priority="3333">
      <formula>LEN(TRIM(E175))&gt;0</formula>
    </cfRule>
  </conditionalFormatting>
  <conditionalFormatting sqref="D175:D176">
    <cfRule type="notContainsBlanks" dxfId="10510" priority="3332">
      <formula>LEN(TRIM(D175))&gt;0</formula>
    </cfRule>
  </conditionalFormatting>
  <conditionalFormatting sqref="C175:C176">
    <cfRule type="notContainsBlanks" dxfId="10509" priority="3331">
      <formula>LEN(TRIM(C175))&gt;0</formula>
    </cfRule>
  </conditionalFormatting>
  <conditionalFormatting sqref="I175:I176">
    <cfRule type="notContainsBlanks" dxfId="10508" priority="3330">
      <formula>LEN(TRIM(I175))&gt;0</formula>
    </cfRule>
  </conditionalFormatting>
  <conditionalFormatting sqref="T175:T176">
    <cfRule type="cellIs" dxfId="10507" priority="3328" operator="equal">
      <formula>"NO"</formula>
    </cfRule>
    <cfRule type="cellIs" dxfId="10506" priority="3329" operator="equal">
      <formula>"SI"</formula>
    </cfRule>
  </conditionalFormatting>
  <conditionalFormatting sqref="S179:S180">
    <cfRule type="cellIs" dxfId="10505" priority="3326" operator="greaterThan">
      <formula>0</formula>
    </cfRule>
    <cfRule type="top10" dxfId="10504" priority="3327" rank="10"/>
  </conditionalFormatting>
  <conditionalFormatting sqref="S183:S184">
    <cfRule type="cellIs" dxfId="10503" priority="3324" operator="greaterThan">
      <formula>0</formula>
    </cfRule>
    <cfRule type="top10" dxfId="10502" priority="3325" rank="10"/>
  </conditionalFormatting>
  <conditionalFormatting sqref="G183:G184">
    <cfRule type="notContainsBlanks" dxfId="10501" priority="3323">
      <formula>LEN(TRIM(G183))&gt;0</formula>
    </cfRule>
  </conditionalFormatting>
  <conditionalFormatting sqref="F183:F184">
    <cfRule type="notContainsBlanks" dxfId="10500" priority="3322">
      <formula>LEN(TRIM(F183))&gt;0</formula>
    </cfRule>
  </conditionalFormatting>
  <conditionalFormatting sqref="E183:E184">
    <cfRule type="notContainsBlanks" dxfId="10499" priority="3321">
      <formula>LEN(TRIM(E183))&gt;0</formula>
    </cfRule>
  </conditionalFormatting>
  <conditionalFormatting sqref="D183:D184">
    <cfRule type="notContainsBlanks" dxfId="10498" priority="3320">
      <formula>LEN(TRIM(D183))&gt;0</formula>
    </cfRule>
  </conditionalFormatting>
  <conditionalFormatting sqref="C183:C184">
    <cfRule type="notContainsBlanks" dxfId="10497" priority="3319">
      <formula>LEN(TRIM(C183))&gt;0</formula>
    </cfRule>
  </conditionalFormatting>
  <conditionalFormatting sqref="I183:I184">
    <cfRule type="notContainsBlanks" dxfId="10496" priority="3318">
      <formula>LEN(TRIM(I183))&gt;0</formula>
    </cfRule>
  </conditionalFormatting>
  <conditionalFormatting sqref="S187:S188">
    <cfRule type="cellIs" dxfId="10495" priority="3316" operator="greaterThan">
      <formula>0</formula>
    </cfRule>
    <cfRule type="top10" dxfId="10494" priority="3317" rank="10"/>
  </conditionalFormatting>
  <conditionalFormatting sqref="S191:S192">
    <cfRule type="cellIs" dxfId="10493" priority="3314" operator="greaterThan">
      <formula>0</formula>
    </cfRule>
    <cfRule type="top10" dxfId="10492" priority="3315" rank="10"/>
  </conditionalFormatting>
  <conditionalFormatting sqref="G191:G192">
    <cfRule type="notContainsBlanks" dxfId="10491" priority="3313">
      <formula>LEN(TRIM(G191))&gt;0</formula>
    </cfRule>
  </conditionalFormatting>
  <conditionalFormatting sqref="F191:F192">
    <cfRule type="notContainsBlanks" dxfId="10490" priority="3312">
      <formula>LEN(TRIM(F191))&gt;0</formula>
    </cfRule>
  </conditionalFormatting>
  <conditionalFormatting sqref="E191:E192">
    <cfRule type="notContainsBlanks" dxfId="10489" priority="3311">
      <formula>LEN(TRIM(E191))&gt;0</formula>
    </cfRule>
  </conditionalFormatting>
  <conditionalFormatting sqref="D191:D192">
    <cfRule type="notContainsBlanks" dxfId="10488" priority="3310">
      <formula>LEN(TRIM(D191))&gt;0</formula>
    </cfRule>
  </conditionalFormatting>
  <conditionalFormatting sqref="C191:C192">
    <cfRule type="notContainsBlanks" dxfId="10487" priority="3309">
      <formula>LEN(TRIM(C191))&gt;0</formula>
    </cfRule>
  </conditionalFormatting>
  <conditionalFormatting sqref="I191:I192">
    <cfRule type="notContainsBlanks" dxfId="10486" priority="3308">
      <formula>LEN(TRIM(I191))&gt;0</formula>
    </cfRule>
  </conditionalFormatting>
  <conditionalFormatting sqref="G179:G180">
    <cfRule type="notContainsBlanks" dxfId="10485" priority="3307">
      <formula>LEN(TRIM(G179))&gt;0</formula>
    </cfRule>
  </conditionalFormatting>
  <conditionalFormatting sqref="F179:F180">
    <cfRule type="notContainsBlanks" dxfId="10484" priority="3306">
      <formula>LEN(TRIM(F179))&gt;0</formula>
    </cfRule>
  </conditionalFormatting>
  <conditionalFormatting sqref="E179:E180">
    <cfRule type="notContainsBlanks" dxfId="10483" priority="3305">
      <formula>LEN(TRIM(E179))&gt;0</formula>
    </cfRule>
  </conditionalFormatting>
  <conditionalFormatting sqref="D179:D180">
    <cfRule type="notContainsBlanks" dxfId="10482" priority="3304">
      <formula>LEN(TRIM(D179))&gt;0</formula>
    </cfRule>
  </conditionalFormatting>
  <conditionalFormatting sqref="C179:C180">
    <cfRule type="notContainsBlanks" dxfId="10481" priority="3303">
      <formula>LEN(TRIM(C179))&gt;0</formula>
    </cfRule>
  </conditionalFormatting>
  <conditionalFormatting sqref="G187:G188">
    <cfRule type="notContainsBlanks" dxfId="10480" priority="3302">
      <formula>LEN(TRIM(G187))&gt;0</formula>
    </cfRule>
  </conditionalFormatting>
  <conditionalFormatting sqref="F187:F188">
    <cfRule type="notContainsBlanks" dxfId="10479" priority="3301">
      <formula>LEN(TRIM(F187))&gt;0</formula>
    </cfRule>
  </conditionalFormatting>
  <conditionalFormatting sqref="E187:E188">
    <cfRule type="notContainsBlanks" dxfId="10478" priority="3300">
      <formula>LEN(TRIM(E187))&gt;0</formula>
    </cfRule>
  </conditionalFormatting>
  <conditionalFormatting sqref="D187:D188">
    <cfRule type="notContainsBlanks" dxfId="10477" priority="3299">
      <formula>LEN(TRIM(D187))&gt;0</formula>
    </cfRule>
  </conditionalFormatting>
  <conditionalFormatting sqref="C187:C188">
    <cfRule type="notContainsBlanks" dxfId="10476" priority="3298">
      <formula>LEN(TRIM(C187))&gt;0</formula>
    </cfRule>
  </conditionalFormatting>
  <conditionalFormatting sqref="I179:I180">
    <cfRule type="notContainsBlanks" dxfId="10475" priority="3297">
      <formula>LEN(TRIM(I179))&gt;0</formula>
    </cfRule>
  </conditionalFormatting>
  <conditionalFormatting sqref="I187:I188">
    <cfRule type="notContainsBlanks" dxfId="10474" priority="3296">
      <formula>LEN(TRIM(I187))&gt;0</formula>
    </cfRule>
  </conditionalFormatting>
  <conditionalFormatting sqref="S195">
    <cfRule type="expression" dxfId="10473" priority="3294">
      <formula>$S$33&gt;0</formula>
    </cfRule>
    <cfRule type="cellIs" dxfId="10472" priority="3295" operator="equal">
      <formula>0</formula>
    </cfRule>
  </conditionalFormatting>
  <conditionalFormatting sqref="S196">
    <cfRule type="expression" dxfId="10471" priority="3292">
      <formula>$S$33&gt;0</formula>
    </cfRule>
    <cfRule type="cellIs" dxfId="10470" priority="3293" operator="equal">
      <formula>0</formula>
    </cfRule>
  </conditionalFormatting>
  <conditionalFormatting sqref="N179:N180">
    <cfRule type="expression" dxfId="10469" priority="3279">
      <formula>N179=" "</formula>
    </cfRule>
    <cfRule type="expression" dxfId="10468" priority="3280">
      <formula>N179="NO PRESENTÓ CERTIFICADO"</formula>
    </cfRule>
    <cfRule type="expression" dxfId="10467" priority="3281">
      <formula>N179="PRESENTÓ CERTIFICADO"</formula>
    </cfRule>
  </conditionalFormatting>
  <conditionalFormatting sqref="O179:O180">
    <cfRule type="cellIs" dxfId="10466" priority="3261" operator="equal">
      <formula>"PENDIENTE POR DESCRIPCIÓN"</formula>
    </cfRule>
    <cfRule type="cellIs" dxfId="10465" priority="3262" operator="equal">
      <formula>"DESCRIPCIÓN INSUFICIENTE"</formula>
    </cfRule>
    <cfRule type="cellIs" dxfId="10464" priority="3263" operator="equal">
      <formula>"NO ESTÁ ACORDE A ITEM 5.2.2 (T.R.)"</formula>
    </cfRule>
    <cfRule type="cellIs" dxfId="10463" priority="3264" operator="equal">
      <formula>"ACORDE A ITEM 5.2.2 (T.R.)"</formula>
    </cfRule>
    <cfRule type="cellIs" dxfId="10462" priority="3271" operator="equal">
      <formula>"PENDIENTE POR DESCRIPCIÓN"</formula>
    </cfRule>
    <cfRule type="cellIs" dxfId="10461" priority="3273" operator="equal">
      <formula>"DESCRIPCIÓN INSUFICIENTE"</formula>
    </cfRule>
    <cfRule type="cellIs" dxfId="10460" priority="3274" operator="equal">
      <formula>"NO ESTÁ ACORDE A ITEM 5.2.1 (T.R.)"</formula>
    </cfRule>
    <cfRule type="cellIs" dxfId="10459" priority="3275" operator="equal">
      <formula>"ACORDE A ITEM 5.2.1 (T.R.)"</formula>
    </cfRule>
  </conditionalFormatting>
  <conditionalFormatting sqref="Q179:Q180">
    <cfRule type="containsBlanks" dxfId="10458" priority="3266">
      <formula>LEN(TRIM(Q179))=0</formula>
    </cfRule>
    <cfRule type="cellIs" dxfId="10457" priority="3272" operator="equal">
      <formula>"REQUERIMIENTOS SUBSANADOS"</formula>
    </cfRule>
    <cfRule type="containsText" dxfId="10456" priority="3276" operator="containsText" text="NO SUBSANABLE">
      <formula>NOT(ISERROR(SEARCH("NO SUBSANABLE",Q179)))</formula>
    </cfRule>
    <cfRule type="containsText" dxfId="10455" priority="3277" operator="containsText" text="PENDIENTES POR SUBSANAR">
      <formula>NOT(ISERROR(SEARCH("PENDIENTES POR SUBSANAR",Q179)))</formula>
    </cfRule>
    <cfRule type="containsText" dxfId="10454" priority="3278" operator="containsText" text="SIN OBSERVACIÓN">
      <formula>NOT(ISERROR(SEARCH("SIN OBSERVACIÓN",Q179)))</formula>
    </cfRule>
  </conditionalFormatting>
  <conditionalFormatting sqref="R179:R180">
    <cfRule type="containsBlanks" dxfId="10453" priority="3265">
      <formula>LEN(TRIM(R179))=0</formula>
    </cfRule>
    <cfRule type="cellIs" dxfId="10452" priority="3267" operator="equal">
      <formula>"NO CUMPLEN CON LO SOLICITADO"</formula>
    </cfRule>
    <cfRule type="cellIs" dxfId="10451" priority="3268" operator="equal">
      <formula>"CUMPLEN CON LO SOLICITADO"</formula>
    </cfRule>
    <cfRule type="cellIs" dxfId="10450" priority="3269" operator="equal">
      <formula>"PENDIENTES"</formula>
    </cfRule>
    <cfRule type="cellIs" dxfId="10449" priority="3270" operator="equal">
      <formula>"NINGUNO"</formula>
    </cfRule>
  </conditionalFormatting>
  <conditionalFormatting sqref="P179:P180">
    <cfRule type="expression" dxfId="10448" priority="3256">
      <formula>Q179="NO SUBSANABLE"</formula>
    </cfRule>
    <cfRule type="expression" dxfId="10447" priority="3257">
      <formula>Q179="REQUERIMIENTOS SUBSANADOS"</formula>
    </cfRule>
    <cfRule type="expression" dxfId="10446" priority="3258">
      <formula>Q179="PENDIENTES POR SUBSANAR"</formula>
    </cfRule>
    <cfRule type="expression" dxfId="10445" priority="3259">
      <formula>Q179="SIN OBSERVACIÓN"</formula>
    </cfRule>
    <cfRule type="containsBlanks" dxfId="10444" priority="3260">
      <formula>LEN(TRIM(P179))=0</formula>
    </cfRule>
  </conditionalFormatting>
  <conditionalFormatting sqref="N183:N184">
    <cfRule type="expression" dxfId="10443" priority="3253">
      <formula>N183=" "</formula>
    </cfRule>
    <cfRule type="expression" dxfId="10442" priority="3254">
      <formula>N183="NO PRESENTÓ CERTIFICADO"</formula>
    </cfRule>
    <cfRule type="expression" dxfId="10441" priority="3255">
      <formula>N183="PRESENTÓ CERTIFICADO"</formula>
    </cfRule>
  </conditionalFormatting>
  <conditionalFormatting sqref="O183:O184">
    <cfRule type="cellIs" dxfId="10440" priority="3235" operator="equal">
      <formula>"PENDIENTE POR DESCRIPCIÓN"</formula>
    </cfRule>
    <cfRule type="cellIs" dxfId="10439" priority="3236" operator="equal">
      <formula>"DESCRIPCIÓN INSUFICIENTE"</formula>
    </cfRule>
    <cfRule type="cellIs" dxfId="10438" priority="3237" operator="equal">
      <formula>"NO ESTÁ ACORDE A ITEM 5.2.2 (T.R.)"</formula>
    </cfRule>
    <cfRule type="cellIs" dxfId="10437" priority="3238" operator="equal">
      <formula>"ACORDE A ITEM 5.2.2 (T.R.)"</formula>
    </cfRule>
    <cfRule type="cellIs" dxfId="10436" priority="3245" operator="equal">
      <formula>"PENDIENTE POR DESCRIPCIÓN"</formula>
    </cfRule>
    <cfRule type="cellIs" dxfId="10435" priority="3247" operator="equal">
      <formula>"DESCRIPCIÓN INSUFICIENTE"</formula>
    </cfRule>
    <cfRule type="cellIs" dxfId="10434" priority="3248" operator="equal">
      <formula>"NO ESTÁ ACORDE A ITEM 5.2.1 (T.R.)"</formula>
    </cfRule>
    <cfRule type="cellIs" dxfId="10433" priority="3249" operator="equal">
      <formula>"ACORDE A ITEM 5.2.1 (T.R.)"</formula>
    </cfRule>
  </conditionalFormatting>
  <conditionalFormatting sqref="Q183:Q184">
    <cfRule type="containsBlanks" dxfId="10432" priority="3240">
      <formula>LEN(TRIM(Q183))=0</formula>
    </cfRule>
    <cfRule type="cellIs" dxfId="10431" priority="3246" operator="equal">
      <formula>"REQUERIMIENTOS SUBSANADOS"</formula>
    </cfRule>
    <cfRule type="containsText" dxfId="10430" priority="3250" operator="containsText" text="NO SUBSANABLE">
      <formula>NOT(ISERROR(SEARCH("NO SUBSANABLE",Q183)))</formula>
    </cfRule>
    <cfRule type="containsText" dxfId="10429" priority="3251" operator="containsText" text="PENDIENTES POR SUBSANAR">
      <formula>NOT(ISERROR(SEARCH("PENDIENTES POR SUBSANAR",Q183)))</formula>
    </cfRule>
    <cfRule type="containsText" dxfId="10428" priority="3252" operator="containsText" text="SIN OBSERVACIÓN">
      <formula>NOT(ISERROR(SEARCH("SIN OBSERVACIÓN",Q183)))</formula>
    </cfRule>
  </conditionalFormatting>
  <conditionalFormatting sqref="R183:R184">
    <cfRule type="containsBlanks" dxfId="10427" priority="3239">
      <formula>LEN(TRIM(R183))=0</formula>
    </cfRule>
    <cfRule type="cellIs" dxfId="10426" priority="3241" operator="equal">
      <formula>"NO CUMPLEN CON LO SOLICITADO"</formula>
    </cfRule>
    <cfRule type="cellIs" dxfId="10425" priority="3242" operator="equal">
      <formula>"CUMPLEN CON LO SOLICITADO"</formula>
    </cfRule>
    <cfRule type="cellIs" dxfId="10424" priority="3243" operator="equal">
      <formula>"PENDIENTES"</formula>
    </cfRule>
    <cfRule type="cellIs" dxfId="10423" priority="3244" operator="equal">
      <formula>"NINGUNO"</formula>
    </cfRule>
  </conditionalFormatting>
  <conditionalFormatting sqref="P183:P184">
    <cfRule type="expression" dxfId="10422" priority="3230">
      <formula>Q183="NO SUBSANABLE"</formula>
    </cfRule>
    <cfRule type="expression" dxfId="10421" priority="3231">
      <formula>Q183="REQUERIMIENTOS SUBSANADOS"</formula>
    </cfRule>
    <cfRule type="expression" dxfId="10420" priority="3232">
      <formula>Q183="PENDIENTES POR SUBSANAR"</formula>
    </cfRule>
    <cfRule type="expression" dxfId="10419" priority="3233">
      <formula>Q183="SIN OBSERVACIÓN"</formula>
    </cfRule>
    <cfRule type="containsBlanks" dxfId="10418" priority="3234">
      <formula>LEN(TRIM(P183))=0</formula>
    </cfRule>
  </conditionalFormatting>
  <conditionalFormatting sqref="N187:N188">
    <cfRule type="expression" dxfId="10417" priority="3227">
      <formula>N187=" "</formula>
    </cfRule>
    <cfRule type="expression" dxfId="10416" priority="3228">
      <formula>N187="NO PRESENTÓ CERTIFICADO"</formula>
    </cfRule>
    <cfRule type="expression" dxfId="10415" priority="3229">
      <formula>N187="PRESENTÓ CERTIFICADO"</formula>
    </cfRule>
  </conditionalFormatting>
  <conditionalFormatting sqref="O187:O188">
    <cfRule type="cellIs" dxfId="10414" priority="3209" operator="equal">
      <formula>"PENDIENTE POR DESCRIPCIÓN"</formula>
    </cfRule>
    <cfRule type="cellIs" dxfId="10413" priority="3210" operator="equal">
      <formula>"DESCRIPCIÓN INSUFICIENTE"</formula>
    </cfRule>
    <cfRule type="cellIs" dxfId="10412" priority="3211" operator="equal">
      <formula>"NO ESTÁ ACORDE A ITEM 5.2.2 (T.R.)"</formula>
    </cfRule>
    <cfRule type="cellIs" dxfId="10411" priority="3212" operator="equal">
      <formula>"ACORDE A ITEM 5.2.2 (T.R.)"</formula>
    </cfRule>
    <cfRule type="cellIs" dxfId="10410" priority="3219" operator="equal">
      <formula>"PENDIENTE POR DESCRIPCIÓN"</formula>
    </cfRule>
    <cfRule type="cellIs" dxfId="10409" priority="3221" operator="equal">
      <formula>"DESCRIPCIÓN INSUFICIENTE"</formula>
    </cfRule>
    <cfRule type="cellIs" dxfId="10408" priority="3222" operator="equal">
      <formula>"NO ESTÁ ACORDE A ITEM 5.2.1 (T.R.)"</formula>
    </cfRule>
    <cfRule type="cellIs" dxfId="10407" priority="3223" operator="equal">
      <formula>"ACORDE A ITEM 5.2.1 (T.R.)"</formula>
    </cfRule>
  </conditionalFormatting>
  <conditionalFormatting sqref="Q187:Q188">
    <cfRule type="containsBlanks" dxfId="10406" priority="3214">
      <formula>LEN(TRIM(Q187))=0</formula>
    </cfRule>
    <cfRule type="cellIs" dxfId="10405" priority="3220" operator="equal">
      <formula>"REQUERIMIENTOS SUBSANADOS"</formula>
    </cfRule>
    <cfRule type="containsText" dxfId="10404" priority="3224" operator="containsText" text="NO SUBSANABLE">
      <formula>NOT(ISERROR(SEARCH("NO SUBSANABLE",Q187)))</formula>
    </cfRule>
    <cfRule type="containsText" dxfId="10403" priority="3225" operator="containsText" text="PENDIENTES POR SUBSANAR">
      <formula>NOT(ISERROR(SEARCH("PENDIENTES POR SUBSANAR",Q187)))</formula>
    </cfRule>
    <cfRule type="containsText" dxfId="10402" priority="3226" operator="containsText" text="SIN OBSERVACIÓN">
      <formula>NOT(ISERROR(SEARCH("SIN OBSERVACIÓN",Q187)))</formula>
    </cfRule>
  </conditionalFormatting>
  <conditionalFormatting sqref="R187:R188">
    <cfRule type="containsBlanks" dxfId="10401" priority="3213">
      <formula>LEN(TRIM(R187))=0</formula>
    </cfRule>
    <cfRule type="cellIs" dxfId="10400" priority="3215" operator="equal">
      <formula>"NO CUMPLEN CON LO SOLICITADO"</formula>
    </cfRule>
    <cfRule type="cellIs" dxfId="10399" priority="3216" operator="equal">
      <formula>"CUMPLEN CON LO SOLICITADO"</formula>
    </cfRule>
    <cfRule type="cellIs" dxfId="10398" priority="3217" operator="equal">
      <formula>"PENDIENTES"</formula>
    </cfRule>
    <cfRule type="cellIs" dxfId="10397" priority="3218" operator="equal">
      <formula>"NINGUNO"</formula>
    </cfRule>
  </conditionalFormatting>
  <conditionalFormatting sqref="P187:P188">
    <cfRule type="expression" dxfId="10396" priority="3204">
      <formula>Q187="NO SUBSANABLE"</formula>
    </cfRule>
    <cfRule type="expression" dxfId="10395" priority="3205">
      <formula>Q187="REQUERIMIENTOS SUBSANADOS"</formula>
    </cfRule>
    <cfRule type="expression" dxfId="10394" priority="3206">
      <formula>Q187="PENDIENTES POR SUBSANAR"</formula>
    </cfRule>
    <cfRule type="expression" dxfId="10393" priority="3207">
      <formula>Q187="SIN OBSERVACIÓN"</formula>
    </cfRule>
    <cfRule type="containsBlanks" dxfId="10392" priority="3208">
      <formula>LEN(TRIM(P187))=0</formula>
    </cfRule>
  </conditionalFormatting>
  <conditionalFormatting sqref="N191:N192">
    <cfRule type="expression" dxfId="10391" priority="3201">
      <formula>N191=" "</formula>
    </cfRule>
    <cfRule type="expression" dxfId="10390" priority="3202">
      <formula>N191="NO PRESENTÓ CERTIFICADO"</formula>
    </cfRule>
    <cfRule type="expression" dxfId="10389" priority="3203">
      <formula>N191="PRESENTÓ CERTIFICADO"</formula>
    </cfRule>
  </conditionalFormatting>
  <conditionalFormatting sqref="O191:O192">
    <cfRule type="cellIs" dxfId="10388" priority="3183" operator="equal">
      <formula>"PENDIENTE POR DESCRIPCIÓN"</formula>
    </cfRule>
    <cfRule type="cellIs" dxfId="10387" priority="3184" operator="equal">
      <formula>"DESCRIPCIÓN INSUFICIENTE"</formula>
    </cfRule>
    <cfRule type="cellIs" dxfId="10386" priority="3185" operator="equal">
      <formula>"NO ESTÁ ACORDE A ITEM 5.2.2 (T.R.)"</formula>
    </cfRule>
    <cfRule type="cellIs" dxfId="10385" priority="3186" operator="equal">
      <formula>"ACORDE A ITEM 5.2.2 (T.R.)"</formula>
    </cfRule>
    <cfRule type="cellIs" dxfId="10384" priority="3193" operator="equal">
      <formula>"PENDIENTE POR DESCRIPCIÓN"</formula>
    </cfRule>
    <cfRule type="cellIs" dxfId="10383" priority="3195" operator="equal">
      <formula>"DESCRIPCIÓN INSUFICIENTE"</formula>
    </cfRule>
    <cfRule type="cellIs" dxfId="10382" priority="3196" operator="equal">
      <formula>"NO ESTÁ ACORDE A ITEM 5.2.1 (T.R.)"</formula>
    </cfRule>
    <cfRule type="cellIs" dxfId="10381" priority="3197" operator="equal">
      <formula>"ACORDE A ITEM 5.2.1 (T.R.)"</formula>
    </cfRule>
  </conditionalFormatting>
  <conditionalFormatting sqref="Q191:Q192">
    <cfRule type="containsBlanks" dxfId="10380" priority="3188">
      <formula>LEN(TRIM(Q191))=0</formula>
    </cfRule>
    <cfRule type="cellIs" dxfId="10379" priority="3194" operator="equal">
      <formula>"REQUERIMIENTOS SUBSANADOS"</formula>
    </cfRule>
    <cfRule type="containsText" dxfId="10378" priority="3198" operator="containsText" text="NO SUBSANABLE">
      <formula>NOT(ISERROR(SEARCH("NO SUBSANABLE",Q191)))</formula>
    </cfRule>
    <cfRule type="containsText" dxfId="10377" priority="3199" operator="containsText" text="PENDIENTES POR SUBSANAR">
      <formula>NOT(ISERROR(SEARCH("PENDIENTES POR SUBSANAR",Q191)))</formula>
    </cfRule>
    <cfRule type="containsText" dxfId="10376" priority="3200" operator="containsText" text="SIN OBSERVACIÓN">
      <formula>NOT(ISERROR(SEARCH("SIN OBSERVACIÓN",Q191)))</formula>
    </cfRule>
  </conditionalFormatting>
  <conditionalFormatting sqref="R191:R192">
    <cfRule type="containsBlanks" dxfId="10375" priority="3187">
      <formula>LEN(TRIM(R191))=0</formula>
    </cfRule>
    <cfRule type="cellIs" dxfId="10374" priority="3189" operator="equal">
      <formula>"NO CUMPLEN CON LO SOLICITADO"</formula>
    </cfRule>
    <cfRule type="cellIs" dxfId="10373" priority="3190" operator="equal">
      <formula>"CUMPLEN CON LO SOLICITADO"</formula>
    </cfRule>
    <cfRule type="cellIs" dxfId="10372" priority="3191" operator="equal">
      <formula>"PENDIENTES"</formula>
    </cfRule>
    <cfRule type="cellIs" dxfId="10371" priority="3192" operator="equal">
      <formula>"NINGUNO"</formula>
    </cfRule>
  </conditionalFormatting>
  <conditionalFormatting sqref="P191:P192">
    <cfRule type="expression" dxfId="10370" priority="3178">
      <formula>Q191="NO SUBSANABLE"</formula>
    </cfRule>
    <cfRule type="expression" dxfId="10369" priority="3179">
      <formula>Q191="REQUERIMIENTOS SUBSANADOS"</formula>
    </cfRule>
    <cfRule type="expression" dxfId="10368" priority="3180">
      <formula>Q191="PENDIENTES POR SUBSANAR"</formula>
    </cfRule>
    <cfRule type="expression" dxfId="10367" priority="3181">
      <formula>Q191="SIN OBSERVACIÓN"</formula>
    </cfRule>
    <cfRule type="containsBlanks" dxfId="10366" priority="3182">
      <formula>LEN(TRIM(P191))=0</formula>
    </cfRule>
  </conditionalFormatting>
  <conditionalFormatting sqref="J175:J178 J182">
    <cfRule type="cellIs" dxfId="10365" priority="3176" operator="equal">
      <formula>"NO CUMPLE"</formula>
    </cfRule>
    <cfRule type="cellIs" dxfId="10364" priority="3177" operator="equal">
      <formula>"CUMPLE"</formula>
    </cfRule>
  </conditionalFormatting>
  <conditionalFormatting sqref="J186">
    <cfRule type="cellIs" dxfId="10363" priority="3174" operator="equal">
      <formula>"NO CUMPLE"</formula>
    </cfRule>
    <cfRule type="cellIs" dxfId="10362" priority="3175" operator="equal">
      <formula>"CUMPLE"</formula>
    </cfRule>
  </conditionalFormatting>
  <conditionalFormatting sqref="J190">
    <cfRule type="cellIs" dxfId="10361" priority="3172" operator="equal">
      <formula>"NO CUMPLE"</formula>
    </cfRule>
    <cfRule type="cellIs" dxfId="10360" priority="3173" operator="equal">
      <formula>"CUMPLE"</formula>
    </cfRule>
  </conditionalFormatting>
  <conditionalFormatting sqref="J194">
    <cfRule type="cellIs" dxfId="10359" priority="3170" operator="equal">
      <formula>"NO CUMPLE"</formula>
    </cfRule>
    <cfRule type="cellIs" dxfId="10358" priority="3171" operator="equal">
      <formula>"CUMPLE"</formula>
    </cfRule>
  </conditionalFormatting>
  <conditionalFormatting sqref="S175:S176">
    <cfRule type="cellIs" dxfId="10357" priority="3168" operator="greaterThan">
      <formula>0</formula>
    </cfRule>
    <cfRule type="top10" dxfId="10356" priority="3169" rank="10"/>
  </conditionalFormatting>
  <conditionalFormatting sqref="N175">
    <cfRule type="expression" dxfId="10355" priority="3165">
      <formula>N175=" "</formula>
    </cfRule>
    <cfRule type="expression" dxfId="10354" priority="3166">
      <formula>N175="NO PRESENTÓ CERTIFICADO"</formula>
    </cfRule>
    <cfRule type="expression" dxfId="10353" priority="3167">
      <formula>N175="PRESENTÓ CERTIFICADO"</formula>
    </cfRule>
  </conditionalFormatting>
  <conditionalFormatting sqref="P175">
    <cfRule type="expression" dxfId="10352" priority="3152">
      <formula>Q175="NO SUBSANABLE"</formula>
    </cfRule>
    <cfRule type="expression" dxfId="10351" priority="3154">
      <formula>Q175="REQUERIMIENTOS SUBSANADOS"</formula>
    </cfRule>
    <cfRule type="expression" dxfId="10350" priority="3155">
      <formula>Q175="PENDIENTES POR SUBSANAR"</formula>
    </cfRule>
    <cfRule type="expression" dxfId="10349" priority="3160">
      <formula>Q175="SIN OBSERVACIÓN"</formula>
    </cfRule>
    <cfRule type="containsBlanks" dxfId="10348" priority="3161">
      <formula>LEN(TRIM(P175))=0</formula>
    </cfRule>
  </conditionalFormatting>
  <conditionalFormatting sqref="O175">
    <cfRule type="cellIs" dxfId="10347" priority="3142" operator="equal">
      <formula>"PENDIENTE POR DESCRIPCIÓN"</formula>
    </cfRule>
    <cfRule type="cellIs" dxfId="10346" priority="3143" operator="equal">
      <formula>"DESCRIPCIÓN INSUFICIENTE"</formula>
    </cfRule>
    <cfRule type="cellIs" dxfId="10345" priority="3144" operator="equal">
      <formula>"NO ESTÁ ACORDE A ITEM 5.2.2 (T.R.)"</formula>
    </cfRule>
    <cfRule type="cellIs" dxfId="10344" priority="3145" operator="equal">
      <formula>"ACORDE A ITEM 5.2.2 (T.R.)"</formula>
    </cfRule>
    <cfRule type="cellIs" dxfId="10343" priority="3153" operator="equal">
      <formula>"PENDIENTE POR DESCRIPCIÓN"</formula>
    </cfRule>
    <cfRule type="cellIs" dxfId="10342" priority="3157" operator="equal">
      <formula>"DESCRIPCIÓN INSUFICIENTE"</formula>
    </cfRule>
    <cfRule type="cellIs" dxfId="10341" priority="3158" operator="equal">
      <formula>"NO ESTÁ ACORDE A ITEM 5.2.1 (T.R.)"</formula>
    </cfRule>
    <cfRule type="cellIs" dxfId="10340" priority="3159" operator="equal">
      <formula>"ACORDE A ITEM 5.2.1 (T.R.)"</formula>
    </cfRule>
  </conditionalFormatting>
  <conditionalFormatting sqref="Q175">
    <cfRule type="containsBlanks" dxfId="10339" priority="3147">
      <formula>LEN(TRIM(Q175))=0</formula>
    </cfRule>
    <cfRule type="cellIs" dxfId="10338" priority="3156" operator="equal">
      <formula>"REQUERIMIENTOS SUBSANADOS"</formula>
    </cfRule>
    <cfRule type="containsText" dxfId="10337" priority="3162" operator="containsText" text="NO SUBSANABLE">
      <formula>NOT(ISERROR(SEARCH("NO SUBSANABLE",Q175)))</formula>
    </cfRule>
    <cfRule type="containsText" dxfId="10336" priority="3163" operator="containsText" text="PENDIENTES POR SUBSANAR">
      <formula>NOT(ISERROR(SEARCH("PENDIENTES POR SUBSANAR",Q175)))</formula>
    </cfRule>
    <cfRule type="containsText" dxfId="10335" priority="3164" operator="containsText" text="SIN OBSERVACIÓN">
      <formula>NOT(ISERROR(SEARCH("SIN OBSERVACIÓN",Q175)))</formula>
    </cfRule>
  </conditionalFormatting>
  <conditionalFormatting sqref="R175">
    <cfRule type="containsBlanks" dxfId="10334" priority="3146">
      <formula>LEN(TRIM(R175))=0</formula>
    </cfRule>
    <cfRule type="cellIs" dxfId="10333" priority="3148" operator="equal">
      <formula>"NO CUMPLEN CON LO SOLICITADO"</formula>
    </cfRule>
    <cfRule type="cellIs" dxfId="10332" priority="3149" operator="equal">
      <formula>"CUMPLEN CON LO SOLICITADO"</formula>
    </cfRule>
    <cfRule type="cellIs" dxfId="10331" priority="3150" operator="equal">
      <formula>"PENDIENTES"</formula>
    </cfRule>
    <cfRule type="cellIs" dxfId="10330" priority="3151" operator="equal">
      <formula>"NINGUNO"</formula>
    </cfRule>
  </conditionalFormatting>
  <conditionalFormatting sqref="K175">
    <cfRule type="expression" dxfId="10329" priority="3138">
      <formula>J175="NO CUMPLE"</formula>
    </cfRule>
    <cfRule type="expression" dxfId="10328" priority="3139">
      <formula>J175="CUMPLE"</formula>
    </cfRule>
  </conditionalFormatting>
  <conditionalFormatting sqref="K176">
    <cfRule type="expression" dxfId="10327" priority="3136">
      <formula>J176="NO CUMPLE"</formula>
    </cfRule>
    <cfRule type="expression" dxfId="10326" priority="3137">
      <formula>J176="CUMPLE"</formula>
    </cfRule>
  </conditionalFormatting>
  <conditionalFormatting sqref="M175">
    <cfRule type="expression" dxfId="10325" priority="3134">
      <formula>L175="NO CUMPLE"</formula>
    </cfRule>
    <cfRule type="expression" dxfId="10324" priority="3135">
      <formula>L175="CUMPLE"</formula>
    </cfRule>
  </conditionalFormatting>
  <conditionalFormatting sqref="L175:L178">
    <cfRule type="cellIs" dxfId="10323" priority="3132" operator="equal">
      <formula>"NO CUMPLE"</formula>
    </cfRule>
    <cfRule type="cellIs" dxfId="10322" priority="3133" operator="equal">
      <formula>"CUMPLE"</formula>
    </cfRule>
  </conditionalFormatting>
  <conditionalFormatting sqref="M176:M178">
    <cfRule type="expression" dxfId="10321" priority="3130">
      <formula>L176="NO CUMPLE"</formula>
    </cfRule>
    <cfRule type="expression" dxfId="10320" priority="3131">
      <formula>L176="CUMPLE"</formula>
    </cfRule>
  </conditionalFormatting>
  <conditionalFormatting sqref="K178">
    <cfRule type="expression" dxfId="10319" priority="3140">
      <formula>J179="NO CUMPLE"</formula>
    </cfRule>
    <cfRule type="expression" dxfId="10318" priority="3141">
      <formula>J179="CUMPLE"</formula>
    </cfRule>
  </conditionalFormatting>
  <conditionalFormatting sqref="K178">
    <cfRule type="expression" dxfId="10317" priority="3128">
      <formula>J179="NO CUMPLE"</formula>
    </cfRule>
    <cfRule type="expression" dxfId="10316" priority="3129">
      <formula>J179="CUMPLE"</formula>
    </cfRule>
  </conditionalFormatting>
  <conditionalFormatting sqref="M179">
    <cfRule type="expression" dxfId="10315" priority="3120">
      <formula>L179="NO CUMPLE"</formula>
    </cfRule>
    <cfRule type="expression" dxfId="10314" priority="3121">
      <formula>L179="CUMPLE"</formula>
    </cfRule>
  </conditionalFormatting>
  <conditionalFormatting sqref="L179:L182">
    <cfRule type="cellIs" dxfId="10313" priority="3118" operator="equal">
      <formula>"NO CUMPLE"</formula>
    </cfRule>
    <cfRule type="cellIs" dxfId="10312" priority="3119" operator="equal">
      <formula>"CUMPLE"</formula>
    </cfRule>
  </conditionalFormatting>
  <conditionalFormatting sqref="M180:M182">
    <cfRule type="expression" dxfId="10311" priority="3116">
      <formula>L180="NO CUMPLE"</formula>
    </cfRule>
    <cfRule type="expression" dxfId="10310" priority="3117">
      <formula>L180="CUMPLE"</formula>
    </cfRule>
  </conditionalFormatting>
  <conditionalFormatting sqref="K182">
    <cfRule type="expression" dxfId="10309" priority="3126">
      <formula>J183="NO CUMPLE"</formula>
    </cfRule>
    <cfRule type="expression" dxfId="10308" priority="3127">
      <formula>J183="CUMPLE"</formula>
    </cfRule>
  </conditionalFormatting>
  <conditionalFormatting sqref="K182">
    <cfRule type="expression" dxfId="10307" priority="3114">
      <formula>J183="NO CUMPLE"</formula>
    </cfRule>
    <cfRule type="expression" dxfId="10306" priority="3115">
      <formula>J183="CUMPLE"</formula>
    </cfRule>
  </conditionalFormatting>
  <conditionalFormatting sqref="L186">
    <cfRule type="cellIs" dxfId="10305" priority="3104" operator="equal">
      <formula>"NO CUMPLE"</formula>
    </cfRule>
    <cfRule type="cellIs" dxfId="10304" priority="3105" operator="equal">
      <formula>"CUMPLE"</formula>
    </cfRule>
  </conditionalFormatting>
  <conditionalFormatting sqref="M186">
    <cfRule type="expression" dxfId="10303" priority="3102">
      <formula>L186="NO CUMPLE"</formula>
    </cfRule>
    <cfRule type="expression" dxfId="10302" priority="3103">
      <formula>L186="CUMPLE"</formula>
    </cfRule>
  </conditionalFormatting>
  <conditionalFormatting sqref="K186">
    <cfRule type="expression" dxfId="10301" priority="3112">
      <formula>J187="NO CUMPLE"</formula>
    </cfRule>
    <cfRule type="expression" dxfId="10300" priority="3113">
      <formula>J187="CUMPLE"</formula>
    </cfRule>
  </conditionalFormatting>
  <conditionalFormatting sqref="K186">
    <cfRule type="expression" dxfId="10299" priority="3100">
      <formula>J187="NO CUMPLE"</formula>
    </cfRule>
    <cfRule type="expression" dxfId="10298" priority="3101">
      <formula>J187="CUMPLE"</formula>
    </cfRule>
  </conditionalFormatting>
  <conditionalFormatting sqref="L190">
    <cfRule type="cellIs" dxfId="10297" priority="3090" operator="equal">
      <formula>"NO CUMPLE"</formula>
    </cfRule>
    <cfRule type="cellIs" dxfId="10296" priority="3091" operator="equal">
      <formula>"CUMPLE"</formula>
    </cfRule>
  </conditionalFormatting>
  <conditionalFormatting sqref="M190">
    <cfRule type="expression" dxfId="10295" priority="3088">
      <formula>L190="NO CUMPLE"</formula>
    </cfRule>
    <cfRule type="expression" dxfId="10294" priority="3089">
      <formula>L190="CUMPLE"</formula>
    </cfRule>
  </conditionalFormatting>
  <conditionalFormatting sqref="K190">
    <cfRule type="expression" dxfId="10293" priority="3098">
      <formula>J191="NO CUMPLE"</formula>
    </cfRule>
    <cfRule type="expression" dxfId="10292" priority="3099">
      <formula>J191="CUMPLE"</formula>
    </cfRule>
  </conditionalFormatting>
  <conditionalFormatting sqref="K190">
    <cfRule type="expression" dxfId="10291" priority="3086">
      <formula>J191="NO CUMPLE"</formula>
    </cfRule>
    <cfRule type="expression" dxfId="10290" priority="3087">
      <formula>J191="CUMPLE"</formula>
    </cfRule>
  </conditionalFormatting>
  <conditionalFormatting sqref="M191">
    <cfRule type="expression" dxfId="10289" priority="3078">
      <formula>L191="NO CUMPLE"</formula>
    </cfRule>
    <cfRule type="expression" dxfId="10288" priority="3079">
      <formula>L191="CUMPLE"</formula>
    </cfRule>
  </conditionalFormatting>
  <conditionalFormatting sqref="L191:L194">
    <cfRule type="cellIs" dxfId="10287" priority="3076" operator="equal">
      <formula>"NO CUMPLE"</formula>
    </cfRule>
    <cfRule type="cellIs" dxfId="10286" priority="3077" operator="equal">
      <formula>"CUMPLE"</formula>
    </cfRule>
  </conditionalFormatting>
  <conditionalFormatting sqref="M192:M194">
    <cfRule type="expression" dxfId="10285" priority="3074">
      <formula>L192="NO CUMPLE"</formula>
    </cfRule>
    <cfRule type="expression" dxfId="10284" priority="3075">
      <formula>L192="CUMPLE"</formula>
    </cfRule>
  </conditionalFormatting>
  <conditionalFormatting sqref="K194">
    <cfRule type="expression" dxfId="10283" priority="3084">
      <formula>J195="NO CUMPLE"</formula>
    </cfRule>
    <cfRule type="expression" dxfId="10282" priority="3085">
      <formula>J195="CUMPLE"</formula>
    </cfRule>
  </conditionalFormatting>
  <conditionalFormatting sqref="K194">
    <cfRule type="expression" dxfId="10281" priority="3072">
      <formula>J195="NO CUMPLE"</formula>
    </cfRule>
    <cfRule type="expression" dxfId="10280" priority="3073">
      <formula>J195="CUMPLE"</formula>
    </cfRule>
  </conditionalFormatting>
  <conditionalFormatting sqref="T222">
    <cfRule type="cellIs" dxfId="10279" priority="3070" operator="equal">
      <formula>"NO CUMPLE"</formula>
    </cfRule>
    <cfRule type="cellIs" dxfId="10278" priority="3071" operator="equal">
      <formula>"CUMPLE"</formula>
    </cfRule>
  </conditionalFormatting>
  <conditionalFormatting sqref="B222">
    <cfRule type="cellIs" dxfId="10277" priority="3068" operator="equal">
      <formula>"NO CUMPLE CON LA EXPERIENCIA REQUERIDA"</formula>
    </cfRule>
    <cfRule type="cellIs" dxfId="10276" priority="3069" operator="equal">
      <formula>"CUMPLE CON LA EXPERIENCIA REQUERIDA"</formula>
    </cfRule>
  </conditionalFormatting>
  <conditionalFormatting sqref="H202:H203 H206:H207 H210:H211 H214:H215 H218:H219">
    <cfRule type="notContainsBlanks" dxfId="10275" priority="3067">
      <formula>LEN(TRIM(H202))&gt;0</formula>
    </cfRule>
  </conditionalFormatting>
  <conditionalFormatting sqref="G202:G203">
    <cfRule type="notContainsBlanks" dxfId="10274" priority="3066">
      <formula>LEN(TRIM(G202))&gt;0</formula>
    </cfRule>
  </conditionalFormatting>
  <conditionalFormatting sqref="F202:F203">
    <cfRule type="notContainsBlanks" dxfId="10273" priority="3065">
      <formula>LEN(TRIM(F202))&gt;0</formula>
    </cfRule>
  </conditionalFormatting>
  <conditionalFormatting sqref="E202:E203">
    <cfRule type="notContainsBlanks" dxfId="10272" priority="3064">
      <formula>LEN(TRIM(E202))&gt;0</formula>
    </cfRule>
  </conditionalFormatting>
  <conditionalFormatting sqref="D202:D203">
    <cfRule type="notContainsBlanks" dxfId="10271" priority="3063">
      <formula>LEN(TRIM(D202))&gt;0</formula>
    </cfRule>
  </conditionalFormatting>
  <conditionalFormatting sqref="C202:C203">
    <cfRule type="notContainsBlanks" dxfId="10270" priority="3062">
      <formula>LEN(TRIM(C202))&gt;0</formula>
    </cfRule>
  </conditionalFormatting>
  <conditionalFormatting sqref="I202:I203">
    <cfRule type="notContainsBlanks" dxfId="10269" priority="3061">
      <formula>LEN(TRIM(I202))&gt;0</formula>
    </cfRule>
  </conditionalFormatting>
  <conditionalFormatting sqref="T202:T203">
    <cfRule type="cellIs" dxfId="10268" priority="3059" operator="equal">
      <formula>"NO"</formula>
    </cfRule>
    <cfRule type="cellIs" dxfId="10267" priority="3060" operator="equal">
      <formula>"SI"</formula>
    </cfRule>
  </conditionalFormatting>
  <conditionalFormatting sqref="S206:S207">
    <cfRule type="cellIs" dxfId="10266" priority="3057" operator="greaterThan">
      <formula>0</formula>
    </cfRule>
    <cfRule type="top10" dxfId="10265" priority="3058" rank="10"/>
  </conditionalFormatting>
  <conditionalFormatting sqref="S210:S211">
    <cfRule type="cellIs" dxfId="10264" priority="3055" operator="greaterThan">
      <formula>0</formula>
    </cfRule>
    <cfRule type="top10" dxfId="10263" priority="3056" rank="10"/>
  </conditionalFormatting>
  <conditionalFormatting sqref="G210:G211">
    <cfRule type="notContainsBlanks" dxfId="10262" priority="3054">
      <formula>LEN(TRIM(G210))&gt;0</formula>
    </cfRule>
  </conditionalFormatting>
  <conditionalFormatting sqref="F210:F211">
    <cfRule type="notContainsBlanks" dxfId="10261" priority="3053">
      <formula>LEN(TRIM(F210))&gt;0</formula>
    </cfRule>
  </conditionalFormatting>
  <conditionalFormatting sqref="E210:E211">
    <cfRule type="notContainsBlanks" dxfId="10260" priority="3052">
      <formula>LEN(TRIM(E210))&gt;0</formula>
    </cfRule>
  </conditionalFormatting>
  <conditionalFormatting sqref="D210:D211">
    <cfRule type="notContainsBlanks" dxfId="10259" priority="3051">
      <formula>LEN(TRIM(D210))&gt;0</formula>
    </cfRule>
  </conditionalFormatting>
  <conditionalFormatting sqref="C210:C211">
    <cfRule type="notContainsBlanks" dxfId="10258" priority="3050">
      <formula>LEN(TRIM(C210))&gt;0</formula>
    </cfRule>
  </conditionalFormatting>
  <conditionalFormatting sqref="I210:I211">
    <cfRule type="notContainsBlanks" dxfId="10257" priority="3049">
      <formula>LEN(TRIM(I210))&gt;0</formula>
    </cfRule>
  </conditionalFormatting>
  <conditionalFormatting sqref="S214:S215">
    <cfRule type="cellIs" dxfId="10256" priority="3047" operator="greaterThan">
      <formula>0</formula>
    </cfRule>
    <cfRule type="top10" dxfId="10255" priority="3048" rank="10"/>
  </conditionalFormatting>
  <conditionalFormatting sqref="S218:S219">
    <cfRule type="cellIs" dxfId="10254" priority="3045" operator="greaterThan">
      <formula>0</formula>
    </cfRule>
    <cfRule type="top10" dxfId="10253" priority="3046" rank="10"/>
  </conditionalFormatting>
  <conditionalFormatting sqref="G218:G219">
    <cfRule type="notContainsBlanks" dxfId="10252" priority="3044">
      <formula>LEN(TRIM(G218))&gt;0</formula>
    </cfRule>
  </conditionalFormatting>
  <conditionalFormatting sqref="F218:F219">
    <cfRule type="notContainsBlanks" dxfId="10251" priority="3043">
      <formula>LEN(TRIM(F218))&gt;0</formula>
    </cfRule>
  </conditionalFormatting>
  <conditionalFormatting sqref="E218:E219">
    <cfRule type="notContainsBlanks" dxfId="10250" priority="3042">
      <formula>LEN(TRIM(E218))&gt;0</formula>
    </cfRule>
  </conditionalFormatting>
  <conditionalFormatting sqref="D218:D219">
    <cfRule type="notContainsBlanks" dxfId="10249" priority="3041">
      <formula>LEN(TRIM(D218))&gt;0</formula>
    </cfRule>
  </conditionalFormatting>
  <conditionalFormatting sqref="C218:C219">
    <cfRule type="notContainsBlanks" dxfId="10248" priority="3040">
      <formula>LEN(TRIM(C218))&gt;0</formula>
    </cfRule>
  </conditionalFormatting>
  <conditionalFormatting sqref="I218:I219">
    <cfRule type="notContainsBlanks" dxfId="10247" priority="3039">
      <formula>LEN(TRIM(I218))&gt;0</formula>
    </cfRule>
  </conditionalFormatting>
  <conditionalFormatting sqref="G206:G207">
    <cfRule type="notContainsBlanks" dxfId="10246" priority="3038">
      <formula>LEN(TRIM(G206))&gt;0</formula>
    </cfRule>
  </conditionalFormatting>
  <conditionalFormatting sqref="F206:F207">
    <cfRule type="notContainsBlanks" dxfId="10245" priority="3037">
      <formula>LEN(TRIM(F206))&gt;0</formula>
    </cfRule>
  </conditionalFormatting>
  <conditionalFormatting sqref="E206:E207">
    <cfRule type="notContainsBlanks" dxfId="10244" priority="3036">
      <formula>LEN(TRIM(E206))&gt;0</formula>
    </cfRule>
  </conditionalFormatting>
  <conditionalFormatting sqref="D206:D207">
    <cfRule type="notContainsBlanks" dxfId="10243" priority="3035">
      <formula>LEN(TRIM(D206))&gt;0</formula>
    </cfRule>
  </conditionalFormatting>
  <conditionalFormatting sqref="C206:C207">
    <cfRule type="notContainsBlanks" dxfId="10242" priority="3034">
      <formula>LEN(TRIM(C206))&gt;0</formula>
    </cfRule>
  </conditionalFormatting>
  <conditionalFormatting sqref="G214:G215">
    <cfRule type="notContainsBlanks" dxfId="10241" priority="3033">
      <formula>LEN(TRIM(G214))&gt;0</formula>
    </cfRule>
  </conditionalFormatting>
  <conditionalFormatting sqref="F214:F215">
    <cfRule type="notContainsBlanks" dxfId="10240" priority="3032">
      <formula>LEN(TRIM(F214))&gt;0</formula>
    </cfRule>
  </conditionalFormatting>
  <conditionalFormatting sqref="E214:E215">
    <cfRule type="notContainsBlanks" dxfId="10239" priority="3031">
      <formula>LEN(TRIM(E214))&gt;0</formula>
    </cfRule>
  </conditionalFormatting>
  <conditionalFormatting sqref="D214:D215">
    <cfRule type="notContainsBlanks" dxfId="10238" priority="3030">
      <formula>LEN(TRIM(D214))&gt;0</formula>
    </cfRule>
  </conditionalFormatting>
  <conditionalFormatting sqref="C214:C215">
    <cfRule type="notContainsBlanks" dxfId="10237" priority="3029">
      <formula>LEN(TRIM(C214))&gt;0</formula>
    </cfRule>
  </conditionalFormatting>
  <conditionalFormatting sqref="I206:I207">
    <cfRule type="notContainsBlanks" dxfId="10236" priority="3028">
      <formula>LEN(TRIM(I206))&gt;0</formula>
    </cfRule>
  </conditionalFormatting>
  <conditionalFormatting sqref="I214:I215">
    <cfRule type="notContainsBlanks" dxfId="10235" priority="3027">
      <formula>LEN(TRIM(I214))&gt;0</formula>
    </cfRule>
  </conditionalFormatting>
  <conditionalFormatting sqref="S222">
    <cfRule type="expression" dxfId="10234" priority="3025">
      <formula>$S$33&gt;0</formula>
    </cfRule>
    <cfRule type="cellIs" dxfId="10233" priority="3026" operator="equal">
      <formula>0</formula>
    </cfRule>
  </conditionalFormatting>
  <conditionalFormatting sqref="S223">
    <cfRule type="expression" dxfId="10232" priority="3023">
      <formula>$S$33&gt;0</formula>
    </cfRule>
    <cfRule type="cellIs" dxfId="10231" priority="3024" operator="equal">
      <formula>0</formula>
    </cfRule>
  </conditionalFormatting>
  <conditionalFormatting sqref="U210:U213">
    <cfRule type="cellIs" dxfId="10230" priority="3017" operator="equal">
      <formula>0</formula>
    </cfRule>
    <cfRule type="cellIs" dxfId="10229" priority="3018" operator="equal">
      <formula>1</formula>
    </cfRule>
  </conditionalFormatting>
  <conditionalFormatting sqref="U214:U217">
    <cfRule type="cellIs" dxfId="10228" priority="3015" operator="equal">
      <formula>0</formula>
    </cfRule>
    <cfRule type="cellIs" dxfId="10227" priority="3016" operator="equal">
      <formula>1</formula>
    </cfRule>
  </conditionalFormatting>
  <conditionalFormatting sqref="U218:U221">
    <cfRule type="cellIs" dxfId="10226" priority="3013" operator="equal">
      <formula>0</formula>
    </cfRule>
    <cfRule type="cellIs" dxfId="10225" priority="3014" operator="equal">
      <formula>1</formula>
    </cfRule>
  </conditionalFormatting>
  <conditionalFormatting sqref="N206:N207">
    <cfRule type="expression" dxfId="10224" priority="3010">
      <formula>N206=" "</formula>
    </cfRule>
    <cfRule type="expression" dxfId="10223" priority="3011">
      <formula>N206="NO PRESENTÓ CERTIFICADO"</formula>
    </cfRule>
    <cfRule type="expression" dxfId="10222" priority="3012">
      <formula>N206="PRESENTÓ CERTIFICADO"</formula>
    </cfRule>
  </conditionalFormatting>
  <conditionalFormatting sqref="O206:O207">
    <cfRule type="cellIs" dxfId="10221" priority="2992" operator="equal">
      <formula>"PENDIENTE POR DESCRIPCIÓN"</formula>
    </cfRule>
    <cfRule type="cellIs" dxfId="10220" priority="2993" operator="equal">
      <formula>"DESCRIPCIÓN INSUFICIENTE"</formula>
    </cfRule>
    <cfRule type="cellIs" dxfId="10219" priority="2994" operator="equal">
      <formula>"NO ESTÁ ACORDE A ITEM 5.2.2 (T.R.)"</formula>
    </cfRule>
    <cfRule type="cellIs" dxfId="10218" priority="2995" operator="equal">
      <formula>"ACORDE A ITEM 5.2.2 (T.R.)"</formula>
    </cfRule>
    <cfRule type="cellIs" dxfId="10217" priority="3002" operator="equal">
      <formula>"PENDIENTE POR DESCRIPCIÓN"</formula>
    </cfRule>
    <cfRule type="cellIs" dxfId="10216" priority="3004" operator="equal">
      <formula>"DESCRIPCIÓN INSUFICIENTE"</formula>
    </cfRule>
    <cfRule type="cellIs" dxfId="10215" priority="3005" operator="equal">
      <formula>"NO ESTÁ ACORDE A ITEM 5.2.1 (T.R.)"</formula>
    </cfRule>
    <cfRule type="cellIs" dxfId="10214" priority="3006" operator="equal">
      <formula>"ACORDE A ITEM 5.2.1 (T.R.)"</formula>
    </cfRule>
  </conditionalFormatting>
  <conditionalFormatting sqref="Q206:Q207">
    <cfRule type="containsBlanks" dxfId="10213" priority="2997">
      <formula>LEN(TRIM(Q206))=0</formula>
    </cfRule>
    <cfRule type="cellIs" dxfId="10212" priority="3003" operator="equal">
      <formula>"REQUERIMIENTOS SUBSANADOS"</formula>
    </cfRule>
    <cfRule type="containsText" dxfId="10211" priority="3007" operator="containsText" text="NO SUBSANABLE">
      <formula>NOT(ISERROR(SEARCH("NO SUBSANABLE",Q206)))</formula>
    </cfRule>
    <cfRule type="containsText" dxfId="10210" priority="3008" operator="containsText" text="PENDIENTES POR SUBSANAR">
      <formula>NOT(ISERROR(SEARCH("PENDIENTES POR SUBSANAR",Q206)))</formula>
    </cfRule>
    <cfRule type="containsText" dxfId="10209" priority="3009" operator="containsText" text="SIN OBSERVACIÓN">
      <formula>NOT(ISERROR(SEARCH("SIN OBSERVACIÓN",Q206)))</formula>
    </cfRule>
  </conditionalFormatting>
  <conditionalFormatting sqref="R206:R207">
    <cfRule type="containsBlanks" dxfId="10208" priority="2996">
      <formula>LEN(TRIM(R206))=0</formula>
    </cfRule>
    <cfRule type="cellIs" dxfId="10207" priority="2998" operator="equal">
      <formula>"NO CUMPLEN CON LO SOLICITADO"</formula>
    </cfRule>
    <cfRule type="cellIs" dxfId="10206" priority="2999" operator="equal">
      <formula>"CUMPLEN CON LO SOLICITADO"</formula>
    </cfRule>
    <cfRule type="cellIs" dxfId="10205" priority="3000" operator="equal">
      <formula>"PENDIENTES"</formula>
    </cfRule>
    <cfRule type="cellIs" dxfId="10204" priority="3001" operator="equal">
      <formula>"NINGUNO"</formula>
    </cfRule>
  </conditionalFormatting>
  <conditionalFormatting sqref="P206:P207">
    <cfRule type="expression" dxfId="10203" priority="2987">
      <formula>Q206="NO SUBSANABLE"</formula>
    </cfRule>
    <cfRule type="expression" dxfId="10202" priority="2988">
      <formula>Q206="REQUERIMIENTOS SUBSANADOS"</formula>
    </cfRule>
    <cfRule type="expression" dxfId="10201" priority="2989">
      <formula>Q206="PENDIENTES POR SUBSANAR"</formula>
    </cfRule>
    <cfRule type="expression" dxfId="10200" priority="2990">
      <formula>Q206="SIN OBSERVACIÓN"</formula>
    </cfRule>
    <cfRule type="containsBlanks" dxfId="10199" priority="2991">
      <formula>LEN(TRIM(P206))=0</formula>
    </cfRule>
  </conditionalFormatting>
  <conditionalFormatting sqref="N210:N211">
    <cfRule type="expression" dxfId="10198" priority="2984">
      <formula>N210=" "</formula>
    </cfRule>
    <cfRule type="expression" dxfId="10197" priority="2985">
      <formula>N210="NO PRESENTÓ CERTIFICADO"</formula>
    </cfRule>
    <cfRule type="expression" dxfId="10196" priority="2986">
      <formula>N210="PRESENTÓ CERTIFICADO"</formula>
    </cfRule>
  </conditionalFormatting>
  <conditionalFormatting sqref="O210:O211">
    <cfRule type="cellIs" dxfId="10195" priority="2966" operator="equal">
      <formula>"PENDIENTE POR DESCRIPCIÓN"</formula>
    </cfRule>
    <cfRule type="cellIs" dxfId="10194" priority="2967" operator="equal">
      <formula>"DESCRIPCIÓN INSUFICIENTE"</formula>
    </cfRule>
    <cfRule type="cellIs" dxfId="10193" priority="2968" operator="equal">
      <formula>"NO ESTÁ ACORDE A ITEM 5.2.2 (T.R.)"</formula>
    </cfRule>
    <cfRule type="cellIs" dxfId="10192" priority="2969" operator="equal">
      <formula>"ACORDE A ITEM 5.2.2 (T.R.)"</formula>
    </cfRule>
    <cfRule type="cellIs" dxfId="10191" priority="2976" operator="equal">
      <formula>"PENDIENTE POR DESCRIPCIÓN"</formula>
    </cfRule>
    <cfRule type="cellIs" dxfId="10190" priority="2978" operator="equal">
      <formula>"DESCRIPCIÓN INSUFICIENTE"</formula>
    </cfRule>
    <cfRule type="cellIs" dxfId="10189" priority="2979" operator="equal">
      <formula>"NO ESTÁ ACORDE A ITEM 5.2.1 (T.R.)"</formula>
    </cfRule>
    <cfRule type="cellIs" dxfId="10188" priority="2980" operator="equal">
      <formula>"ACORDE A ITEM 5.2.1 (T.R.)"</formula>
    </cfRule>
  </conditionalFormatting>
  <conditionalFormatting sqref="Q210:Q211">
    <cfRule type="containsBlanks" dxfId="10187" priority="2971">
      <formula>LEN(TRIM(Q210))=0</formula>
    </cfRule>
    <cfRule type="cellIs" dxfId="10186" priority="2977" operator="equal">
      <formula>"REQUERIMIENTOS SUBSANADOS"</formula>
    </cfRule>
    <cfRule type="containsText" dxfId="10185" priority="2981" operator="containsText" text="NO SUBSANABLE">
      <formula>NOT(ISERROR(SEARCH("NO SUBSANABLE",Q210)))</formula>
    </cfRule>
    <cfRule type="containsText" dxfId="10184" priority="2982" operator="containsText" text="PENDIENTES POR SUBSANAR">
      <formula>NOT(ISERROR(SEARCH("PENDIENTES POR SUBSANAR",Q210)))</formula>
    </cfRule>
    <cfRule type="containsText" dxfId="10183" priority="2983" operator="containsText" text="SIN OBSERVACIÓN">
      <formula>NOT(ISERROR(SEARCH("SIN OBSERVACIÓN",Q210)))</formula>
    </cfRule>
  </conditionalFormatting>
  <conditionalFormatting sqref="R210:R211">
    <cfRule type="containsBlanks" dxfId="10182" priority="2970">
      <formula>LEN(TRIM(R210))=0</formula>
    </cfRule>
    <cfRule type="cellIs" dxfId="10181" priority="2972" operator="equal">
      <formula>"NO CUMPLEN CON LO SOLICITADO"</formula>
    </cfRule>
    <cfRule type="cellIs" dxfId="10180" priority="2973" operator="equal">
      <formula>"CUMPLEN CON LO SOLICITADO"</formula>
    </cfRule>
    <cfRule type="cellIs" dxfId="10179" priority="2974" operator="equal">
      <formula>"PENDIENTES"</formula>
    </cfRule>
    <cfRule type="cellIs" dxfId="10178" priority="2975" operator="equal">
      <formula>"NINGUNO"</formula>
    </cfRule>
  </conditionalFormatting>
  <conditionalFormatting sqref="P210:P211">
    <cfRule type="expression" dxfId="10177" priority="2961">
      <formula>Q210="NO SUBSANABLE"</formula>
    </cfRule>
    <cfRule type="expression" dxfId="10176" priority="2962">
      <formula>Q210="REQUERIMIENTOS SUBSANADOS"</formula>
    </cfRule>
    <cfRule type="expression" dxfId="10175" priority="2963">
      <formula>Q210="PENDIENTES POR SUBSANAR"</formula>
    </cfRule>
    <cfRule type="expression" dxfId="10174" priority="2964">
      <formula>Q210="SIN OBSERVACIÓN"</formula>
    </cfRule>
    <cfRule type="containsBlanks" dxfId="10173" priority="2965">
      <formula>LEN(TRIM(P210))=0</formula>
    </cfRule>
  </conditionalFormatting>
  <conditionalFormatting sqref="N214:N215">
    <cfRule type="expression" dxfId="10172" priority="2958">
      <formula>N214=" "</formula>
    </cfRule>
    <cfRule type="expression" dxfId="10171" priority="2959">
      <formula>N214="NO PRESENTÓ CERTIFICADO"</formula>
    </cfRule>
    <cfRule type="expression" dxfId="10170" priority="2960">
      <formula>N214="PRESENTÓ CERTIFICADO"</formula>
    </cfRule>
  </conditionalFormatting>
  <conditionalFormatting sqref="O214:O215">
    <cfRule type="cellIs" dxfId="10169" priority="2940" operator="equal">
      <formula>"PENDIENTE POR DESCRIPCIÓN"</formula>
    </cfRule>
    <cfRule type="cellIs" dxfId="10168" priority="2941" operator="equal">
      <formula>"DESCRIPCIÓN INSUFICIENTE"</formula>
    </cfRule>
    <cfRule type="cellIs" dxfId="10167" priority="2942" operator="equal">
      <formula>"NO ESTÁ ACORDE A ITEM 5.2.2 (T.R.)"</formula>
    </cfRule>
    <cfRule type="cellIs" dxfId="10166" priority="2943" operator="equal">
      <formula>"ACORDE A ITEM 5.2.2 (T.R.)"</formula>
    </cfRule>
    <cfRule type="cellIs" dxfId="10165" priority="2950" operator="equal">
      <formula>"PENDIENTE POR DESCRIPCIÓN"</formula>
    </cfRule>
    <cfRule type="cellIs" dxfId="10164" priority="2952" operator="equal">
      <formula>"DESCRIPCIÓN INSUFICIENTE"</formula>
    </cfRule>
    <cfRule type="cellIs" dxfId="10163" priority="2953" operator="equal">
      <formula>"NO ESTÁ ACORDE A ITEM 5.2.1 (T.R.)"</formula>
    </cfRule>
    <cfRule type="cellIs" dxfId="10162" priority="2954" operator="equal">
      <formula>"ACORDE A ITEM 5.2.1 (T.R.)"</formula>
    </cfRule>
  </conditionalFormatting>
  <conditionalFormatting sqref="Q214:Q215">
    <cfRule type="containsBlanks" dxfId="10161" priority="2945">
      <formula>LEN(TRIM(Q214))=0</formula>
    </cfRule>
    <cfRule type="cellIs" dxfId="10160" priority="2951" operator="equal">
      <formula>"REQUERIMIENTOS SUBSANADOS"</formula>
    </cfRule>
    <cfRule type="containsText" dxfId="10159" priority="2955" operator="containsText" text="NO SUBSANABLE">
      <formula>NOT(ISERROR(SEARCH("NO SUBSANABLE",Q214)))</formula>
    </cfRule>
    <cfRule type="containsText" dxfId="10158" priority="2956" operator="containsText" text="PENDIENTES POR SUBSANAR">
      <formula>NOT(ISERROR(SEARCH("PENDIENTES POR SUBSANAR",Q214)))</formula>
    </cfRule>
    <cfRule type="containsText" dxfId="10157" priority="2957" operator="containsText" text="SIN OBSERVACIÓN">
      <formula>NOT(ISERROR(SEARCH("SIN OBSERVACIÓN",Q214)))</formula>
    </cfRule>
  </conditionalFormatting>
  <conditionalFormatting sqref="R214:R215">
    <cfRule type="containsBlanks" dxfId="10156" priority="2944">
      <formula>LEN(TRIM(R214))=0</formula>
    </cfRule>
    <cfRule type="cellIs" dxfId="10155" priority="2946" operator="equal">
      <formula>"NO CUMPLEN CON LO SOLICITADO"</formula>
    </cfRule>
    <cfRule type="cellIs" dxfId="10154" priority="2947" operator="equal">
      <formula>"CUMPLEN CON LO SOLICITADO"</formula>
    </cfRule>
    <cfRule type="cellIs" dxfId="10153" priority="2948" operator="equal">
      <formula>"PENDIENTES"</formula>
    </cfRule>
    <cfRule type="cellIs" dxfId="10152" priority="2949" operator="equal">
      <formula>"NINGUNO"</formula>
    </cfRule>
  </conditionalFormatting>
  <conditionalFormatting sqref="P214:P215">
    <cfRule type="expression" dxfId="10151" priority="2935">
      <formula>Q214="NO SUBSANABLE"</formula>
    </cfRule>
    <cfRule type="expression" dxfId="10150" priority="2936">
      <formula>Q214="REQUERIMIENTOS SUBSANADOS"</formula>
    </cfRule>
    <cfRule type="expression" dxfId="10149" priority="2937">
      <formula>Q214="PENDIENTES POR SUBSANAR"</formula>
    </cfRule>
    <cfRule type="expression" dxfId="10148" priority="2938">
      <formula>Q214="SIN OBSERVACIÓN"</formula>
    </cfRule>
    <cfRule type="containsBlanks" dxfId="10147" priority="2939">
      <formula>LEN(TRIM(P214))=0</formula>
    </cfRule>
  </conditionalFormatting>
  <conditionalFormatting sqref="N218:N219">
    <cfRule type="expression" dxfId="10146" priority="2932">
      <formula>N218=" "</formula>
    </cfRule>
    <cfRule type="expression" dxfId="10145" priority="2933">
      <formula>N218="NO PRESENTÓ CERTIFICADO"</formula>
    </cfRule>
    <cfRule type="expression" dxfId="10144" priority="2934">
      <formula>N218="PRESENTÓ CERTIFICADO"</formula>
    </cfRule>
  </conditionalFormatting>
  <conditionalFormatting sqref="O218:O219">
    <cfRule type="cellIs" dxfId="10143" priority="2914" operator="equal">
      <formula>"PENDIENTE POR DESCRIPCIÓN"</formula>
    </cfRule>
    <cfRule type="cellIs" dxfId="10142" priority="2915" operator="equal">
      <formula>"DESCRIPCIÓN INSUFICIENTE"</formula>
    </cfRule>
    <cfRule type="cellIs" dxfId="10141" priority="2916" operator="equal">
      <formula>"NO ESTÁ ACORDE A ITEM 5.2.2 (T.R.)"</formula>
    </cfRule>
    <cfRule type="cellIs" dxfId="10140" priority="2917" operator="equal">
      <formula>"ACORDE A ITEM 5.2.2 (T.R.)"</formula>
    </cfRule>
    <cfRule type="cellIs" dxfId="10139" priority="2924" operator="equal">
      <formula>"PENDIENTE POR DESCRIPCIÓN"</formula>
    </cfRule>
    <cfRule type="cellIs" dxfId="10138" priority="2926" operator="equal">
      <formula>"DESCRIPCIÓN INSUFICIENTE"</formula>
    </cfRule>
    <cfRule type="cellIs" dxfId="10137" priority="2927" operator="equal">
      <formula>"NO ESTÁ ACORDE A ITEM 5.2.1 (T.R.)"</formula>
    </cfRule>
    <cfRule type="cellIs" dxfId="10136" priority="2928" operator="equal">
      <formula>"ACORDE A ITEM 5.2.1 (T.R.)"</formula>
    </cfRule>
  </conditionalFormatting>
  <conditionalFormatting sqref="Q218:Q219">
    <cfRule type="containsBlanks" dxfId="10135" priority="2919">
      <formula>LEN(TRIM(Q218))=0</formula>
    </cfRule>
    <cfRule type="cellIs" dxfId="10134" priority="2925" operator="equal">
      <formula>"REQUERIMIENTOS SUBSANADOS"</formula>
    </cfRule>
    <cfRule type="containsText" dxfId="10133" priority="2929" operator="containsText" text="NO SUBSANABLE">
      <formula>NOT(ISERROR(SEARCH("NO SUBSANABLE",Q218)))</formula>
    </cfRule>
    <cfRule type="containsText" dxfId="10132" priority="2930" operator="containsText" text="PENDIENTES POR SUBSANAR">
      <formula>NOT(ISERROR(SEARCH("PENDIENTES POR SUBSANAR",Q218)))</formula>
    </cfRule>
    <cfRule type="containsText" dxfId="10131" priority="2931" operator="containsText" text="SIN OBSERVACIÓN">
      <formula>NOT(ISERROR(SEARCH("SIN OBSERVACIÓN",Q218)))</formula>
    </cfRule>
  </conditionalFormatting>
  <conditionalFormatting sqref="R218:R219">
    <cfRule type="containsBlanks" dxfId="10130" priority="2918">
      <formula>LEN(TRIM(R218))=0</formula>
    </cfRule>
    <cfRule type="cellIs" dxfId="10129" priority="2920" operator="equal">
      <formula>"NO CUMPLEN CON LO SOLICITADO"</formula>
    </cfRule>
    <cfRule type="cellIs" dxfId="10128" priority="2921" operator="equal">
      <formula>"CUMPLEN CON LO SOLICITADO"</formula>
    </cfRule>
    <cfRule type="cellIs" dxfId="10127" priority="2922" operator="equal">
      <formula>"PENDIENTES"</formula>
    </cfRule>
    <cfRule type="cellIs" dxfId="10126" priority="2923" operator="equal">
      <formula>"NINGUNO"</formula>
    </cfRule>
  </conditionalFormatting>
  <conditionalFormatting sqref="P218:P219">
    <cfRule type="expression" dxfId="10125" priority="2909">
      <formula>Q218="NO SUBSANABLE"</formula>
    </cfRule>
    <cfRule type="expression" dxfId="10124" priority="2910">
      <formula>Q218="REQUERIMIENTOS SUBSANADOS"</formula>
    </cfRule>
    <cfRule type="expression" dxfId="10123" priority="2911">
      <formula>Q218="PENDIENTES POR SUBSANAR"</formula>
    </cfRule>
    <cfRule type="expression" dxfId="10122" priority="2912">
      <formula>Q218="SIN OBSERVACIÓN"</formula>
    </cfRule>
    <cfRule type="containsBlanks" dxfId="10121" priority="2913">
      <formula>LEN(TRIM(P218))=0</formula>
    </cfRule>
  </conditionalFormatting>
  <conditionalFormatting sqref="J202:J205 J209">
    <cfRule type="cellIs" dxfId="10120" priority="2907" operator="equal">
      <formula>"NO CUMPLE"</formula>
    </cfRule>
    <cfRule type="cellIs" dxfId="10119" priority="2908" operator="equal">
      <formula>"CUMPLE"</formula>
    </cfRule>
  </conditionalFormatting>
  <conditionalFormatting sqref="J210:J213">
    <cfRule type="cellIs" dxfId="10118" priority="2905" operator="equal">
      <formula>"NO CUMPLE"</formula>
    </cfRule>
    <cfRule type="cellIs" dxfId="10117" priority="2906" operator="equal">
      <formula>"CUMPLE"</formula>
    </cfRule>
  </conditionalFormatting>
  <conditionalFormatting sqref="J214:J217">
    <cfRule type="cellIs" dxfId="10116" priority="2903" operator="equal">
      <formula>"NO CUMPLE"</formula>
    </cfRule>
    <cfRule type="cellIs" dxfId="10115" priority="2904" operator="equal">
      <formula>"CUMPLE"</formula>
    </cfRule>
  </conditionalFormatting>
  <conditionalFormatting sqref="J218:J221">
    <cfRule type="cellIs" dxfId="10114" priority="2901" operator="equal">
      <formula>"NO CUMPLE"</formula>
    </cfRule>
    <cfRule type="cellIs" dxfId="10113" priority="2902" operator="equal">
      <formula>"CUMPLE"</formula>
    </cfRule>
  </conditionalFormatting>
  <conditionalFormatting sqref="S202:S203">
    <cfRule type="cellIs" dxfId="10112" priority="2899" operator="greaterThan">
      <formula>0</formula>
    </cfRule>
    <cfRule type="top10" dxfId="10111" priority="2900" rank="10"/>
  </conditionalFormatting>
  <conditionalFormatting sqref="N202">
    <cfRule type="expression" dxfId="10110" priority="2896">
      <formula>N202=" "</formula>
    </cfRule>
    <cfRule type="expression" dxfId="10109" priority="2897">
      <formula>N202="NO PRESENTÓ CERTIFICADO"</formula>
    </cfRule>
    <cfRule type="expression" dxfId="10108" priority="2898">
      <formula>N202="PRESENTÓ CERTIFICADO"</formula>
    </cfRule>
  </conditionalFormatting>
  <conditionalFormatting sqref="P202">
    <cfRule type="expression" dxfId="10107" priority="2883">
      <formula>Q202="NO SUBSANABLE"</formula>
    </cfRule>
    <cfRule type="expression" dxfId="10106" priority="2885">
      <formula>Q202="REQUERIMIENTOS SUBSANADOS"</formula>
    </cfRule>
    <cfRule type="expression" dxfId="10105" priority="2886">
      <formula>Q202="PENDIENTES POR SUBSANAR"</formula>
    </cfRule>
    <cfRule type="expression" dxfId="10104" priority="2891">
      <formula>Q202="SIN OBSERVACIÓN"</formula>
    </cfRule>
    <cfRule type="containsBlanks" dxfId="10103" priority="2892">
      <formula>LEN(TRIM(P202))=0</formula>
    </cfRule>
  </conditionalFormatting>
  <conditionalFormatting sqref="O202">
    <cfRule type="cellIs" dxfId="10102" priority="2873" operator="equal">
      <formula>"PENDIENTE POR DESCRIPCIÓN"</formula>
    </cfRule>
    <cfRule type="cellIs" dxfId="10101" priority="2874" operator="equal">
      <formula>"DESCRIPCIÓN INSUFICIENTE"</formula>
    </cfRule>
    <cfRule type="cellIs" dxfId="10100" priority="2875" operator="equal">
      <formula>"NO ESTÁ ACORDE A ITEM 5.2.2 (T.R.)"</formula>
    </cfRule>
    <cfRule type="cellIs" dxfId="10099" priority="2876" operator="equal">
      <formula>"ACORDE A ITEM 5.2.2 (T.R.)"</formula>
    </cfRule>
    <cfRule type="cellIs" dxfId="10098" priority="2884" operator="equal">
      <formula>"PENDIENTE POR DESCRIPCIÓN"</formula>
    </cfRule>
    <cfRule type="cellIs" dxfId="10097" priority="2888" operator="equal">
      <formula>"DESCRIPCIÓN INSUFICIENTE"</formula>
    </cfRule>
    <cfRule type="cellIs" dxfId="10096" priority="2889" operator="equal">
      <formula>"NO ESTÁ ACORDE A ITEM 5.2.1 (T.R.)"</formula>
    </cfRule>
    <cfRule type="cellIs" dxfId="10095" priority="2890" operator="equal">
      <formula>"ACORDE A ITEM 5.2.1 (T.R.)"</formula>
    </cfRule>
  </conditionalFormatting>
  <conditionalFormatting sqref="Q202">
    <cfRule type="containsBlanks" dxfId="10094" priority="2878">
      <formula>LEN(TRIM(Q202))=0</formula>
    </cfRule>
    <cfRule type="cellIs" dxfId="10093" priority="2887" operator="equal">
      <formula>"REQUERIMIENTOS SUBSANADOS"</formula>
    </cfRule>
    <cfRule type="containsText" dxfId="10092" priority="2893" operator="containsText" text="NO SUBSANABLE">
      <formula>NOT(ISERROR(SEARCH("NO SUBSANABLE",Q202)))</formula>
    </cfRule>
    <cfRule type="containsText" dxfId="10091" priority="2894" operator="containsText" text="PENDIENTES POR SUBSANAR">
      <formula>NOT(ISERROR(SEARCH("PENDIENTES POR SUBSANAR",Q202)))</formula>
    </cfRule>
    <cfRule type="containsText" dxfId="10090" priority="2895" operator="containsText" text="SIN OBSERVACIÓN">
      <formula>NOT(ISERROR(SEARCH("SIN OBSERVACIÓN",Q202)))</formula>
    </cfRule>
  </conditionalFormatting>
  <conditionalFormatting sqref="R202">
    <cfRule type="containsBlanks" dxfId="10089" priority="2877">
      <formula>LEN(TRIM(R202))=0</formula>
    </cfRule>
    <cfRule type="cellIs" dxfId="10088" priority="2879" operator="equal">
      <formula>"NO CUMPLEN CON LO SOLICITADO"</formula>
    </cfRule>
    <cfRule type="cellIs" dxfId="10087" priority="2880" operator="equal">
      <formula>"CUMPLEN CON LO SOLICITADO"</formula>
    </cfRule>
    <cfRule type="cellIs" dxfId="10086" priority="2881" operator="equal">
      <formula>"PENDIENTES"</formula>
    </cfRule>
    <cfRule type="cellIs" dxfId="10085" priority="2882" operator="equal">
      <formula>"NINGUNO"</formula>
    </cfRule>
  </conditionalFormatting>
  <conditionalFormatting sqref="K202">
    <cfRule type="expression" dxfId="10084" priority="2869">
      <formula>J202="NO CUMPLE"</formula>
    </cfRule>
    <cfRule type="expression" dxfId="10083" priority="2870">
      <formula>J202="CUMPLE"</formula>
    </cfRule>
  </conditionalFormatting>
  <conditionalFormatting sqref="K203">
    <cfRule type="expression" dxfId="10082" priority="2867">
      <formula>J203="NO CUMPLE"</formula>
    </cfRule>
    <cfRule type="expression" dxfId="10081" priority="2868">
      <formula>J203="CUMPLE"</formula>
    </cfRule>
  </conditionalFormatting>
  <conditionalFormatting sqref="M202">
    <cfRule type="expression" dxfId="10080" priority="2865">
      <formula>L202="NO CUMPLE"</formula>
    </cfRule>
    <cfRule type="expression" dxfId="10079" priority="2866">
      <formula>L202="CUMPLE"</formula>
    </cfRule>
  </conditionalFormatting>
  <conditionalFormatting sqref="L204:L205">
    <cfRule type="cellIs" dxfId="10078" priority="2863" operator="equal">
      <formula>"NO CUMPLE"</formula>
    </cfRule>
    <cfRule type="cellIs" dxfId="10077" priority="2864" operator="equal">
      <formula>"CUMPLE"</formula>
    </cfRule>
  </conditionalFormatting>
  <conditionalFormatting sqref="M203:M205">
    <cfRule type="expression" dxfId="10076" priority="2861">
      <formula>L203="NO CUMPLE"</formula>
    </cfRule>
    <cfRule type="expression" dxfId="10075" priority="2862">
      <formula>L203="CUMPLE"</formula>
    </cfRule>
  </conditionalFormatting>
  <conditionalFormatting sqref="K205">
    <cfRule type="expression" dxfId="10074" priority="2871">
      <formula>J206="NO CUMPLE"</formula>
    </cfRule>
    <cfRule type="expression" dxfId="10073" priority="2872">
      <formula>J206="CUMPLE"</formula>
    </cfRule>
  </conditionalFormatting>
  <conditionalFormatting sqref="K205">
    <cfRule type="expression" dxfId="10072" priority="2859">
      <formula>J206="NO CUMPLE"</formula>
    </cfRule>
    <cfRule type="expression" dxfId="10071" priority="2860">
      <formula>J206="CUMPLE"</formula>
    </cfRule>
  </conditionalFormatting>
  <conditionalFormatting sqref="L209">
    <cfRule type="cellIs" dxfId="10070" priority="2849" operator="equal">
      <formula>"NO CUMPLE"</formula>
    </cfRule>
    <cfRule type="cellIs" dxfId="10069" priority="2850" operator="equal">
      <formula>"CUMPLE"</formula>
    </cfRule>
  </conditionalFormatting>
  <conditionalFormatting sqref="M209">
    <cfRule type="expression" dxfId="10068" priority="2847">
      <formula>L209="NO CUMPLE"</formula>
    </cfRule>
    <cfRule type="expression" dxfId="10067" priority="2848">
      <formula>L209="CUMPLE"</formula>
    </cfRule>
  </conditionalFormatting>
  <conditionalFormatting sqref="K209">
    <cfRule type="expression" dxfId="10066" priority="2857">
      <formula>J210="NO CUMPLE"</formula>
    </cfRule>
    <cfRule type="expression" dxfId="10065" priority="2858">
      <formula>J210="CUMPLE"</formula>
    </cfRule>
  </conditionalFormatting>
  <conditionalFormatting sqref="K209">
    <cfRule type="expression" dxfId="10064" priority="2845">
      <formula>J210="NO CUMPLE"</formula>
    </cfRule>
    <cfRule type="expression" dxfId="10063" priority="2846">
      <formula>J210="CUMPLE"</formula>
    </cfRule>
  </conditionalFormatting>
  <conditionalFormatting sqref="K210">
    <cfRule type="expression" dxfId="10062" priority="2841">
      <formula>J210="NO CUMPLE"</formula>
    </cfRule>
    <cfRule type="expression" dxfId="10061" priority="2842">
      <formula>J210="CUMPLE"</formula>
    </cfRule>
  </conditionalFormatting>
  <conditionalFormatting sqref="K211">
    <cfRule type="expression" dxfId="10060" priority="2839">
      <formula>J211="NO CUMPLE"</formula>
    </cfRule>
    <cfRule type="expression" dxfId="10059" priority="2840">
      <formula>J211="CUMPLE"</formula>
    </cfRule>
  </conditionalFormatting>
  <conditionalFormatting sqref="M210">
    <cfRule type="expression" dxfId="10058" priority="2837">
      <formula>L210="NO CUMPLE"</formula>
    </cfRule>
    <cfRule type="expression" dxfId="10057" priority="2838">
      <formula>L210="CUMPLE"</formula>
    </cfRule>
  </conditionalFormatting>
  <conditionalFormatting sqref="L210:L213">
    <cfRule type="cellIs" dxfId="10056" priority="2835" operator="equal">
      <formula>"NO CUMPLE"</formula>
    </cfRule>
    <cfRule type="cellIs" dxfId="10055" priority="2836" operator="equal">
      <formula>"CUMPLE"</formula>
    </cfRule>
  </conditionalFormatting>
  <conditionalFormatting sqref="M211:M213">
    <cfRule type="expression" dxfId="10054" priority="2833">
      <formula>L211="NO CUMPLE"</formula>
    </cfRule>
    <cfRule type="expression" dxfId="10053" priority="2834">
      <formula>L211="CUMPLE"</formula>
    </cfRule>
  </conditionalFormatting>
  <conditionalFormatting sqref="K212:K213">
    <cfRule type="expression" dxfId="10052" priority="2843">
      <formula>J213="NO CUMPLE"</formula>
    </cfRule>
    <cfRule type="expression" dxfId="10051" priority="2844">
      <formula>J213="CUMPLE"</formula>
    </cfRule>
  </conditionalFormatting>
  <conditionalFormatting sqref="K213">
    <cfRule type="expression" dxfId="10050" priority="2831">
      <formula>J214="NO CUMPLE"</formula>
    </cfRule>
    <cfRule type="expression" dxfId="10049" priority="2832">
      <formula>J214="CUMPLE"</formula>
    </cfRule>
  </conditionalFormatting>
  <conditionalFormatting sqref="K214">
    <cfRule type="expression" dxfId="10048" priority="2827">
      <formula>J214="NO CUMPLE"</formula>
    </cfRule>
    <cfRule type="expression" dxfId="10047" priority="2828">
      <formula>J214="CUMPLE"</formula>
    </cfRule>
  </conditionalFormatting>
  <conditionalFormatting sqref="K215">
    <cfRule type="expression" dxfId="10046" priority="2825">
      <formula>J215="NO CUMPLE"</formula>
    </cfRule>
    <cfRule type="expression" dxfId="10045" priority="2826">
      <formula>J215="CUMPLE"</formula>
    </cfRule>
  </conditionalFormatting>
  <conditionalFormatting sqref="M214">
    <cfRule type="expression" dxfId="10044" priority="2823">
      <formula>L214="NO CUMPLE"</formula>
    </cfRule>
    <cfRule type="expression" dxfId="10043" priority="2824">
      <formula>L214="CUMPLE"</formula>
    </cfRule>
  </conditionalFormatting>
  <conditionalFormatting sqref="L214:L217">
    <cfRule type="cellIs" dxfId="10042" priority="2821" operator="equal">
      <formula>"NO CUMPLE"</formula>
    </cfRule>
    <cfRule type="cellIs" dxfId="10041" priority="2822" operator="equal">
      <formula>"CUMPLE"</formula>
    </cfRule>
  </conditionalFormatting>
  <conditionalFormatting sqref="M215:M217">
    <cfRule type="expression" dxfId="10040" priority="2819">
      <formula>L215="NO CUMPLE"</formula>
    </cfRule>
    <cfRule type="expression" dxfId="10039" priority="2820">
      <formula>L215="CUMPLE"</formula>
    </cfRule>
  </conditionalFormatting>
  <conditionalFormatting sqref="K216:K217">
    <cfRule type="expression" dxfId="10038" priority="2829">
      <formula>J217="NO CUMPLE"</formula>
    </cfRule>
    <cfRule type="expression" dxfId="10037" priority="2830">
      <formula>J217="CUMPLE"</formula>
    </cfRule>
  </conditionalFormatting>
  <conditionalFormatting sqref="K217">
    <cfRule type="expression" dxfId="10036" priority="2817">
      <formula>J218="NO CUMPLE"</formula>
    </cfRule>
    <cfRule type="expression" dxfId="10035" priority="2818">
      <formula>J218="CUMPLE"</formula>
    </cfRule>
  </conditionalFormatting>
  <conditionalFormatting sqref="K218">
    <cfRule type="expression" dxfId="10034" priority="2813">
      <formula>J218="NO CUMPLE"</formula>
    </cfRule>
    <cfRule type="expression" dxfId="10033" priority="2814">
      <formula>J218="CUMPLE"</formula>
    </cfRule>
  </conditionalFormatting>
  <conditionalFormatting sqref="K219">
    <cfRule type="expression" dxfId="10032" priority="2811">
      <formula>J219="NO CUMPLE"</formula>
    </cfRule>
    <cfRule type="expression" dxfId="10031" priority="2812">
      <formula>J219="CUMPLE"</formula>
    </cfRule>
  </conditionalFormatting>
  <conditionalFormatting sqref="M218">
    <cfRule type="expression" dxfId="10030" priority="2809">
      <formula>L218="NO CUMPLE"</formula>
    </cfRule>
    <cfRule type="expression" dxfId="10029" priority="2810">
      <formula>L218="CUMPLE"</formula>
    </cfRule>
  </conditionalFormatting>
  <conditionalFormatting sqref="L218:L221">
    <cfRule type="cellIs" dxfId="10028" priority="2807" operator="equal">
      <formula>"NO CUMPLE"</formula>
    </cfRule>
    <cfRule type="cellIs" dxfId="10027" priority="2808" operator="equal">
      <formula>"CUMPLE"</formula>
    </cfRule>
  </conditionalFormatting>
  <conditionalFormatting sqref="M219:M221">
    <cfRule type="expression" dxfId="10026" priority="2805">
      <formula>L219="NO CUMPLE"</formula>
    </cfRule>
    <cfRule type="expression" dxfId="10025" priority="2806">
      <formula>L219="CUMPLE"</formula>
    </cfRule>
  </conditionalFormatting>
  <conditionalFormatting sqref="K220:K221">
    <cfRule type="expression" dxfId="10024" priority="2815">
      <formula>J221="NO CUMPLE"</formula>
    </cfRule>
    <cfRule type="expression" dxfId="10023" priority="2816">
      <formula>J221="CUMPLE"</formula>
    </cfRule>
  </conditionalFormatting>
  <conditionalFormatting sqref="K221">
    <cfRule type="expression" dxfId="10022" priority="2803">
      <formula>J222="NO CUMPLE"</formula>
    </cfRule>
    <cfRule type="expression" dxfId="10021" priority="2804">
      <formula>J222="CUMPLE"</formula>
    </cfRule>
  </conditionalFormatting>
  <conditionalFormatting sqref="T249">
    <cfRule type="cellIs" dxfId="10020" priority="2801" operator="equal">
      <formula>"NO CUMPLE"</formula>
    </cfRule>
    <cfRule type="cellIs" dxfId="10019" priority="2802" operator="equal">
      <formula>"CUMPLE"</formula>
    </cfRule>
  </conditionalFormatting>
  <conditionalFormatting sqref="B249">
    <cfRule type="cellIs" dxfId="10018" priority="2799" operator="equal">
      <formula>"NO CUMPLE CON LA EXPERIENCIA REQUERIDA"</formula>
    </cfRule>
    <cfRule type="cellIs" dxfId="10017" priority="2800" operator="equal">
      <formula>"CUMPLE CON LA EXPERIENCIA REQUERIDA"</formula>
    </cfRule>
  </conditionalFormatting>
  <conditionalFormatting sqref="H229:H230 H233:H234 H237:H238 H241:H242 H245:H246">
    <cfRule type="notContainsBlanks" dxfId="10016" priority="2798">
      <formula>LEN(TRIM(H229))&gt;0</formula>
    </cfRule>
  </conditionalFormatting>
  <conditionalFormatting sqref="G229:G230">
    <cfRule type="notContainsBlanks" dxfId="10015" priority="2797">
      <formula>LEN(TRIM(G229))&gt;0</formula>
    </cfRule>
  </conditionalFormatting>
  <conditionalFormatting sqref="F229:F230">
    <cfRule type="notContainsBlanks" dxfId="10014" priority="2796">
      <formula>LEN(TRIM(F229))&gt;0</formula>
    </cfRule>
  </conditionalFormatting>
  <conditionalFormatting sqref="E229:E230">
    <cfRule type="notContainsBlanks" dxfId="10013" priority="2795">
      <formula>LEN(TRIM(E229))&gt;0</formula>
    </cfRule>
  </conditionalFormatting>
  <conditionalFormatting sqref="D229:D230">
    <cfRule type="notContainsBlanks" dxfId="10012" priority="2794">
      <formula>LEN(TRIM(D229))&gt;0</formula>
    </cfRule>
  </conditionalFormatting>
  <conditionalFormatting sqref="C229:C230">
    <cfRule type="notContainsBlanks" dxfId="10011" priority="2793">
      <formula>LEN(TRIM(C229))&gt;0</formula>
    </cfRule>
  </conditionalFormatting>
  <conditionalFormatting sqref="I229:I230">
    <cfRule type="notContainsBlanks" dxfId="10010" priority="2792">
      <formula>LEN(TRIM(I229))&gt;0</formula>
    </cfRule>
  </conditionalFormatting>
  <conditionalFormatting sqref="T229:T230">
    <cfRule type="cellIs" dxfId="10009" priority="2790" operator="equal">
      <formula>"NO"</formula>
    </cfRule>
    <cfRule type="cellIs" dxfId="10008" priority="2791" operator="equal">
      <formula>"SI"</formula>
    </cfRule>
  </conditionalFormatting>
  <conditionalFormatting sqref="S233:S234">
    <cfRule type="cellIs" dxfId="10007" priority="2788" operator="greaterThan">
      <formula>0</formula>
    </cfRule>
    <cfRule type="top10" dxfId="10006" priority="2789" rank="10"/>
  </conditionalFormatting>
  <conditionalFormatting sqref="S237:S238">
    <cfRule type="cellIs" dxfId="10005" priority="2786" operator="greaterThan">
      <formula>0</formula>
    </cfRule>
    <cfRule type="top10" dxfId="10004" priority="2787" rank="10"/>
  </conditionalFormatting>
  <conditionalFormatting sqref="G237:G238">
    <cfRule type="notContainsBlanks" dxfId="10003" priority="2785">
      <formula>LEN(TRIM(G237))&gt;0</formula>
    </cfRule>
  </conditionalFormatting>
  <conditionalFormatting sqref="F237:F238">
    <cfRule type="notContainsBlanks" dxfId="10002" priority="2784">
      <formula>LEN(TRIM(F237))&gt;0</formula>
    </cfRule>
  </conditionalFormatting>
  <conditionalFormatting sqref="E237:E238">
    <cfRule type="notContainsBlanks" dxfId="10001" priority="2783">
      <formula>LEN(TRIM(E237))&gt;0</formula>
    </cfRule>
  </conditionalFormatting>
  <conditionalFormatting sqref="D237:D238">
    <cfRule type="notContainsBlanks" dxfId="10000" priority="2782">
      <formula>LEN(TRIM(D237))&gt;0</formula>
    </cfRule>
  </conditionalFormatting>
  <conditionalFormatting sqref="C237:C238">
    <cfRule type="notContainsBlanks" dxfId="9999" priority="2781">
      <formula>LEN(TRIM(C237))&gt;0</formula>
    </cfRule>
  </conditionalFormatting>
  <conditionalFormatting sqref="I237:I238">
    <cfRule type="notContainsBlanks" dxfId="9998" priority="2780">
      <formula>LEN(TRIM(I237))&gt;0</formula>
    </cfRule>
  </conditionalFormatting>
  <conditionalFormatting sqref="S241:S242">
    <cfRule type="cellIs" dxfId="9997" priority="2778" operator="greaterThan">
      <formula>0</formula>
    </cfRule>
    <cfRule type="top10" dxfId="9996" priority="2779" rank="10"/>
  </conditionalFormatting>
  <conditionalFormatting sqref="S245:S246">
    <cfRule type="cellIs" dxfId="9995" priority="2776" operator="greaterThan">
      <formula>0</formula>
    </cfRule>
    <cfRule type="top10" dxfId="9994" priority="2777" rank="10"/>
  </conditionalFormatting>
  <conditionalFormatting sqref="G245:G246">
    <cfRule type="notContainsBlanks" dxfId="9993" priority="2775">
      <formula>LEN(TRIM(G245))&gt;0</formula>
    </cfRule>
  </conditionalFormatting>
  <conditionalFormatting sqref="F245:F246">
    <cfRule type="notContainsBlanks" dxfId="9992" priority="2774">
      <formula>LEN(TRIM(F245))&gt;0</formula>
    </cfRule>
  </conditionalFormatting>
  <conditionalFormatting sqref="E245:E246">
    <cfRule type="notContainsBlanks" dxfId="9991" priority="2773">
      <formula>LEN(TRIM(E245))&gt;0</formula>
    </cfRule>
  </conditionalFormatting>
  <conditionalFormatting sqref="D245:D246">
    <cfRule type="notContainsBlanks" dxfId="9990" priority="2772">
      <formula>LEN(TRIM(D245))&gt;0</formula>
    </cfRule>
  </conditionalFormatting>
  <conditionalFormatting sqref="C245:C246">
    <cfRule type="notContainsBlanks" dxfId="9989" priority="2771">
      <formula>LEN(TRIM(C245))&gt;0</formula>
    </cfRule>
  </conditionalFormatting>
  <conditionalFormatting sqref="I245:I246">
    <cfRule type="notContainsBlanks" dxfId="9988" priority="2770">
      <formula>LEN(TRIM(I245))&gt;0</formula>
    </cfRule>
  </conditionalFormatting>
  <conditionalFormatting sqref="G233:G234">
    <cfRule type="notContainsBlanks" dxfId="9987" priority="2769">
      <formula>LEN(TRIM(G233))&gt;0</formula>
    </cfRule>
  </conditionalFormatting>
  <conditionalFormatting sqref="F233:F234">
    <cfRule type="notContainsBlanks" dxfId="9986" priority="2768">
      <formula>LEN(TRIM(F233))&gt;0</formula>
    </cfRule>
  </conditionalFormatting>
  <conditionalFormatting sqref="E233:E234">
    <cfRule type="notContainsBlanks" dxfId="9985" priority="2767">
      <formula>LEN(TRIM(E233))&gt;0</formula>
    </cfRule>
  </conditionalFormatting>
  <conditionalFormatting sqref="D233:D234">
    <cfRule type="notContainsBlanks" dxfId="9984" priority="2766">
      <formula>LEN(TRIM(D233))&gt;0</formula>
    </cfRule>
  </conditionalFormatting>
  <conditionalFormatting sqref="C233:C234">
    <cfRule type="notContainsBlanks" dxfId="9983" priority="2765">
      <formula>LEN(TRIM(C233))&gt;0</formula>
    </cfRule>
  </conditionalFormatting>
  <conditionalFormatting sqref="G241:G242">
    <cfRule type="notContainsBlanks" dxfId="9982" priority="2764">
      <formula>LEN(TRIM(G241))&gt;0</formula>
    </cfRule>
  </conditionalFormatting>
  <conditionalFormatting sqref="F241:F242">
    <cfRule type="notContainsBlanks" dxfId="9981" priority="2763">
      <formula>LEN(TRIM(F241))&gt;0</formula>
    </cfRule>
  </conditionalFormatting>
  <conditionalFormatting sqref="E241:E242">
    <cfRule type="notContainsBlanks" dxfId="9980" priority="2762">
      <formula>LEN(TRIM(E241))&gt;0</formula>
    </cfRule>
  </conditionalFormatting>
  <conditionalFormatting sqref="D241:D242">
    <cfRule type="notContainsBlanks" dxfId="9979" priority="2761">
      <formula>LEN(TRIM(D241))&gt;0</formula>
    </cfRule>
  </conditionalFormatting>
  <conditionalFormatting sqref="C241:C242">
    <cfRule type="notContainsBlanks" dxfId="9978" priority="2760">
      <formula>LEN(TRIM(C241))&gt;0</formula>
    </cfRule>
  </conditionalFormatting>
  <conditionalFormatting sqref="I233:I234">
    <cfRule type="notContainsBlanks" dxfId="9977" priority="2759">
      <formula>LEN(TRIM(I233))&gt;0</formula>
    </cfRule>
  </conditionalFormatting>
  <conditionalFormatting sqref="I241:I242">
    <cfRule type="notContainsBlanks" dxfId="9976" priority="2758">
      <formula>LEN(TRIM(I241))&gt;0</formula>
    </cfRule>
  </conditionalFormatting>
  <conditionalFormatting sqref="S249">
    <cfRule type="expression" dxfId="9975" priority="2756">
      <formula>$S$33&gt;0</formula>
    </cfRule>
    <cfRule type="cellIs" dxfId="9974" priority="2757" operator="equal">
      <formula>0</formula>
    </cfRule>
  </conditionalFormatting>
  <conditionalFormatting sqref="S250">
    <cfRule type="expression" dxfId="9973" priority="2754">
      <formula>$S$33&gt;0</formula>
    </cfRule>
    <cfRule type="cellIs" dxfId="9972" priority="2755" operator="equal">
      <formula>0</formula>
    </cfRule>
  </conditionalFormatting>
  <conditionalFormatting sqref="U233:U236">
    <cfRule type="cellIs" dxfId="9971" priority="2750" operator="equal">
      <formula>0</formula>
    </cfRule>
    <cfRule type="cellIs" dxfId="9970" priority="2751" operator="equal">
      <formula>1</formula>
    </cfRule>
  </conditionalFormatting>
  <conditionalFormatting sqref="U237:U240">
    <cfRule type="cellIs" dxfId="9969" priority="2748" operator="equal">
      <formula>0</formula>
    </cfRule>
    <cfRule type="cellIs" dxfId="9968" priority="2749" operator="equal">
      <formula>1</formula>
    </cfRule>
  </conditionalFormatting>
  <conditionalFormatting sqref="U241:U244">
    <cfRule type="cellIs" dxfId="9967" priority="2746" operator="equal">
      <formula>0</formula>
    </cfRule>
    <cfRule type="cellIs" dxfId="9966" priority="2747" operator="equal">
      <formula>1</formula>
    </cfRule>
  </conditionalFormatting>
  <conditionalFormatting sqref="U245:U248">
    <cfRule type="cellIs" dxfId="9965" priority="2744" operator="equal">
      <formula>0</formula>
    </cfRule>
    <cfRule type="cellIs" dxfId="9964" priority="2745" operator="equal">
      <formula>1</formula>
    </cfRule>
  </conditionalFormatting>
  <conditionalFormatting sqref="N233:N234">
    <cfRule type="expression" dxfId="9963" priority="2741">
      <formula>N233=" "</formula>
    </cfRule>
    <cfRule type="expression" dxfId="9962" priority="2742">
      <formula>N233="NO PRESENTÓ CERTIFICADO"</formula>
    </cfRule>
    <cfRule type="expression" dxfId="9961" priority="2743">
      <formula>N233="PRESENTÓ CERTIFICADO"</formula>
    </cfRule>
  </conditionalFormatting>
  <conditionalFormatting sqref="O233:O234">
    <cfRule type="cellIs" dxfId="9960" priority="2723" operator="equal">
      <formula>"PENDIENTE POR DESCRIPCIÓN"</formula>
    </cfRule>
    <cfRule type="cellIs" dxfId="9959" priority="2724" operator="equal">
      <formula>"DESCRIPCIÓN INSUFICIENTE"</formula>
    </cfRule>
    <cfRule type="cellIs" dxfId="9958" priority="2725" operator="equal">
      <formula>"NO ESTÁ ACORDE A ITEM 5.2.2 (T.R.)"</formula>
    </cfRule>
    <cfRule type="cellIs" dxfId="9957" priority="2726" operator="equal">
      <formula>"ACORDE A ITEM 5.2.2 (T.R.)"</formula>
    </cfRule>
    <cfRule type="cellIs" dxfId="9956" priority="2733" operator="equal">
      <formula>"PENDIENTE POR DESCRIPCIÓN"</formula>
    </cfRule>
    <cfRule type="cellIs" dxfId="9955" priority="2735" operator="equal">
      <formula>"DESCRIPCIÓN INSUFICIENTE"</formula>
    </cfRule>
    <cfRule type="cellIs" dxfId="9954" priority="2736" operator="equal">
      <formula>"NO ESTÁ ACORDE A ITEM 5.2.1 (T.R.)"</formula>
    </cfRule>
    <cfRule type="cellIs" dxfId="9953" priority="2737" operator="equal">
      <formula>"ACORDE A ITEM 5.2.1 (T.R.)"</formula>
    </cfRule>
  </conditionalFormatting>
  <conditionalFormatting sqref="Q233:Q234">
    <cfRule type="containsBlanks" dxfId="9952" priority="2728">
      <formula>LEN(TRIM(Q233))=0</formula>
    </cfRule>
    <cfRule type="cellIs" dxfId="9951" priority="2734" operator="equal">
      <formula>"REQUERIMIENTOS SUBSANADOS"</formula>
    </cfRule>
    <cfRule type="containsText" dxfId="9950" priority="2738" operator="containsText" text="NO SUBSANABLE">
      <formula>NOT(ISERROR(SEARCH("NO SUBSANABLE",Q233)))</formula>
    </cfRule>
    <cfRule type="containsText" dxfId="9949" priority="2739" operator="containsText" text="PENDIENTES POR SUBSANAR">
      <formula>NOT(ISERROR(SEARCH("PENDIENTES POR SUBSANAR",Q233)))</formula>
    </cfRule>
    <cfRule type="containsText" dxfId="9948" priority="2740" operator="containsText" text="SIN OBSERVACIÓN">
      <formula>NOT(ISERROR(SEARCH("SIN OBSERVACIÓN",Q233)))</formula>
    </cfRule>
  </conditionalFormatting>
  <conditionalFormatting sqref="R233:R234">
    <cfRule type="containsBlanks" dxfId="9947" priority="2727">
      <formula>LEN(TRIM(R233))=0</formula>
    </cfRule>
    <cfRule type="cellIs" dxfId="9946" priority="2729" operator="equal">
      <formula>"NO CUMPLEN CON LO SOLICITADO"</formula>
    </cfRule>
    <cfRule type="cellIs" dxfId="9945" priority="2730" operator="equal">
      <formula>"CUMPLEN CON LO SOLICITADO"</formula>
    </cfRule>
    <cfRule type="cellIs" dxfId="9944" priority="2731" operator="equal">
      <formula>"PENDIENTES"</formula>
    </cfRule>
    <cfRule type="cellIs" dxfId="9943" priority="2732" operator="equal">
      <formula>"NINGUNO"</formula>
    </cfRule>
  </conditionalFormatting>
  <conditionalFormatting sqref="P233:P234">
    <cfRule type="expression" dxfId="9942" priority="2718">
      <formula>Q233="NO SUBSANABLE"</formula>
    </cfRule>
    <cfRule type="expression" dxfId="9941" priority="2719">
      <formula>Q233="REQUERIMIENTOS SUBSANADOS"</formula>
    </cfRule>
    <cfRule type="expression" dxfId="9940" priority="2720">
      <formula>Q233="PENDIENTES POR SUBSANAR"</formula>
    </cfRule>
    <cfRule type="expression" dxfId="9939" priority="2721">
      <formula>Q233="SIN OBSERVACIÓN"</formula>
    </cfRule>
    <cfRule type="containsBlanks" dxfId="9938" priority="2722">
      <formula>LEN(TRIM(P233))=0</formula>
    </cfRule>
  </conditionalFormatting>
  <conditionalFormatting sqref="N237:N238">
    <cfRule type="expression" dxfId="9937" priority="2715">
      <formula>N237=" "</formula>
    </cfRule>
    <cfRule type="expression" dxfId="9936" priority="2716">
      <formula>N237="NO PRESENTÓ CERTIFICADO"</formula>
    </cfRule>
    <cfRule type="expression" dxfId="9935" priority="2717">
      <formula>N237="PRESENTÓ CERTIFICADO"</formula>
    </cfRule>
  </conditionalFormatting>
  <conditionalFormatting sqref="O237:O238">
    <cfRule type="cellIs" dxfId="9934" priority="2697" operator="equal">
      <formula>"PENDIENTE POR DESCRIPCIÓN"</formula>
    </cfRule>
    <cfRule type="cellIs" dxfId="9933" priority="2698" operator="equal">
      <formula>"DESCRIPCIÓN INSUFICIENTE"</formula>
    </cfRule>
    <cfRule type="cellIs" dxfId="9932" priority="2699" operator="equal">
      <formula>"NO ESTÁ ACORDE A ITEM 5.2.2 (T.R.)"</formula>
    </cfRule>
    <cfRule type="cellIs" dxfId="9931" priority="2700" operator="equal">
      <formula>"ACORDE A ITEM 5.2.2 (T.R.)"</formula>
    </cfRule>
    <cfRule type="cellIs" dxfId="9930" priority="2707" operator="equal">
      <formula>"PENDIENTE POR DESCRIPCIÓN"</formula>
    </cfRule>
    <cfRule type="cellIs" dxfId="9929" priority="2709" operator="equal">
      <formula>"DESCRIPCIÓN INSUFICIENTE"</formula>
    </cfRule>
    <cfRule type="cellIs" dxfId="9928" priority="2710" operator="equal">
      <formula>"NO ESTÁ ACORDE A ITEM 5.2.1 (T.R.)"</formula>
    </cfRule>
    <cfRule type="cellIs" dxfId="9927" priority="2711" operator="equal">
      <formula>"ACORDE A ITEM 5.2.1 (T.R.)"</formula>
    </cfRule>
  </conditionalFormatting>
  <conditionalFormatting sqref="Q237:Q238">
    <cfRule type="containsBlanks" dxfId="9926" priority="2702">
      <formula>LEN(TRIM(Q237))=0</formula>
    </cfRule>
    <cfRule type="cellIs" dxfId="9925" priority="2708" operator="equal">
      <formula>"REQUERIMIENTOS SUBSANADOS"</formula>
    </cfRule>
    <cfRule type="containsText" dxfId="9924" priority="2712" operator="containsText" text="NO SUBSANABLE">
      <formula>NOT(ISERROR(SEARCH("NO SUBSANABLE",Q237)))</formula>
    </cfRule>
    <cfRule type="containsText" dxfId="9923" priority="2713" operator="containsText" text="PENDIENTES POR SUBSANAR">
      <formula>NOT(ISERROR(SEARCH("PENDIENTES POR SUBSANAR",Q237)))</formula>
    </cfRule>
    <cfRule type="containsText" dxfId="9922" priority="2714" operator="containsText" text="SIN OBSERVACIÓN">
      <formula>NOT(ISERROR(SEARCH("SIN OBSERVACIÓN",Q237)))</formula>
    </cfRule>
  </conditionalFormatting>
  <conditionalFormatting sqref="R237:R238">
    <cfRule type="containsBlanks" dxfId="9921" priority="2701">
      <formula>LEN(TRIM(R237))=0</formula>
    </cfRule>
    <cfRule type="cellIs" dxfId="9920" priority="2703" operator="equal">
      <formula>"NO CUMPLEN CON LO SOLICITADO"</formula>
    </cfRule>
    <cfRule type="cellIs" dxfId="9919" priority="2704" operator="equal">
      <formula>"CUMPLEN CON LO SOLICITADO"</formula>
    </cfRule>
    <cfRule type="cellIs" dxfId="9918" priority="2705" operator="equal">
      <formula>"PENDIENTES"</formula>
    </cfRule>
    <cfRule type="cellIs" dxfId="9917" priority="2706" operator="equal">
      <formula>"NINGUNO"</formula>
    </cfRule>
  </conditionalFormatting>
  <conditionalFormatting sqref="P237:P238">
    <cfRule type="expression" dxfId="9916" priority="2692">
      <formula>Q237="NO SUBSANABLE"</formula>
    </cfRule>
    <cfRule type="expression" dxfId="9915" priority="2693">
      <formula>Q237="REQUERIMIENTOS SUBSANADOS"</formula>
    </cfRule>
    <cfRule type="expression" dxfId="9914" priority="2694">
      <formula>Q237="PENDIENTES POR SUBSANAR"</formula>
    </cfRule>
    <cfRule type="expression" dxfId="9913" priority="2695">
      <formula>Q237="SIN OBSERVACIÓN"</formula>
    </cfRule>
    <cfRule type="containsBlanks" dxfId="9912" priority="2696">
      <formula>LEN(TRIM(P237))=0</formula>
    </cfRule>
  </conditionalFormatting>
  <conditionalFormatting sqref="N241:N242">
    <cfRule type="expression" dxfId="9911" priority="2689">
      <formula>N241=" "</formula>
    </cfRule>
    <cfRule type="expression" dxfId="9910" priority="2690">
      <formula>N241="NO PRESENTÓ CERTIFICADO"</formula>
    </cfRule>
    <cfRule type="expression" dxfId="9909" priority="2691">
      <formula>N241="PRESENTÓ CERTIFICADO"</formula>
    </cfRule>
  </conditionalFormatting>
  <conditionalFormatting sqref="O241:O242">
    <cfRule type="cellIs" dxfId="9908" priority="2671" operator="equal">
      <formula>"PENDIENTE POR DESCRIPCIÓN"</formula>
    </cfRule>
    <cfRule type="cellIs" dxfId="9907" priority="2672" operator="equal">
      <formula>"DESCRIPCIÓN INSUFICIENTE"</formula>
    </cfRule>
    <cfRule type="cellIs" dxfId="9906" priority="2673" operator="equal">
      <formula>"NO ESTÁ ACORDE A ITEM 5.2.2 (T.R.)"</formula>
    </cfRule>
    <cfRule type="cellIs" dxfId="9905" priority="2674" operator="equal">
      <formula>"ACORDE A ITEM 5.2.2 (T.R.)"</formula>
    </cfRule>
    <cfRule type="cellIs" dxfId="9904" priority="2681" operator="equal">
      <formula>"PENDIENTE POR DESCRIPCIÓN"</formula>
    </cfRule>
    <cfRule type="cellIs" dxfId="9903" priority="2683" operator="equal">
      <formula>"DESCRIPCIÓN INSUFICIENTE"</formula>
    </cfRule>
    <cfRule type="cellIs" dxfId="9902" priority="2684" operator="equal">
      <formula>"NO ESTÁ ACORDE A ITEM 5.2.1 (T.R.)"</formula>
    </cfRule>
    <cfRule type="cellIs" dxfId="9901" priority="2685" operator="equal">
      <formula>"ACORDE A ITEM 5.2.1 (T.R.)"</formula>
    </cfRule>
  </conditionalFormatting>
  <conditionalFormatting sqref="Q241:Q242">
    <cfRule type="containsBlanks" dxfId="9900" priority="2676">
      <formula>LEN(TRIM(Q241))=0</formula>
    </cfRule>
    <cfRule type="cellIs" dxfId="9899" priority="2682" operator="equal">
      <formula>"REQUERIMIENTOS SUBSANADOS"</formula>
    </cfRule>
    <cfRule type="containsText" dxfId="9898" priority="2686" operator="containsText" text="NO SUBSANABLE">
      <formula>NOT(ISERROR(SEARCH("NO SUBSANABLE",Q241)))</formula>
    </cfRule>
    <cfRule type="containsText" dxfId="9897" priority="2687" operator="containsText" text="PENDIENTES POR SUBSANAR">
      <formula>NOT(ISERROR(SEARCH("PENDIENTES POR SUBSANAR",Q241)))</formula>
    </cfRule>
    <cfRule type="containsText" dxfId="9896" priority="2688" operator="containsText" text="SIN OBSERVACIÓN">
      <formula>NOT(ISERROR(SEARCH("SIN OBSERVACIÓN",Q241)))</formula>
    </cfRule>
  </conditionalFormatting>
  <conditionalFormatting sqref="R241:R242">
    <cfRule type="containsBlanks" dxfId="9895" priority="2675">
      <formula>LEN(TRIM(R241))=0</formula>
    </cfRule>
    <cfRule type="cellIs" dxfId="9894" priority="2677" operator="equal">
      <formula>"NO CUMPLEN CON LO SOLICITADO"</formula>
    </cfRule>
    <cfRule type="cellIs" dxfId="9893" priority="2678" operator="equal">
      <formula>"CUMPLEN CON LO SOLICITADO"</formula>
    </cfRule>
    <cfRule type="cellIs" dxfId="9892" priority="2679" operator="equal">
      <formula>"PENDIENTES"</formula>
    </cfRule>
    <cfRule type="cellIs" dxfId="9891" priority="2680" operator="equal">
      <formula>"NINGUNO"</formula>
    </cfRule>
  </conditionalFormatting>
  <conditionalFormatting sqref="P241:P242">
    <cfRule type="expression" dxfId="9890" priority="2666">
      <formula>Q241="NO SUBSANABLE"</formula>
    </cfRule>
    <cfRule type="expression" dxfId="9889" priority="2667">
      <formula>Q241="REQUERIMIENTOS SUBSANADOS"</formula>
    </cfRule>
    <cfRule type="expression" dxfId="9888" priority="2668">
      <formula>Q241="PENDIENTES POR SUBSANAR"</formula>
    </cfRule>
    <cfRule type="expression" dxfId="9887" priority="2669">
      <formula>Q241="SIN OBSERVACIÓN"</formula>
    </cfRule>
    <cfRule type="containsBlanks" dxfId="9886" priority="2670">
      <formula>LEN(TRIM(P241))=0</formula>
    </cfRule>
  </conditionalFormatting>
  <conditionalFormatting sqref="N245:N246">
    <cfRule type="expression" dxfId="9885" priority="2663">
      <formula>N245=" "</formula>
    </cfRule>
    <cfRule type="expression" dxfId="9884" priority="2664">
      <formula>N245="NO PRESENTÓ CERTIFICADO"</formula>
    </cfRule>
    <cfRule type="expression" dxfId="9883" priority="2665">
      <formula>N245="PRESENTÓ CERTIFICADO"</formula>
    </cfRule>
  </conditionalFormatting>
  <conditionalFormatting sqref="O245:O246">
    <cfRule type="cellIs" dxfId="9882" priority="2645" operator="equal">
      <formula>"PENDIENTE POR DESCRIPCIÓN"</formula>
    </cfRule>
    <cfRule type="cellIs" dxfId="9881" priority="2646" operator="equal">
      <formula>"DESCRIPCIÓN INSUFICIENTE"</formula>
    </cfRule>
    <cfRule type="cellIs" dxfId="9880" priority="2647" operator="equal">
      <formula>"NO ESTÁ ACORDE A ITEM 5.2.2 (T.R.)"</formula>
    </cfRule>
    <cfRule type="cellIs" dxfId="9879" priority="2648" operator="equal">
      <formula>"ACORDE A ITEM 5.2.2 (T.R.)"</formula>
    </cfRule>
    <cfRule type="cellIs" dxfId="9878" priority="2655" operator="equal">
      <formula>"PENDIENTE POR DESCRIPCIÓN"</formula>
    </cfRule>
    <cfRule type="cellIs" dxfId="9877" priority="2657" operator="equal">
      <formula>"DESCRIPCIÓN INSUFICIENTE"</formula>
    </cfRule>
    <cfRule type="cellIs" dxfId="9876" priority="2658" operator="equal">
      <formula>"NO ESTÁ ACORDE A ITEM 5.2.1 (T.R.)"</formula>
    </cfRule>
    <cfRule type="cellIs" dxfId="9875" priority="2659" operator="equal">
      <formula>"ACORDE A ITEM 5.2.1 (T.R.)"</formula>
    </cfRule>
  </conditionalFormatting>
  <conditionalFormatting sqref="Q245:Q246">
    <cfRule type="containsBlanks" dxfId="9874" priority="2650">
      <formula>LEN(TRIM(Q245))=0</formula>
    </cfRule>
    <cfRule type="cellIs" dxfId="9873" priority="2656" operator="equal">
      <formula>"REQUERIMIENTOS SUBSANADOS"</formula>
    </cfRule>
    <cfRule type="containsText" dxfId="9872" priority="2660" operator="containsText" text="NO SUBSANABLE">
      <formula>NOT(ISERROR(SEARCH("NO SUBSANABLE",Q245)))</formula>
    </cfRule>
    <cfRule type="containsText" dxfId="9871" priority="2661" operator="containsText" text="PENDIENTES POR SUBSANAR">
      <formula>NOT(ISERROR(SEARCH("PENDIENTES POR SUBSANAR",Q245)))</formula>
    </cfRule>
    <cfRule type="containsText" dxfId="9870" priority="2662" operator="containsText" text="SIN OBSERVACIÓN">
      <formula>NOT(ISERROR(SEARCH("SIN OBSERVACIÓN",Q245)))</formula>
    </cfRule>
  </conditionalFormatting>
  <conditionalFormatting sqref="R245:R246">
    <cfRule type="containsBlanks" dxfId="9869" priority="2649">
      <formula>LEN(TRIM(R245))=0</formula>
    </cfRule>
    <cfRule type="cellIs" dxfId="9868" priority="2651" operator="equal">
      <formula>"NO CUMPLEN CON LO SOLICITADO"</formula>
    </cfRule>
    <cfRule type="cellIs" dxfId="9867" priority="2652" operator="equal">
      <formula>"CUMPLEN CON LO SOLICITADO"</formula>
    </cfRule>
    <cfRule type="cellIs" dxfId="9866" priority="2653" operator="equal">
      <formula>"PENDIENTES"</formula>
    </cfRule>
    <cfRule type="cellIs" dxfId="9865" priority="2654" operator="equal">
      <formula>"NINGUNO"</formula>
    </cfRule>
  </conditionalFormatting>
  <conditionalFormatting sqref="P245:P246">
    <cfRule type="expression" dxfId="9864" priority="2640">
      <formula>Q245="NO SUBSANABLE"</formula>
    </cfRule>
    <cfRule type="expression" dxfId="9863" priority="2641">
      <formula>Q245="REQUERIMIENTOS SUBSANADOS"</formula>
    </cfRule>
    <cfRule type="expression" dxfId="9862" priority="2642">
      <formula>Q245="PENDIENTES POR SUBSANAR"</formula>
    </cfRule>
    <cfRule type="expression" dxfId="9861" priority="2643">
      <formula>Q245="SIN OBSERVACIÓN"</formula>
    </cfRule>
    <cfRule type="containsBlanks" dxfId="9860" priority="2644">
      <formula>LEN(TRIM(P245))=0</formula>
    </cfRule>
  </conditionalFormatting>
  <conditionalFormatting sqref="J229:J236">
    <cfRule type="cellIs" dxfId="9859" priority="2638" operator="equal">
      <formula>"NO CUMPLE"</formula>
    </cfRule>
    <cfRule type="cellIs" dxfId="9858" priority="2639" operator="equal">
      <formula>"CUMPLE"</formula>
    </cfRule>
  </conditionalFormatting>
  <conditionalFormatting sqref="J237:J240">
    <cfRule type="cellIs" dxfId="9857" priority="2636" operator="equal">
      <formula>"NO CUMPLE"</formula>
    </cfRule>
    <cfRule type="cellIs" dxfId="9856" priority="2637" operator="equal">
      <formula>"CUMPLE"</formula>
    </cfRule>
  </conditionalFormatting>
  <conditionalFormatting sqref="J241:J244">
    <cfRule type="cellIs" dxfId="9855" priority="2634" operator="equal">
      <formula>"NO CUMPLE"</formula>
    </cfRule>
    <cfRule type="cellIs" dxfId="9854" priority="2635" operator="equal">
      <formula>"CUMPLE"</formula>
    </cfRule>
  </conditionalFormatting>
  <conditionalFormatting sqref="J245:J248">
    <cfRule type="cellIs" dxfId="9853" priority="2632" operator="equal">
      <formula>"NO CUMPLE"</formula>
    </cfRule>
    <cfRule type="cellIs" dxfId="9852" priority="2633" operator="equal">
      <formula>"CUMPLE"</formula>
    </cfRule>
  </conditionalFormatting>
  <conditionalFormatting sqref="S229:S230">
    <cfRule type="cellIs" dxfId="9851" priority="2630" operator="greaterThan">
      <formula>0</formula>
    </cfRule>
    <cfRule type="top10" dxfId="9850" priority="2631" rank="10"/>
  </conditionalFormatting>
  <conditionalFormatting sqref="N229">
    <cfRule type="expression" dxfId="9849" priority="2627">
      <formula>N229=" "</formula>
    </cfRule>
    <cfRule type="expression" dxfId="9848" priority="2628">
      <formula>N229="NO PRESENTÓ CERTIFICADO"</formula>
    </cfRule>
    <cfRule type="expression" dxfId="9847" priority="2629">
      <formula>N229="PRESENTÓ CERTIFICADO"</formula>
    </cfRule>
  </conditionalFormatting>
  <conditionalFormatting sqref="P229">
    <cfRule type="expression" dxfId="9846" priority="2614">
      <formula>Q229="NO SUBSANABLE"</formula>
    </cfRule>
    <cfRule type="expression" dxfId="9845" priority="2616">
      <formula>Q229="REQUERIMIENTOS SUBSANADOS"</formula>
    </cfRule>
    <cfRule type="expression" dxfId="9844" priority="2617">
      <formula>Q229="PENDIENTES POR SUBSANAR"</formula>
    </cfRule>
    <cfRule type="expression" dxfId="9843" priority="2622">
      <formula>Q229="SIN OBSERVACIÓN"</formula>
    </cfRule>
    <cfRule type="containsBlanks" dxfId="9842" priority="2623">
      <formula>LEN(TRIM(P229))=0</formula>
    </cfRule>
  </conditionalFormatting>
  <conditionalFormatting sqref="O229">
    <cfRule type="cellIs" dxfId="9841" priority="2604" operator="equal">
      <formula>"PENDIENTE POR DESCRIPCIÓN"</formula>
    </cfRule>
    <cfRule type="cellIs" dxfId="9840" priority="2605" operator="equal">
      <formula>"DESCRIPCIÓN INSUFICIENTE"</formula>
    </cfRule>
    <cfRule type="cellIs" dxfId="9839" priority="2606" operator="equal">
      <formula>"NO ESTÁ ACORDE A ITEM 5.2.2 (T.R.)"</formula>
    </cfRule>
    <cfRule type="cellIs" dxfId="9838" priority="2607" operator="equal">
      <formula>"ACORDE A ITEM 5.2.2 (T.R.)"</formula>
    </cfRule>
    <cfRule type="cellIs" dxfId="9837" priority="2615" operator="equal">
      <formula>"PENDIENTE POR DESCRIPCIÓN"</formula>
    </cfRule>
    <cfRule type="cellIs" dxfId="9836" priority="2619" operator="equal">
      <formula>"DESCRIPCIÓN INSUFICIENTE"</formula>
    </cfRule>
    <cfRule type="cellIs" dxfId="9835" priority="2620" operator="equal">
      <formula>"NO ESTÁ ACORDE A ITEM 5.2.1 (T.R.)"</formula>
    </cfRule>
    <cfRule type="cellIs" dxfId="9834" priority="2621" operator="equal">
      <formula>"ACORDE A ITEM 5.2.1 (T.R.)"</formula>
    </cfRule>
  </conditionalFormatting>
  <conditionalFormatting sqref="Q229">
    <cfRule type="containsBlanks" dxfId="9833" priority="2609">
      <formula>LEN(TRIM(Q229))=0</formula>
    </cfRule>
    <cfRule type="cellIs" dxfId="9832" priority="2618" operator="equal">
      <formula>"REQUERIMIENTOS SUBSANADOS"</formula>
    </cfRule>
    <cfRule type="containsText" dxfId="9831" priority="2624" operator="containsText" text="NO SUBSANABLE">
      <formula>NOT(ISERROR(SEARCH("NO SUBSANABLE",Q229)))</formula>
    </cfRule>
    <cfRule type="containsText" dxfId="9830" priority="2625" operator="containsText" text="PENDIENTES POR SUBSANAR">
      <formula>NOT(ISERROR(SEARCH("PENDIENTES POR SUBSANAR",Q229)))</formula>
    </cfRule>
    <cfRule type="containsText" dxfId="9829" priority="2626" operator="containsText" text="SIN OBSERVACIÓN">
      <formula>NOT(ISERROR(SEARCH("SIN OBSERVACIÓN",Q229)))</formula>
    </cfRule>
  </conditionalFormatting>
  <conditionalFormatting sqref="R229">
    <cfRule type="containsBlanks" dxfId="9828" priority="2608">
      <formula>LEN(TRIM(R229))=0</formula>
    </cfRule>
    <cfRule type="cellIs" dxfId="9827" priority="2610" operator="equal">
      <formula>"NO CUMPLEN CON LO SOLICITADO"</formula>
    </cfRule>
    <cfRule type="cellIs" dxfId="9826" priority="2611" operator="equal">
      <formula>"CUMPLEN CON LO SOLICITADO"</formula>
    </cfRule>
    <cfRule type="cellIs" dxfId="9825" priority="2612" operator="equal">
      <formula>"PENDIENTES"</formula>
    </cfRule>
    <cfRule type="cellIs" dxfId="9824" priority="2613" operator="equal">
      <formula>"NINGUNO"</formula>
    </cfRule>
  </conditionalFormatting>
  <conditionalFormatting sqref="K229">
    <cfRule type="expression" dxfId="9823" priority="2600">
      <formula>J229="NO CUMPLE"</formula>
    </cfRule>
    <cfRule type="expression" dxfId="9822" priority="2601">
      <formula>J229="CUMPLE"</formula>
    </cfRule>
  </conditionalFormatting>
  <conditionalFormatting sqref="K230">
    <cfRule type="expression" dxfId="9821" priority="2598">
      <formula>J230="NO CUMPLE"</formula>
    </cfRule>
    <cfRule type="expression" dxfId="9820" priority="2599">
      <formula>J230="CUMPLE"</formula>
    </cfRule>
  </conditionalFormatting>
  <conditionalFormatting sqref="M229">
    <cfRule type="expression" dxfId="9819" priority="2596">
      <formula>L229="NO CUMPLE"</formula>
    </cfRule>
    <cfRule type="expression" dxfId="9818" priority="2597">
      <formula>L229="CUMPLE"</formula>
    </cfRule>
  </conditionalFormatting>
  <conditionalFormatting sqref="L229:L232">
    <cfRule type="cellIs" dxfId="9817" priority="2594" operator="equal">
      <formula>"NO CUMPLE"</formula>
    </cfRule>
    <cfRule type="cellIs" dxfId="9816" priority="2595" operator="equal">
      <formula>"CUMPLE"</formula>
    </cfRule>
  </conditionalFormatting>
  <conditionalFormatting sqref="M230:M232">
    <cfRule type="expression" dxfId="9815" priority="2592">
      <formula>L230="NO CUMPLE"</formula>
    </cfRule>
    <cfRule type="expression" dxfId="9814" priority="2593">
      <formula>L230="CUMPLE"</formula>
    </cfRule>
  </conditionalFormatting>
  <conditionalFormatting sqref="K232">
    <cfRule type="expression" dxfId="9813" priority="2602">
      <formula>J233="NO CUMPLE"</formula>
    </cfRule>
    <cfRule type="expression" dxfId="9812" priority="2603">
      <formula>J233="CUMPLE"</formula>
    </cfRule>
  </conditionalFormatting>
  <conditionalFormatting sqref="K232">
    <cfRule type="expression" dxfId="9811" priority="2590">
      <formula>J233="NO CUMPLE"</formula>
    </cfRule>
    <cfRule type="expression" dxfId="9810" priority="2591">
      <formula>J233="CUMPLE"</formula>
    </cfRule>
  </conditionalFormatting>
  <conditionalFormatting sqref="K233">
    <cfRule type="expression" dxfId="9809" priority="2586">
      <formula>J233="NO CUMPLE"</formula>
    </cfRule>
    <cfRule type="expression" dxfId="9808" priority="2587">
      <formula>J233="CUMPLE"</formula>
    </cfRule>
  </conditionalFormatting>
  <conditionalFormatting sqref="K234">
    <cfRule type="expression" dxfId="9807" priority="2584">
      <formula>J234="NO CUMPLE"</formula>
    </cfRule>
    <cfRule type="expression" dxfId="9806" priority="2585">
      <formula>J234="CUMPLE"</formula>
    </cfRule>
  </conditionalFormatting>
  <conditionalFormatting sqref="M233">
    <cfRule type="expression" dxfId="9805" priority="2582">
      <formula>L233="NO CUMPLE"</formula>
    </cfRule>
    <cfRule type="expression" dxfId="9804" priority="2583">
      <formula>L233="CUMPLE"</formula>
    </cfRule>
  </conditionalFormatting>
  <conditionalFormatting sqref="L233:L236">
    <cfRule type="cellIs" dxfId="9803" priority="2580" operator="equal">
      <formula>"NO CUMPLE"</formula>
    </cfRule>
    <cfRule type="cellIs" dxfId="9802" priority="2581" operator="equal">
      <formula>"CUMPLE"</formula>
    </cfRule>
  </conditionalFormatting>
  <conditionalFormatting sqref="M234:M236">
    <cfRule type="expression" dxfId="9801" priority="2578">
      <formula>L234="NO CUMPLE"</formula>
    </cfRule>
    <cfRule type="expression" dxfId="9800" priority="2579">
      <formula>L234="CUMPLE"</formula>
    </cfRule>
  </conditionalFormatting>
  <conditionalFormatting sqref="K235:K236">
    <cfRule type="expression" dxfId="9799" priority="2588">
      <formula>J236="NO CUMPLE"</formula>
    </cfRule>
    <cfRule type="expression" dxfId="9798" priority="2589">
      <formula>J236="CUMPLE"</formula>
    </cfRule>
  </conditionalFormatting>
  <conditionalFormatting sqref="K236">
    <cfRule type="expression" dxfId="9797" priority="2576">
      <formula>J237="NO CUMPLE"</formula>
    </cfRule>
    <cfRule type="expression" dxfId="9796" priority="2577">
      <formula>J237="CUMPLE"</formula>
    </cfRule>
  </conditionalFormatting>
  <conditionalFormatting sqref="K237">
    <cfRule type="expression" dxfId="9795" priority="2572">
      <formula>J237="NO CUMPLE"</formula>
    </cfRule>
    <cfRule type="expression" dxfId="9794" priority="2573">
      <formula>J237="CUMPLE"</formula>
    </cfRule>
  </conditionalFormatting>
  <conditionalFormatting sqref="K238">
    <cfRule type="expression" dxfId="9793" priority="2570">
      <formula>J238="NO CUMPLE"</formula>
    </cfRule>
    <cfRule type="expression" dxfId="9792" priority="2571">
      <formula>J238="CUMPLE"</formula>
    </cfRule>
  </conditionalFormatting>
  <conditionalFormatting sqref="M237">
    <cfRule type="expression" dxfId="9791" priority="2568">
      <formula>L237="NO CUMPLE"</formula>
    </cfRule>
    <cfRule type="expression" dxfId="9790" priority="2569">
      <formula>L237="CUMPLE"</formula>
    </cfRule>
  </conditionalFormatting>
  <conditionalFormatting sqref="L237:L240">
    <cfRule type="cellIs" dxfId="9789" priority="2566" operator="equal">
      <formula>"NO CUMPLE"</formula>
    </cfRule>
    <cfRule type="cellIs" dxfId="9788" priority="2567" operator="equal">
      <formula>"CUMPLE"</formula>
    </cfRule>
  </conditionalFormatting>
  <conditionalFormatting sqref="M238:M240">
    <cfRule type="expression" dxfId="9787" priority="2564">
      <formula>L238="NO CUMPLE"</formula>
    </cfRule>
    <cfRule type="expression" dxfId="9786" priority="2565">
      <formula>L238="CUMPLE"</formula>
    </cfRule>
  </conditionalFormatting>
  <conditionalFormatting sqref="K239:K240">
    <cfRule type="expression" dxfId="9785" priority="2574">
      <formula>J240="NO CUMPLE"</formula>
    </cfRule>
    <cfRule type="expression" dxfId="9784" priority="2575">
      <formula>J240="CUMPLE"</formula>
    </cfRule>
  </conditionalFormatting>
  <conditionalFormatting sqref="K240">
    <cfRule type="expression" dxfId="9783" priority="2562">
      <formula>J241="NO CUMPLE"</formula>
    </cfRule>
    <cfRule type="expression" dxfId="9782" priority="2563">
      <formula>J241="CUMPLE"</formula>
    </cfRule>
  </conditionalFormatting>
  <conditionalFormatting sqref="K241">
    <cfRule type="expression" dxfId="9781" priority="2558">
      <formula>J241="NO CUMPLE"</formula>
    </cfRule>
    <cfRule type="expression" dxfId="9780" priority="2559">
      <formula>J241="CUMPLE"</formula>
    </cfRule>
  </conditionalFormatting>
  <conditionalFormatting sqref="K242">
    <cfRule type="expression" dxfId="9779" priority="2556">
      <formula>J242="NO CUMPLE"</formula>
    </cfRule>
    <cfRule type="expression" dxfId="9778" priority="2557">
      <formula>J242="CUMPLE"</formula>
    </cfRule>
  </conditionalFormatting>
  <conditionalFormatting sqref="M241">
    <cfRule type="expression" dxfId="9777" priority="2554">
      <formula>L241="NO CUMPLE"</formula>
    </cfRule>
    <cfRule type="expression" dxfId="9776" priority="2555">
      <formula>L241="CUMPLE"</formula>
    </cfRule>
  </conditionalFormatting>
  <conditionalFormatting sqref="L241:L244">
    <cfRule type="cellIs" dxfId="9775" priority="2552" operator="equal">
      <formula>"NO CUMPLE"</formula>
    </cfRule>
    <cfRule type="cellIs" dxfId="9774" priority="2553" operator="equal">
      <formula>"CUMPLE"</formula>
    </cfRule>
  </conditionalFormatting>
  <conditionalFormatting sqref="M242:M244">
    <cfRule type="expression" dxfId="9773" priority="2550">
      <formula>L242="NO CUMPLE"</formula>
    </cfRule>
    <cfRule type="expression" dxfId="9772" priority="2551">
      <formula>L242="CUMPLE"</formula>
    </cfRule>
  </conditionalFormatting>
  <conditionalFormatting sqref="K243:K244">
    <cfRule type="expression" dxfId="9771" priority="2560">
      <formula>J244="NO CUMPLE"</formula>
    </cfRule>
    <cfRule type="expression" dxfId="9770" priority="2561">
      <formula>J244="CUMPLE"</formula>
    </cfRule>
  </conditionalFormatting>
  <conditionalFormatting sqref="K244">
    <cfRule type="expression" dxfId="9769" priority="2548">
      <formula>J245="NO CUMPLE"</formula>
    </cfRule>
    <cfRule type="expression" dxfId="9768" priority="2549">
      <formula>J245="CUMPLE"</formula>
    </cfRule>
  </conditionalFormatting>
  <conditionalFormatting sqref="K245">
    <cfRule type="expression" dxfId="9767" priority="2544">
      <formula>J245="NO CUMPLE"</formula>
    </cfRule>
    <cfRule type="expression" dxfId="9766" priority="2545">
      <formula>J245="CUMPLE"</formula>
    </cfRule>
  </conditionalFormatting>
  <conditionalFormatting sqref="K246">
    <cfRule type="expression" dxfId="9765" priority="2542">
      <formula>J246="NO CUMPLE"</formula>
    </cfRule>
    <cfRule type="expression" dxfId="9764" priority="2543">
      <formula>J246="CUMPLE"</formula>
    </cfRule>
  </conditionalFormatting>
  <conditionalFormatting sqref="M245">
    <cfRule type="expression" dxfId="9763" priority="2540">
      <formula>L245="NO CUMPLE"</formula>
    </cfRule>
    <cfRule type="expression" dxfId="9762" priority="2541">
      <formula>L245="CUMPLE"</formula>
    </cfRule>
  </conditionalFormatting>
  <conditionalFormatting sqref="L245:L248">
    <cfRule type="cellIs" dxfId="9761" priority="2538" operator="equal">
      <formula>"NO CUMPLE"</formula>
    </cfRule>
    <cfRule type="cellIs" dxfId="9760" priority="2539" operator="equal">
      <formula>"CUMPLE"</formula>
    </cfRule>
  </conditionalFormatting>
  <conditionalFormatting sqref="M246:M248">
    <cfRule type="expression" dxfId="9759" priority="2536">
      <formula>L246="NO CUMPLE"</formula>
    </cfRule>
    <cfRule type="expression" dxfId="9758" priority="2537">
      <formula>L246="CUMPLE"</formula>
    </cfRule>
  </conditionalFormatting>
  <conditionalFormatting sqref="K247:K248">
    <cfRule type="expression" dxfId="9757" priority="2546">
      <formula>J248="NO CUMPLE"</formula>
    </cfRule>
    <cfRule type="expression" dxfId="9756" priority="2547">
      <formula>J248="CUMPLE"</formula>
    </cfRule>
  </conditionalFormatting>
  <conditionalFormatting sqref="K248">
    <cfRule type="expression" dxfId="9755" priority="2534">
      <formula>J249="NO CUMPLE"</formula>
    </cfRule>
    <cfRule type="expression" dxfId="9754" priority="2535">
      <formula>J249="CUMPLE"</formula>
    </cfRule>
  </conditionalFormatting>
  <conditionalFormatting sqref="T276">
    <cfRule type="cellIs" dxfId="9753" priority="2532" operator="equal">
      <formula>"NO CUMPLE"</formula>
    </cfRule>
    <cfRule type="cellIs" dxfId="9752" priority="2533" operator="equal">
      <formula>"CUMPLE"</formula>
    </cfRule>
  </conditionalFormatting>
  <conditionalFormatting sqref="B276">
    <cfRule type="cellIs" dxfId="9751" priority="2530" operator="equal">
      <formula>"NO CUMPLE CON LA EXPERIENCIA REQUERIDA"</formula>
    </cfRule>
    <cfRule type="cellIs" dxfId="9750" priority="2531" operator="equal">
      <formula>"CUMPLE CON LA EXPERIENCIA REQUERIDA"</formula>
    </cfRule>
  </conditionalFormatting>
  <conditionalFormatting sqref="H256:H257 H260:H261 H264:H265 H268:H269 H272:H273">
    <cfRule type="notContainsBlanks" dxfId="9749" priority="2529">
      <formula>LEN(TRIM(H256))&gt;0</formula>
    </cfRule>
  </conditionalFormatting>
  <conditionalFormatting sqref="G256:G257">
    <cfRule type="notContainsBlanks" dxfId="9748" priority="2528">
      <formula>LEN(TRIM(G256))&gt;0</formula>
    </cfRule>
  </conditionalFormatting>
  <conditionalFormatting sqref="F256:F257">
    <cfRule type="notContainsBlanks" dxfId="9747" priority="2527">
      <formula>LEN(TRIM(F256))&gt;0</formula>
    </cfRule>
  </conditionalFormatting>
  <conditionalFormatting sqref="E256:E257">
    <cfRule type="notContainsBlanks" dxfId="9746" priority="2526">
      <formula>LEN(TRIM(E256))&gt;0</formula>
    </cfRule>
  </conditionalFormatting>
  <conditionalFormatting sqref="D256:D257">
    <cfRule type="notContainsBlanks" dxfId="9745" priority="2525">
      <formula>LEN(TRIM(D256))&gt;0</formula>
    </cfRule>
  </conditionalFormatting>
  <conditionalFormatting sqref="C256:C257">
    <cfRule type="notContainsBlanks" dxfId="9744" priority="2524">
      <formula>LEN(TRIM(C256))&gt;0</formula>
    </cfRule>
  </conditionalFormatting>
  <conditionalFormatting sqref="I256:I257">
    <cfRule type="notContainsBlanks" dxfId="9743" priority="2523">
      <formula>LEN(TRIM(I256))&gt;0</formula>
    </cfRule>
  </conditionalFormatting>
  <conditionalFormatting sqref="T256:T257">
    <cfRule type="cellIs" dxfId="9742" priority="2521" operator="equal">
      <formula>"NO"</formula>
    </cfRule>
    <cfRule type="cellIs" dxfId="9741" priority="2522" operator="equal">
      <formula>"SI"</formula>
    </cfRule>
  </conditionalFormatting>
  <conditionalFormatting sqref="S260:S261">
    <cfRule type="cellIs" dxfId="9740" priority="2519" operator="greaterThan">
      <formula>0</formula>
    </cfRule>
    <cfRule type="top10" dxfId="9739" priority="2520" rank="10"/>
  </conditionalFormatting>
  <conditionalFormatting sqref="S264:S265">
    <cfRule type="cellIs" dxfId="9738" priority="2517" operator="greaterThan">
      <formula>0</formula>
    </cfRule>
    <cfRule type="top10" dxfId="9737" priority="2518" rank="10"/>
  </conditionalFormatting>
  <conditionalFormatting sqref="G264:G265">
    <cfRule type="notContainsBlanks" dxfId="9736" priority="2516">
      <formula>LEN(TRIM(G264))&gt;0</formula>
    </cfRule>
  </conditionalFormatting>
  <conditionalFormatting sqref="F264:F265">
    <cfRule type="notContainsBlanks" dxfId="9735" priority="2515">
      <formula>LEN(TRIM(F264))&gt;0</formula>
    </cfRule>
  </conditionalFormatting>
  <conditionalFormatting sqref="E264:E265">
    <cfRule type="notContainsBlanks" dxfId="9734" priority="2514">
      <formula>LEN(TRIM(E264))&gt;0</formula>
    </cfRule>
  </conditionalFormatting>
  <conditionalFormatting sqref="D264:D265">
    <cfRule type="notContainsBlanks" dxfId="9733" priority="2513">
      <formula>LEN(TRIM(D264))&gt;0</formula>
    </cfRule>
  </conditionalFormatting>
  <conditionalFormatting sqref="C264:C265">
    <cfRule type="notContainsBlanks" dxfId="9732" priority="2512">
      <formula>LEN(TRIM(C264))&gt;0</formula>
    </cfRule>
  </conditionalFormatting>
  <conditionalFormatting sqref="I264:I265">
    <cfRule type="notContainsBlanks" dxfId="9731" priority="2511">
      <formula>LEN(TRIM(I264))&gt;0</formula>
    </cfRule>
  </conditionalFormatting>
  <conditionalFormatting sqref="S268:S269">
    <cfRule type="cellIs" dxfId="9730" priority="2509" operator="greaterThan">
      <formula>0</formula>
    </cfRule>
    <cfRule type="top10" dxfId="9729" priority="2510" rank="10"/>
  </conditionalFormatting>
  <conditionalFormatting sqref="S272:S273">
    <cfRule type="cellIs" dxfId="9728" priority="2507" operator="greaterThan">
      <formula>0</formula>
    </cfRule>
    <cfRule type="top10" dxfId="9727" priority="2508" rank="10"/>
  </conditionalFormatting>
  <conditionalFormatting sqref="G272:G273">
    <cfRule type="notContainsBlanks" dxfId="9726" priority="2506">
      <formula>LEN(TRIM(G272))&gt;0</formula>
    </cfRule>
  </conditionalFormatting>
  <conditionalFormatting sqref="F272:F273">
    <cfRule type="notContainsBlanks" dxfId="9725" priority="2505">
      <formula>LEN(TRIM(F272))&gt;0</formula>
    </cfRule>
  </conditionalFormatting>
  <conditionalFormatting sqref="E272:E273">
    <cfRule type="notContainsBlanks" dxfId="9724" priority="2504">
      <formula>LEN(TRIM(E272))&gt;0</formula>
    </cfRule>
  </conditionalFormatting>
  <conditionalFormatting sqref="D272:D273">
    <cfRule type="notContainsBlanks" dxfId="9723" priority="2503">
      <formula>LEN(TRIM(D272))&gt;0</formula>
    </cfRule>
  </conditionalFormatting>
  <conditionalFormatting sqref="C272:C273">
    <cfRule type="notContainsBlanks" dxfId="9722" priority="2502">
      <formula>LEN(TRIM(C272))&gt;0</formula>
    </cfRule>
  </conditionalFormatting>
  <conditionalFormatting sqref="I272:I273">
    <cfRule type="notContainsBlanks" dxfId="9721" priority="2501">
      <formula>LEN(TRIM(I272))&gt;0</formula>
    </cfRule>
  </conditionalFormatting>
  <conditionalFormatting sqref="G260:G261">
    <cfRule type="notContainsBlanks" dxfId="9720" priority="2500">
      <formula>LEN(TRIM(G260))&gt;0</formula>
    </cfRule>
  </conditionalFormatting>
  <conditionalFormatting sqref="F260:F261">
    <cfRule type="notContainsBlanks" dxfId="9719" priority="2499">
      <formula>LEN(TRIM(F260))&gt;0</formula>
    </cfRule>
  </conditionalFormatting>
  <conditionalFormatting sqref="E260:E261">
    <cfRule type="notContainsBlanks" dxfId="9718" priority="2498">
      <formula>LEN(TRIM(E260))&gt;0</formula>
    </cfRule>
  </conditionalFormatting>
  <conditionalFormatting sqref="D260:D261">
    <cfRule type="notContainsBlanks" dxfId="9717" priority="2497">
      <formula>LEN(TRIM(D260))&gt;0</formula>
    </cfRule>
  </conditionalFormatting>
  <conditionalFormatting sqref="C260:C261">
    <cfRule type="notContainsBlanks" dxfId="9716" priority="2496">
      <formula>LEN(TRIM(C260))&gt;0</formula>
    </cfRule>
  </conditionalFormatting>
  <conditionalFormatting sqref="G268:G269">
    <cfRule type="notContainsBlanks" dxfId="9715" priority="2495">
      <formula>LEN(TRIM(G268))&gt;0</formula>
    </cfRule>
  </conditionalFormatting>
  <conditionalFormatting sqref="F268:F269">
    <cfRule type="notContainsBlanks" dxfId="9714" priority="2494">
      <formula>LEN(TRIM(F268))&gt;0</formula>
    </cfRule>
  </conditionalFormatting>
  <conditionalFormatting sqref="E268:E269">
    <cfRule type="notContainsBlanks" dxfId="9713" priority="2493">
      <formula>LEN(TRIM(E268))&gt;0</formula>
    </cfRule>
  </conditionalFormatting>
  <conditionalFormatting sqref="D268:D269">
    <cfRule type="notContainsBlanks" dxfId="9712" priority="2492">
      <formula>LEN(TRIM(D268))&gt;0</formula>
    </cfRule>
  </conditionalFormatting>
  <conditionalFormatting sqref="C268:C269">
    <cfRule type="notContainsBlanks" dxfId="9711" priority="2491">
      <formula>LEN(TRIM(C268))&gt;0</formula>
    </cfRule>
  </conditionalFormatting>
  <conditionalFormatting sqref="I260:I261">
    <cfRule type="notContainsBlanks" dxfId="9710" priority="2490">
      <formula>LEN(TRIM(I260))&gt;0</formula>
    </cfRule>
  </conditionalFormatting>
  <conditionalFormatting sqref="I268:I269">
    <cfRule type="notContainsBlanks" dxfId="9709" priority="2489">
      <formula>LEN(TRIM(I268))&gt;0</formula>
    </cfRule>
  </conditionalFormatting>
  <conditionalFormatting sqref="S276">
    <cfRule type="expression" dxfId="9708" priority="2487">
      <formula>$S$33&gt;0</formula>
    </cfRule>
    <cfRule type="cellIs" dxfId="9707" priority="2488" operator="equal">
      <formula>0</formula>
    </cfRule>
  </conditionalFormatting>
  <conditionalFormatting sqref="S277">
    <cfRule type="expression" dxfId="9706" priority="2485">
      <formula>$S$33&gt;0</formula>
    </cfRule>
    <cfRule type="cellIs" dxfId="9705" priority="2486" operator="equal">
      <formula>0</formula>
    </cfRule>
  </conditionalFormatting>
  <conditionalFormatting sqref="N260:N261">
    <cfRule type="expression" dxfId="9704" priority="2472">
      <formula>N260=" "</formula>
    </cfRule>
    <cfRule type="expression" dxfId="9703" priority="2473">
      <formula>N260="NO PRESENTÓ CERTIFICADO"</formula>
    </cfRule>
    <cfRule type="expression" dxfId="9702" priority="2474">
      <formula>N260="PRESENTÓ CERTIFICADO"</formula>
    </cfRule>
  </conditionalFormatting>
  <conditionalFormatting sqref="O260:O261">
    <cfRule type="cellIs" dxfId="9701" priority="2454" operator="equal">
      <formula>"PENDIENTE POR DESCRIPCIÓN"</formula>
    </cfRule>
    <cfRule type="cellIs" dxfId="9700" priority="2455" operator="equal">
      <formula>"DESCRIPCIÓN INSUFICIENTE"</formula>
    </cfRule>
    <cfRule type="cellIs" dxfId="9699" priority="2456" operator="equal">
      <formula>"NO ESTÁ ACORDE A ITEM 5.2.2 (T.R.)"</formula>
    </cfRule>
    <cfRule type="cellIs" dxfId="9698" priority="2457" operator="equal">
      <formula>"ACORDE A ITEM 5.2.2 (T.R.)"</formula>
    </cfRule>
    <cfRule type="cellIs" dxfId="9697" priority="2464" operator="equal">
      <formula>"PENDIENTE POR DESCRIPCIÓN"</formula>
    </cfRule>
    <cfRule type="cellIs" dxfId="9696" priority="2466" operator="equal">
      <formula>"DESCRIPCIÓN INSUFICIENTE"</formula>
    </cfRule>
    <cfRule type="cellIs" dxfId="9695" priority="2467" operator="equal">
      <formula>"NO ESTÁ ACORDE A ITEM 5.2.1 (T.R.)"</formula>
    </cfRule>
    <cfRule type="cellIs" dxfId="9694" priority="2468" operator="equal">
      <formula>"ACORDE A ITEM 5.2.1 (T.R.)"</formula>
    </cfRule>
  </conditionalFormatting>
  <conditionalFormatting sqref="Q260:Q261">
    <cfRule type="containsBlanks" dxfId="9693" priority="2459">
      <formula>LEN(TRIM(Q260))=0</formula>
    </cfRule>
    <cfRule type="cellIs" dxfId="9692" priority="2465" operator="equal">
      <formula>"REQUERIMIENTOS SUBSANADOS"</formula>
    </cfRule>
    <cfRule type="containsText" dxfId="9691" priority="2469" operator="containsText" text="NO SUBSANABLE">
      <formula>NOT(ISERROR(SEARCH("NO SUBSANABLE",Q260)))</formula>
    </cfRule>
    <cfRule type="containsText" dxfId="9690" priority="2470" operator="containsText" text="PENDIENTES POR SUBSANAR">
      <formula>NOT(ISERROR(SEARCH("PENDIENTES POR SUBSANAR",Q260)))</formula>
    </cfRule>
    <cfRule type="containsText" dxfId="9689" priority="2471" operator="containsText" text="SIN OBSERVACIÓN">
      <formula>NOT(ISERROR(SEARCH("SIN OBSERVACIÓN",Q260)))</formula>
    </cfRule>
  </conditionalFormatting>
  <conditionalFormatting sqref="R260:R261">
    <cfRule type="containsBlanks" dxfId="9688" priority="2458">
      <formula>LEN(TRIM(R260))=0</formula>
    </cfRule>
    <cfRule type="cellIs" dxfId="9687" priority="2460" operator="equal">
      <formula>"NO CUMPLEN CON LO SOLICITADO"</formula>
    </cfRule>
    <cfRule type="cellIs" dxfId="9686" priority="2461" operator="equal">
      <formula>"CUMPLEN CON LO SOLICITADO"</formula>
    </cfRule>
    <cfRule type="cellIs" dxfId="9685" priority="2462" operator="equal">
      <formula>"PENDIENTES"</formula>
    </cfRule>
    <cfRule type="cellIs" dxfId="9684" priority="2463" operator="equal">
      <formula>"NINGUNO"</formula>
    </cfRule>
  </conditionalFormatting>
  <conditionalFormatting sqref="P260:P261">
    <cfRule type="expression" dxfId="9683" priority="2449">
      <formula>Q260="NO SUBSANABLE"</formula>
    </cfRule>
    <cfRule type="expression" dxfId="9682" priority="2450">
      <formula>Q260="REQUERIMIENTOS SUBSANADOS"</formula>
    </cfRule>
    <cfRule type="expression" dxfId="9681" priority="2451">
      <formula>Q260="PENDIENTES POR SUBSANAR"</formula>
    </cfRule>
    <cfRule type="expression" dxfId="9680" priority="2452">
      <formula>Q260="SIN OBSERVACIÓN"</formula>
    </cfRule>
    <cfRule type="containsBlanks" dxfId="9679" priority="2453">
      <formula>LEN(TRIM(P260))=0</formula>
    </cfRule>
  </conditionalFormatting>
  <conditionalFormatting sqref="N264:N265">
    <cfRule type="expression" dxfId="9678" priority="2446">
      <formula>N264=" "</formula>
    </cfRule>
    <cfRule type="expression" dxfId="9677" priority="2447">
      <formula>N264="NO PRESENTÓ CERTIFICADO"</formula>
    </cfRule>
    <cfRule type="expression" dxfId="9676" priority="2448">
      <formula>N264="PRESENTÓ CERTIFICADO"</formula>
    </cfRule>
  </conditionalFormatting>
  <conditionalFormatting sqref="O264:O265">
    <cfRule type="cellIs" dxfId="9675" priority="2428" operator="equal">
      <formula>"PENDIENTE POR DESCRIPCIÓN"</formula>
    </cfRule>
    <cfRule type="cellIs" dxfId="9674" priority="2429" operator="equal">
      <formula>"DESCRIPCIÓN INSUFICIENTE"</formula>
    </cfRule>
    <cfRule type="cellIs" dxfId="9673" priority="2430" operator="equal">
      <formula>"NO ESTÁ ACORDE A ITEM 5.2.2 (T.R.)"</formula>
    </cfRule>
    <cfRule type="cellIs" dxfId="9672" priority="2431" operator="equal">
      <formula>"ACORDE A ITEM 5.2.2 (T.R.)"</formula>
    </cfRule>
    <cfRule type="cellIs" dxfId="9671" priority="2438" operator="equal">
      <formula>"PENDIENTE POR DESCRIPCIÓN"</formula>
    </cfRule>
    <cfRule type="cellIs" dxfId="9670" priority="2440" operator="equal">
      <formula>"DESCRIPCIÓN INSUFICIENTE"</formula>
    </cfRule>
    <cfRule type="cellIs" dxfId="9669" priority="2441" operator="equal">
      <formula>"NO ESTÁ ACORDE A ITEM 5.2.1 (T.R.)"</formula>
    </cfRule>
    <cfRule type="cellIs" dxfId="9668" priority="2442" operator="equal">
      <formula>"ACORDE A ITEM 5.2.1 (T.R.)"</formula>
    </cfRule>
  </conditionalFormatting>
  <conditionalFormatting sqref="Q264:Q265">
    <cfRule type="containsBlanks" dxfId="9667" priority="2433">
      <formula>LEN(TRIM(Q264))=0</formula>
    </cfRule>
    <cfRule type="cellIs" dxfId="9666" priority="2439" operator="equal">
      <formula>"REQUERIMIENTOS SUBSANADOS"</formula>
    </cfRule>
    <cfRule type="containsText" dxfId="9665" priority="2443" operator="containsText" text="NO SUBSANABLE">
      <formula>NOT(ISERROR(SEARCH("NO SUBSANABLE",Q264)))</formula>
    </cfRule>
    <cfRule type="containsText" dxfId="9664" priority="2444" operator="containsText" text="PENDIENTES POR SUBSANAR">
      <formula>NOT(ISERROR(SEARCH("PENDIENTES POR SUBSANAR",Q264)))</formula>
    </cfRule>
    <cfRule type="containsText" dxfId="9663" priority="2445" operator="containsText" text="SIN OBSERVACIÓN">
      <formula>NOT(ISERROR(SEARCH("SIN OBSERVACIÓN",Q264)))</formula>
    </cfRule>
  </conditionalFormatting>
  <conditionalFormatting sqref="R264:R265">
    <cfRule type="containsBlanks" dxfId="9662" priority="2432">
      <formula>LEN(TRIM(R264))=0</formula>
    </cfRule>
    <cfRule type="cellIs" dxfId="9661" priority="2434" operator="equal">
      <formula>"NO CUMPLEN CON LO SOLICITADO"</formula>
    </cfRule>
    <cfRule type="cellIs" dxfId="9660" priority="2435" operator="equal">
      <formula>"CUMPLEN CON LO SOLICITADO"</formula>
    </cfRule>
    <cfRule type="cellIs" dxfId="9659" priority="2436" operator="equal">
      <formula>"PENDIENTES"</formula>
    </cfRule>
    <cfRule type="cellIs" dxfId="9658" priority="2437" operator="equal">
      <formula>"NINGUNO"</formula>
    </cfRule>
  </conditionalFormatting>
  <conditionalFormatting sqref="P264:P265">
    <cfRule type="expression" dxfId="9657" priority="2423">
      <formula>Q264="NO SUBSANABLE"</formula>
    </cfRule>
    <cfRule type="expression" dxfId="9656" priority="2424">
      <formula>Q264="REQUERIMIENTOS SUBSANADOS"</formula>
    </cfRule>
    <cfRule type="expression" dxfId="9655" priority="2425">
      <formula>Q264="PENDIENTES POR SUBSANAR"</formula>
    </cfRule>
    <cfRule type="expression" dxfId="9654" priority="2426">
      <formula>Q264="SIN OBSERVACIÓN"</formula>
    </cfRule>
    <cfRule type="containsBlanks" dxfId="9653" priority="2427">
      <formula>LEN(TRIM(P264))=0</formula>
    </cfRule>
  </conditionalFormatting>
  <conditionalFormatting sqref="N268:N269">
    <cfRule type="expression" dxfId="9652" priority="2420">
      <formula>N268=" "</formula>
    </cfRule>
    <cfRule type="expression" dxfId="9651" priority="2421">
      <formula>N268="NO PRESENTÓ CERTIFICADO"</formula>
    </cfRule>
    <cfRule type="expression" dxfId="9650" priority="2422">
      <formula>N268="PRESENTÓ CERTIFICADO"</formula>
    </cfRule>
  </conditionalFormatting>
  <conditionalFormatting sqref="O268:O269">
    <cfRule type="cellIs" dxfId="9649" priority="2402" operator="equal">
      <formula>"PENDIENTE POR DESCRIPCIÓN"</formula>
    </cfRule>
    <cfRule type="cellIs" dxfId="9648" priority="2403" operator="equal">
      <formula>"DESCRIPCIÓN INSUFICIENTE"</formula>
    </cfRule>
    <cfRule type="cellIs" dxfId="9647" priority="2404" operator="equal">
      <formula>"NO ESTÁ ACORDE A ITEM 5.2.2 (T.R.)"</formula>
    </cfRule>
    <cfRule type="cellIs" dxfId="9646" priority="2405" operator="equal">
      <formula>"ACORDE A ITEM 5.2.2 (T.R.)"</formula>
    </cfRule>
    <cfRule type="cellIs" dxfId="9645" priority="2412" operator="equal">
      <formula>"PENDIENTE POR DESCRIPCIÓN"</formula>
    </cfRule>
    <cfRule type="cellIs" dxfId="9644" priority="2414" operator="equal">
      <formula>"DESCRIPCIÓN INSUFICIENTE"</formula>
    </cfRule>
    <cfRule type="cellIs" dxfId="9643" priority="2415" operator="equal">
      <formula>"NO ESTÁ ACORDE A ITEM 5.2.1 (T.R.)"</formula>
    </cfRule>
    <cfRule type="cellIs" dxfId="9642" priority="2416" operator="equal">
      <formula>"ACORDE A ITEM 5.2.1 (T.R.)"</formula>
    </cfRule>
  </conditionalFormatting>
  <conditionalFormatting sqref="Q268:Q269">
    <cfRule type="containsBlanks" dxfId="9641" priority="2407">
      <formula>LEN(TRIM(Q268))=0</formula>
    </cfRule>
    <cfRule type="cellIs" dxfId="9640" priority="2413" operator="equal">
      <formula>"REQUERIMIENTOS SUBSANADOS"</formula>
    </cfRule>
    <cfRule type="containsText" dxfId="9639" priority="2417" operator="containsText" text="NO SUBSANABLE">
      <formula>NOT(ISERROR(SEARCH("NO SUBSANABLE",Q268)))</formula>
    </cfRule>
    <cfRule type="containsText" dxfId="9638" priority="2418" operator="containsText" text="PENDIENTES POR SUBSANAR">
      <formula>NOT(ISERROR(SEARCH("PENDIENTES POR SUBSANAR",Q268)))</formula>
    </cfRule>
    <cfRule type="containsText" dxfId="9637" priority="2419" operator="containsText" text="SIN OBSERVACIÓN">
      <formula>NOT(ISERROR(SEARCH("SIN OBSERVACIÓN",Q268)))</formula>
    </cfRule>
  </conditionalFormatting>
  <conditionalFormatting sqref="R268:R269">
    <cfRule type="containsBlanks" dxfId="9636" priority="2406">
      <formula>LEN(TRIM(R268))=0</formula>
    </cfRule>
    <cfRule type="cellIs" dxfId="9635" priority="2408" operator="equal">
      <formula>"NO CUMPLEN CON LO SOLICITADO"</formula>
    </cfRule>
    <cfRule type="cellIs" dxfId="9634" priority="2409" operator="equal">
      <formula>"CUMPLEN CON LO SOLICITADO"</formula>
    </cfRule>
    <cfRule type="cellIs" dxfId="9633" priority="2410" operator="equal">
      <formula>"PENDIENTES"</formula>
    </cfRule>
    <cfRule type="cellIs" dxfId="9632" priority="2411" operator="equal">
      <formula>"NINGUNO"</formula>
    </cfRule>
  </conditionalFormatting>
  <conditionalFormatting sqref="P268:P269">
    <cfRule type="expression" dxfId="9631" priority="2397">
      <formula>Q268="NO SUBSANABLE"</formula>
    </cfRule>
    <cfRule type="expression" dxfId="9630" priority="2398">
      <formula>Q268="REQUERIMIENTOS SUBSANADOS"</formula>
    </cfRule>
    <cfRule type="expression" dxfId="9629" priority="2399">
      <formula>Q268="PENDIENTES POR SUBSANAR"</formula>
    </cfRule>
    <cfRule type="expression" dxfId="9628" priority="2400">
      <formula>Q268="SIN OBSERVACIÓN"</formula>
    </cfRule>
    <cfRule type="containsBlanks" dxfId="9627" priority="2401">
      <formula>LEN(TRIM(P268))=0</formula>
    </cfRule>
  </conditionalFormatting>
  <conditionalFormatting sqref="N272:N273">
    <cfRule type="expression" dxfId="9626" priority="2394">
      <formula>N272=" "</formula>
    </cfRule>
    <cfRule type="expression" dxfId="9625" priority="2395">
      <formula>N272="NO PRESENTÓ CERTIFICADO"</formula>
    </cfRule>
    <cfRule type="expression" dxfId="9624" priority="2396">
      <formula>N272="PRESENTÓ CERTIFICADO"</formula>
    </cfRule>
  </conditionalFormatting>
  <conditionalFormatting sqref="O272:O273">
    <cfRule type="cellIs" dxfId="9623" priority="2376" operator="equal">
      <formula>"PENDIENTE POR DESCRIPCIÓN"</formula>
    </cfRule>
    <cfRule type="cellIs" dxfId="9622" priority="2377" operator="equal">
      <formula>"DESCRIPCIÓN INSUFICIENTE"</formula>
    </cfRule>
    <cfRule type="cellIs" dxfId="9621" priority="2378" operator="equal">
      <formula>"NO ESTÁ ACORDE A ITEM 5.2.2 (T.R.)"</formula>
    </cfRule>
    <cfRule type="cellIs" dxfId="9620" priority="2379" operator="equal">
      <formula>"ACORDE A ITEM 5.2.2 (T.R.)"</formula>
    </cfRule>
    <cfRule type="cellIs" dxfId="9619" priority="2386" operator="equal">
      <formula>"PENDIENTE POR DESCRIPCIÓN"</formula>
    </cfRule>
    <cfRule type="cellIs" dxfId="9618" priority="2388" operator="equal">
      <formula>"DESCRIPCIÓN INSUFICIENTE"</formula>
    </cfRule>
    <cfRule type="cellIs" dxfId="9617" priority="2389" operator="equal">
      <formula>"NO ESTÁ ACORDE A ITEM 5.2.1 (T.R.)"</formula>
    </cfRule>
    <cfRule type="cellIs" dxfId="9616" priority="2390" operator="equal">
      <formula>"ACORDE A ITEM 5.2.1 (T.R.)"</formula>
    </cfRule>
  </conditionalFormatting>
  <conditionalFormatting sqref="Q272:Q273">
    <cfRule type="containsBlanks" dxfId="9615" priority="2381">
      <formula>LEN(TRIM(Q272))=0</formula>
    </cfRule>
    <cfRule type="cellIs" dxfId="9614" priority="2387" operator="equal">
      <formula>"REQUERIMIENTOS SUBSANADOS"</formula>
    </cfRule>
    <cfRule type="containsText" dxfId="9613" priority="2391" operator="containsText" text="NO SUBSANABLE">
      <formula>NOT(ISERROR(SEARCH("NO SUBSANABLE",Q272)))</formula>
    </cfRule>
    <cfRule type="containsText" dxfId="9612" priority="2392" operator="containsText" text="PENDIENTES POR SUBSANAR">
      <formula>NOT(ISERROR(SEARCH("PENDIENTES POR SUBSANAR",Q272)))</formula>
    </cfRule>
    <cfRule type="containsText" dxfId="9611" priority="2393" operator="containsText" text="SIN OBSERVACIÓN">
      <formula>NOT(ISERROR(SEARCH("SIN OBSERVACIÓN",Q272)))</formula>
    </cfRule>
  </conditionalFormatting>
  <conditionalFormatting sqref="R272:R273">
    <cfRule type="containsBlanks" dxfId="9610" priority="2380">
      <formula>LEN(TRIM(R272))=0</formula>
    </cfRule>
    <cfRule type="cellIs" dxfId="9609" priority="2382" operator="equal">
      <formula>"NO CUMPLEN CON LO SOLICITADO"</formula>
    </cfRule>
    <cfRule type="cellIs" dxfId="9608" priority="2383" operator="equal">
      <formula>"CUMPLEN CON LO SOLICITADO"</formula>
    </cfRule>
    <cfRule type="cellIs" dxfId="9607" priority="2384" operator="equal">
      <formula>"PENDIENTES"</formula>
    </cfRule>
    <cfRule type="cellIs" dxfId="9606" priority="2385" operator="equal">
      <formula>"NINGUNO"</formula>
    </cfRule>
  </conditionalFormatting>
  <conditionalFormatting sqref="P272:P273">
    <cfRule type="expression" dxfId="9605" priority="2371">
      <formula>Q272="NO SUBSANABLE"</formula>
    </cfRule>
    <cfRule type="expression" dxfId="9604" priority="2372">
      <formula>Q272="REQUERIMIENTOS SUBSANADOS"</formula>
    </cfRule>
    <cfRule type="expression" dxfId="9603" priority="2373">
      <formula>Q272="PENDIENTES POR SUBSANAR"</formula>
    </cfRule>
    <cfRule type="expression" dxfId="9602" priority="2374">
      <formula>Q272="SIN OBSERVACIÓN"</formula>
    </cfRule>
    <cfRule type="containsBlanks" dxfId="9601" priority="2375">
      <formula>LEN(TRIM(P272))=0</formula>
    </cfRule>
  </conditionalFormatting>
  <conditionalFormatting sqref="J256:J259 J263">
    <cfRule type="cellIs" dxfId="9600" priority="2369" operator="equal">
      <formula>"NO CUMPLE"</formula>
    </cfRule>
    <cfRule type="cellIs" dxfId="9599" priority="2370" operator="equal">
      <formula>"CUMPLE"</formula>
    </cfRule>
  </conditionalFormatting>
  <conditionalFormatting sqref="J267">
    <cfRule type="cellIs" dxfId="9598" priority="2367" operator="equal">
      <formula>"NO CUMPLE"</formula>
    </cfRule>
    <cfRule type="cellIs" dxfId="9597" priority="2368" operator="equal">
      <formula>"CUMPLE"</formula>
    </cfRule>
  </conditionalFormatting>
  <conditionalFormatting sqref="J271">
    <cfRule type="cellIs" dxfId="9596" priority="2365" operator="equal">
      <formula>"NO CUMPLE"</formula>
    </cfRule>
    <cfRule type="cellIs" dxfId="9595" priority="2366" operator="equal">
      <formula>"CUMPLE"</formula>
    </cfRule>
  </conditionalFormatting>
  <conditionalFormatting sqref="J275">
    <cfRule type="cellIs" dxfId="9594" priority="2363" operator="equal">
      <formula>"NO CUMPLE"</formula>
    </cfRule>
    <cfRule type="cellIs" dxfId="9593" priority="2364" operator="equal">
      <formula>"CUMPLE"</formula>
    </cfRule>
  </conditionalFormatting>
  <conditionalFormatting sqref="S256:S257">
    <cfRule type="cellIs" dxfId="9592" priority="2361" operator="greaterThan">
      <formula>0</formula>
    </cfRule>
    <cfRule type="top10" dxfId="9591" priority="2362" rank="10"/>
  </conditionalFormatting>
  <conditionalFormatting sqref="N256">
    <cfRule type="expression" dxfId="9590" priority="2358">
      <formula>N256=" "</formula>
    </cfRule>
    <cfRule type="expression" dxfId="9589" priority="2359">
      <formula>N256="NO PRESENTÓ CERTIFICADO"</formula>
    </cfRule>
    <cfRule type="expression" dxfId="9588" priority="2360">
      <formula>N256="PRESENTÓ CERTIFICADO"</formula>
    </cfRule>
  </conditionalFormatting>
  <conditionalFormatting sqref="P256">
    <cfRule type="expression" dxfId="9587" priority="2345">
      <formula>Q256="NO SUBSANABLE"</formula>
    </cfRule>
    <cfRule type="expression" dxfId="9586" priority="2347">
      <formula>Q256="REQUERIMIENTOS SUBSANADOS"</formula>
    </cfRule>
    <cfRule type="expression" dxfId="9585" priority="2348">
      <formula>Q256="PENDIENTES POR SUBSANAR"</formula>
    </cfRule>
    <cfRule type="expression" dxfId="9584" priority="2353">
      <formula>Q256="SIN OBSERVACIÓN"</formula>
    </cfRule>
    <cfRule type="containsBlanks" dxfId="9583" priority="2354">
      <formula>LEN(TRIM(P256))=0</formula>
    </cfRule>
  </conditionalFormatting>
  <conditionalFormatting sqref="O256">
    <cfRule type="cellIs" dxfId="9582" priority="2335" operator="equal">
      <formula>"PENDIENTE POR DESCRIPCIÓN"</formula>
    </cfRule>
    <cfRule type="cellIs" dxfId="9581" priority="2336" operator="equal">
      <formula>"DESCRIPCIÓN INSUFICIENTE"</formula>
    </cfRule>
    <cfRule type="cellIs" dxfId="9580" priority="2337" operator="equal">
      <formula>"NO ESTÁ ACORDE A ITEM 5.2.2 (T.R.)"</formula>
    </cfRule>
    <cfRule type="cellIs" dxfId="9579" priority="2338" operator="equal">
      <formula>"ACORDE A ITEM 5.2.2 (T.R.)"</formula>
    </cfRule>
    <cfRule type="cellIs" dxfId="9578" priority="2346" operator="equal">
      <formula>"PENDIENTE POR DESCRIPCIÓN"</formula>
    </cfRule>
    <cfRule type="cellIs" dxfId="9577" priority="2350" operator="equal">
      <formula>"DESCRIPCIÓN INSUFICIENTE"</formula>
    </cfRule>
    <cfRule type="cellIs" dxfId="9576" priority="2351" operator="equal">
      <formula>"NO ESTÁ ACORDE A ITEM 5.2.1 (T.R.)"</formula>
    </cfRule>
    <cfRule type="cellIs" dxfId="9575" priority="2352" operator="equal">
      <formula>"ACORDE A ITEM 5.2.1 (T.R.)"</formula>
    </cfRule>
  </conditionalFormatting>
  <conditionalFormatting sqref="Q256">
    <cfRule type="containsBlanks" dxfId="9574" priority="2340">
      <formula>LEN(TRIM(Q256))=0</formula>
    </cfRule>
    <cfRule type="cellIs" dxfId="9573" priority="2349" operator="equal">
      <formula>"REQUERIMIENTOS SUBSANADOS"</formula>
    </cfRule>
    <cfRule type="containsText" dxfId="9572" priority="2355" operator="containsText" text="NO SUBSANABLE">
      <formula>NOT(ISERROR(SEARCH("NO SUBSANABLE",Q256)))</formula>
    </cfRule>
    <cfRule type="containsText" dxfId="9571" priority="2356" operator="containsText" text="PENDIENTES POR SUBSANAR">
      <formula>NOT(ISERROR(SEARCH("PENDIENTES POR SUBSANAR",Q256)))</formula>
    </cfRule>
    <cfRule type="containsText" dxfId="9570" priority="2357" operator="containsText" text="SIN OBSERVACIÓN">
      <formula>NOT(ISERROR(SEARCH("SIN OBSERVACIÓN",Q256)))</formula>
    </cfRule>
  </conditionalFormatting>
  <conditionalFormatting sqref="R256">
    <cfRule type="containsBlanks" dxfId="9569" priority="2339">
      <formula>LEN(TRIM(R256))=0</formula>
    </cfRule>
    <cfRule type="cellIs" dxfId="9568" priority="2341" operator="equal">
      <formula>"NO CUMPLEN CON LO SOLICITADO"</formula>
    </cfRule>
    <cfRule type="cellIs" dxfId="9567" priority="2342" operator="equal">
      <formula>"CUMPLEN CON LO SOLICITADO"</formula>
    </cfRule>
    <cfRule type="cellIs" dxfId="9566" priority="2343" operator="equal">
      <formula>"PENDIENTES"</formula>
    </cfRule>
    <cfRule type="cellIs" dxfId="9565" priority="2344" operator="equal">
      <formula>"NINGUNO"</formula>
    </cfRule>
  </conditionalFormatting>
  <conditionalFormatting sqref="K256">
    <cfRule type="expression" dxfId="9564" priority="2331">
      <formula>J256="NO CUMPLE"</formula>
    </cfRule>
    <cfRule type="expression" dxfId="9563" priority="2332">
      <formula>J256="CUMPLE"</formula>
    </cfRule>
  </conditionalFormatting>
  <conditionalFormatting sqref="K257">
    <cfRule type="expression" dxfId="9562" priority="2329">
      <formula>J257="NO CUMPLE"</formula>
    </cfRule>
    <cfRule type="expression" dxfId="9561" priority="2330">
      <formula>J257="CUMPLE"</formula>
    </cfRule>
  </conditionalFormatting>
  <conditionalFormatting sqref="M256">
    <cfRule type="expression" dxfId="9560" priority="2327">
      <formula>L256="NO CUMPLE"</formula>
    </cfRule>
    <cfRule type="expression" dxfId="9559" priority="2328">
      <formula>L256="CUMPLE"</formula>
    </cfRule>
  </conditionalFormatting>
  <conditionalFormatting sqref="L256:L259">
    <cfRule type="cellIs" dxfId="9558" priority="2325" operator="equal">
      <formula>"NO CUMPLE"</formula>
    </cfRule>
    <cfRule type="cellIs" dxfId="9557" priority="2326" operator="equal">
      <formula>"CUMPLE"</formula>
    </cfRule>
  </conditionalFormatting>
  <conditionalFormatting sqref="M257:M259">
    <cfRule type="expression" dxfId="9556" priority="2323">
      <formula>L257="NO CUMPLE"</formula>
    </cfRule>
    <cfRule type="expression" dxfId="9555" priority="2324">
      <formula>L257="CUMPLE"</formula>
    </cfRule>
  </conditionalFormatting>
  <conditionalFormatting sqref="K259">
    <cfRule type="expression" dxfId="9554" priority="2333">
      <formula>J260="NO CUMPLE"</formula>
    </cfRule>
    <cfRule type="expression" dxfId="9553" priority="2334">
      <formula>J260="CUMPLE"</formula>
    </cfRule>
  </conditionalFormatting>
  <conditionalFormatting sqref="K259">
    <cfRule type="expression" dxfId="9552" priority="2321">
      <formula>J260="NO CUMPLE"</formula>
    </cfRule>
    <cfRule type="expression" dxfId="9551" priority="2322">
      <formula>J260="CUMPLE"</formula>
    </cfRule>
  </conditionalFormatting>
  <conditionalFormatting sqref="L263">
    <cfRule type="cellIs" dxfId="9550" priority="2311" operator="equal">
      <formula>"NO CUMPLE"</formula>
    </cfRule>
    <cfRule type="cellIs" dxfId="9549" priority="2312" operator="equal">
      <formula>"CUMPLE"</formula>
    </cfRule>
  </conditionalFormatting>
  <conditionalFormatting sqref="M263">
    <cfRule type="expression" dxfId="9548" priority="2309">
      <formula>L263="NO CUMPLE"</formula>
    </cfRule>
    <cfRule type="expression" dxfId="9547" priority="2310">
      <formula>L263="CUMPLE"</formula>
    </cfRule>
  </conditionalFormatting>
  <conditionalFormatting sqref="K263">
    <cfRule type="expression" dxfId="9546" priority="2319">
      <formula>J264="NO CUMPLE"</formula>
    </cfRule>
    <cfRule type="expression" dxfId="9545" priority="2320">
      <formula>J264="CUMPLE"</formula>
    </cfRule>
  </conditionalFormatting>
  <conditionalFormatting sqref="K263">
    <cfRule type="expression" dxfId="9544" priority="2307">
      <formula>J264="NO CUMPLE"</formula>
    </cfRule>
    <cfRule type="expression" dxfId="9543" priority="2308">
      <formula>J264="CUMPLE"</formula>
    </cfRule>
  </conditionalFormatting>
  <conditionalFormatting sqref="L267">
    <cfRule type="cellIs" dxfId="9542" priority="2297" operator="equal">
      <formula>"NO CUMPLE"</formula>
    </cfRule>
    <cfRule type="cellIs" dxfId="9541" priority="2298" operator="equal">
      <formula>"CUMPLE"</formula>
    </cfRule>
  </conditionalFormatting>
  <conditionalFormatting sqref="M267">
    <cfRule type="expression" dxfId="9540" priority="2295">
      <formula>L267="NO CUMPLE"</formula>
    </cfRule>
    <cfRule type="expression" dxfId="9539" priority="2296">
      <formula>L267="CUMPLE"</formula>
    </cfRule>
  </conditionalFormatting>
  <conditionalFormatting sqref="K267">
    <cfRule type="expression" dxfId="9538" priority="2305">
      <formula>J268="NO CUMPLE"</formula>
    </cfRule>
    <cfRule type="expression" dxfId="9537" priority="2306">
      <formula>J268="CUMPLE"</formula>
    </cfRule>
  </conditionalFormatting>
  <conditionalFormatting sqref="K267">
    <cfRule type="expression" dxfId="9536" priority="2293">
      <formula>J268="NO CUMPLE"</formula>
    </cfRule>
    <cfRule type="expression" dxfId="9535" priority="2294">
      <formula>J268="CUMPLE"</formula>
    </cfRule>
  </conditionalFormatting>
  <conditionalFormatting sqref="L271">
    <cfRule type="cellIs" dxfId="9534" priority="2283" operator="equal">
      <formula>"NO CUMPLE"</formula>
    </cfRule>
    <cfRule type="cellIs" dxfId="9533" priority="2284" operator="equal">
      <formula>"CUMPLE"</formula>
    </cfRule>
  </conditionalFormatting>
  <conditionalFormatting sqref="M271">
    <cfRule type="expression" dxfId="9532" priority="2281">
      <formula>L271="NO CUMPLE"</formula>
    </cfRule>
    <cfRule type="expression" dxfId="9531" priority="2282">
      <formula>L271="CUMPLE"</formula>
    </cfRule>
  </conditionalFormatting>
  <conditionalFormatting sqref="K271">
    <cfRule type="expression" dxfId="9530" priority="2291">
      <formula>J272="NO CUMPLE"</formula>
    </cfRule>
    <cfRule type="expression" dxfId="9529" priority="2292">
      <formula>J272="CUMPLE"</formula>
    </cfRule>
  </conditionalFormatting>
  <conditionalFormatting sqref="K271">
    <cfRule type="expression" dxfId="9528" priority="2279">
      <formula>J272="NO CUMPLE"</formula>
    </cfRule>
    <cfRule type="expression" dxfId="9527" priority="2280">
      <formula>J272="CUMPLE"</formula>
    </cfRule>
  </conditionalFormatting>
  <conditionalFormatting sqref="L275">
    <cfRule type="cellIs" dxfId="9526" priority="2269" operator="equal">
      <formula>"NO CUMPLE"</formula>
    </cfRule>
    <cfRule type="cellIs" dxfId="9525" priority="2270" operator="equal">
      <formula>"CUMPLE"</formula>
    </cfRule>
  </conditionalFormatting>
  <conditionalFormatting sqref="M275">
    <cfRule type="expression" dxfId="9524" priority="2267">
      <formula>L275="NO CUMPLE"</formula>
    </cfRule>
    <cfRule type="expression" dxfId="9523" priority="2268">
      <formula>L275="CUMPLE"</formula>
    </cfRule>
  </conditionalFormatting>
  <conditionalFormatting sqref="K275">
    <cfRule type="expression" dxfId="9522" priority="2277">
      <formula>J276="NO CUMPLE"</formula>
    </cfRule>
    <cfRule type="expression" dxfId="9521" priority="2278">
      <formula>J276="CUMPLE"</formula>
    </cfRule>
  </conditionalFormatting>
  <conditionalFormatting sqref="K275">
    <cfRule type="expression" dxfId="9520" priority="2265">
      <formula>J276="NO CUMPLE"</formula>
    </cfRule>
    <cfRule type="expression" dxfId="9519" priority="2266">
      <formula>J276="CUMPLE"</formula>
    </cfRule>
  </conditionalFormatting>
  <conditionalFormatting sqref="T303">
    <cfRule type="cellIs" dxfId="9518" priority="2263" operator="equal">
      <formula>"NO CUMPLE"</formula>
    </cfRule>
    <cfRule type="cellIs" dxfId="9517" priority="2264" operator="equal">
      <formula>"CUMPLE"</formula>
    </cfRule>
  </conditionalFormatting>
  <conditionalFormatting sqref="B303">
    <cfRule type="cellIs" dxfId="9516" priority="2261" operator="equal">
      <formula>"NO CUMPLE CON LA EXPERIENCIA REQUERIDA"</formula>
    </cfRule>
    <cfRule type="cellIs" dxfId="9515" priority="2262" operator="equal">
      <formula>"CUMPLE CON LA EXPERIENCIA REQUERIDA"</formula>
    </cfRule>
  </conditionalFormatting>
  <conditionalFormatting sqref="H283:H284 H287:H288 H291:H292 H295:H296 H299:H300">
    <cfRule type="notContainsBlanks" dxfId="9514" priority="2260">
      <formula>LEN(TRIM(H283))&gt;0</formula>
    </cfRule>
  </conditionalFormatting>
  <conditionalFormatting sqref="G283:G284">
    <cfRule type="notContainsBlanks" dxfId="9513" priority="2259">
      <formula>LEN(TRIM(G283))&gt;0</formula>
    </cfRule>
  </conditionalFormatting>
  <conditionalFormatting sqref="F283:F284">
    <cfRule type="notContainsBlanks" dxfId="9512" priority="2258">
      <formula>LEN(TRIM(F283))&gt;0</formula>
    </cfRule>
  </conditionalFormatting>
  <conditionalFormatting sqref="E283:E284">
    <cfRule type="notContainsBlanks" dxfId="9511" priority="2257">
      <formula>LEN(TRIM(E283))&gt;0</formula>
    </cfRule>
  </conditionalFormatting>
  <conditionalFormatting sqref="D283:D284">
    <cfRule type="notContainsBlanks" dxfId="9510" priority="2256">
      <formula>LEN(TRIM(D283))&gt;0</formula>
    </cfRule>
  </conditionalFormatting>
  <conditionalFormatting sqref="C283:C284">
    <cfRule type="notContainsBlanks" dxfId="9509" priority="2255">
      <formula>LEN(TRIM(C283))&gt;0</formula>
    </cfRule>
  </conditionalFormatting>
  <conditionalFormatting sqref="I283:I284">
    <cfRule type="notContainsBlanks" dxfId="9508" priority="2254">
      <formula>LEN(TRIM(I283))&gt;0</formula>
    </cfRule>
  </conditionalFormatting>
  <conditionalFormatting sqref="T283:T284">
    <cfRule type="cellIs" dxfId="9507" priority="2252" operator="equal">
      <formula>"NO"</formula>
    </cfRule>
    <cfRule type="cellIs" dxfId="9506" priority="2253" operator="equal">
      <formula>"SI"</formula>
    </cfRule>
  </conditionalFormatting>
  <conditionalFormatting sqref="S287:S288">
    <cfRule type="cellIs" dxfId="9505" priority="2250" operator="greaterThan">
      <formula>0</formula>
    </cfRule>
    <cfRule type="top10" dxfId="9504" priority="2251" rank="10"/>
  </conditionalFormatting>
  <conditionalFormatting sqref="S291:S292">
    <cfRule type="cellIs" dxfId="9503" priority="2248" operator="greaterThan">
      <formula>0</formula>
    </cfRule>
    <cfRule type="top10" dxfId="9502" priority="2249" rank="10"/>
  </conditionalFormatting>
  <conditionalFormatting sqref="G291:G292">
    <cfRule type="notContainsBlanks" dxfId="9501" priority="2247">
      <formula>LEN(TRIM(G291))&gt;0</formula>
    </cfRule>
  </conditionalFormatting>
  <conditionalFormatting sqref="F291:F292">
    <cfRule type="notContainsBlanks" dxfId="9500" priority="2246">
      <formula>LEN(TRIM(F291))&gt;0</formula>
    </cfRule>
  </conditionalFormatting>
  <conditionalFormatting sqref="E291:E292">
    <cfRule type="notContainsBlanks" dxfId="9499" priority="2245">
      <formula>LEN(TRIM(E291))&gt;0</formula>
    </cfRule>
  </conditionalFormatting>
  <conditionalFormatting sqref="D291:D292">
    <cfRule type="notContainsBlanks" dxfId="9498" priority="2244">
      <formula>LEN(TRIM(D291))&gt;0</formula>
    </cfRule>
  </conditionalFormatting>
  <conditionalFormatting sqref="C291:C292">
    <cfRule type="notContainsBlanks" dxfId="9497" priority="2243">
      <formula>LEN(TRIM(C291))&gt;0</formula>
    </cfRule>
  </conditionalFormatting>
  <conditionalFormatting sqref="I291:I292">
    <cfRule type="notContainsBlanks" dxfId="9496" priority="2242">
      <formula>LEN(TRIM(I291))&gt;0</formula>
    </cfRule>
  </conditionalFormatting>
  <conditionalFormatting sqref="S295:S296">
    <cfRule type="cellIs" dxfId="9495" priority="2240" operator="greaterThan">
      <formula>0</formula>
    </cfRule>
    <cfRule type="top10" dxfId="9494" priority="2241" rank="10"/>
  </conditionalFormatting>
  <conditionalFormatting sqref="S299:S300">
    <cfRule type="cellIs" dxfId="9493" priority="2238" operator="greaterThan">
      <formula>0</formula>
    </cfRule>
    <cfRule type="top10" dxfId="9492" priority="2239" rank="10"/>
  </conditionalFormatting>
  <conditionalFormatting sqref="G299:G300">
    <cfRule type="notContainsBlanks" dxfId="9491" priority="2237">
      <formula>LEN(TRIM(G299))&gt;0</formula>
    </cfRule>
  </conditionalFormatting>
  <conditionalFormatting sqref="F299:F300">
    <cfRule type="notContainsBlanks" dxfId="9490" priority="2236">
      <formula>LEN(TRIM(F299))&gt;0</formula>
    </cfRule>
  </conditionalFormatting>
  <conditionalFormatting sqref="E299:E300">
    <cfRule type="notContainsBlanks" dxfId="9489" priority="2235">
      <formula>LEN(TRIM(E299))&gt;0</formula>
    </cfRule>
  </conditionalFormatting>
  <conditionalFormatting sqref="D299:D300">
    <cfRule type="notContainsBlanks" dxfId="9488" priority="2234">
      <formula>LEN(TRIM(D299))&gt;0</formula>
    </cfRule>
  </conditionalFormatting>
  <conditionalFormatting sqref="C299:C300">
    <cfRule type="notContainsBlanks" dxfId="9487" priority="2233">
      <formula>LEN(TRIM(C299))&gt;0</formula>
    </cfRule>
  </conditionalFormatting>
  <conditionalFormatting sqref="I299:I300">
    <cfRule type="notContainsBlanks" dxfId="9486" priority="2232">
      <formula>LEN(TRIM(I299))&gt;0</formula>
    </cfRule>
  </conditionalFormatting>
  <conditionalFormatting sqref="G287:G288">
    <cfRule type="notContainsBlanks" dxfId="9485" priority="2231">
      <formula>LEN(TRIM(G287))&gt;0</formula>
    </cfRule>
  </conditionalFormatting>
  <conditionalFormatting sqref="F287:F288">
    <cfRule type="notContainsBlanks" dxfId="9484" priority="2230">
      <formula>LEN(TRIM(F287))&gt;0</formula>
    </cfRule>
  </conditionalFormatting>
  <conditionalFormatting sqref="E287:E288">
    <cfRule type="notContainsBlanks" dxfId="9483" priority="2229">
      <formula>LEN(TRIM(E287))&gt;0</formula>
    </cfRule>
  </conditionalFormatting>
  <conditionalFormatting sqref="D287:D288">
    <cfRule type="notContainsBlanks" dxfId="9482" priority="2228">
      <formula>LEN(TRIM(D287))&gt;0</formula>
    </cfRule>
  </conditionalFormatting>
  <conditionalFormatting sqref="C287:C288">
    <cfRule type="notContainsBlanks" dxfId="9481" priority="2227">
      <formula>LEN(TRIM(C287))&gt;0</formula>
    </cfRule>
  </conditionalFormatting>
  <conditionalFormatting sqref="G295:G296">
    <cfRule type="notContainsBlanks" dxfId="9480" priority="2226">
      <formula>LEN(TRIM(G295))&gt;0</formula>
    </cfRule>
  </conditionalFormatting>
  <conditionalFormatting sqref="F295:F296">
    <cfRule type="notContainsBlanks" dxfId="9479" priority="2225">
      <formula>LEN(TRIM(F295))&gt;0</formula>
    </cfRule>
  </conditionalFormatting>
  <conditionalFormatting sqref="E295:E296">
    <cfRule type="notContainsBlanks" dxfId="9478" priority="2224">
      <formula>LEN(TRIM(E295))&gt;0</formula>
    </cfRule>
  </conditionalFormatting>
  <conditionalFormatting sqref="D295:D296">
    <cfRule type="notContainsBlanks" dxfId="9477" priority="2223">
      <formula>LEN(TRIM(D295))&gt;0</formula>
    </cfRule>
  </conditionalFormatting>
  <conditionalFormatting sqref="C295:C296">
    <cfRule type="notContainsBlanks" dxfId="9476" priority="2222">
      <formula>LEN(TRIM(C295))&gt;0</formula>
    </cfRule>
  </conditionalFormatting>
  <conditionalFormatting sqref="I287:I288">
    <cfRule type="notContainsBlanks" dxfId="9475" priority="2221">
      <formula>LEN(TRIM(I287))&gt;0</formula>
    </cfRule>
  </conditionalFormatting>
  <conditionalFormatting sqref="I295:I296">
    <cfRule type="notContainsBlanks" dxfId="9474" priority="2220">
      <formula>LEN(TRIM(I295))&gt;0</formula>
    </cfRule>
  </conditionalFormatting>
  <conditionalFormatting sqref="S303">
    <cfRule type="expression" dxfId="9473" priority="2218">
      <formula>$S$33&gt;0</formula>
    </cfRule>
    <cfRule type="cellIs" dxfId="9472" priority="2219" operator="equal">
      <formula>0</formula>
    </cfRule>
  </conditionalFormatting>
  <conditionalFormatting sqref="S304">
    <cfRule type="expression" dxfId="9471" priority="2216">
      <formula>$S$33&gt;0</formula>
    </cfRule>
    <cfRule type="cellIs" dxfId="9470" priority="2217" operator="equal">
      <formula>0</formula>
    </cfRule>
  </conditionalFormatting>
  <conditionalFormatting sqref="U287:U290">
    <cfRule type="cellIs" dxfId="9469" priority="2212" operator="equal">
      <formula>0</formula>
    </cfRule>
    <cfRule type="cellIs" dxfId="9468" priority="2213" operator="equal">
      <formula>1</formula>
    </cfRule>
  </conditionalFormatting>
  <conditionalFormatting sqref="U291:U294">
    <cfRule type="cellIs" dxfId="9467" priority="2210" operator="equal">
      <formula>0</formula>
    </cfRule>
    <cfRule type="cellIs" dxfId="9466" priority="2211" operator="equal">
      <formula>1</formula>
    </cfRule>
  </conditionalFormatting>
  <conditionalFormatting sqref="U295:U298">
    <cfRule type="cellIs" dxfId="9465" priority="2208" operator="equal">
      <formula>0</formula>
    </cfRule>
    <cfRule type="cellIs" dxfId="9464" priority="2209" operator="equal">
      <formula>1</formula>
    </cfRule>
  </conditionalFormatting>
  <conditionalFormatting sqref="U299:U302">
    <cfRule type="cellIs" dxfId="9463" priority="2206" operator="equal">
      <formula>0</formula>
    </cfRule>
    <cfRule type="cellIs" dxfId="9462" priority="2207" operator="equal">
      <formula>1</formula>
    </cfRule>
  </conditionalFormatting>
  <conditionalFormatting sqref="N287:N288">
    <cfRule type="expression" dxfId="9461" priority="2203">
      <formula>N287=" "</formula>
    </cfRule>
    <cfRule type="expression" dxfId="9460" priority="2204">
      <formula>N287="NO PRESENTÓ CERTIFICADO"</formula>
    </cfRule>
    <cfRule type="expression" dxfId="9459" priority="2205">
      <formula>N287="PRESENTÓ CERTIFICADO"</formula>
    </cfRule>
  </conditionalFormatting>
  <conditionalFormatting sqref="O287:O288">
    <cfRule type="cellIs" dxfId="9458" priority="2185" operator="equal">
      <formula>"PENDIENTE POR DESCRIPCIÓN"</formula>
    </cfRule>
    <cfRule type="cellIs" dxfId="9457" priority="2186" operator="equal">
      <formula>"DESCRIPCIÓN INSUFICIENTE"</formula>
    </cfRule>
    <cfRule type="cellIs" dxfId="9456" priority="2187" operator="equal">
      <formula>"NO ESTÁ ACORDE A ITEM 5.2.2 (T.R.)"</formula>
    </cfRule>
    <cfRule type="cellIs" dxfId="9455" priority="2188" operator="equal">
      <formula>"ACORDE A ITEM 5.2.2 (T.R.)"</formula>
    </cfRule>
    <cfRule type="cellIs" dxfId="9454" priority="2195" operator="equal">
      <formula>"PENDIENTE POR DESCRIPCIÓN"</formula>
    </cfRule>
    <cfRule type="cellIs" dxfId="9453" priority="2197" operator="equal">
      <formula>"DESCRIPCIÓN INSUFICIENTE"</formula>
    </cfRule>
    <cfRule type="cellIs" dxfId="9452" priority="2198" operator="equal">
      <formula>"NO ESTÁ ACORDE A ITEM 5.2.1 (T.R.)"</formula>
    </cfRule>
    <cfRule type="cellIs" dxfId="9451" priority="2199" operator="equal">
      <formula>"ACORDE A ITEM 5.2.1 (T.R.)"</formula>
    </cfRule>
  </conditionalFormatting>
  <conditionalFormatting sqref="Q287:Q288">
    <cfRule type="containsBlanks" dxfId="9450" priority="2190">
      <formula>LEN(TRIM(Q287))=0</formula>
    </cfRule>
    <cfRule type="cellIs" dxfId="9449" priority="2196" operator="equal">
      <formula>"REQUERIMIENTOS SUBSANADOS"</formula>
    </cfRule>
    <cfRule type="containsText" dxfId="9448" priority="2200" operator="containsText" text="NO SUBSANABLE">
      <formula>NOT(ISERROR(SEARCH("NO SUBSANABLE",Q287)))</formula>
    </cfRule>
    <cfRule type="containsText" dxfId="9447" priority="2201" operator="containsText" text="PENDIENTES POR SUBSANAR">
      <formula>NOT(ISERROR(SEARCH("PENDIENTES POR SUBSANAR",Q287)))</formula>
    </cfRule>
    <cfRule type="containsText" dxfId="9446" priority="2202" operator="containsText" text="SIN OBSERVACIÓN">
      <formula>NOT(ISERROR(SEARCH("SIN OBSERVACIÓN",Q287)))</formula>
    </cfRule>
  </conditionalFormatting>
  <conditionalFormatting sqref="R287:R288">
    <cfRule type="containsBlanks" dxfId="9445" priority="2189">
      <formula>LEN(TRIM(R287))=0</formula>
    </cfRule>
    <cfRule type="cellIs" dxfId="9444" priority="2191" operator="equal">
      <formula>"NO CUMPLEN CON LO SOLICITADO"</formula>
    </cfRule>
    <cfRule type="cellIs" dxfId="9443" priority="2192" operator="equal">
      <formula>"CUMPLEN CON LO SOLICITADO"</formula>
    </cfRule>
    <cfRule type="cellIs" dxfId="9442" priority="2193" operator="equal">
      <formula>"PENDIENTES"</formula>
    </cfRule>
    <cfRule type="cellIs" dxfId="9441" priority="2194" operator="equal">
      <formula>"NINGUNO"</formula>
    </cfRule>
  </conditionalFormatting>
  <conditionalFormatting sqref="P287:P288">
    <cfRule type="expression" dxfId="9440" priority="2180">
      <formula>Q287="NO SUBSANABLE"</formula>
    </cfRule>
    <cfRule type="expression" dxfId="9439" priority="2181">
      <formula>Q287="REQUERIMIENTOS SUBSANADOS"</formula>
    </cfRule>
    <cfRule type="expression" dxfId="9438" priority="2182">
      <formula>Q287="PENDIENTES POR SUBSANAR"</formula>
    </cfRule>
    <cfRule type="expression" dxfId="9437" priority="2183">
      <formula>Q287="SIN OBSERVACIÓN"</formula>
    </cfRule>
    <cfRule type="containsBlanks" dxfId="9436" priority="2184">
      <formula>LEN(TRIM(P287))=0</formula>
    </cfRule>
  </conditionalFormatting>
  <conditionalFormatting sqref="N291:N292">
    <cfRule type="expression" dxfId="9435" priority="2177">
      <formula>N291=" "</formula>
    </cfRule>
    <cfRule type="expression" dxfId="9434" priority="2178">
      <formula>N291="NO PRESENTÓ CERTIFICADO"</formula>
    </cfRule>
    <cfRule type="expression" dxfId="9433" priority="2179">
      <formula>N291="PRESENTÓ CERTIFICADO"</formula>
    </cfRule>
  </conditionalFormatting>
  <conditionalFormatting sqref="O291:O292">
    <cfRule type="cellIs" dxfId="9432" priority="2159" operator="equal">
      <formula>"PENDIENTE POR DESCRIPCIÓN"</formula>
    </cfRule>
    <cfRule type="cellIs" dxfId="9431" priority="2160" operator="equal">
      <formula>"DESCRIPCIÓN INSUFICIENTE"</formula>
    </cfRule>
    <cfRule type="cellIs" dxfId="9430" priority="2161" operator="equal">
      <formula>"NO ESTÁ ACORDE A ITEM 5.2.2 (T.R.)"</formula>
    </cfRule>
    <cfRule type="cellIs" dxfId="9429" priority="2162" operator="equal">
      <formula>"ACORDE A ITEM 5.2.2 (T.R.)"</formula>
    </cfRule>
    <cfRule type="cellIs" dxfId="9428" priority="2169" operator="equal">
      <formula>"PENDIENTE POR DESCRIPCIÓN"</formula>
    </cfRule>
    <cfRule type="cellIs" dxfId="9427" priority="2171" operator="equal">
      <formula>"DESCRIPCIÓN INSUFICIENTE"</formula>
    </cfRule>
    <cfRule type="cellIs" dxfId="9426" priority="2172" operator="equal">
      <formula>"NO ESTÁ ACORDE A ITEM 5.2.1 (T.R.)"</formula>
    </cfRule>
    <cfRule type="cellIs" dxfId="9425" priority="2173" operator="equal">
      <formula>"ACORDE A ITEM 5.2.1 (T.R.)"</formula>
    </cfRule>
  </conditionalFormatting>
  <conditionalFormatting sqref="Q291:Q292">
    <cfRule type="containsBlanks" dxfId="9424" priority="2164">
      <formula>LEN(TRIM(Q291))=0</formula>
    </cfRule>
    <cfRule type="cellIs" dxfId="9423" priority="2170" operator="equal">
      <formula>"REQUERIMIENTOS SUBSANADOS"</formula>
    </cfRule>
    <cfRule type="containsText" dxfId="9422" priority="2174" operator="containsText" text="NO SUBSANABLE">
      <formula>NOT(ISERROR(SEARCH("NO SUBSANABLE",Q291)))</formula>
    </cfRule>
    <cfRule type="containsText" dxfId="9421" priority="2175" operator="containsText" text="PENDIENTES POR SUBSANAR">
      <formula>NOT(ISERROR(SEARCH("PENDIENTES POR SUBSANAR",Q291)))</formula>
    </cfRule>
    <cfRule type="containsText" dxfId="9420" priority="2176" operator="containsText" text="SIN OBSERVACIÓN">
      <formula>NOT(ISERROR(SEARCH("SIN OBSERVACIÓN",Q291)))</formula>
    </cfRule>
  </conditionalFormatting>
  <conditionalFormatting sqref="R291:R292">
    <cfRule type="containsBlanks" dxfId="9419" priority="2163">
      <formula>LEN(TRIM(R291))=0</formula>
    </cfRule>
    <cfRule type="cellIs" dxfId="9418" priority="2165" operator="equal">
      <formula>"NO CUMPLEN CON LO SOLICITADO"</formula>
    </cfRule>
    <cfRule type="cellIs" dxfId="9417" priority="2166" operator="equal">
      <formula>"CUMPLEN CON LO SOLICITADO"</formula>
    </cfRule>
    <cfRule type="cellIs" dxfId="9416" priority="2167" operator="equal">
      <formula>"PENDIENTES"</formula>
    </cfRule>
    <cfRule type="cellIs" dxfId="9415" priority="2168" operator="equal">
      <formula>"NINGUNO"</formula>
    </cfRule>
  </conditionalFormatting>
  <conditionalFormatting sqref="P291:P292">
    <cfRule type="expression" dxfId="9414" priority="2154">
      <formula>Q291="NO SUBSANABLE"</formula>
    </cfRule>
    <cfRule type="expression" dxfId="9413" priority="2155">
      <formula>Q291="REQUERIMIENTOS SUBSANADOS"</formula>
    </cfRule>
    <cfRule type="expression" dxfId="9412" priority="2156">
      <formula>Q291="PENDIENTES POR SUBSANAR"</formula>
    </cfRule>
    <cfRule type="expression" dxfId="9411" priority="2157">
      <formula>Q291="SIN OBSERVACIÓN"</formula>
    </cfRule>
    <cfRule type="containsBlanks" dxfId="9410" priority="2158">
      <formula>LEN(TRIM(P291))=0</formula>
    </cfRule>
  </conditionalFormatting>
  <conditionalFormatting sqref="N295:N296">
    <cfRule type="expression" dxfId="9409" priority="2151">
      <formula>N295=" "</formula>
    </cfRule>
    <cfRule type="expression" dxfId="9408" priority="2152">
      <formula>N295="NO PRESENTÓ CERTIFICADO"</formula>
    </cfRule>
    <cfRule type="expression" dxfId="9407" priority="2153">
      <formula>N295="PRESENTÓ CERTIFICADO"</formula>
    </cfRule>
  </conditionalFormatting>
  <conditionalFormatting sqref="O295:O296">
    <cfRule type="cellIs" dxfId="9406" priority="2133" operator="equal">
      <formula>"PENDIENTE POR DESCRIPCIÓN"</formula>
    </cfRule>
    <cfRule type="cellIs" dxfId="9405" priority="2134" operator="equal">
      <formula>"DESCRIPCIÓN INSUFICIENTE"</formula>
    </cfRule>
    <cfRule type="cellIs" dxfId="9404" priority="2135" operator="equal">
      <formula>"NO ESTÁ ACORDE A ITEM 5.2.2 (T.R.)"</formula>
    </cfRule>
    <cfRule type="cellIs" dxfId="9403" priority="2136" operator="equal">
      <formula>"ACORDE A ITEM 5.2.2 (T.R.)"</formula>
    </cfRule>
    <cfRule type="cellIs" dxfId="9402" priority="2143" operator="equal">
      <formula>"PENDIENTE POR DESCRIPCIÓN"</formula>
    </cfRule>
    <cfRule type="cellIs" dxfId="9401" priority="2145" operator="equal">
      <formula>"DESCRIPCIÓN INSUFICIENTE"</formula>
    </cfRule>
    <cfRule type="cellIs" dxfId="9400" priority="2146" operator="equal">
      <formula>"NO ESTÁ ACORDE A ITEM 5.2.1 (T.R.)"</formula>
    </cfRule>
    <cfRule type="cellIs" dxfId="9399" priority="2147" operator="equal">
      <formula>"ACORDE A ITEM 5.2.1 (T.R.)"</formula>
    </cfRule>
  </conditionalFormatting>
  <conditionalFormatting sqref="Q295:Q296">
    <cfRule type="containsBlanks" dxfId="9398" priority="2138">
      <formula>LEN(TRIM(Q295))=0</formula>
    </cfRule>
    <cfRule type="cellIs" dxfId="9397" priority="2144" operator="equal">
      <formula>"REQUERIMIENTOS SUBSANADOS"</formula>
    </cfRule>
    <cfRule type="containsText" dxfId="9396" priority="2148" operator="containsText" text="NO SUBSANABLE">
      <formula>NOT(ISERROR(SEARCH("NO SUBSANABLE",Q295)))</formula>
    </cfRule>
    <cfRule type="containsText" dxfId="9395" priority="2149" operator="containsText" text="PENDIENTES POR SUBSANAR">
      <formula>NOT(ISERROR(SEARCH("PENDIENTES POR SUBSANAR",Q295)))</formula>
    </cfRule>
    <cfRule type="containsText" dxfId="9394" priority="2150" operator="containsText" text="SIN OBSERVACIÓN">
      <formula>NOT(ISERROR(SEARCH("SIN OBSERVACIÓN",Q295)))</formula>
    </cfRule>
  </conditionalFormatting>
  <conditionalFormatting sqref="R295:R296">
    <cfRule type="containsBlanks" dxfId="9393" priority="2137">
      <formula>LEN(TRIM(R295))=0</formula>
    </cfRule>
    <cfRule type="cellIs" dxfId="9392" priority="2139" operator="equal">
      <formula>"NO CUMPLEN CON LO SOLICITADO"</formula>
    </cfRule>
    <cfRule type="cellIs" dxfId="9391" priority="2140" operator="equal">
      <formula>"CUMPLEN CON LO SOLICITADO"</formula>
    </cfRule>
    <cfRule type="cellIs" dxfId="9390" priority="2141" operator="equal">
      <formula>"PENDIENTES"</formula>
    </cfRule>
    <cfRule type="cellIs" dxfId="9389" priority="2142" operator="equal">
      <formula>"NINGUNO"</formula>
    </cfRule>
  </conditionalFormatting>
  <conditionalFormatting sqref="P295:P296">
    <cfRule type="expression" dxfId="9388" priority="2128">
      <formula>Q295="NO SUBSANABLE"</formula>
    </cfRule>
    <cfRule type="expression" dxfId="9387" priority="2129">
      <formula>Q295="REQUERIMIENTOS SUBSANADOS"</formula>
    </cfRule>
    <cfRule type="expression" dxfId="9386" priority="2130">
      <formula>Q295="PENDIENTES POR SUBSANAR"</formula>
    </cfRule>
    <cfRule type="expression" dxfId="9385" priority="2131">
      <formula>Q295="SIN OBSERVACIÓN"</formula>
    </cfRule>
    <cfRule type="containsBlanks" dxfId="9384" priority="2132">
      <formula>LEN(TRIM(P295))=0</formula>
    </cfRule>
  </conditionalFormatting>
  <conditionalFormatting sqref="N299:N300">
    <cfRule type="expression" dxfId="9383" priority="2125">
      <formula>N299=" "</formula>
    </cfRule>
    <cfRule type="expression" dxfId="9382" priority="2126">
      <formula>N299="NO PRESENTÓ CERTIFICADO"</formula>
    </cfRule>
    <cfRule type="expression" dxfId="9381" priority="2127">
      <formula>N299="PRESENTÓ CERTIFICADO"</formula>
    </cfRule>
  </conditionalFormatting>
  <conditionalFormatting sqref="O299:O300">
    <cfRule type="cellIs" dxfId="9380" priority="2107" operator="equal">
      <formula>"PENDIENTE POR DESCRIPCIÓN"</formula>
    </cfRule>
    <cfRule type="cellIs" dxfId="9379" priority="2108" operator="equal">
      <formula>"DESCRIPCIÓN INSUFICIENTE"</formula>
    </cfRule>
    <cfRule type="cellIs" dxfId="9378" priority="2109" operator="equal">
      <formula>"NO ESTÁ ACORDE A ITEM 5.2.2 (T.R.)"</formula>
    </cfRule>
    <cfRule type="cellIs" dxfId="9377" priority="2110" operator="equal">
      <formula>"ACORDE A ITEM 5.2.2 (T.R.)"</formula>
    </cfRule>
    <cfRule type="cellIs" dxfId="9376" priority="2117" operator="equal">
      <formula>"PENDIENTE POR DESCRIPCIÓN"</formula>
    </cfRule>
    <cfRule type="cellIs" dxfId="9375" priority="2119" operator="equal">
      <formula>"DESCRIPCIÓN INSUFICIENTE"</formula>
    </cfRule>
    <cfRule type="cellIs" dxfId="9374" priority="2120" operator="equal">
      <formula>"NO ESTÁ ACORDE A ITEM 5.2.1 (T.R.)"</formula>
    </cfRule>
    <cfRule type="cellIs" dxfId="9373" priority="2121" operator="equal">
      <formula>"ACORDE A ITEM 5.2.1 (T.R.)"</formula>
    </cfRule>
  </conditionalFormatting>
  <conditionalFormatting sqref="Q299:Q300">
    <cfRule type="containsBlanks" dxfId="9372" priority="2112">
      <formula>LEN(TRIM(Q299))=0</formula>
    </cfRule>
    <cfRule type="cellIs" dxfId="9371" priority="2118" operator="equal">
      <formula>"REQUERIMIENTOS SUBSANADOS"</formula>
    </cfRule>
    <cfRule type="containsText" dxfId="9370" priority="2122" operator="containsText" text="NO SUBSANABLE">
      <formula>NOT(ISERROR(SEARCH("NO SUBSANABLE",Q299)))</formula>
    </cfRule>
    <cfRule type="containsText" dxfId="9369" priority="2123" operator="containsText" text="PENDIENTES POR SUBSANAR">
      <formula>NOT(ISERROR(SEARCH("PENDIENTES POR SUBSANAR",Q299)))</formula>
    </cfRule>
    <cfRule type="containsText" dxfId="9368" priority="2124" operator="containsText" text="SIN OBSERVACIÓN">
      <formula>NOT(ISERROR(SEARCH("SIN OBSERVACIÓN",Q299)))</formula>
    </cfRule>
  </conditionalFormatting>
  <conditionalFormatting sqref="R299:R300">
    <cfRule type="containsBlanks" dxfId="9367" priority="2111">
      <formula>LEN(TRIM(R299))=0</formula>
    </cfRule>
    <cfRule type="cellIs" dxfId="9366" priority="2113" operator="equal">
      <formula>"NO CUMPLEN CON LO SOLICITADO"</formula>
    </cfRule>
    <cfRule type="cellIs" dxfId="9365" priority="2114" operator="equal">
      <formula>"CUMPLEN CON LO SOLICITADO"</formula>
    </cfRule>
    <cfRule type="cellIs" dxfId="9364" priority="2115" operator="equal">
      <formula>"PENDIENTES"</formula>
    </cfRule>
    <cfRule type="cellIs" dxfId="9363" priority="2116" operator="equal">
      <formula>"NINGUNO"</formula>
    </cfRule>
  </conditionalFormatting>
  <conditionalFormatting sqref="P299:P300">
    <cfRule type="expression" dxfId="9362" priority="2102">
      <formula>Q299="NO SUBSANABLE"</formula>
    </cfRule>
    <cfRule type="expression" dxfId="9361" priority="2103">
      <formula>Q299="REQUERIMIENTOS SUBSANADOS"</formula>
    </cfRule>
    <cfRule type="expression" dxfId="9360" priority="2104">
      <formula>Q299="PENDIENTES POR SUBSANAR"</formula>
    </cfRule>
    <cfRule type="expression" dxfId="9359" priority="2105">
      <formula>Q299="SIN OBSERVACIÓN"</formula>
    </cfRule>
    <cfRule type="containsBlanks" dxfId="9358" priority="2106">
      <formula>LEN(TRIM(P299))=0</formula>
    </cfRule>
  </conditionalFormatting>
  <conditionalFormatting sqref="J286:J290">
    <cfRule type="cellIs" dxfId="9357" priority="2100" operator="equal">
      <formula>"NO CUMPLE"</formula>
    </cfRule>
    <cfRule type="cellIs" dxfId="9356" priority="2101" operator="equal">
      <formula>"CUMPLE"</formula>
    </cfRule>
  </conditionalFormatting>
  <conditionalFormatting sqref="J291:J294">
    <cfRule type="cellIs" dxfId="9355" priority="2098" operator="equal">
      <formula>"NO CUMPLE"</formula>
    </cfRule>
    <cfRule type="cellIs" dxfId="9354" priority="2099" operator="equal">
      <formula>"CUMPLE"</formula>
    </cfRule>
  </conditionalFormatting>
  <conditionalFormatting sqref="J295:J298">
    <cfRule type="cellIs" dxfId="9353" priority="2096" operator="equal">
      <formula>"NO CUMPLE"</formula>
    </cfRule>
    <cfRule type="cellIs" dxfId="9352" priority="2097" operator="equal">
      <formula>"CUMPLE"</formula>
    </cfRule>
  </conditionalFormatting>
  <conditionalFormatting sqref="J299:J302">
    <cfRule type="cellIs" dxfId="9351" priority="2094" operator="equal">
      <formula>"NO CUMPLE"</formula>
    </cfRule>
    <cfRule type="cellIs" dxfId="9350" priority="2095" operator="equal">
      <formula>"CUMPLE"</formula>
    </cfRule>
  </conditionalFormatting>
  <conditionalFormatting sqref="S283:S284">
    <cfRule type="cellIs" dxfId="9349" priority="2092" operator="greaterThan">
      <formula>0</formula>
    </cfRule>
    <cfRule type="top10" dxfId="9348" priority="2093" rank="10"/>
  </conditionalFormatting>
  <conditionalFormatting sqref="N283">
    <cfRule type="expression" dxfId="9347" priority="2089">
      <formula>N283=" "</formula>
    </cfRule>
    <cfRule type="expression" dxfId="9346" priority="2090">
      <formula>N283="NO PRESENTÓ CERTIFICADO"</formula>
    </cfRule>
    <cfRule type="expression" dxfId="9345" priority="2091">
      <formula>N283="PRESENTÓ CERTIFICADO"</formula>
    </cfRule>
  </conditionalFormatting>
  <conditionalFormatting sqref="P283">
    <cfRule type="expression" dxfId="9344" priority="2076">
      <formula>Q283="NO SUBSANABLE"</formula>
    </cfRule>
    <cfRule type="expression" dxfId="9343" priority="2078">
      <formula>Q283="REQUERIMIENTOS SUBSANADOS"</formula>
    </cfRule>
    <cfRule type="expression" dxfId="9342" priority="2079">
      <formula>Q283="PENDIENTES POR SUBSANAR"</formula>
    </cfRule>
    <cfRule type="expression" dxfId="9341" priority="2084">
      <formula>Q283="SIN OBSERVACIÓN"</formula>
    </cfRule>
    <cfRule type="containsBlanks" dxfId="9340" priority="2085">
      <formula>LEN(TRIM(P283))=0</formula>
    </cfRule>
  </conditionalFormatting>
  <conditionalFormatting sqref="O283">
    <cfRule type="cellIs" dxfId="9339" priority="2066" operator="equal">
      <formula>"PENDIENTE POR DESCRIPCIÓN"</formula>
    </cfRule>
    <cfRule type="cellIs" dxfId="9338" priority="2067" operator="equal">
      <formula>"DESCRIPCIÓN INSUFICIENTE"</formula>
    </cfRule>
    <cfRule type="cellIs" dxfId="9337" priority="2068" operator="equal">
      <formula>"NO ESTÁ ACORDE A ITEM 5.2.2 (T.R.)"</formula>
    </cfRule>
    <cfRule type="cellIs" dxfId="9336" priority="2069" operator="equal">
      <formula>"ACORDE A ITEM 5.2.2 (T.R.)"</formula>
    </cfRule>
    <cfRule type="cellIs" dxfId="9335" priority="2077" operator="equal">
      <formula>"PENDIENTE POR DESCRIPCIÓN"</formula>
    </cfRule>
    <cfRule type="cellIs" dxfId="9334" priority="2081" operator="equal">
      <formula>"DESCRIPCIÓN INSUFICIENTE"</formula>
    </cfRule>
    <cfRule type="cellIs" dxfId="9333" priority="2082" operator="equal">
      <formula>"NO ESTÁ ACORDE A ITEM 5.2.1 (T.R.)"</formula>
    </cfRule>
    <cfRule type="cellIs" dxfId="9332" priority="2083" operator="equal">
      <formula>"ACORDE A ITEM 5.2.1 (T.R.)"</formula>
    </cfRule>
  </conditionalFormatting>
  <conditionalFormatting sqref="Q283">
    <cfRule type="containsBlanks" dxfId="9331" priority="2071">
      <formula>LEN(TRIM(Q283))=0</formula>
    </cfRule>
    <cfRule type="cellIs" dxfId="9330" priority="2080" operator="equal">
      <formula>"REQUERIMIENTOS SUBSANADOS"</formula>
    </cfRule>
    <cfRule type="containsText" dxfId="9329" priority="2086" operator="containsText" text="NO SUBSANABLE">
      <formula>NOT(ISERROR(SEARCH("NO SUBSANABLE",Q283)))</formula>
    </cfRule>
    <cfRule type="containsText" dxfId="9328" priority="2087" operator="containsText" text="PENDIENTES POR SUBSANAR">
      <formula>NOT(ISERROR(SEARCH("PENDIENTES POR SUBSANAR",Q283)))</formula>
    </cfRule>
    <cfRule type="containsText" dxfId="9327" priority="2088" operator="containsText" text="SIN OBSERVACIÓN">
      <formula>NOT(ISERROR(SEARCH("SIN OBSERVACIÓN",Q283)))</formula>
    </cfRule>
  </conditionalFormatting>
  <conditionalFormatting sqref="R283">
    <cfRule type="containsBlanks" dxfId="9326" priority="2070">
      <formula>LEN(TRIM(R283))=0</formula>
    </cfRule>
    <cfRule type="cellIs" dxfId="9325" priority="2072" operator="equal">
      <formula>"NO CUMPLEN CON LO SOLICITADO"</formula>
    </cfRule>
    <cfRule type="cellIs" dxfId="9324" priority="2073" operator="equal">
      <formula>"CUMPLEN CON LO SOLICITADO"</formula>
    </cfRule>
    <cfRule type="cellIs" dxfId="9323" priority="2074" operator="equal">
      <formula>"PENDIENTES"</formula>
    </cfRule>
    <cfRule type="cellIs" dxfId="9322" priority="2075" operator="equal">
      <formula>"NINGUNO"</formula>
    </cfRule>
  </conditionalFormatting>
  <conditionalFormatting sqref="L286">
    <cfRule type="cellIs" dxfId="9321" priority="2056" operator="equal">
      <formula>"NO CUMPLE"</formula>
    </cfRule>
    <cfRule type="cellIs" dxfId="9320" priority="2057" operator="equal">
      <formula>"CUMPLE"</formula>
    </cfRule>
  </conditionalFormatting>
  <conditionalFormatting sqref="M286">
    <cfRule type="expression" dxfId="9319" priority="2054">
      <formula>L286="NO CUMPLE"</formula>
    </cfRule>
    <cfRule type="expression" dxfId="9318" priority="2055">
      <formula>L286="CUMPLE"</formula>
    </cfRule>
  </conditionalFormatting>
  <conditionalFormatting sqref="K286">
    <cfRule type="expression" dxfId="9317" priority="2064">
      <formula>J287="NO CUMPLE"</formula>
    </cfRule>
    <cfRule type="expression" dxfId="9316" priority="2065">
      <formula>J287="CUMPLE"</formula>
    </cfRule>
  </conditionalFormatting>
  <conditionalFormatting sqref="K286">
    <cfRule type="expression" dxfId="9315" priority="2052">
      <formula>J287="NO CUMPLE"</formula>
    </cfRule>
    <cfRule type="expression" dxfId="9314" priority="2053">
      <formula>J287="CUMPLE"</formula>
    </cfRule>
  </conditionalFormatting>
  <conditionalFormatting sqref="K287">
    <cfRule type="expression" dxfId="9313" priority="2048">
      <formula>J287="NO CUMPLE"</formula>
    </cfRule>
    <cfRule type="expression" dxfId="9312" priority="2049">
      <formula>J287="CUMPLE"</formula>
    </cfRule>
  </conditionalFormatting>
  <conditionalFormatting sqref="K288">
    <cfRule type="expression" dxfId="9311" priority="2046">
      <formula>J288="NO CUMPLE"</formula>
    </cfRule>
    <cfRule type="expression" dxfId="9310" priority="2047">
      <formula>J288="CUMPLE"</formula>
    </cfRule>
  </conditionalFormatting>
  <conditionalFormatting sqref="M287">
    <cfRule type="expression" dxfId="9309" priority="2044">
      <formula>L287="NO CUMPLE"</formula>
    </cfRule>
    <cfRule type="expression" dxfId="9308" priority="2045">
      <formula>L287="CUMPLE"</formula>
    </cfRule>
  </conditionalFormatting>
  <conditionalFormatting sqref="L287:L290">
    <cfRule type="cellIs" dxfId="9307" priority="2042" operator="equal">
      <formula>"NO CUMPLE"</formula>
    </cfRule>
    <cfRule type="cellIs" dxfId="9306" priority="2043" operator="equal">
      <formula>"CUMPLE"</formula>
    </cfRule>
  </conditionalFormatting>
  <conditionalFormatting sqref="M288:M290">
    <cfRule type="expression" dxfId="9305" priority="2040">
      <formula>L288="NO CUMPLE"</formula>
    </cfRule>
    <cfRule type="expression" dxfId="9304" priority="2041">
      <formula>L288="CUMPLE"</formula>
    </cfRule>
  </conditionalFormatting>
  <conditionalFormatting sqref="K289:K290">
    <cfRule type="expression" dxfId="9303" priority="2050">
      <formula>J290="NO CUMPLE"</formula>
    </cfRule>
    <cfRule type="expression" dxfId="9302" priority="2051">
      <formula>J290="CUMPLE"</formula>
    </cfRule>
  </conditionalFormatting>
  <conditionalFormatting sqref="K290">
    <cfRule type="expression" dxfId="9301" priority="2038">
      <formula>J291="NO CUMPLE"</formula>
    </cfRule>
    <cfRule type="expression" dxfId="9300" priority="2039">
      <formula>J291="CUMPLE"</formula>
    </cfRule>
  </conditionalFormatting>
  <conditionalFormatting sqref="K291">
    <cfRule type="expression" dxfId="9299" priority="2034">
      <formula>J291="NO CUMPLE"</formula>
    </cfRule>
    <cfRule type="expression" dxfId="9298" priority="2035">
      <formula>J291="CUMPLE"</formula>
    </cfRule>
  </conditionalFormatting>
  <conditionalFormatting sqref="K292">
    <cfRule type="expression" dxfId="9297" priority="2032">
      <formula>J292="NO CUMPLE"</formula>
    </cfRule>
    <cfRule type="expression" dxfId="9296" priority="2033">
      <formula>J292="CUMPLE"</formula>
    </cfRule>
  </conditionalFormatting>
  <conditionalFormatting sqref="M291">
    <cfRule type="expression" dxfId="9295" priority="2030">
      <formula>L291="NO CUMPLE"</formula>
    </cfRule>
    <cfRule type="expression" dxfId="9294" priority="2031">
      <formula>L291="CUMPLE"</formula>
    </cfRule>
  </conditionalFormatting>
  <conditionalFormatting sqref="L291:L294">
    <cfRule type="cellIs" dxfId="9293" priority="2028" operator="equal">
      <formula>"NO CUMPLE"</formula>
    </cfRule>
    <cfRule type="cellIs" dxfId="9292" priority="2029" operator="equal">
      <formula>"CUMPLE"</formula>
    </cfRule>
  </conditionalFormatting>
  <conditionalFormatting sqref="M292:M294">
    <cfRule type="expression" dxfId="9291" priority="2026">
      <formula>L292="NO CUMPLE"</formula>
    </cfRule>
    <cfRule type="expression" dxfId="9290" priority="2027">
      <formula>L292="CUMPLE"</formula>
    </cfRule>
  </conditionalFormatting>
  <conditionalFormatting sqref="K293:K294">
    <cfRule type="expression" dxfId="9289" priority="2036">
      <formula>J294="NO CUMPLE"</formula>
    </cfRule>
    <cfRule type="expression" dxfId="9288" priority="2037">
      <formula>J294="CUMPLE"</formula>
    </cfRule>
  </conditionalFormatting>
  <conditionalFormatting sqref="K294">
    <cfRule type="expression" dxfId="9287" priority="2024">
      <formula>J295="NO CUMPLE"</formula>
    </cfRule>
    <cfRule type="expression" dxfId="9286" priority="2025">
      <formula>J295="CUMPLE"</formula>
    </cfRule>
  </conditionalFormatting>
  <conditionalFormatting sqref="K295">
    <cfRule type="expression" dxfId="9285" priority="2020">
      <formula>J295="NO CUMPLE"</formula>
    </cfRule>
    <cfRule type="expression" dxfId="9284" priority="2021">
      <formula>J295="CUMPLE"</formula>
    </cfRule>
  </conditionalFormatting>
  <conditionalFormatting sqref="K296">
    <cfRule type="expression" dxfId="9283" priority="2018">
      <formula>J296="NO CUMPLE"</formula>
    </cfRule>
    <cfRule type="expression" dxfId="9282" priority="2019">
      <formula>J296="CUMPLE"</formula>
    </cfRule>
  </conditionalFormatting>
  <conditionalFormatting sqref="M295">
    <cfRule type="expression" dxfId="9281" priority="2016">
      <formula>L295="NO CUMPLE"</formula>
    </cfRule>
    <cfRule type="expression" dxfId="9280" priority="2017">
      <formula>L295="CUMPLE"</formula>
    </cfRule>
  </conditionalFormatting>
  <conditionalFormatting sqref="L295:L298">
    <cfRule type="cellIs" dxfId="9279" priority="2014" operator="equal">
      <formula>"NO CUMPLE"</formula>
    </cfRule>
    <cfRule type="cellIs" dxfId="9278" priority="2015" operator="equal">
      <formula>"CUMPLE"</formula>
    </cfRule>
  </conditionalFormatting>
  <conditionalFormatting sqref="M296:M298">
    <cfRule type="expression" dxfId="9277" priority="2012">
      <formula>L296="NO CUMPLE"</formula>
    </cfRule>
    <cfRule type="expression" dxfId="9276" priority="2013">
      <formula>L296="CUMPLE"</formula>
    </cfRule>
  </conditionalFormatting>
  <conditionalFormatting sqref="K297:K298">
    <cfRule type="expression" dxfId="9275" priority="2022">
      <formula>J298="NO CUMPLE"</formula>
    </cfRule>
    <cfRule type="expression" dxfId="9274" priority="2023">
      <formula>J298="CUMPLE"</formula>
    </cfRule>
  </conditionalFormatting>
  <conditionalFormatting sqref="K298">
    <cfRule type="expression" dxfId="9273" priority="2010">
      <formula>J299="NO CUMPLE"</formula>
    </cfRule>
    <cfRule type="expression" dxfId="9272" priority="2011">
      <formula>J299="CUMPLE"</formula>
    </cfRule>
  </conditionalFormatting>
  <conditionalFormatting sqref="K299">
    <cfRule type="expression" dxfId="9271" priority="2006">
      <formula>J299="NO CUMPLE"</formula>
    </cfRule>
    <cfRule type="expression" dxfId="9270" priority="2007">
      <formula>J299="CUMPLE"</formula>
    </cfRule>
  </conditionalFormatting>
  <conditionalFormatting sqref="K300">
    <cfRule type="expression" dxfId="9269" priority="2004">
      <formula>J300="NO CUMPLE"</formula>
    </cfRule>
    <cfRule type="expression" dxfId="9268" priority="2005">
      <formula>J300="CUMPLE"</formula>
    </cfRule>
  </conditionalFormatting>
  <conditionalFormatting sqref="M299">
    <cfRule type="expression" dxfId="9267" priority="2002">
      <formula>L299="NO CUMPLE"</formula>
    </cfRule>
    <cfRule type="expression" dxfId="9266" priority="2003">
      <formula>L299="CUMPLE"</formula>
    </cfRule>
  </conditionalFormatting>
  <conditionalFormatting sqref="L299:L302">
    <cfRule type="cellIs" dxfId="9265" priority="2000" operator="equal">
      <formula>"NO CUMPLE"</formula>
    </cfRule>
    <cfRule type="cellIs" dxfId="9264" priority="2001" operator="equal">
      <formula>"CUMPLE"</formula>
    </cfRule>
  </conditionalFormatting>
  <conditionalFormatting sqref="M300:M302">
    <cfRule type="expression" dxfId="9263" priority="1998">
      <formula>L300="NO CUMPLE"</formula>
    </cfRule>
    <cfRule type="expression" dxfId="9262" priority="1999">
      <formula>L300="CUMPLE"</formula>
    </cfRule>
  </conditionalFormatting>
  <conditionalFormatting sqref="K301:K302">
    <cfRule type="expression" dxfId="9261" priority="2008">
      <formula>J302="NO CUMPLE"</formula>
    </cfRule>
    <cfRule type="expression" dxfId="9260" priority="2009">
      <formula>J302="CUMPLE"</formula>
    </cfRule>
  </conditionalFormatting>
  <conditionalFormatting sqref="K302">
    <cfRule type="expression" dxfId="9259" priority="1996">
      <formula>J303="NO CUMPLE"</formula>
    </cfRule>
    <cfRule type="expression" dxfId="9258" priority="1997">
      <formula>J303="CUMPLE"</formula>
    </cfRule>
  </conditionalFormatting>
  <conditionalFormatting sqref="T330">
    <cfRule type="cellIs" dxfId="9257" priority="1994" operator="equal">
      <formula>"NO CUMPLE"</formula>
    </cfRule>
    <cfRule type="cellIs" dxfId="9256" priority="1995" operator="equal">
      <formula>"CUMPLE"</formula>
    </cfRule>
  </conditionalFormatting>
  <conditionalFormatting sqref="B330">
    <cfRule type="cellIs" dxfId="9255" priority="1992" operator="equal">
      <formula>"NO CUMPLE CON LA EXPERIENCIA REQUERIDA"</formula>
    </cfRule>
    <cfRule type="cellIs" dxfId="9254" priority="1993" operator="equal">
      <formula>"CUMPLE CON LA EXPERIENCIA REQUERIDA"</formula>
    </cfRule>
  </conditionalFormatting>
  <conditionalFormatting sqref="H310:H311 H314:H315 H318:H319 H322:H323 H326:H327">
    <cfRule type="notContainsBlanks" dxfId="9253" priority="1991">
      <formula>LEN(TRIM(H310))&gt;0</formula>
    </cfRule>
  </conditionalFormatting>
  <conditionalFormatting sqref="G310:G311">
    <cfRule type="notContainsBlanks" dxfId="9252" priority="1990">
      <formula>LEN(TRIM(G310))&gt;0</formula>
    </cfRule>
  </conditionalFormatting>
  <conditionalFormatting sqref="F310:F311">
    <cfRule type="notContainsBlanks" dxfId="9251" priority="1989">
      <formula>LEN(TRIM(F310))&gt;0</formula>
    </cfRule>
  </conditionalFormatting>
  <conditionalFormatting sqref="E310:E311">
    <cfRule type="notContainsBlanks" dxfId="9250" priority="1988">
      <formula>LEN(TRIM(E310))&gt;0</formula>
    </cfRule>
  </conditionalFormatting>
  <conditionalFormatting sqref="D310:D311">
    <cfRule type="notContainsBlanks" dxfId="9249" priority="1987">
      <formula>LEN(TRIM(D310))&gt;0</formula>
    </cfRule>
  </conditionalFormatting>
  <conditionalFormatting sqref="C310:C311">
    <cfRule type="notContainsBlanks" dxfId="9248" priority="1986">
      <formula>LEN(TRIM(C310))&gt;0</formula>
    </cfRule>
  </conditionalFormatting>
  <conditionalFormatting sqref="I310:I311">
    <cfRule type="notContainsBlanks" dxfId="9247" priority="1985">
      <formula>LEN(TRIM(I310))&gt;0</formula>
    </cfRule>
  </conditionalFormatting>
  <conditionalFormatting sqref="T310:T311">
    <cfRule type="cellIs" dxfId="9246" priority="1983" operator="equal">
      <formula>"NO"</formula>
    </cfRule>
    <cfRule type="cellIs" dxfId="9245" priority="1984" operator="equal">
      <formula>"SI"</formula>
    </cfRule>
  </conditionalFormatting>
  <conditionalFormatting sqref="S314:S315">
    <cfRule type="cellIs" dxfId="9244" priority="1981" operator="greaterThan">
      <formula>0</formula>
    </cfRule>
    <cfRule type="top10" dxfId="9243" priority="1982" rank="10"/>
  </conditionalFormatting>
  <conditionalFormatting sqref="S318:S319">
    <cfRule type="cellIs" dxfId="9242" priority="1979" operator="greaterThan">
      <formula>0</formula>
    </cfRule>
    <cfRule type="top10" dxfId="9241" priority="1980" rank="10"/>
  </conditionalFormatting>
  <conditionalFormatting sqref="G318:G319">
    <cfRule type="notContainsBlanks" dxfId="9240" priority="1978">
      <formula>LEN(TRIM(G318))&gt;0</formula>
    </cfRule>
  </conditionalFormatting>
  <conditionalFormatting sqref="F318:F319">
    <cfRule type="notContainsBlanks" dxfId="9239" priority="1977">
      <formula>LEN(TRIM(F318))&gt;0</formula>
    </cfRule>
  </conditionalFormatting>
  <conditionalFormatting sqref="E318:E319">
    <cfRule type="notContainsBlanks" dxfId="9238" priority="1976">
      <formula>LEN(TRIM(E318))&gt;0</formula>
    </cfRule>
  </conditionalFormatting>
  <conditionalFormatting sqref="D318:D319">
    <cfRule type="notContainsBlanks" dxfId="9237" priority="1975">
      <formula>LEN(TRIM(D318))&gt;0</formula>
    </cfRule>
  </conditionalFormatting>
  <conditionalFormatting sqref="C318:C319">
    <cfRule type="notContainsBlanks" dxfId="9236" priority="1974">
      <formula>LEN(TRIM(C318))&gt;0</formula>
    </cfRule>
  </conditionalFormatting>
  <conditionalFormatting sqref="I318:I319">
    <cfRule type="notContainsBlanks" dxfId="9235" priority="1973">
      <formula>LEN(TRIM(I318))&gt;0</formula>
    </cfRule>
  </conditionalFormatting>
  <conditionalFormatting sqref="S322:S323">
    <cfRule type="cellIs" dxfId="9234" priority="1971" operator="greaterThan">
      <formula>0</formula>
    </cfRule>
    <cfRule type="top10" dxfId="9233" priority="1972" rank="10"/>
  </conditionalFormatting>
  <conditionalFormatting sqref="S326:S327">
    <cfRule type="cellIs" dxfId="9232" priority="1969" operator="greaterThan">
      <formula>0</formula>
    </cfRule>
    <cfRule type="top10" dxfId="9231" priority="1970" rank="10"/>
  </conditionalFormatting>
  <conditionalFormatting sqref="G326:G327">
    <cfRule type="notContainsBlanks" dxfId="9230" priority="1968">
      <formula>LEN(TRIM(G326))&gt;0</formula>
    </cfRule>
  </conditionalFormatting>
  <conditionalFormatting sqref="F326:F327">
    <cfRule type="notContainsBlanks" dxfId="9229" priority="1967">
      <formula>LEN(TRIM(F326))&gt;0</formula>
    </cfRule>
  </conditionalFormatting>
  <conditionalFormatting sqref="E326:E327">
    <cfRule type="notContainsBlanks" dxfId="9228" priority="1966">
      <formula>LEN(TRIM(E326))&gt;0</formula>
    </cfRule>
  </conditionalFormatting>
  <conditionalFormatting sqref="D326:D327">
    <cfRule type="notContainsBlanks" dxfId="9227" priority="1965">
      <formula>LEN(TRIM(D326))&gt;0</formula>
    </cfRule>
  </conditionalFormatting>
  <conditionalFormatting sqref="C326:C327">
    <cfRule type="notContainsBlanks" dxfId="9226" priority="1964">
      <formula>LEN(TRIM(C326))&gt;0</formula>
    </cfRule>
  </conditionalFormatting>
  <conditionalFormatting sqref="I326:I327">
    <cfRule type="notContainsBlanks" dxfId="9225" priority="1963">
      <formula>LEN(TRIM(I326))&gt;0</formula>
    </cfRule>
  </conditionalFormatting>
  <conditionalFormatting sqref="G314:G315">
    <cfRule type="notContainsBlanks" dxfId="9224" priority="1962">
      <formula>LEN(TRIM(G314))&gt;0</formula>
    </cfRule>
  </conditionalFormatting>
  <conditionalFormatting sqref="F314:F315">
    <cfRule type="notContainsBlanks" dxfId="9223" priority="1961">
      <formula>LEN(TRIM(F314))&gt;0</formula>
    </cfRule>
  </conditionalFormatting>
  <conditionalFormatting sqref="E314:E315">
    <cfRule type="notContainsBlanks" dxfId="9222" priority="1960">
      <formula>LEN(TRIM(E314))&gt;0</formula>
    </cfRule>
  </conditionalFormatting>
  <conditionalFormatting sqref="D314:D315">
    <cfRule type="notContainsBlanks" dxfId="9221" priority="1959">
      <formula>LEN(TRIM(D314))&gt;0</formula>
    </cfRule>
  </conditionalFormatting>
  <conditionalFormatting sqref="C314:C315">
    <cfRule type="notContainsBlanks" dxfId="9220" priority="1958">
      <formula>LEN(TRIM(C314))&gt;0</formula>
    </cfRule>
  </conditionalFormatting>
  <conditionalFormatting sqref="G322:G323">
    <cfRule type="notContainsBlanks" dxfId="9219" priority="1957">
      <formula>LEN(TRIM(G322))&gt;0</formula>
    </cfRule>
  </conditionalFormatting>
  <conditionalFormatting sqref="F322:F323">
    <cfRule type="notContainsBlanks" dxfId="9218" priority="1956">
      <formula>LEN(TRIM(F322))&gt;0</formula>
    </cfRule>
  </conditionalFormatting>
  <conditionalFormatting sqref="E322:E323">
    <cfRule type="notContainsBlanks" dxfId="9217" priority="1955">
      <formula>LEN(TRIM(E322))&gt;0</formula>
    </cfRule>
  </conditionalFormatting>
  <conditionalFormatting sqref="D322:D323">
    <cfRule type="notContainsBlanks" dxfId="9216" priority="1954">
      <formula>LEN(TRIM(D322))&gt;0</formula>
    </cfRule>
  </conditionalFormatting>
  <conditionalFormatting sqref="C322:C323">
    <cfRule type="notContainsBlanks" dxfId="9215" priority="1953">
      <formula>LEN(TRIM(C322))&gt;0</formula>
    </cfRule>
  </conditionalFormatting>
  <conditionalFormatting sqref="I314:I315">
    <cfRule type="notContainsBlanks" dxfId="9214" priority="1952">
      <formula>LEN(TRIM(I314))&gt;0</formula>
    </cfRule>
  </conditionalFormatting>
  <conditionalFormatting sqref="I322:I323">
    <cfRule type="notContainsBlanks" dxfId="9213" priority="1951">
      <formula>LEN(TRIM(I322))&gt;0</formula>
    </cfRule>
  </conditionalFormatting>
  <conditionalFormatting sqref="S330">
    <cfRule type="expression" dxfId="9212" priority="1949">
      <formula>$S$33&gt;0</formula>
    </cfRule>
    <cfRule type="cellIs" dxfId="9211" priority="1950" operator="equal">
      <formula>0</formula>
    </cfRule>
  </conditionalFormatting>
  <conditionalFormatting sqref="S331">
    <cfRule type="expression" dxfId="9210" priority="1947">
      <formula>$S$33&gt;0</formula>
    </cfRule>
    <cfRule type="cellIs" dxfId="9209" priority="1948" operator="equal">
      <formula>0</formula>
    </cfRule>
  </conditionalFormatting>
  <conditionalFormatting sqref="U318:U321">
    <cfRule type="cellIs" dxfId="9208" priority="1941" operator="equal">
      <formula>0</formula>
    </cfRule>
    <cfRule type="cellIs" dxfId="9207" priority="1942" operator="equal">
      <formula>1</formula>
    </cfRule>
  </conditionalFormatting>
  <conditionalFormatting sqref="U322:U325">
    <cfRule type="cellIs" dxfId="9206" priority="1939" operator="equal">
      <formula>0</formula>
    </cfRule>
    <cfRule type="cellIs" dxfId="9205" priority="1940" operator="equal">
      <formula>1</formula>
    </cfRule>
  </conditionalFormatting>
  <conditionalFormatting sqref="U326:U329">
    <cfRule type="cellIs" dxfId="9204" priority="1937" operator="equal">
      <formula>0</formula>
    </cfRule>
    <cfRule type="cellIs" dxfId="9203" priority="1938" operator="equal">
      <formula>1</formula>
    </cfRule>
  </conditionalFormatting>
  <conditionalFormatting sqref="N314:N315">
    <cfRule type="expression" dxfId="9202" priority="1934">
      <formula>N314=" "</formula>
    </cfRule>
    <cfRule type="expression" dxfId="9201" priority="1935">
      <formula>N314="NO PRESENTÓ CERTIFICADO"</formula>
    </cfRule>
    <cfRule type="expression" dxfId="9200" priority="1936">
      <formula>N314="PRESENTÓ CERTIFICADO"</formula>
    </cfRule>
  </conditionalFormatting>
  <conditionalFormatting sqref="O314:O315">
    <cfRule type="cellIs" dxfId="9199" priority="1916" operator="equal">
      <formula>"PENDIENTE POR DESCRIPCIÓN"</formula>
    </cfRule>
    <cfRule type="cellIs" dxfId="9198" priority="1917" operator="equal">
      <formula>"DESCRIPCIÓN INSUFICIENTE"</formula>
    </cfRule>
    <cfRule type="cellIs" dxfId="9197" priority="1918" operator="equal">
      <formula>"NO ESTÁ ACORDE A ITEM 5.2.2 (T.R.)"</formula>
    </cfRule>
    <cfRule type="cellIs" dxfId="9196" priority="1919" operator="equal">
      <formula>"ACORDE A ITEM 5.2.2 (T.R.)"</formula>
    </cfRule>
    <cfRule type="cellIs" dxfId="9195" priority="1926" operator="equal">
      <formula>"PENDIENTE POR DESCRIPCIÓN"</formula>
    </cfRule>
    <cfRule type="cellIs" dxfId="9194" priority="1928" operator="equal">
      <formula>"DESCRIPCIÓN INSUFICIENTE"</formula>
    </cfRule>
    <cfRule type="cellIs" dxfId="9193" priority="1929" operator="equal">
      <formula>"NO ESTÁ ACORDE A ITEM 5.2.1 (T.R.)"</formula>
    </cfRule>
    <cfRule type="cellIs" dxfId="9192" priority="1930" operator="equal">
      <formula>"ACORDE A ITEM 5.2.1 (T.R.)"</formula>
    </cfRule>
  </conditionalFormatting>
  <conditionalFormatting sqref="Q314:Q315">
    <cfRule type="containsBlanks" dxfId="9191" priority="1921">
      <formula>LEN(TRIM(Q314))=0</formula>
    </cfRule>
    <cfRule type="cellIs" dxfId="9190" priority="1927" operator="equal">
      <formula>"REQUERIMIENTOS SUBSANADOS"</formula>
    </cfRule>
    <cfRule type="containsText" dxfId="9189" priority="1931" operator="containsText" text="NO SUBSANABLE">
      <formula>NOT(ISERROR(SEARCH("NO SUBSANABLE",Q314)))</formula>
    </cfRule>
    <cfRule type="containsText" dxfId="9188" priority="1932" operator="containsText" text="PENDIENTES POR SUBSANAR">
      <formula>NOT(ISERROR(SEARCH("PENDIENTES POR SUBSANAR",Q314)))</formula>
    </cfRule>
    <cfRule type="containsText" dxfId="9187" priority="1933" operator="containsText" text="SIN OBSERVACIÓN">
      <formula>NOT(ISERROR(SEARCH("SIN OBSERVACIÓN",Q314)))</formula>
    </cfRule>
  </conditionalFormatting>
  <conditionalFormatting sqref="R314:R315">
    <cfRule type="containsBlanks" dxfId="9186" priority="1920">
      <formula>LEN(TRIM(R314))=0</formula>
    </cfRule>
    <cfRule type="cellIs" dxfId="9185" priority="1922" operator="equal">
      <formula>"NO CUMPLEN CON LO SOLICITADO"</formula>
    </cfRule>
    <cfRule type="cellIs" dxfId="9184" priority="1923" operator="equal">
      <formula>"CUMPLEN CON LO SOLICITADO"</formula>
    </cfRule>
    <cfRule type="cellIs" dxfId="9183" priority="1924" operator="equal">
      <formula>"PENDIENTES"</formula>
    </cfRule>
    <cfRule type="cellIs" dxfId="9182" priority="1925" operator="equal">
      <formula>"NINGUNO"</formula>
    </cfRule>
  </conditionalFormatting>
  <conditionalFormatting sqref="P314:P315">
    <cfRule type="expression" dxfId="9181" priority="1911">
      <formula>Q314="NO SUBSANABLE"</formula>
    </cfRule>
    <cfRule type="expression" dxfId="9180" priority="1912">
      <formula>Q314="REQUERIMIENTOS SUBSANADOS"</formula>
    </cfRule>
    <cfRule type="expression" dxfId="9179" priority="1913">
      <formula>Q314="PENDIENTES POR SUBSANAR"</formula>
    </cfRule>
    <cfRule type="expression" dxfId="9178" priority="1914">
      <formula>Q314="SIN OBSERVACIÓN"</formula>
    </cfRule>
    <cfRule type="containsBlanks" dxfId="9177" priority="1915">
      <formula>LEN(TRIM(P314))=0</formula>
    </cfRule>
  </conditionalFormatting>
  <conditionalFormatting sqref="N318:N319">
    <cfRule type="expression" dxfId="9176" priority="1908">
      <formula>N318=" "</formula>
    </cfRule>
    <cfRule type="expression" dxfId="9175" priority="1909">
      <formula>N318="NO PRESENTÓ CERTIFICADO"</formula>
    </cfRule>
    <cfRule type="expression" dxfId="9174" priority="1910">
      <formula>N318="PRESENTÓ CERTIFICADO"</formula>
    </cfRule>
  </conditionalFormatting>
  <conditionalFormatting sqref="O318:O319">
    <cfRule type="cellIs" dxfId="9173" priority="1890" operator="equal">
      <formula>"PENDIENTE POR DESCRIPCIÓN"</formula>
    </cfRule>
    <cfRule type="cellIs" dxfId="9172" priority="1891" operator="equal">
      <formula>"DESCRIPCIÓN INSUFICIENTE"</formula>
    </cfRule>
    <cfRule type="cellIs" dxfId="9171" priority="1892" operator="equal">
      <formula>"NO ESTÁ ACORDE A ITEM 5.2.2 (T.R.)"</formula>
    </cfRule>
    <cfRule type="cellIs" dxfId="9170" priority="1893" operator="equal">
      <formula>"ACORDE A ITEM 5.2.2 (T.R.)"</formula>
    </cfRule>
    <cfRule type="cellIs" dxfId="9169" priority="1900" operator="equal">
      <formula>"PENDIENTE POR DESCRIPCIÓN"</formula>
    </cfRule>
    <cfRule type="cellIs" dxfId="9168" priority="1902" operator="equal">
      <formula>"DESCRIPCIÓN INSUFICIENTE"</formula>
    </cfRule>
    <cfRule type="cellIs" dxfId="9167" priority="1903" operator="equal">
      <formula>"NO ESTÁ ACORDE A ITEM 5.2.1 (T.R.)"</formula>
    </cfRule>
    <cfRule type="cellIs" dxfId="9166" priority="1904" operator="equal">
      <formula>"ACORDE A ITEM 5.2.1 (T.R.)"</formula>
    </cfRule>
  </conditionalFormatting>
  <conditionalFormatting sqref="Q318:Q319">
    <cfRule type="containsBlanks" dxfId="9165" priority="1895">
      <formula>LEN(TRIM(Q318))=0</formula>
    </cfRule>
    <cfRule type="cellIs" dxfId="9164" priority="1901" operator="equal">
      <formula>"REQUERIMIENTOS SUBSANADOS"</formula>
    </cfRule>
    <cfRule type="containsText" dxfId="9163" priority="1905" operator="containsText" text="NO SUBSANABLE">
      <formula>NOT(ISERROR(SEARCH("NO SUBSANABLE",Q318)))</formula>
    </cfRule>
    <cfRule type="containsText" dxfId="9162" priority="1906" operator="containsText" text="PENDIENTES POR SUBSANAR">
      <formula>NOT(ISERROR(SEARCH("PENDIENTES POR SUBSANAR",Q318)))</formula>
    </cfRule>
    <cfRule type="containsText" dxfId="9161" priority="1907" operator="containsText" text="SIN OBSERVACIÓN">
      <formula>NOT(ISERROR(SEARCH("SIN OBSERVACIÓN",Q318)))</formula>
    </cfRule>
  </conditionalFormatting>
  <conditionalFormatting sqref="R318:R319">
    <cfRule type="containsBlanks" dxfId="9160" priority="1894">
      <formula>LEN(TRIM(R318))=0</formula>
    </cfRule>
    <cfRule type="cellIs" dxfId="9159" priority="1896" operator="equal">
      <formula>"NO CUMPLEN CON LO SOLICITADO"</formula>
    </cfRule>
    <cfRule type="cellIs" dxfId="9158" priority="1897" operator="equal">
      <formula>"CUMPLEN CON LO SOLICITADO"</formula>
    </cfRule>
    <cfRule type="cellIs" dxfId="9157" priority="1898" operator="equal">
      <formula>"PENDIENTES"</formula>
    </cfRule>
    <cfRule type="cellIs" dxfId="9156" priority="1899" operator="equal">
      <formula>"NINGUNO"</formula>
    </cfRule>
  </conditionalFormatting>
  <conditionalFormatting sqref="P318:P319">
    <cfRule type="expression" dxfId="9155" priority="1885">
      <formula>Q318="NO SUBSANABLE"</formula>
    </cfRule>
    <cfRule type="expression" dxfId="9154" priority="1886">
      <formula>Q318="REQUERIMIENTOS SUBSANADOS"</formula>
    </cfRule>
    <cfRule type="expression" dxfId="9153" priority="1887">
      <formula>Q318="PENDIENTES POR SUBSANAR"</formula>
    </cfRule>
    <cfRule type="expression" dxfId="9152" priority="1888">
      <formula>Q318="SIN OBSERVACIÓN"</formula>
    </cfRule>
    <cfRule type="containsBlanks" dxfId="9151" priority="1889">
      <formula>LEN(TRIM(P318))=0</formula>
    </cfRule>
  </conditionalFormatting>
  <conditionalFormatting sqref="N322:N323">
    <cfRule type="expression" dxfId="9150" priority="1882">
      <formula>N322=" "</formula>
    </cfRule>
    <cfRule type="expression" dxfId="9149" priority="1883">
      <formula>N322="NO PRESENTÓ CERTIFICADO"</formula>
    </cfRule>
    <cfRule type="expression" dxfId="9148" priority="1884">
      <formula>N322="PRESENTÓ CERTIFICADO"</formula>
    </cfRule>
  </conditionalFormatting>
  <conditionalFormatting sqref="O322:O323">
    <cfRule type="cellIs" dxfId="9147" priority="1864" operator="equal">
      <formula>"PENDIENTE POR DESCRIPCIÓN"</formula>
    </cfRule>
    <cfRule type="cellIs" dxfId="9146" priority="1865" operator="equal">
      <formula>"DESCRIPCIÓN INSUFICIENTE"</formula>
    </cfRule>
    <cfRule type="cellIs" dxfId="9145" priority="1866" operator="equal">
      <formula>"NO ESTÁ ACORDE A ITEM 5.2.2 (T.R.)"</formula>
    </cfRule>
    <cfRule type="cellIs" dxfId="9144" priority="1867" operator="equal">
      <formula>"ACORDE A ITEM 5.2.2 (T.R.)"</formula>
    </cfRule>
    <cfRule type="cellIs" dxfId="9143" priority="1874" operator="equal">
      <formula>"PENDIENTE POR DESCRIPCIÓN"</formula>
    </cfRule>
    <cfRule type="cellIs" dxfId="9142" priority="1876" operator="equal">
      <formula>"DESCRIPCIÓN INSUFICIENTE"</formula>
    </cfRule>
    <cfRule type="cellIs" dxfId="9141" priority="1877" operator="equal">
      <formula>"NO ESTÁ ACORDE A ITEM 5.2.1 (T.R.)"</formula>
    </cfRule>
    <cfRule type="cellIs" dxfId="9140" priority="1878" operator="equal">
      <formula>"ACORDE A ITEM 5.2.1 (T.R.)"</formula>
    </cfRule>
  </conditionalFormatting>
  <conditionalFormatting sqref="Q322:Q323">
    <cfRule type="containsBlanks" dxfId="9139" priority="1869">
      <formula>LEN(TRIM(Q322))=0</formula>
    </cfRule>
    <cfRule type="cellIs" dxfId="9138" priority="1875" operator="equal">
      <formula>"REQUERIMIENTOS SUBSANADOS"</formula>
    </cfRule>
    <cfRule type="containsText" dxfId="9137" priority="1879" operator="containsText" text="NO SUBSANABLE">
      <formula>NOT(ISERROR(SEARCH("NO SUBSANABLE",Q322)))</formula>
    </cfRule>
    <cfRule type="containsText" dxfId="9136" priority="1880" operator="containsText" text="PENDIENTES POR SUBSANAR">
      <formula>NOT(ISERROR(SEARCH("PENDIENTES POR SUBSANAR",Q322)))</formula>
    </cfRule>
    <cfRule type="containsText" dxfId="9135" priority="1881" operator="containsText" text="SIN OBSERVACIÓN">
      <formula>NOT(ISERROR(SEARCH("SIN OBSERVACIÓN",Q322)))</formula>
    </cfRule>
  </conditionalFormatting>
  <conditionalFormatting sqref="R322:R323">
    <cfRule type="containsBlanks" dxfId="9134" priority="1868">
      <formula>LEN(TRIM(R322))=0</formula>
    </cfRule>
    <cfRule type="cellIs" dxfId="9133" priority="1870" operator="equal">
      <formula>"NO CUMPLEN CON LO SOLICITADO"</formula>
    </cfRule>
    <cfRule type="cellIs" dxfId="9132" priority="1871" operator="equal">
      <formula>"CUMPLEN CON LO SOLICITADO"</formula>
    </cfRule>
    <cfRule type="cellIs" dxfId="9131" priority="1872" operator="equal">
      <formula>"PENDIENTES"</formula>
    </cfRule>
    <cfRule type="cellIs" dxfId="9130" priority="1873" operator="equal">
      <formula>"NINGUNO"</formula>
    </cfRule>
  </conditionalFormatting>
  <conditionalFormatting sqref="P322:P323">
    <cfRule type="expression" dxfId="9129" priority="1859">
      <formula>Q322="NO SUBSANABLE"</formula>
    </cfRule>
    <cfRule type="expression" dxfId="9128" priority="1860">
      <formula>Q322="REQUERIMIENTOS SUBSANADOS"</formula>
    </cfRule>
    <cfRule type="expression" dxfId="9127" priority="1861">
      <formula>Q322="PENDIENTES POR SUBSANAR"</formula>
    </cfRule>
    <cfRule type="expression" dxfId="9126" priority="1862">
      <formula>Q322="SIN OBSERVACIÓN"</formula>
    </cfRule>
    <cfRule type="containsBlanks" dxfId="9125" priority="1863">
      <formula>LEN(TRIM(P322))=0</formula>
    </cfRule>
  </conditionalFormatting>
  <conditionalFormatting sqref="N326:N327">
    <cfRule type="expression" dxfId="9124" priority="1856">
      <formula>N326=" "</formula>
    </cfRule>
    <cfRule type="expression" dxfId="9123" priority="1857">
      <formula>N326="NO PRESENTÓ CERTIFICADO"</formula>
    </cfRule>
    <cfRule type="expression" dxfId="9122" priority="1858">
      <formula>N326="PRESENTÓ CERTIFICADO"</formula>
    </cfRule>
  </conditionalFormatting>
  <conditionalFormatting sqref="O326:O327">
    <cfRule type="cellIs" dxfId="9121" priority="1838" operator="equal">
      <formula>"PENDIENTE POR DESCRIPCIÓN"</formula>
    </cfRule>
    <cfRule type="cellIs" dxfId="9120" priority="1839" operator="equal">
      <formula>"DESCRIPCIÓN INSUFICIENTE"</formula>
    </cfRule>
    <cfRule type="cellIs" dxfId="9119" priority="1840" operator="equal">
      <formula>"NO ESTÁ ACORDE A ITEM 5.2.2 (T.R.)"</formula>
    </cfRule>
    <cfRule type="cellIs" dxfId="9118" priority="1841" operator="equal">
      <formula>"ACORDE A ITEM 5.2.2 (T.R.)"</formula>
    </cfRule>
    <cfRule type="cellIs" dxfId="9117" priority="1848" operator="equal">
      <formula>"PENDIENTE POR DESCRIPCIÓN"</formula>
    </cfRule>
    <cfRule type="cellIs" dxfId="9116" priority="1850" operator="equal">
      <formula>"DESCRIPCIÓN INSUFICIENTE"</formula>
    </cfRule>
    <cfRule type="cellIs" dxfId="9115" priority="1851" operator="equal">
      <formula>"NO ESTÁ ACORDE A ITEM 5.2.1 (T.R.)"</formula>
    </cfRule>
    <cfRule type="cellIs" dxfId="9114" priority="1852" operator="equal">
      <formula>"ACORDE A ITEM 5.2.1 (T.R.)"</formula>
    </cfRule>
  </conditionalFormatting>
  <conditionalFormatting sqref="Q326:Q327">
    <cfRule type="containsBlanks" dxfId="9113" priority="1843">
      <formula>LEN(TRIM(Q326))=0</formula>
    </cfRule>
    <cfRule type="cellIs" dxfId="9112" priority="1849" operator="equal">
      <formula>"REQUERIMIENTOS SUBSANADOS"</formula>
    </cfRule>
    <cfRule type="containsText" dxfId="9111" priority="1853" operator="containsText" text="NO SUBSANABLE">
      <formula>NOT(ISERROR(SEARCH("NO SUBSANABLE",Q326)))</formula>
    </cfRule>
    <cfRule type="containsText" dxfId="9110" priority="1854" operator="containsText" text="PENDIENTES POR SUBSANAR">
      <formula>NOT(ISERROR(SEARCH("PENDIENTES POR SUBSANAR",Q326)))</formula>
    </cfRule>
    <cfRule type="containsText" dxfId="9109" priority="1855" operator="containsText" text="SIN OBSERVACIÓN">
      <formula>NOT(ISERROR(SEARCH("SIN OBSERVACIÓN",Q326)))</formula>
    </cfRule>
  </conditionalFormatting>
  <conditionalFormatting sqref="R326:R327">
    <cfRule type="containsBlanks" dxfId="9108" priority="1842">
      <formula>LEN(TRIM(R326))=0</formula>
    </cfRule>
    <cfRule type="cellIs" dxfId="9107" priority="1844" operator="equal">
      <formula>"NO CUMPLEN CON LO SOLICITADO"</formula>
    </cfRule>
    <cfRule type="cellIs" dxfId="9106" priority="1845" operator="equal">
      <formula>"CUMPLEN CON LO SOLICITADO"</formula>
    </cfRule>
    <cfRule type="cellIs" dxfId="9105" priority="1846" operator="equal">
      <formula>"PENDIENTES"</formula>
    </cfRule>
    <cfRule type="cellIs" dxfId="9104" priority="1847" operator="equal">
      <formula>"NINGUNO"</formula>
    </cfRule>
  </conditionalFormatting>
  <conditionalFormatting sqref="P326:P327">
    <cfRule type="expression" dxfId="9103" priority="1833">
      <formula>Q326="NO SUBSANABLE"</formula>
    </cfRule>
    <cfRule type="expression" dxfId="9102" priority="1834">
      <formula>Q326="REQUERIMIENTOS SUBSANADOS"</formula>
    </cfRule>
    <cfRule type="expression" dxfId="9101" priority="1835">
      <formula>Q326="PENDIENTES POR SUBSANAR"</formula>
    </cfRule>
    <cfRule type="expression" dxfId="9100" priority="1836">
      <formula>Q326="SIN OBSERVACIÓN"</formula>
    </cfRule>
    <cfRule type="containsBlanks" dxfId="9099" priority="1837">
      <formula>LEN(TRIM(P326))=0</formula>
    </cfRule>
  </conditionalFormatting>
  <conditionalFormatting sqref="J310:J313 J317">
    <cfRule type="cellIs" dxfId="9098" priority="1831" operator="equal">
      <formula>"NO CUMPLE"</formula>
    </cfRule>
    <cfRule type="cellIs" dxfId="9097" priority="1832" operator="equal">
      <formula>"CUMPLE"</formula>
    </cfRule>
  </conditionalFormatting>
  <conditionalFormatting sqref="J318:J321">
    <cfRule type="cellIs" dxfId="9096" priority="1829" operator="equal">
      <formula>"NO CUMPLE"</formula>
    </cfRule>
    <cfRule type="cellIs" dxfId="9095" priority="1830" operator="equal">
      <formula>"CUMPLE"</formula>
    </cfRule>
  </conditionalFormatting>
  <conditionalFormatting sqref="J322:J325">
    <cfRule type="cellIs" dxfId="9094" priority="1827" operator="equal">
      <formula>"NO CUMPLE"</formula>
    </cfRule>
    <cfRule type="cellIs" dxfId="9093" priority="1828" operator="equal">
      <formula>"CUMPLE"</formula>
    </cfRule>
  </conditionalFormatting>
  <conditionalFormatting sqref="J326:J329">
    <cfRule type="cellIs" dxfId="9092" priority="1825" operator="equal">
      <formula>"NO CUMPLE"</formula>
    </cfRule>
    <cfRule type="cellIs" dxfId="9091" priority="1826" operator="equal">
      <formula>"CUMPLE"</formula>
    </cfRule>
  </conditionalFormatting>
  <conditionalFormatting sqref="S310:S311">
    <cfRule type="cellIs" dxfId="9090" priority="1823" operator="greaterThan">
      <formula>0</formula>
    </cfRule>
    <cfRule type="top10" dxfId="9089" priority="1824" rank="10"/>
  </conditionalFormatting>
  <conditionalFormatting sqref="N310">
    <cfRule type="expression" dxfId="9088" priority="1820">
      <formula>N310=" "</formula>
    </cfRule>
    <cfRule type="expression" dxfId="9087" priority="1821">
      <formula>N310="NO PRESENTÓ CERTIFICADO"</formula>
    </cfRule>
    <cfRule type="expression" dxfId="9086" priority="1822">
      <formula>N310="PRESENTÓ CERTIFICADO"</formula>
    </cfRule>
  </conditionalFormatting>
  <conditionalFormatting sqref="P310">
    <cfRule type="expression" dxfId="9085" priority="1807">
      <formula>Q310="NO SUBSANABLE"</formula>
    </cfRule>
    <cfRule type="expression" dxfId="9084" priority="1809">
      <formula>Q310="REQUERIMIENTOS SUBSANADOS"</formula>
    </cfRule>
    <cfRule type="expression" dxfId="9083" priority="1810">
      <formula>Q310="PENDIENTES POR SUBSANAR"</formula>
    </cfRule>
    <cfRule type="expression" dxfId="9082" priority="1815">
      <formula>Q310="SIN OBSERVACIÓN"</formula>
    </cfRule>
    <cfRule type="containsBlanks" dxfId="9081" priority="1816">
      <formula>LEN(TRIM(P310))=0</formula>
    </cfRule>
  </conditionalFormatting>
  <conditionalFormatting sqref="O310">
    <cfRule type="cellIs" dxfId="9080" priority="1797" operator="equal">
      <formula>"PENDIENTE POR DESCRIPCIÓN"</formula>
    </cfRule>
    <cfRule type="cellIs" dxfId="9079" priority="1798" operator="equal">
      <formula>"DESCRIPCIÓN INSUFICIENTE"</formula>
    </cfRule>
    <cfRule type="cellIs" dxfId="9078" priority="1799" operator="equal">
      <formula>"NO ESTÁ ACORDE A ITEM 5.2.2 (T.R.)"</formula>
    </cfRule>
    <cfRule type="cellIs" dxfId="9077" priority="1800" operator="equal">
      <formula>"ACORDE A ITEM 5.2.2 (T.R.)"</formula>
    </cfRule>
    <cfRule type="cellIs" dxfId="9076" priority="1808" operator="equal">
      <formula>"PENDIENTE POR DESCRIPCIÓN"</formula>
    </cfRule>
    <cfRule type="cellIs" dxfId="9075" priority="1812" operator="equal">
      <formula>"DESCRIPCIÓN INSUFICIENTE"</formula>
    </cfRule>
    <cfRule type="cellIs" dxfId="9074" priority="1813" operator="equal">
      <formula>"NO ESTÁ ACORDE A ITEM 5.2.1 (T.R.)"</formula>
    </cfRule>
    <cfRule type="cellIs" dxfId="9073" priority="1814" operator="equal">
      <formula>"ACORDE A ITEM 5.2.1 (T.R.)"</formula>
    </cfRule>
  </conditionalFormatting>
  <conditionalFormatting sqref="Q310">
    <cfRule type="containsBlanks" dxfId="9072" priority="1802">
      <formula>LEN(TRIM(Q310))=0</formula>
    </cfRule>
    <cfRule type="cellIs" dxfId="9071" priority="1811" operator="equal">
      <formula>"REQUERIMIENTOS SUBSANADOS"</formula>
    </cfRule>
    <cfRule type="containsText" dxfId="9070" priority="1817" operator="containsText" text="NO SUBSANABLE">
      <formula>NOT(ISERROR(SEARCH("NO SUBSANABLE",Q310)))</formula>
    </cfRule>
    <cfRule type="containsText" dxfId="9069" priority="1818" operator="containsText" text="PENDIENTES POR SUBSANAR">
      <formula>NOT(ISERROR(SEARCH("PENDIENTES POR SUBSANAR",Q310)))</formula>
    </cfRule>
    <cfRule type="containsText" dxfId="9068" priority="1819" operator="containsText" text="SIN OBSERVACIÓN">
      <formula>NOT(ISERROR(SEARCH("SIN OBSERVACIÓN",Q310)))</formula>
    </cfRule>
  </conditionalFormatting>
  <conditionalFormatting sqref="R310">
    <cfRule type="containsBlanks" dxfId="9067" priority="1801">
      <formula>LEN(TRIM(R310))=0</formula>
    </cfRule>
    <cfRule type="cellIs" dxfId="9066" priority="1803" operator="equal">
      <formula>"NO CUMPLEN CON LO SOLICITADO"</formula>
    </cfRule>
    <cfRule type="cellIs" dxfId="9065" priority="1804" operator="equal">
      <formula>"CUMPLEN CON LO SOLICITADO"</formula>
    </cfRule>
    <cfRule type="cellIs" dxfId="9064" priority="1805" operator="equal">
      <formula>"PENDIENTES"</formula>
    </cfRule>
    <cfRule type="cellIs" dxfId="9063" priority="1806" operator="equal">
      <formula>"NINGUNO"</formula>
    </cfRule>
  </conditionalFormatting>
  <conditionalFormatting sqref="K310">
    <cfRule type="expression" dxfId="9062" priority="1793">
      <formula>J310="NO CUMPLE"</formula>
    </cfRule>
    <cfRule type="expression" dxfId="9061" priority="1794">
      <formula>J310="CUMPLE"</formula>
    </cfRule>
  </conditionalFormatting>
  <conditionalFormatting sqref="K311">
    <cfRule type="expression" dxfId="9060" priority="1791">
      <formula>J311="NO CUMPLE"</formula>
    </cfRule>
    <cfRule type="expression" dxfId="9059" priority="1792">
      <formula>J311="CUMPLE"</formula>
    </cfRule>
  </conditionalFormatting>
  <conditionalFormatting sqref="M310">
    <cfRule type="expression" dxfId="9058" priority="1789">
      <formula>L310="NO CUMPLE"</formula>
    </cfRule>
    <cfRule type="expression" dxfId="9057" priority="1790">
      <formula>L310="CUMPLE"</formula>
    </cfRule>
  </conditionalFormatting>
  <conditionalFormatting sqref="L310:L313">
    <cfRule type="cellIs" dxfId="9056" priority="1787" operator="equal">
      <formula>"NO CUMPLE"</formula>
    </cfRule>
    <cfRule type="cellIs" dxfId="9055" priority="1788" operator="equal">
      <formula>"CUMPLE"</formula>
    </cfRule>
  </conditionalFormatting>
  <conditionalFormatting sqref="M311:M313">
    <cfRule type="expression" dxfId="9054" priority="1785">
      <formula>L311="NO CUMPLE"</formula>
    </cfRule>
    <cfRule type="expression" dxfId="9053" priority="1786">
      <formula>L311="CUMPLE"</formula>
    </cfRule>
  </conditionalFormatting>
  <conditionalFormatting sqref="K313">
    <cfRule type="expression" dxfId="9052" priority="1795">
      <formula>J314="NO CUMPLE"</formula>
    </cfRule>
    <cfRule type="expression" dxfId="9051" priority="1796">
      <formula>J314="CUMPLE"</formula>
    </cfRule>
  </conditionalFormatting>
  <conditionalFormatting sqref="K313">
    <cfRule type="expression" dxfId="9050" priority="1783">
      <formula>J314="NO CUMPLE"</formula>
    </cfRule>
    <cfRule type="expression" dxfId="9049" priority="1784">
      <formula>J314="CUMPLE"</formula>
    </cfRule>
  </conditionalFormatting>
  <conditionalFormatting sqref="M314">
    <cfRule type="expression" dxfId="9048" priority="1775">
      <formula>L314="NO CUMPLE"</formula>
    </cfRule>
    <cfRule type="expression" dxfId="9047" priority="1776">
      <formula>L314="CUMPLE"</formula>
    </cfRule>
  </conditionalFormatting>
  <conditionalFormatting sqref="L314:L317">
    <cfRule type="cellIs" dxfId="9046" priority="1773" operator="equal">
      <formula>"NO CUMPLE"</formula>
    </cfRule>
    <cfRule type="cellIs" dxfId="9045" priority="1774" operator="equal">
      <formula>"CUMPLE"</formula>
    </cfRule>
  </conditionalFormatting>
  <conditionalFormatting sqref="M315:M317">
    <cfRule type="expression" dxfId="9044" priority="1771">
      <formula>L315="NO CUMPLE"</formula>
    </cfRule>
    <cfRule type="expression" dxfId="9043" priority="1772">
      <formula>L315="CUMPLE"</formula>
    </cfRule>
  </conditionalFormatting>
  <conditionalFormatting sqref="K317">
    <cfRule type="expression" dxfId="9042" priority="1781">
      <formula>J318="NO CUMPLE"</formula>
    </cfRule>
    <cfRule type="expression" dxfId="9041" priority="1782">
      <formula>J318="CUMPLE"</formula>
    </cfRule>
  </conditionalFormatting>
  <conditionalFormatting sqref="K317">
    <cfRule type="expression" dxfId="9040" priority="1769">
      <formula>J318="NO CUMPLE"</formula>
    </cfRule>
    <cfRule type="expression" dxfId="9039" priority="1770">
      <formula>J318="CUMPLE"</formula>
    </cfRule>
  </conditionalFormatting>
  <conditionalFormatting sqref="K318">
    <cfRule type="expression" dxfId="9038" priority="1765">
      <formula>J318="NO CUMPLE"</formula>
    </cfRule>
    <cfRule type="expression" dxfId="9037" priority="1766">
      <formula>J318="CUMPLE"</formula>
    </cfRule>
  </conditionalFormatting>
  <conditionalFormatting sqref="K319">
    <cfRule type="expression" dxfId="9036" priority="1763">
      <formula>J319="NO CUMPLE"</formula>
    </cfRule>
    <cfRule type="expression" dxfId="9035" priority="1764">
      <formula>J319="CUMPLE"</formula>
    </cfRule>
  </conditionalFormatting>
  <conditionalFormatting sqref="M318">
    <cfRule type="expression" dxfId="9034" priority="1761">
      <formula>L318="NO CUMPLE"</formula>
    </cfRule>
    <cfRule type="expression" dxfId="9033" priority="1762">
      <formula>L318="CUMPLE"</formula>
    </cfRule>
  </conditionalFormatting>
  <conditionalFormatting sqref="L318:L321">
    <cfRule type="cellIs" dxfId="9032" priority="1759" operator="equal">
      <formula>"NO CUMPLE"</formula>
    </cfRule>
    <cfRule type="cellIs" dxfId="9031" priority="1760" operator="equal">
      <formula>"CUMPLE"</formula>
    </cfRule>
  </conditionalFormatting>
  <conditionalFormatting sqref="M319:M321">
    <cfRule type="expression" dxfId="9030" priority="1757">
      <formula>L319="NO CUMPLE"</formula>
    </cfRule>
    <cfRule type="expression" dxfId="9029" priority="1758">
      <formula>L319="CUMPLE"</formula>
    </cfRule>
  </conditionalFormatting>
  <conditionalFormatting sqref="K320:K321">
    <cfRule type="expression" dxfId="9028" priority="1767">
      <formula>J321="NO CUMPLE"</formula>
    </cfRule>
    <cfRule type="expression" dxfId="9027" priority="1768">
      <formula>J321="CUMPLE"</formula>
    </cfRule>
  </conditionalFormatting>
  <conditionalFormatting sqref="K321">
    <cfRule type="expression" dxfId="9026" priority="1755">
      <formula>J322="NO CUMPLE"</formula>
    </cfRule>
    <cfRule type="expression" dxfId="9025" priority="1756">
      <formula>J322="CUMPLE"</formula>
    </cfRule>
  </conditionalFormatting>
  <conditionalFormatting sqref="K322">
    <cfRule type="expression" dxfId="9024" priority="1751">
      <formula>J322="NO CUMPLE"</formula>
    </cfRule>
    <cfRule type="expression" dxfId="9023" priority="1752">
      <formula>J322="CUMPLE"</formula>
    </cfRule>
  </conditionalFormatting>
  <conditionalFormatting sqref="K323">
    <cfRule type="expression" dxfId="9022" priority="1749">
      <formula>J323="NO CUMPLE"</formula>
    </cfRule>
    <cfRule type="expression" dxfId="9021" priority="1750">
      <formula>J323="CUMPLE"</formula>
    </cfRule>
  </conditionalFormatting>
  <conditionalFormatting sqref="M322">
    <cfRule type="expression" dxfId="9020" priority="1747">
      <formula>L322="NO CUMPLE"</formula>
    </cfRule>
    <cfRule type="expression" dxfId="9019" priority="1748">
      <formula>L322="CUMPLE"</formula>
    </cfRule>
  </conditionalFormatting>
  <conditionalFormatting sqref="L322:L325">
    <cfRule type="cellIs" dxfId="9018" priority="1745" operator="equal">
      <formula>"NO CUMPLE"</formula>
    </cfRule>
    <cfRule type="cellIs" dxfId="9017" priority="1746" operator="equal">
      <formula>"CUMPLE"</formula>
    </cfRule>
  </conditionalFormatting>
  <conditionalFormatting sqref="M323:M325">
    <cfRule type="expression" dxfId="9016" priority="1743">
      <formula>L323="NO CUMPLE"</formula>
    </cfRule>
    <cfRule type="expression" dxfId="9015" priority="1744">
      <formula>L323="CUMPLE"</formula>
    </cfRule>
  </conditionalFormatting>
  <conditionalFormatting sqref="K324:K325">
    <cfRule type="expression" dxfId="9014" priority="1753">
      <formula>J325="NO CUMPLE"</formula>
    </cfRule>
    <cfRule type="expression" dxfId="9013" priority="1754">
      <formula>J325="CUMPLE"</formula>
    </cfRule>
  </conditionalFormatting>
  <conditionalFormatting sqref="K325">
    <cfRule type="expression" dxfId="9012" priority="1741">
      <formula>J326="NO CUMPLE"</formula>
    </cfRule>
    <cfRule type="expression" dxfId="9011" priority="1742">
      <formula>J326="CUMPLE"</formula>
    </cfRule>
  </conditionalFormatting>
  <conditionalFormatting sqref="K326">
    <cfRule type="expression" dxfId="9010" priority="1737">
      <formula>J326="NO CUMPLE"</formula>
    </cfRule>
    <cfRule type="expression" dxfId="9009" priority="1738">
      <formula>J326="CUMPLE"</formula>
    </cfRule>
  </conditionalFormatting>
  <conditionalFormatting sqref="K327">
    <cfRule type="expression" dxfId="9008" priority="1735">
      <formula>J327="NO CUMPLE"</formula>
    </cfRule>
    <cfRule type="expression" dxfId="9007" priority="1736">
      <formula>J327="CUMPLE"</formula>
    </cfRule>
  </conditionalFormatting>
  <conditionalFormatting sqref="M326">
    <cfRule type="expression" dxfId="9006" priority="1733">
      <formula>L326="NO CUMPLE"</formula>
    </cfRule>
    <cfRule type="expression" dxfId="9005" priority="1734">
      <formula>L326="CUMPLE"</formula>
    </cfRule>
  </conditionalFormatting>
  <conditionalFormatting sqref="L326:L329">
    <cfRule type="cellIs" dxfId="9004" priority="1731" operator="equal">
      <formula>"NO CUMPLE"</formula>
    </cfRule>
    <cfRule type="cellIs" dxfId="9003" priority="1732" operator="equal">
      <formula>"CUMPLE"</formula>
    </cfRule>
  </conditionalFormatting>
  <conditionalFormatting sqref="M327:M329">
    <cfRule type="expression" dxfId="9002" priority="1729">
      <formula>L327="NO CUMPLE"</formula>
    </cfRule>
    <cfRule type="expression" dxfId="9001" priority="1730">
      <formula>L327="CUMPLE"</formula>
    </cfRule>
  </conditionalFormatting>
  <conditionalFormatting sqref="K328:K329">
    <cfRule type="expression" dxfId="9000" priority="1739">
      <formula>J329="NO CUMPLE"</formula>
    </cfRule>
    <cfRule type="expression" dxfId="8999" priority="1740">
      <formula>J329="CUMPLE"</formula>
    </cfRule>
  </conditionalFormatting>
  <conditionalFormatting sqref="K329">
    <cfRule type="expression" dxfId="8998" priority="1727">
      <formula>J330="NO CUMPLE"</formula>
    </cfRule>
    <cfRule type="expression" dxfId="8997" priority="1728">
      <formula>J330="CUMPLE"</formula>
    </cfRule>
  </conditionalFormatting>
  <conditionalFormatting sqref="T357">
    <cfRule type="cellIs" dxfId="8996" priority="1725" operator="equal">
      <formula>"NO CUMPLE"</formula>
    </cfRule>
    <cfRule type="cellIs" dxfId="8995" priority="1726" operator="equal">
      <formula>"CUMPLE"</formula>
    </cfRule>
  </conditionalFormatting>
  <conditionalFormatting sqref="B357">
    <cfRule type="cellIs" dxfId="8994" priority="1723" operator="equal">
      <formula>"NO CUMPLE CON LA EXPERIENCIA REQUERIDA"</formula>
    </cfRule>
    <cfRule type="cellIs" dxfId="8993" priority="1724" operator="equal">
      <formula>"CUMPLE CON LA EXPERIENCIA REQUERIDA"</formula>
    </cfRule>
  </conditionalFormatting>
  <conditionalFormatting sqref="H337:H338 H341:H342 H345:H346 H349:H350 H353:H354">
    <cfRule type="notContainsBlanks" dxfId="8992" priority="1722">
      <formula>LEN(TRIM(H337))&gt;0</formula>
    </cfRule>
  </conditionalFormatting>
  <conditionalFormatting sqref="G337:G338">
    <cfRule type="notContainsBlanks" dxfId="8991" priority="1721">
      <formula>LEN(TRIM(G337))&gt;0</formula>
    </cfRule>
  </conditionalFormatting>
  <conditionalFormatting sqref="F337:F338">
    <cfRule type="notContainsBlanks" dxfId="8990" priority="1720">
      <formula>LEN(TRIM(F337))&gt;0</formula>
    </cfRule>
  </conditionalFormatting>
  <conditionalFormatting sqref="E337:E338">
    <cfRule type="notContainsBlanks" dxfId="8989" priority="1719">
      <formula>LEN(TRIM(E337))&gt;0</formula>
    </cfRule>
  </conditionalFormatting>
  <conditionalFormatting sqref="D337:D338">
    <cfRule type="notContainsBlanks" dxfId="8988" priority="1718">
      <formula>LEN(TRIM(D337))&gt;0</formula>
    </cfRule>
  </conditionalFormatting>
  <conditionalFormatting sqref="C337:C338">
    <cfRule type="notContainsBlanks" dxfId="8987" priority="1717">
      <formula>LEN(TRIM(C337))&gt;0</formula>
    </cfRule>
  </conditionalFormatting>
  <conditionalFormatting sqref="I337:I338">
    <cfRule type="notContainsBlanks" dxfId="8986" priority="1716">
      <formula>LEN(TRIM(I337))&gt;0</formula>
    </cfRule>
  </conditionalFormatting>
  <conditionalFormatting sqref="T337:T338">
    <cfRule type="cellIs" dxfId="8985" priority="1714" operator="equal">
      <formula>"NO"</formula>
    </cfRule>
    <cfRule type="cellIs" dxfId="8984" priority="1715" operator="equal">
      <formula>"SI"</formula>
    </cfRule>
  </conditionalFormatting>
  <conditionalFormatting sqref="S341:S342">
    <cfRule type="cellIs" dxfId="8983" priority="1712" operator="greaterThan">
      <formula>0</formula>
    </cfRule>
    <cfRule type="top10" dxfId="8982" priority="1713" rank="10"/>
  </conditionalFormatting>
  <conditionalFormatting sqref="S345:S346">
    <cfRule type="cellIs" dxfId="8981" priority="1710" operator="greaterThan">
      <formula>0</formula>
    </cfRule>
    <cfRule type="top10" dxfId="8980" priority="1711" rank="10"/>
  </conditionalFormatting>
  <conditionalFormatting sqref="G345:G346">
    <cfRule type="notContainsBlanks" dxfId="8979" priority="1709">
      <formula>LEN(TRIM(G345))&gt;0</formula>
    </cfRule>
  </conditionalFormatting>
  <conditionalFormatting sqref="F345:F346">
    <cfRule type="notContainsBlanks" dxfId="8978" priority="1708">
      <formula>LEN(TRIM(F345))&gt;0</formula>
    </cfRule>
  </conditionalFormatting>
  <conditionalFormatting sqref="E345:E346">
    <cfRule type="notContainsBlanks" dxfId="8977" priority="1707">
      <formula>LEN(TRIM(E345))&gt;0</formula>
    </cfRule>
  </conditionalFormatting>
  <conditionalFormatting sqref="D345:D346">
    <cfRule type="notContainsBlanks" dxfId="8976" priority="1706">
      <formula>LEN(TRIM(D345))&gt;0</formula>
    </cfRule>
  </conditionalFormatting>
  <conditionalFormatting sqref="C345:C346">
    <cfRule type="notContainsBlanks" dxfId="8975" priority="1705">
      <formula>LEN(TRIM(C345))&gt;0</formula>
    </cfRule>
  </conditionalFormatting>
  <conditionalFormatting sqref="I345:I346">
    <cfRule type="notContainsBlanks" dxfId="8974" priority="1704">
      <formula>LEN(TRIM(I345))&gt;0</formula>
    </cfRule>
  </conditionalFormatting>
  <conditionalFormatting sqref="S349:S350">
    <cfRule type="cellIs" dxfId="8973" priority="1702" operator="greaterThan">
      <formula>0</formula>
    </cfRule>
    <cfRule type="top10" dxfId="8972" priority="1703" rank="10"/>
  </conditionalFormatting>
  <conditionalFormatting sqref="S353:S354">
    <cfRule type="cellIs" dxfId="8971" priority="1700" operator="greaterThan">
      <formula>0</formula>
    </cfRule>
    <cfRule type="top10" dxfId="8970" priority="1701" rank="10"/>
  </conditionalFormatting>
  <conditionalFormatting sqref="G353:G354">
    <cfRule type="notContainsBlanks" dxfId="8969" priority="1699">
      <formula>LEN(TRIM(G353))&gt;0</formula>
    </cfRule>
  </conditionalFormatting>
  <conditionalFormatting sqref="F353:F354">
    <cfRule type="notContainsBlanks" dxfId="8968" priority="1698">
      <formula>LEN(TRIM(F353))&gt;0</formula>
    </cfRule>
  </conditionalFormatting>
  <conditionalFormatting sqref="E353:E354">
    <cfRule type="notContainsBlanks" dxfId="8967" priority="1697">
      <formula>LEN(TRIM(E353))&gt;0</formula>
    </cfRule>
  </conditionalFormatting>
  <conditionalFormatting sqref="D353:D354">
    <cfRule type="notContainsBlanks" dxfId="8966" priority="1696">
      <formula>LEN(TRIM(D353))&gt;0</formula>
    </cfRule>
  </conditionalFormatting>
  <conditionalFormatting sqref="C353:C354">
    <cfRule type="notContainsBlanks" dxfId="8965" priority="1695">
      <formula>LEN(TRIM(C353))&gt;0</formula>
    </cfRule>
  </conditionalFormatting>
  <conditionalFormatting sqref="I353:I354">
    <cfRule type="notContainsBlanks" dxfId="8964" priority="1694">
      <formula>LEN(TRIM(I353))&gt;0</formula>
    </cfRule>
  </conditionalFormatting>
  <conditionalFormatting sqref="G341:G342">
    <cfRule type="notContainsBlanks" dxfId="8963" priority="1693">
      <formula>LEN(TRIM(G341))&gt;0</formula>
    </cfRule>
  </conditionalFormatting>
  <conditionalFormatting sqref="F341:F342">
    <cfRule type="notContainsBlanks" dxfId="8962" priority="1692">
      <formula>LEN(TRIM(F341))&gt;0</formula>
    </cfRule>
  </conditionalFormatting>
  <conditionalFormatting sqref="E341:E342">
    <cfRule type="notContainsBlanks" dxfId="8961" priority="1691">
      <formula>LEN(TRIM(E341))&gt;0</formula>
    </cfRule>
  </conditionalFormatting>
  <conditionalFormatting sqref="D341:D342">
    <cfRule type="notContainsBlanks" dxfId="8960" priority="1690">
      <formula>LEN(TRIM(D341))&gt;0</formula>
    </cfRule>
  </conditionalFormatting>
  <conditionalFormatting sqref="C341:C342">
    <cfRule type="notContainsBlanks" dxfId="8959" priority="1689">
      <formula>LEN(TRIM(C341))&gt;0</formula>
    </cfRule>
  </conditionalFormatting>
  <conditionalFormatting sqref="G349:G350">
    <cfRule type="notContainsBlanks" dxfId="8958" priority="1688">
      <formula>LEN(TRIM(G349))&gt;0</formula>
    </cfRule>
  </conditionalFormatting>
  <conditionalFormatting sqref="F349:F350">
    <cfRule type="notContainsBlanks" dxfId="8957" priority="1687">
      <formula>LEN(TRIM(F349))&gt;0</formula>
    </cfRule>
  </conditionalFormatting>
  <conditionalFormatting sqref="E349:E350">
    <cfRule type="notContainsBlanks" dxfId="8956" priority="1686">
      <formula>LEN(TRIM(E349))&gt;0</formula>
    </cfRule>
  </conditionalFormatting>
  <conditionalFormatting sqref="D349:D350">
    <cfRule type="notContainsBlanks" dxfId="8955" priority="1685">
      <formula>LEN(TRIM(D349))&gt;0</formula>
    </cfRule>
  </conditionalFormatting>
  <conditionalFormatting sqref="C349:C350">
    <cfRule type="notContainsBlanks" dxfId="8954" priority="1684">
      <formula>LEN(TRIM(C349))&gt;0</formula>
    </cfRule>
  </conditionalFormatting>
  <conditionalFormatting sqref="I341:I342">
    <cfRule type="notContainsBlanks" dxfId="8953" priority="1683">
      <formula>LEN(TRIM(I341))&gt;0</formula>
    </cfRule>
  </conditionalFormatting>
  <conditionalFormatting sqref="I349:I350">
    <cfRule type="notContainsBlanks" dxfId="8952" priority="1682">
      <formula>LEN(TRIM(I349))&gt;0</formula>
    </cfRule>
  </conditionalFormatting>
  <conditionalFormatting sqref="S357">
    <cfRule type="expression" dxfId="8951" priority="1680">
      <formula>$S$33&gt;0</formula>
    </cfRule>
    <cfRule type="cellIs" dxfId="8950" priority="1681" operator="equal">
      <formula>0</formula>
    </cfRule>
  </conditionalFormatting>
  <conditionalFormatting sqref="S358">
    <cfRule type="expression" dxfId="8949" priority="1678">
      <formula>$S$33&gt;0</formula>
    </cfRule>
    <cfRule type="cellIs" dxfId="8948" priority="1679" operator="equal">
      <formula>0</formula>
    </cfRule>
  </conditionalFormatting>
  <conditionalFormatting sqref="U337:U340">
    <cfRule type="cellIs" dxfId="8947" priority="1676" operator="equal">
      <formula>0</formula>
    </cfRule>
    <cfRule type="cellIs" dxfId="8946" priority="1677" operator="equal">
      <formula>1</formula>
    </cfRule>
  </conditionalFormatting>
  <conditionalFormatting sqref="U345:U348">
    <cfRule type="cellIs" dxfId="8945" priority="1672" operator="equal">
      <formula>0</formula>
    </cfRule>
    <cfRule type="cellIs" dxfId="8944" priority="1673" operator="equal">
      <formula>1</formula>
    </cfRule>
  </conditionalFormatting>
  <conditionalFormatting sqref="U349:U352">
    <cfRule type="cellIs" dxfId="8943" priority="1670" operator="equal">
      <formula>0</formula>
    </cfRule>
    <cfRule type="cellIs" dxfId="8942" priority="1671" operator="equal">
      <formula>1</formula>
    </cfRule>
  </conditionalFormatting>
  <conditionalFormatting sqref="U353:U356">
    <cfRule type="cellIs" dxfId="8941" priority="1668" operator="equal">
      <formula>0</formula>
    </cfRule>
    <cfRule type="cellIs" dxfId="8940" priority="1669" operator="equal">
      <formula>1</formula>
    </cfRule>
  </conditionalFormatting>
  <conditionalFormatting sqref="N341:N342">
    <cfRule type="expression" dxfId="8939" priority="1665">
      <formula>N341=" "</formula>
    </cfRule>
    <cfRule type="expression" dxfId="8938" priority="1666">
      <formula>N341="NO PRESENTÓ CERTIFICADO"</formula>
    </cfRule>
    <cfRule type="expression" dxfId="8937" priority="1667">
      <formula>N341="PRESENTÓ CERTIFICADO"</formula>
    </cfRule>
  </conditionalFormatting>
  <conditionalFormatting sqref="O341:O342">
    <cfRule type="cellIs" dxfId="8936" priority="1647" operator="equal">
      <formula>"PENDIENTE POR DESCRIPCIÓN"</formula>
    </cfRule>
    <cfRule type="cellIs" dxfId="8935" priority="1648" operator="equal">
      <formula>"DESCRIPCIÓN INSUFICIENTE"</formula>
    </cfRule>
    <cfRule type="cellIs" dxfId="8934" priority="1649" operator="equal">
      <formula>"NO ESTÁ ACORDE A ITEM 5.2.2 (T.R.)"</formula>
    </cfRule>
    <cfRule type="cellIs" dxfId="8933" priority="1650" operator="equal">
      <formula>"ACORDE A ITEM 5.2.2 (T.R.)"</formula>
    </cfRule>
    <cfRule type="cellIs" dxfId="8932" priority="1657" operator="equal">
      <formula>"PENDIENTE POR DESCRIPCIÓN"</formula>
    </cfRule>
    <cfRule type="cellIs" dxfId="8931" priority="1659" operator="equal">
      <formula>"DESCRIPCIÓN INSUFICIENTE"</formula>
    </cfRule>
    <cfRule type="cellIs" dxfId="8930" priority="1660" operator="equal">
      <formula>"NO ESTÁ ACORDE A ITEM 5.2.1 (T.R.)"</formula>
    </cfRule>
    <cfRule type="cellIs" dxfId="8929" priority="1661" operator="equal">
      <formula>"ACORDE A ITEM 5.2.1 (T.R.)"</formula>
    </cfRule>
  </conditionalFormatting>
  <conditionalFormatting sqref="Q341:Q342">
    <cfRule type="containsBlanks" dxfId="8928" priority="1652">
      <formula>LEN(TRIM(Q341))=0</formula>
    </cfRule>
    <cfRule type="cellIs" dxfId="8927" priority="1658" operator="equal">
      <formula>"REQUERIMIENTOS SUBSANADOS"</formula>
    </cfRule>
    <cfRule type="containsText" dxfId="8926" priority="1662" operator="containsText" text="NO SUBSANABLE">
      <formula>NOT(ISERROR(SEARCH("NO SUBSANABLE",Q341)))</formula>
    </cfRule>
    <cfRule type="containsText" dxfId="8925" priority="1663" operator="containsText" text="PENDIENTES POR SUBSANAR">
      <formula>NOT(ISERROR(SEARCH("PENDIENTES POR SUBSANAR",Q341)))</formula>
    </cfRule>
    <cfRule type="containsText" dxfId="8924" priority="1664" operator="containsText" text="SIN OBSERVACIÓN">
      <formula>NOT(ISERROR(SEARCH("SIN OBSERVACIÓN",Q341)))</formula>
    </cfRule>
  </conditionalFormatting>
  <conditionalFormatting sqref="R341:R342">
    <cfRule type="containsBlanks" dxfId="8923" priority="1651">
      <formula>LEN(TRIM(R341))=0</formula>
    </cfRule>
    <cfRule type="cellIs" dxfId="8922" priority="1653" operator="equal">
      <formula>"NO CUMPLEN CON LO SOLICITADO"</formula>
    </cfRule>
    <cfRule type="cellIs" dxfId="8921" priority="1654" operator="equal">
      <formula>"CUMPLEN CON LO SOLICITADO"</formula>
    </cfRule>
    <cfRule type="cellIs" dxfId="8920" priority="1655" operator="equal">
      <formula>"PENDIENTES"</formula>
    </cfRule>
    <cfRule type="cellIs" dxfId="8919" priority="1656" operator="equal">
      <formula>"NINGUNO"</formula>
    </cfRule>
  </conditionalFormatting>
  <conditionalFormatting sqref="P341:P342">
    <cfRule type="expression" dxfId="8918" priority="1642">
      <formula>Q341="NO SUBSANABLE"</formula>
    </cfRule>
    <cfRule type="expression" dxfId="8917" priority="1643">
      <formula>Q341="REQUERIMIENTOS SUBSANADOS"</formula>
    </cfRule>
    <cfRule type="expression" dxfId="8916" priority="1644">
      <formula>Q341="PENDIENTES POR SUBSANAR"</formula>
    </cfRule>
    <cfRule type="expression" dxfId="8915" priority="1645">
      <formula>Q341="SIN OBSERVACIÓN"</formula>
    </cfRule>
    <cfRule type="containsBlanks" dxfId="8914" priority="1646">
      <formula>LEN(TRIM(P341))=0</formula>
    </cfRule>
  </conditionalFormatting>
  <conditionalFormatting sqref="N345:N346">
    <cfRule type="expression" dxfId="8913" priority="1639">
      <formula>N345=" "</formula>
    </cfRule>
    <cfRule type="expression" dxfId="8912" priority="1640">
      <formula>N345="NO PRESENTÓ CERTIFICADO"</formula>
    </cfRule>
    <cfRule type="expression" dxfId="8911" priority="1641">
      <formula>N345="PRESENTÓ CERTIFICADO"</formula>
    </cfRule>
  </conditionalFormatting>
  <conditionalFormatting sqref="O345:O346">
    <cfRule type="cellIs" dxfId="8910" priority="1621" operator="equal">
      <formula>"PENDIENTE POR DESCRIPCIÓN"</formula>
    </cfRule>
    <cfRule type="cellIs" dxfId="8909" priority="1622" operator="equal">
      <formula>"DESCRIPCIÓN INSUFICIENTE"</formula>
    </cfRule>
    <cfRule type="cellIs" dxfId="8908" priority="1623" operator="equal">
      <formula>"NO ESTÁ ACORDE A ITEM 5.2.2 (T.R.)"</formula>
    </cfRule>
    <cfRule type="cellIs" dxfId="8907" priority="1624" operator="equal">
      <formula>"ACORDE A ITEM 5.2.2 (T.R.)"</formula>
    </cfRule>
    <cfRule type="cellIs" dxfId="8906" priority="1631" operator="equal">
      <formula>"PENDIENTE POR DESCRIPCIÓN"</formula>
    </cfRule>
    <cfRule type="cellIs" dxfId="8905" priority="1633" operator="equal">
      <formula>"DESCRIPCIÓN INSUFICIENTE"</formula>
    </cfRule>
    <cfRule type="cellIs" dxfId="8904" priority="1634" operator="equal">
      <formula>"NO ESTÁ ACORDE A ITEM 5.2.1 (T.R.)"</formula>
    </cfRule>
    <cfRule type="cellIs" dxfId="8903" priority="1635" operator="equal">
      <formula>"ACORDE A ITEM 5.2.1 (T.R.)"</formula>
    </cfRule>
  </conditionalFormatting>
  <conditionalFormatting sqref="Q345:Q346">
    <cfRule type="containsBlanks" dxfId="8902" priority="1626">
      <formula>LEN(TRIM(Q345))=0</formula>
    </cfRule>
    <cfRule type="cellIs" dxfId="8901" priority="1632" operator="equal">
      <formula>"REQUERIMIENTOS SUBSANADOS"</formula>
    </cfRule>
    <cfRule type="containsText" dxfId="8900" priority="1636" operator="containsText" text="NO SUBSANABLE">
      <formula>NOT(ISERROR(SEARCH("NO SUBSANABLE",Q345)))</formula>
    </cfRule>
    <cfRule type="containsText" dxfId="8899" priority="1637" operator="containsText" text="PENDIENTES POR SUBSANAR">
      <formula>NOT(ISERROR(SEARCH("PENDIENTES POR SUBSANAR",Q345)))</formula>
    </cfRule>
    <cfRule type="containsText" dxfId="8898" priority="1638" operator="containsText" text="SIN OBSERVACIÓN">
      <formula>NOT(ISERROR(SEARCH("SIN OBSERVACIÓN",Q345)))</formula>
    </cfRule>
  </conditionalFormatting>
  <conditionalFormatting sqref="R345:R346">
    <cfRule type="containsBlanks" dxfId="8897" priority="1625">
      <formula>LEN(TRIM(R345))=0</formula>
    </cfRule>
    <cfRule type="cellIs" dxfId="8896" priority="1627" operator="equal">
      <formula>"NO CUMPLEN CON LO SOLICITADO"</formula>
    </cfRule>
    <cfRule type="cellIs" dxfId="8895" priority="1628" operator="equal">
      <formula>"CUMPLEN CON LO SOLICITADO"</formula>
    </cfRule>
    <cfRule type="cellIs" dxfId="8894" priority="1629" operator="equal">
      <formula>"PENDIENTES"</formula>
    </cfRule>
    <cfRule type="cellIs" dxfId="8893" priority="1630" operator="equal">
      <formula>"NINGUNO"</formula>
    </cfRule>
  </conditionalFormatting>
  <conditionalFormatting sqref="P345:P346">
    <cfRule type="expression" dxfId="8892" priority="1616">
      <formula>Q345="NO SUBSANABLE"</formula>
    </cfRule>
    <cfRule type="expression" dxfId="8891" priority="1617">
      <formula>Q345="REQUERIMIENTOS SUBSANADOS"</formula>
    </cfRule>
    <cfRule type="expression" dxfId="8890" priority="1618">
      <formula>Q345="PENDIENTES POR SUBSANAR"</formula>
    </cfRule>
    <cfRule type="expression" dxfId="8889" priority="1619">
      <formula>Q345="SIN OBSERVACIÓN"</formula>
    </cfRule>
    <cfRule type="containsBlanks" dxfId="8888" priority="1620">
      <formula>LEN(TRIM(P345))=0</formula>
    </cfRule>
  </conditionalFormatting>
  <conditionalFormatting sqref="N349:N350">
    <cfRule type="expression" dxfId="8887" priority="1613">
      <formula>N349=" "</formula>
    </cfRule>
    <cfRule type="expression" dxfId="8886" priority="1614">
      <formula>N349="NO PRESENTÓ CERTIFICADO"</formula>
    </cfRule>
    <cfRule type="expression" dxfId="8885" priority="1615">
      <formula>N349="PRESENTÓ CERTIFICADO"</formula>
    </cfRule>
  </conditionalFormatting>
  <conditionalFormatting sqref="O349:O350">
    <cfRule type="cellIs" dxfId="8884" priority="1595" operator="equal">
      <formula>"PENDIENTE POR DESCRIPCIÓN"</formula>
    </cfRule>
    <cfRule type="cellIs" dxfId="8883" priority="1596" operator="equal">
      <formula>"DESCRIPCIÓN INSUFICIENTE"</formula>
    </cfRule>
    <cfRule type="cellIs" dxfId="8882" priority="1597" operator="equal">
      <formula>"NO ESTÁ ACORDE A ITEM 5.2.2 (T.R.)"</formula>
    </cfRule>
    <cfRule type="cellIs" dxfId="8881" priority="1598" operator="equal">
      <formula>"ACORDE A ITEM 5.2.2 (T.R.)"</formula>
    </cfRule>
    <cfRule type="cellIs" dxfId="8880" priority="1605" operator="equal">
      <formula>"PENDIENTE POR DESCRIPCIÓN"</formula>
    </cfRule>
    <cfRule type="cellIs" dxfId="8879" priority="1607" operator="equal">
      <formula>"DESCRIPCIÓN INSUFICIENTE"</formula>
    </cfRule>
    <cfRule type="cellIs" dxfId="8878" priority="1608" operator="equal">
      <formula>"NO ESTÁ ACORDE A ITEM 5.2.1 (T.R.)"</formula>
    </cfRule>
    <cfRule type="cellIs" dxfId="8877" priority="1609" operator="equal">
      <formula>"ACORDE A ITEM 5.2.1 (T.R.)"</formula>
    </cfRule>
  </conditionalFormatting>
  <conditionalFormatting sqref="Q349:Q350">
    <cfRule type="containsBlanks" dxfId="8876" priority="1600">
      <formula>LEN(TRIM(Q349))=0</formula>
    </cfRule>
    <cfRule type="cellIs" dxfId="8875" priority="1606" operator="equal">
      <formula>"REQUERIMIENTOS SUBSANADOS"</formula>
    </cfRule>
    <cfRule type="containsText" dxfId="8874" priority="1610" operator="containsText" text="NO SUBSANABLE">
      <formula>NOT(ISERROR(SEARCH("NO SUBSANABLE",Q349)))</formula>
    </cfRule>
    <cfRule type="containsText" dxfId="8873" priority="1611" operator="containsText" text="PENDIENTES POR SUBSANAR">
      <formula>NOT(ISERROR(SEARCH("PENDIENTES POR SUBSANAR",Q349)))</formula>
    </cfRule>
    <cfRule type="containsText" dxfId="8872" priority="1612" operator="containsText" text="SIN OBSERVACIÓN">
      <formula>NOT(ISERROR(SEARCH("SIN OBSERVACIÓN",Q349)))</formula>
    </cfRule>
  </conditionalFormatting>
  <conditionalFormatting sqref="R349:R350">
    <cfRule type="containsBlanks" dxfId="8871" priority="1599">
      <formula>LEN(TRIM(R349))=0</formula>
    </cfRule>
    <cfRule type="cellIs" dxfId="8870" priority="1601" operator="equal">
      <formula>"NO CUMPLEN CON LO SOLICITADO"</formula>
    </cfRule>
    <cfRule type="cellIs" dxfId="8869" priority="1602" operator="equal">
      <formula>"CUMPLEN CON LO SOLICITADO"</formula>
    </cfRule>
    <cfRule type="cellIs" dxfId="8868" priority="1603" operator="equal">
      <formula>"PENDIENTES"</formula>
    </cfRule>
    <cfRule type="cellIs" dxfId="8867" priority="1604" operator="equal">
      <formula>"NINGUNO"</formula>
    </cfRule>
  </conditionalFormatting>
  <conditionalFormatting sqref="P349:P350">
    <cfRule type="expression" dxfId="8866" priority="1590">
      <formula>Q349="NO SUBSANABLE"</formula>
    </cfRule>
    <cfRule type="expression" dxfId="8865" priority="1591">
      <formula>Q349="REQUERIMIENTOS SUBSANADOS"</formula>
    </cfRule>
    <cfRule type="expression" dxfId="8864" priority="1592">
      <formula>Q349="PENDIENTES POR SUBSANAR"</formula>
    </cfRule>
    <cfRule type="expression" dxfId="8863" priority="1593">
      <formula>Q349="SIN OBSERVACIÓN"</formula>
    </cfRule>
    <cfRule type="containsBlanks" dxfId="8862" priority="1594">
      <formula>LEN(TRIM(P349))=0</formula>
    </cfRule>
  </conditionalFormatting>
  <conditionalFormatting sqref="N353:N354">
    <cfRule type="expression" dxfId="8861" priority="1587">
      <formula>N353=" "</formula>
    </cfRule>
    <cfRule type="expression" dxfId="8860" priority="1588">
      <formula>N353="NO PRESENTÓ CERTIFICADO"</formula>
    </cfRule>
    <cfRule type="expression" dxfId="8859" priority="1589">
      <formula>N353="PRESENTÓ CERTIFICADO"</formula>
    </cfRule>
  </conditionalFormatting>
  <conditionalFormatting sqref="O353:O354">
    <cfRule type="cellIs" dxfId="8858" priority="1569" operator="equal">
      <formula>"PENDIENTE POR DESCRIPCIÓN"</formula>
    </cfRule>
    <cfRule type="cellIs" dxfId="8857" priority="1570" operator="equal">
      <formula>"DESCRIPCIÓN INSUFICIENTE"</formula>
    </cfRule>
    <cfRule type="cellIs" dxfId="8856" priority="1571" operator="equal">
      <formula>"NO ESTÁ ACORDE A ITEM 5.2.2 (T.R.)"</formula>
    </cfRule>
    <cfRule type="cellIs" dxfId="8855" priority="1572" operator="equal">
      <formula>"ACORDE A ITEM 5.2.2 (T.R.)"</formula>
    </cfRule>
    <cfRule type="cellIs" dxfId="8854" priority="1579" operator="equal">
      <formula>"PENDIENTE POR DESCRIPCIÓN"</formula>
    </cfRule>
    <cfRule type="cellIs" dxfId="8853" priority="1581" operator="equal">
      <formula>"DESCRIPCIÓN INSUFICIENTE"</formula>
    </cfRule>
    <cfRule type="cellIs" dxfId="8852" priority="1582" operator="equal">
      <formula>"NO ESTÁ ACORDE A ITEM 5.2.1 (T.R.)"</formula>
    </cfRule>
    <cfRule type="cellIs" dxfId="8851" priority="1583" operator="equal">
      <formula>"ACORDE A ITEM 5.2.1 (T.R.)"</formula>
    </cfRule>
  </conditionalFormatting>
  <conditionalFormatting sqref="Q353:Q354">
    <cfRule type="containsBlanks" dxfId="8850" priority="1574">
      <formula>LEN(TRIM(Q353))=0</formula>
    </cfRule>
    <cfRule type="cellIs" dxfId="8849" priority="1580" operator="equal">
      <formula>"REQUERIMIENTOS SUBSANADOS"</formula>
    </cfRule>
    <cfRule type="containsText" dxfId="8848" priority="1584" operator="containsText" text="NO SUBSANABLE">
      <formula>NOT(ISERROR(SEARCH("NO SUBSANABLE",Q353)))</formula>
    </cfRule>
    <cfRule type="containsText" dxfId="8847" priority="1585" operator="containsText" text="PENDIENTES POR SUBSANAR">
      <formula>NOT(ISERROR(SEARCH("PENDIENTES POR SUBSANAR",Q353)))</formula>
    </cfRule>
    <cfRule type="containsText" dxfId="8846" priority="1586" operator="containsText" text="SIN OBSERVACIÓN">
      <formula>NOT(ISERROR(SEARCH("SIN OBSERVACIÓN",Q353)))</formula>
    </cfRule>
  </conditionalFormatting>
  <conditionalFormatting sqref="R353:R354">
    <cfRule type="containsBlanks" dxfId="8845" priority="1573">
      <formula>LEN(TRIM(R353))=0</formula>
    </cfRule>
    <cfRule type="cellIs" dxfId="8844" priority="1575" operator="equal">
      <formula>"NO CUMPLEN CON LO SOLICITADO"</formula>
    </cfRule>
    <cfRule type="cellIs" dxfId="8843" priority="1576" operator="equal">
      <formula>"CUMPLEN CON LO SOLICITADO"</formula>
    </cfRule>
    <cfRule type="cellIs" dxfId="8842" priority="1577" operator="equal">
      <formula>"PENDIENTES"</formula>
    </cfRule>
    <cfRule type="cellIs" dxfId="8841" priority="1578" operator="equal">
      <formula>"NINGUNO"</formula>
    </cfRule>
  </conditionalFormatting>
  <conditionalFormatting sqref="P353:P354">
    <cfRule type="expression" dxfId="8840" priority="1564">
      <formula>Q353="NO SUBSANABLE"</formula>
    </cfRule>
    <cfRule type="expression" dxfId="8839" priority="1565">
      <formula>Q353="REQUERIMIENTOS SUBSANADOS"</formula>
    </cfRule>
    <cfRule type="expression" dxfId="8838" priority="1566">
      <formula>Q353="PENDIENTES POR SUBSANAR"</formula>
    </cfRule>
    <cfRule type="expression" dxfId="8837" priority="1567">
      <formula>Q353="SIN OBSERVACIÓN"</formula>
    </cfRule>
    <cfRule type="containsBlanks" dxfId="8836" priority="1568">
      <formula>LEN(TRIM(P353))=0</formula>
    </cfRule>
  </conditionalFormatting>
  <conditionalFormatting sqref="J337:J344">
    <cfRule type="cellIs" dxfId="8835" priority="1562" operator="equal">
      <formula>"NO CUMPLE"</formula>
    </cfRule>
    <cfRule type="cellIs" dxfId="8834" priority="1563" operator="equal">
      <formula>"CUMPLE"</formula>
    </cfRule>
  </conditionalFormatting>
  <conditionalFormatting sqref="J345:J348">
    <cfRule type="cellIs" dxfId="8833" priority="1560" operator="equal">
      <formula>"NO CUMPLE"</formula>
    </cfRule>
    <cfRule type="cellIs" dxfId="8832" priority="1561" operator="equal">
      <formula>"CUMPLE"</formula>
    </cfRule>
  </conditionalFormatting>
  <conditionalFormatting sqref="J349:J352">
    <cfRule type="cellIs" dxfId="8831" priority="1558" operator="equal">
      <formula>"NO CUMPLE"</formula>
    </cfRule>
    <cfRule type="cellIs" dxfId="8830" priority="1559" operator="equal">
      <formula>"CUMPLE"</formula>
    </cfRule>
  </conditionalFormatting>
  <conditionalFormatting sqref="J353:J356">
    <cfRule type="cellIs" dxfId="8829" priority="1556" operator="equal">
      <formula>"NO CUMPLE"</formula>
    </cfRule>
    <cfRule type="cellIs" dxfId="8828" priority="1557" operator="equal">
      <formula>"CUMPLE"</formula>
    </cfRule>
  </conditionalFormatting>
  <conditionalFormatting sqref="S337:S338">
    <cfRule type="cellIs" dxfId="8827" priority="1554" operator="greaterThan">
      <formula>0</formula>
    </cfRule>
    <cfRule type="top10" dxfId="8826" priority="1555" rank="10"/>
  </conditionalFormatting>
  <conditionalFormatting sqref="N337">
    <cfRule type="expression" dxfId="8825" priority="1551">
      <formula>N337=" "</formula>
    </cfRule>
    <cfRule type="expression" dxfId="8824" priority="1552">
      <formula>N337="NO PRESENTÓ CERTIFICADO"</formula>
    </cfRule>
    <cfRule type="expression" dxfId="8823" priority="1553">
      <formula>N337="PRESENTÓ CERTIFICADO"</formula>
    </cfRule>
  </conditionalFormatting>
  <conditionalFormatting sqref="P337">
    <cfRule type="expression" dxfId="8822" priority="1538">
      <formula>Q337="NO SUBSANABLE"</formula>
    </cfRule>
    <cfRule type="expression" dxfId="8821" priority="1540">
      <formula>Q337="REQUERIMIENTOS SUBSANADOS"</formula>
    </cfRule>
    <cfRule type="expression" dxfId="8820" priority="1541">
      <formula>Q337="PENDIENTES POR SUBSANAR"</formula>
    </cfRule>
    <cfRule type="expression" dxfId="8819" priority="1546">
      <formula>Q337="SIN OBSERVACIÓN"</formula>
    </cfRule>
    <cfRule type="containsBlanks" dxfId="8818" priority="1547">
      <formula>LEN(TRIM(P337))=0</formula>
    </cfRule>
  </conditionalFormatting>
  <conditionalFormatting sqref="O337">
    <cfRule type="cellIs" dxfId="8817" priority="1528" operator="equal">
      <formula>"PENDIENTE POR DESCRIPCIÓN"</formula>
    </cfRule>
    <cfRule type="cellIs" dxfId="8816" priority="1529" operator="equal">
      <formula>"DESCRIPCIÓN INSUFICIENTE"</formula>
    </cfRule>
    <cfRule type="cellIs" dxfId="8815" priority="1530" operator="equal">
      <formula>"NO ESTÁ ACORDE A ITEM 5.2.2 (T.R.)"</formula>
    </cfRule>
    <cfRule type="cellIs" dxfId="8814" priority="1531" operator="equal">
      <formula>"ACORDE A ITEM 5.2.2 (T.R.)"</formula>
    </cfRule>
    <cfRule type="cellIs" dxfId="8813" priority="1539" operator="equal">
      <formula>"PENDIENTE POR DESCRIPCIÓN"</formula>
    </cfRule>
    <cfRule type="cellIs" dxfId="8812" priority="1543" operator="equal">
      <formula>"DESCRIPCIÓN INSUFICIENTE"</formula>
    </cfRule>
    <cfRule type="cellIs" dxfId="8811" priority="1544" operator="equal">
      <formula>"NO ESTÁ ACORDE A ITEM 5.2.1 (T.R.)"</formula>
    </cfRule>
    <cfRule type="cellIs" dxfId="8810" priority="1545" operator="equal">
      <formula>"ACORDE A ITEM 5.2.1 (T.R.)"</formula>
    </cfRule>
  </conditionalFormatting>
  <conditionalFormatting sqref="Q337">
    <cfRule type="containsBlanks" dxfId="8809" priority="1533">
      <formula>LEN(TRIM(Q337))=0</formula>
    </cfRule>
    <cfRule type="cellIs" dxfId="8808" priority="1542" operator="equal">
      <formula>"REQUERIMIENTOS SUBSANADOS"</formula>
    </cfRule>
    <cfRule type="containsText" dxfId="8807" priority="1548" operator="containsText" text="NO SUBSANABLE">
      <formula>NOT(ISERROR(SEARCH("NO SUBSANABLE",Q337)))</formula>
    </cfRule>
    <cfRule type="containsText" dxfId="8806" priority="1549" operator="containsText" text="PENDIENTES POR SUBSANAR">
      <formula>NOT(ISERROR(SEARCH("PENDIENTES POR SUBSANAR",Q337)))</formula>
    </cfRule>
    <cfRule type="containsText" dxfId="8805" priority="1550" operator="containsText" text="SIN OBSERVACIÓN">
      <formula>NOT(ISERROR(SEARCH("SIN OBSERVACIÓN",Q337)))</formula>
    </cfRule>
  </conditionalFormatting>
  <conditionalFormatting sqref="R337">
    <cfRule type="containsBlanks" dxfId="8804" priority="1532">
      <formula>LEN(TRIM(R337))=0</formula>
    </cfRule>
    <cfRule type="cellIs" dxfId="8803" priority="1534" operator="equal">
      <formula>"NO CUMPLEN CON LO SOLICITADO"</formula>
    </cfRule>
    <cfRule type="cellIs" dxfId="8802" priority="1535" operator="equal">
      <formula>"CUMPLEN CON LO SOLICITADO"</formula>
    </cfRule>
    <cfRule type="cellIs" dxfId="8801" priority="1536" operator="equal">
      <formula>"PENDIENTES"</formula>
    </cfRule>
    <cfRule type="cellIs" dxfId="8800" priority="1537" operator="equal">
      <formula>"NINGUNO"</formula>
    </cfRule>
  </conditionalFormatting>
  <conditionalFormatting sqref="K337">
    <cfRule type="expression" dxfId="8799" priority="1524">
      <formula>J337="NO CUMPLE"</formula>
    </cfRule>
    <cfRule type="expression" dxfId="8798" priority="1525">
      <formula>J337="CUMPLE"</formula>
    </cfRule>
  </conditionalFormatting>
  <conditionalFormatting sqref="K338">
    <cfRule type="expression" dxfId="8797" priority="1522">
      <formula>J338="NO CUMPLE"</formula>
    </cfRule>
    <cfRule type="expression" dxfId="8796" priority="1523">
      <formula>J338="CUMPLE"</formula>
    </cfRule>
  </conditionalFormatting>
  <conditionalFormatting sqref="M337">
    <cfRule type="expression" dxfId="8795" priority="1520">
      <formula>L337="NO CUMPLE"</formula>
    </cfRule>
    <cfRule type="expression" dxfId="8794" priority="1521">
      <formula>L337="CUMPLE"</formula>
    </cfRule>
  </conditionalFormatting>
  <conditionalFormatting sqref="L337:L340">
    <cfRule type="cellIs" dxfId="8793" priority="1518" operator="equal">
      <formula>"NO CUMPLE"</formula>
    </cfRule>
    <cfRule type="cellIs" dxfId="8792" priority="1519" operator="equal">
      <formula>"CUMPLE"</formula>
    </cfRule>
  </conditionalFormatting>
  <conditionalFormatting sqref="M338:M340">
    <cfRule type="expression" dxfId="8791" priority="1516">
      <formula>L338="NO CUMPLE"</formula>
    </cfRule>
    <cfRule type="expression" dxfId="8790" priority="1517">
      <formula>L338="CUMPLE"</formula>
    </cfRule>
  </conditionalFormatting>
  <conditionalFormatting sqref="K340">
    <cfRule type="expression" dxfId="8789" priority="1526">
      <formula>J341="NO CUMPLE"</formula>
    </cfRule>
    <cfRule type="expression" dxfId="8788" priority="1527">
      <formula>J341="CUMPLE"</formula>
    </cfRule>
  </conditionalFormatting>
  <conditionalFormatting sqref="K340">
    <cfRule type="expression" dxfId="8787" priority="1514">
      <formula>J341="NO CUMPLE"</formula>
    </cfRule>
    <cfRule type="expression" dxfId="8786" priority="1515">
      <formula>J341="CUMPLE"</formula>
    </cfRule>
  </conditionalFormatting>
  <conditionalFormatting sqref="K341">
    <cfRule type="expression" dxfId="8785" priority="1510">
      <formula>J341="NO CUMPLE"</formula>
    </cfRule>
    <cfRule type="expression" dxfId="8784" priority="1511">
      <formula>J341="CUMPLE"</formula>
    </cfRule>
  </conditionalFormatting>
  <conditionalFormatting sqref="K342">
    <cfRule type="expression" dxfId="8783" priority="1508">
      <formula>J342="NO CUMPLE"</formula>
    </cfRule>
    <cfRule type="expression" dxfId="8782" priority="1509">
      <formula>J342="CUMPLE"</formula>
    </cfRule>
  </conditionalFormatting>
  <conditionalFormatting sqref="M341">
    <cfRule type="expression" dxfId="8781" priority="1506">
      <formula>L341="NO CUMPLE"</formula>
    </cfRule>
    <cfRule type="expression" dxfId="8780" priority="1507">
      <formula>L341="CUMPLE"</formula>
    </cfRule>
  </conditionalFormatting>
  <conditionalFormatting sqref="L341:L344">
    <cfRule type="cellIs" dxfId="8779" priority="1504" operator="equal">
      <formula>"NO CUMPLE"</formula>
    </cfRule>
    <cfRule type="cellIs" dxfId="8778" priority="1505" operator="equal">
      <formula>"CUMPLE"</formula>
    </cfRule>
  </conditionalFormatting>
  <conditionalFormatting sqref="M342:M344">
    <cfRule type="expression" dxfId="8777" priority="1502">
      <formula>L342="NO CUMPLE"</formula>
    </cfRule>
    <cfRule type="expression" dxfId="8776" priority="1503">
      <formula>L342="CUMPLE"</formula>
    </cfRule>
  </conditionalFormatting>
  <conditionalFormatting sqref="K343:K344">
    <cfRule type="expression" dxfId="8775" priority="1512">
      <formula>J344="NO CUMPLE"</formula>
    </cfRule>
    <cfRule type="expression" dxfId="8774" priority="1513">
      <formula>J344="CUMPLE"</formula>
    </cfRule>
  </conditionalFormatting>
  <conditionalFormatting sqref="K344">
    <cfRule type="expression" dxfId="8773" priority="1500">
      <formula>J345="NO CUMPLE"</formula>
    </cfRule>
    <cfRule type="expression" dxfId="8772" priority="1501">
      <formula>J345="CUMPLE"</formula>
    </cfRule>
  </conditionalFormatting>
  <conditionalFormatting sqref="K345">
    <cfRule type="expression" dxfId="8771" priority="1496">
      <formula>J345="NO CUMPLE"</formula>
    </cfRule>
    <cfRule type="expression" dxfId="8770" priority="1497">
      <formula>J345="CUMPLE"</formula>
    </cfRule>
  </conditionalFormatting>
  <conditionalFormatting sqref="K346">
    <cfRule type="expression" dxfId="8769" priority="1494">
      <formula>J346="NO CUMPLE"</formula>
    </cfRule>
    <cfRule type="expression" dxfId="8768" priority="1495">
      <formula>J346="CUMPLE"</formula>
    </cfRule>
  </conditionalFormatting>
  <conditionalFormatting sqref="M345">
    <cfRule type="expression" dxfId="8767" priority="1492">
      <formula>L345="NO CUMPLE"</formula>
    </cfRule>
    <cfRule type="expression" dxfId="8766" priority="1493">
      <formula>L345="CUMPLE"</formula>
    </cfRule>
  </conditionalFormatting>
  <conditionalFormatting sqref="L345:L348">
    <cfRule type="cellIs" dxfId="8765" priority="1490" operator="equal">
      <formula>"NO CUMPLE"</formula>
    </cfRule>
    <cfRule type="cellIs" dxfId="8764" priority="1491" operator="equal">
      <formula>"CUMPLE"</formula>
    </cfRule>
  </conditionalFormatting>
  <conditionalFormatting sqref="M346:M348">
    <cfRule type="expression" dxfId="8763" priority="1488">
      <formula>L346="NO CUMPLE"</formula>
    </cfRule>
    <cfRule type="expression" dxfId="8762" priority="1489">
      <formula>L346="CUMPLE"</formula>
    </cfRule>
  </conditionalFormatting>
  <conditionalFormatting sqref="K347:K348">
    <cfRule type="expression" dxfId="8761" priority="1498">
      <formula>J348="NO CUMPLE"</formula>
    </cfRule>
    <cfRule type="expression" dxfId="8760" priority="1499">
      <formula>J348="CUMPLE"</formula>
    </cfRule>
  </conditionalFormatting>
  <conditionalFormatting sqref="K348">
    <cfRule type="expression" dxfId="8759" priority="1486">
      <formula>J349="NO CUMPLE"</formula>
    </cfRule>
    <cfRule type="expression" dxfId="8758" priority="1487">
      <formula>J349="CUMPLE"</formula>
    </cfRule>
  </conditionalFormatting>
  <conditionalFormatting sqref="K349">
    <cfRule type="expression" dxfId="8757" priority="1482">
      <formula>J349="NO CUMPLE"</formula>
    </cfRule>
    <cfRule type="expression" dxfId="8756" priority="1483">
      <formula>J349="CUMPLE"</formula>
    </cfRule>
  </conditionalFormatting>
  <conditionalFormatting sqref="K350">
    <cfRule type="expression" dxfId="8755" priority="1480">
      <formula>J350="NO CUMPLE"</formula>
    </cfRule>
    <cfRule type="expression" dxfId="8754" priority="1481">
      <formula>J350="CUMPLE"</formula>
    </cfRule>
  </conditionalFormatting>
  <conditionalFormatting sqref="M349">
    <cfRule type="expression" dxfId="8753" priority="1478">
      <formula>L349="NO CUMPLE"</formula>
    </cfRule>
    <cfRule type="expression" dxfId="8752" priority="1479">
      <formula>L349="CUMPLE"</formula>
    </cfRule>
  </conditionalFormatting>
  <conditionalFormatting sqref="L349:L352">
    <cfRule type="cellIs" dxfId="8751" priority="1476" operator="equal">
      <formula>"NO CUMPLE"</formula>
    </cfRule>
    <cfRule type="cellIs" dxfId="8750" priority="1477" operator="equal">
      <formula>"CUMPLE"</formula>
    </cfRule>
  </conditionalFormatting>
  <conditionalFormatting sqref="M350:M352">
    <cfRule type="expression" dxfId="8749" priority="1474">
      <formula>L350="NO CUMPLE"</formula>
    </cfRule>
    <cfRule type="expression" dxfId="8748" priority="1475">
      <formula>L350="CUMPLE"</formula>
    </cfRule>
  </conditionalFormatting>
  <conditionalFormatting sqref="K351:K352">
    <cfRule type="expression" dxfId="8747" priority="1484">
      <formula>J352="NO CUMPLE"</formula>
    </cfRule>
    <cfRule type="expression" dxfId="8746" priority="1485">
      <formula>J352="CUMPLE"</formula>
    </cfRule>
  </conditionalFormatting>
  <conditionalFormatting sqref="K352">
    <cfRule type="expression" dxfId="8745" priority="1472">
      <formula>J353="NO CUMPLE"</formula>
    </cfRule>
    <cfRule type="expression" dxfId="8744" priority="1473">
      <formula>J353="CUMPLE"</formula>
    </cfRule>
  </conditionalFormatting>
  <conditionalFormatting sqref="K353">
    <cfRule type="expression" dxfId="8743" priority="1468">
      <formula>J353="NO CUMPLE"</formula>
    </cfRule>
    <cfRule type="expression" dxfId="8742" priority="1469">
      <formula>J353="CUMPLE"</formula>
    </cfRule>
  </conditionalFormatting>
  <conditionalFormatting sqref="K354">
    <cfRule type="expression" dxfId="8741" priority="1466">
      <formula>J354="NO CUMPLE"</formula>
    </cfRule>
    <cfRule type="expression" dxfId="8740" priority="1467">
      <formula>J354="CUMPLE"</formula>
    </cfRule>
  </conditionalFormatting>
  <conditionalFormatting sqref="M353">
    <cfRule type="expression" dxfId="8739" priority="1464">
      <formula>L353="NO CUMPLE"</formula>
    </cfRule>
    <cfRule type="expression" dxfId="8738" priority="1465">
      <formula>L353="CUMPLE"</formula>
    </cfRule>
  </conditionalFormatting>
  <conditionalFormatting sqref="L353:L356">
    <cfRule type="cellIs" dxfId="8737" priority="1462" operator="equal">
      <formula>"NO CUMPLE"</formula>
    </cfRule>
    <cfRule type="cellIs" dxfId="8736" priority="1463" operator="equal">
      <formula>"CUMPLE"</formula>
    </cfRule>
  </conditionalFormatting>
  <conditionalFormatting sqref="M354:M356">
    <cfRule type="expression" dxfId="8735" priority="1460">
      <formula>L354="NO CUMPLE"</formula>
    </cfRule>
    <cfRule type="expression" dxfId="8734" priority="1461">
      <formula>L354="CUMPLE"</formula>
    </cfRule>
  </conditionalFormatting>
  <conditionalFormatting sqref="K355:K356">
    <cfRule type="expression" dxfId="8733" priority="1470">
      <formula>J356="NO CUMPLE"</formula>
    </cfRule>
    <cfRule type="expression" dxfId="8732" priority="1471">
      <formula>J356="CUMPLE"</formula>
    </cfRule>
  </conditionalFormatting>
  <conditionalFormatting sqref="K356">
    <cfRule type="expression" dxfId="8731" priority="1458">
      <formula>J357="NO CUMPLE"</formula>
    </cfRule>
    <cfRule type="expression" dxfId="8730" priority="1459">
      <formula>J357="CUMPLE"</formula>
    </cfRule>
  </conditionalFormatting>
  <conditionalFormatting sqref="T384">
    <cfRule type="cellIs" dxfId="8729" priority="1456" operator="equal">
      <formula>"NO CUMPLE"</formula>
    </cfRule>
    <cfRule type="cellIs" dxfId="8728" priority="1457" operator="equal">
      <formula>"CUMPLE"</formula>
    </cfRule>
  </conditionalFormatting>
  <conditionalFormatting sqref="B384">
    <cfRule type="cellIs" dxfId="8727" priority="1454" operator="equal">
      <formula>"NO CUMPLE CON LA EXPERIENCIA REQUERIDA"</formula>
    </cfRule>
    <cfRule type="cellIs" dxfId="8726" priority="1455" operator="equal">
      <formula>"CUMPLE CON LA EXPERIENCIA REQUERIDA"</formula>
    </cfRule>
  </conditionalFormatting>
  <conditionalFormatting sqref="H364:H365 H368:H369 H372:H373 H376:H377 H380:H381">
    <cfRule type="notContainsBlanks" dxfId="8725" priority="1453">
      <formula>LEN(TRIM(H364))&gt;0</formula>
    </cfRule>
  </conditionalFormatting>
  <conditionalFormatting sqref="G364:G365">
    <cfRule type="notContainsBlanks" dxfId="8724" priority="1452">
      <formula>LEN(TRIM(G364))&gt;0</formula>
    </cfRule>
  </conditionalFormatting>
  <conditionalFormatting sqref="F364:F365">
    <cfRule type="notContainsBlanks" dxfId="8723" priority="1451">
      <formula>LEN(TRIM(F364))&gt;0</formula>
    </cfRule>
  </conditionalFormatting>
  <conditionalFormatting sqref="E364:E365">
    <cfRule type="notContainsBlanks" dxfId="8722" priority="1450">
      <formula>LEN(TRIM(E364))&gt;0</formula>
    </cfRule>
  </conditionalFormatting>
  <conditionalFormatting sqref="D364:D365">
    <cfRule type="notContainsBlanks" dxfId="8721" priority="1449">
      <formula>LEN(TRIM(D364))&gt;0</formula>
    </cfRule>
  </conditionalFormatting>
  <conditionalFormatting sqref="C364:C365">
    <cfRule type="notContainsBlanks" dxfId="8720" priority="1448">
      <formula>LEN(TRIM(C364))&gt;0</formula>
    </cfRule>
  </conditionalFormatting>
  <conditionalFormatting sqref="I364:I365">
    <cfRule type="notContainsBlanks" dxfId="8719" priority="1447">
      <formula>LEN(TRIM(I364))&gt;0</formula>
    </cfRule>
  </conditionalFormatting>
  <conditionalFormatting sqref="T364:T365">
    <cfRule type="cellIs" dxfId="8718" priority="1445" operator="equal">
      <formula>"NO"</formula>
    </cfRule>
    <cfRule type="cellIs" dxfId="8717" priority="1446" operator="equal">
      <formula>"SI"</formula>
    </cfRule>
  </conditionalFormatting>
  <conditionalFormatting sqref="S368:S369">
    <cfRule type="cellIs" dxfId="8716" priority="1443" operator="greaterThan">
      <formula>0</formula>
    </cfRule>
    <cfRule type="top10" dxfId="8715" priority="1444" rank="10"/>
  </conditionalFormatting>
  <conditionalFormatting sqref="S372:S373">
    <cfRule type="cellIs" dxfId="8714" priority="1441" operator="greaterThan">
      <formula>0</formula>
    </cfRule>
    <cfRule type="top10" dxfId="8713" priority="1442" rank="10"/>
  </conditionalFormatting>
  <conditionalFormatting sqref="G372:G373">
    <cfRule type="notContainsBlanks" dxfId="8712" priority="1440">
      <formula>LEN(TRIM(G372))&gt;0</formula>
    </cfRule>
  </conditionalFormatting>
  <conditionalFormatting sqref="F372:F373">
    <cfRule type="notContainsBlanks" dxfId="8711" priority="1439">
      <formula>LEN(TRIM(F372))&gt;0</formula>
    </cfRule>
  </conditionalFormatting>
  <conditionalFormatting sqref="E372:E373">
    <cfRule type="notContainsBlanks" dxfId="8710" priority="1438">
      <formula>LEN(TRIM(E372))&gt;0</formula>
    </cfRule>
  </conditionalFormatting>
  <conditionalFormatting sqref="D372:D373">
    <cfRule type="notContainsBlanks" dxfId="8709" priority="1437">
      <formula>LEN(TRIM(D372))&gt;0</formula>
    </cfRule>
  </conditionalFormatting>
  <conditionalFormatting sqref="C372:C373">
    <cfRule type="notContainsBlanks" dxfId="8708" priority="1436">
      <formula>LEN(TRIM(C372))&gt;0</formula>
    </cfRule>
  </conditionalFormatting>
  <conditionalFormatting sqref="I372:I373">
    <cfRule type="notContainsBlanks" dxfId="8707" priority="1435">
      <formula>LEN(TRIM(I372))&gt;0</formula>
    </cfRule>
  </conditionalFormatting>
  <conditionalFormatting sqref="S376:S377">
    <cfRule type="cellIs" dxfId="8706" priority="1433" operator="greaterThan">
      <formula>0</formula>
    </cfRule>
    <cfRule type="top10" dxfId="8705" priority="1434" rank="10"/>
  </conditionalFormatting>
  <conditionalFormatting sqref="S380:S381">
    <cfRule type="cellIs" dxfId="8704" priority="1431" operator="greaterThan">
      <formula>0</formula>
    </cfRule>
    <cfRule type="top10" dxfId="8703" priority="1432" rank="10"/>
  </conditionalFormatting>
  <conditionalFormatting sqref="G380:G381">
    <cfRule type="notContainsBlanks" dxfId="8702" priority="1430">
      <formula>LEN(TRIM(G380))&gt;0</formula>
    </cfRule>
  </conditionalFormatting>
  <conditionalFormatting sqref="F380:F381">
    <cfRule type="notContainsBlanks" dxfId="8701" priority="1429">
      <formula>LEN(TRIM(F380))&gt;0</formula>
    </cfRule>
  </conditionalFormatting>
  <conditionalFormatting sqref="E380:E381">
    <cfRule type="notContainsBlanks" dxfId="8700" priority="1428">
      <formula>LEN(TRIM(E380))&gt;0</formula>
    </cfRule>
  </conditionalFormatting>
  <conditionalFormatting sqref="D380:D381">
    <cfRule type="notContainsBlanks" dxfId="8699" priority="1427">
      <formula>LEN(TRIM(D380))&gt;0</formula>
    </cfRule>
  </conditionalFormatting>
  <conditionalFormatting sqref="C380:C381">
    <cfRule type="notContainsBlanks" dxfId="8698" priority="1426">
      <formula>LEN(TRIM(C380))&gt;0</formula>
    </cfRule>
  </conditionalFormatting>
  <conditionalFormatting sqref="I380:I381">
    <cfRule type="notContainsBlanks" dxfId="8697" priority="1425">
      <formula>LEN(TRIM(I380))&gt;0</formula>
    </cfRule>
  </conditionalFormatting>
  <conditionalFormatting sqref="G368:G369">
    <cfRule type="notContainsBlanks" dxfId="8696" priority="1424">
      <formula>LEN(TRIM(G368))&gt;0</formula>
    </cfRule>
  </conditionalFormatting>
  <conditionalFormatting sqref="F368:F369">
    <cfRule type="notContainsBlanks" dxfId="8695" priority="1423">
      <formula>LEN(TRIM(F368))&gt;0</formula>
    </cfRule>
  </conditionalFormatting>
  <conditionalFormatting sqref="E368:E369">
    <cfRule type="notContainsBlanks" dxfId="8694" priority="1422">
      <formula>LEN(TRIM(E368))&gt;0</formula>
    </cfRule>
  </conditionalFormatting>
  <conditionalFormatting sqref="D368:D369">
    <cfRule type="notContainsBlanks" dxfId="8693" priority="1421">
      <formula>LEN(TRIM(D368))&gt;0</formula>
    </cfRule>
  </conditionalFormatting>
  <conditionalFormatting sqref="C368:C369">
    <cfRule type="notContainsBlanks" dxfId="8692" priority="1420">
      <formula>LEN(TRIM(C368))&gt;0</formula>
    </cfRule>
  </conditionalFormatting>
  <conditionalFormatting sqref="G376:G377">
    <cfRule type="notContainsBlanks" dxfId="8691" priority="1419">
      <formula>LEN(TRIM(G376))&gt;0</formula>
    </cfRule>
  </conditionalFormatting>
  <conditionalFormatting sqref="F376:F377">
    <cfRule type="notContainsBlanks" dxfId="8690" priority="1418">
      <formula>LEN(TRIM(F376))&gt;0</formula>
    </cfRule>
  </conditionalFormatting>
  <conditionalFormatting sqref="E376:E377">
    <cfRule type="notContainsBlanks" dxfId="8689" priority="1417">
      <formula>LEN(TRIM(E376))&gt;0</formula>
    </cfRule>
  </conditionalFormatting>
  <conditionalFormatting sqref="D376:D377">
    <cfRule type="notContainsBlanks" dxfId="8688" priority="1416">
      <formula>LEN(TRIM(D376))&gt;0</formula>
    </cfRule>
  </conditionalFormatting>
  <conditionalFormatting sqref="C376:C377">
    <cfRule type="notContainsBlanks" dxfId="8687" priority="1415">
      <formula>LEN(TRIM(C376))&gt;0</formula>
    </cfRule>
  </conditionalFormatting>
  <conditionalFormatting sqref="I368:I369">
    <cfRule type="notContainsBlanks" dxfId="8686" priority="1414">
      <formula>LEN(TRIM(I368))&gt;0</formula>
    </cfRule>
  </conditionalFormatting>
  <conditionalFormatting sqref="I376:I377">
    <cfRule type="notContainsBlanks" dxfId="8685" priority="1413">
      <formula>LEN(TRIM(I376))&gt;0</formula>
    </cfRule>
  </conditionalFormatting>
  <conditionalFormatting sqref="S384">
    <cfRule type="expression" dxfId="8684" priority="1411">
      <formula>$S$33&gt;0</formula>
    </cfRule>
    <cfRule type="cellIs" dxfId="8683" priority="1412" operator="equal">
      <formula>0</formula>
    </cfRule>
  </conditionalFormatting>
  <conditionalFormatting sqref="S385">
    <cfRule type="expression" dxfId="8682" priority="1409">
      <formula>$S$33&gt;0</formula>
    </cfRule>
    <cfRule type="cellIs" dxfId="8681" priority="1410" operator="equal">
      <formula>0</formula>
    </cfRule>
  </conditionalFormatting>
  <conditionalFormatting sqref="U364:U367">
    <cfRule type="cellIs" dxfId="8680" priority="1407" operator="equal">
      <formula>0</formula>
    </cfRule>
    <cfRule type="cellIs" dxfId="8679" priority="1408" operator="equal">
      <formula>1</formula>
    </cfRule>
  </conditionalFormatting>
  <conditionalFormatting sqref="U368:U371">
    <cfRule type="cellIs" dxfId="8678" priority="1405" operator="equal">
      <formula>0</formula>
    </cfRule>
    <cfRule type="cellIs" dxfId="8677" priority="1406" operator="equal">
      <formula>1</formula>
    </cfRule>
  </conditionalFormatting>
  <conditionalFormatting sqref="U372:U375">
    <cfRule type="cellIs" dxfId="8676" priority="1403" operator="equal">
      <formula>0</formula>
    </cfRule>
    <cfRule type="cellIs" dxfId="8675" priority="1404" operator="equal">
      <formula>1</formula>
    </cfRule>
  </conditionalFormatting>
  <conditionalFormatting sqref="U376:U379">
    <cfRule type="cellIs" dxfId="8674" priority="1401" operator="equal">
      <formula>0</formula>
    </cfRule>
    <cfRule type="cellIs" dxfId="8673" priority="1402" operator="equal">
      <formula>1</formula>
    </cfRule>
  </conditionalFormatting>
  <conditionalFormatting sqref="U380:U383">
    <cfRule type="cellIs" dxfId="8672" priority="1399" operator="equal">
      <formula>0</formula>
    </cfRule>
    <cfRule type="cellIs" dxfId="8671" priority="1400" operator="equal">
      <formula>1</formula>
    </cfRule>
  </conditionalFormatting>
  <conditionalFormatting sqref="N368:N369">
    <cfRule type="expression" dxfId="8670" priority="1396">
      <formula>N368=" "</formula>
    </cfRule>
    <cfRule type="expression" dxfId="8669" priority="1397">
      <formula>N368="NO PRESENTÓ CERTIFICADO"</formula>
    </cfRule>
    <cfRule type="expression" dxfId="8668" priority="1398">
      <formula>N368="PRESENTÓ CERTIFICADO"</formula>
    </cfRule>
  </conditionalFormatting>
  <conditionalFormatting sqref="O368:O369">
    <cfRule type="cellIs" dxfId="8667" priority="1378" operator="equal">
      <formula>"PENDIENTE POR DESCRIPCIÓN"</formula>
    </cfRule>
    <cfRule type="cellIs" dxfId="8666" priority="1379" operator="equal">
      <formula>"DESCRIPCIÓN INSUFICIENTE"</formula>
    </cfRule>
    <cfRule type="cellIs" dxfId="8665" priority="1380" operator="equal">
      <formula>"NO ESTÁ ACORDE A ITEM 5.2.2 (T.R.)"</formula>
    </cfRule>
    <cfRule type="cellIs" dxfId="8664" priority="1381" operator="equal">
      <formula>"ACORDE A ITEM 5.2.2 (T.R.)"</formula>
    </cfRule>
    <cfRule type="cellIs" dxfId="8663" priority="1388" operator="equal">
      <formula>"PENDIENTE POR DESCRIPCIÓN"</formula>
    </cfRule>
    <cfRule type="cellIs" dxfId="8662" priority="1390" operator="equal">
      <formula>"DESCRIPCIÓN INSUFICIENTE"</formula>
    </cfRule>
    <cfRule type="cellIs" dxfId="8661" priority="1391" operator="equal">
      <formula>"NO ESTÁ ACORDE A ITEM 5.2.1 (T.R.)"</formula>
    </cfRule>
    <cfRule type="cellIs" dxfId="8660" priority="1392" operator="equal">
      <formula>"ACORDE A ITEM 5.2.1 (T.R.)"</formula>
    </cfRule>
  </conditionalFormatting>
  <conditionalFormatting sqref="Q368:Q369">
    <cfRule type="containsBlanks" dxfId="8659" priority="1383">
      <formula>LEN(TRIM(Q368))=0</formula>
    </cfRule>
    <cfRule type="cellIs" dxfId="8658" priority="1389" operator="equal">
      <formula>"REQUERIMIENTOS SUBSANADOS"</formula>
    </cfRule>
    <cfRule type="containsText" dxfId="8657" priority="1393" operator="containsText" text="NO SUBSANABLE">
      <formula>NOT(ISERROR(SEARCH("NO SUBSANABLE",Q368)))</formula>
    </cfRule>
    <cfRule type="containsText" dxfId="8656" priority="1394" operator="containsText" text="PENDIENTES POR SUBSANAR">
      <formula>NOT(ISERROR(SEARCH("PENDIENTES POR SUBSANAR",Q368)))</formula>
    </cfRule>
    <cfRule type="containsText" dxfId="8655" priority="1395" operator="containsText" text="SIN OBSERVACIÓN">
      <formula>NOT(ISERROR(SEARCH("SIN OBSERVACIÓN",Q368)))</formula>
    </cfRule>
  </conditionalFormatting>
  <conditionalFormatting sqref="R368:R369">
    <cfRule type="containsBlanks" dxfId="8654" priority="1382">
      <formula>LEN(TRIM(R368))=0</formula>
    </cfRule>
    <cfRule type="cellIs" dxfId="8653" priority="1384" operator="equal">
      <formula>"NO CUMPLEN CON LO SOLICITADO"</formula>
    </cfRule>
    <cfRule type="cellIs" dxfId="8652" priority="1385" operator="equal">
      <formula>"CUMPLEN CON LO SOLICITADO"</formula>
    </cfRule>
    <cfRule type="cellIs" dxfId="8651" priority="1386" operator="equal">
      <formula>"PENDIENTES"</formula>
    </cfRule>
    <cfRule type="cellIs" dxfId="8650" priority="1387" operator="equal">
      <formula>"NINGUNO"</formula>
    </cfRule>
  </conditionalFormatting>
  <conditionalFormatting sqref="P368:P369">
    <cfRule type="expression" dxfId="8649" priority="1373">
      <formula>Q368="NO SUBSANABLE"</formula>
    </cfRule>
    <cfRule type="expression" dxfId="8648" priority="1374">
      <formula>Q368="REQUERIMIENTOS SUBSANADOS"</formula>
    </cfRule>
    <cfRule type="expression" dxfId="8647" priority="1375">
      <formula>Q368="PENDIENTES POR SUBSANAR"</formula>
    </cfRule>
    <cfRule type="expression" dxfId="8646" priority="1376">
      <formula>Q368="SIN OBSERVACIÓN"</formula>
    </cfRule>
    <cfRule type="containsBlanks" dxfId="8645" priority="1377">
      <formula>LEN(TRIM(P368))=0</formula>
    </cfRule>
  </conditionalFormatting>
  <conditionalFormatting sqref="N372:N373">
    <cfRule type="expression" dxfId="8644" priority="1370">
      <formula>N372=" "</formula>
    </cfRule>
    <cfRule type="expression" dxfId="8643" priority="1371">
      <formula>N372="NO PRESENTÓ CERTIFICADO"</formula>
    </cfRule>
    <cfRule type="expression" dxfId="8642" priority="1372">
      <formula>N372="PRESENTÓ CERTIFICADO"</formula>
    </cfRule>
  </conditionalFormatting>
  <conditionalFormatting sqref="O372:O373">
    <cfRule type="cellIs" dxfId="8641" priority="1352" operator="equal">
      <formula>"PENDIENTE POR DESCRIPCIÓN"</formula>
    </cfRule>
    <cfRule type="cellIs" dxfId="8640" priority="1353" operator="equal">
      <formula>"DESCRIPCIÓN INSUFICIENTE"</formula>
    </cfRule>
    <cfRule type="cellIs" dxfId="8639" priority="1354" operator="equal">
      <formula>"NO ESTÁ ACORDE A ITEM 5.2.2 (T.R.)"</formula>
    </cfRule>
    <cfRule type="cellIs" dxfId="8638" priority="1355" operator="equal">
      <formula>"ACORDE A ITEM 5.2.2 (T.R.)"</formula>
    </cfRule>
    <cfRule type="cellIs" dxfId="8637" priority="1362" operator="equal">
      <formula>"PENDIENTE POR DESCRIPCIÓN"</formula>
    </cfRule>
    <cfRule type="cellIs" dxfId="8636" priority="1364" operator="equal">
      <formula>"DESCRIPCIÓN INSUFICIENTE"</formula>
    </cfRule>
    <cfRule type="cellIs" dxfId="8635" priority="1365" operator="equal">
      <formula>"NO ESTÁ ACORDE A ITEM 5.2.1 (T.R.)"</formula>
    </cfRule>
    <cfRule type="cellIs" dxfId="8634" priority="1366" operator="equal">
      <formula>"ACORDE A ITEM 5.2.1 (T.R.)"</formula>
    </cfRule>
  </conditionalFormatting>
  <conditionalFormatting sqref="Q372:Q373">
    <cfRule type="containsBlanks" dxfId="8633" priority="1357">
      <formula>LEN(TRIM(Q372))=0</formula>
    </cfRule>
    <cfRule type="cellIs" dxfId="8632" priority="1363" operator="equal">
      <formula>"REQUERIMIENTOS SUBSANADOS"</formula>
    </cfRule>
    <cfRule type="containsText" dxfId="8631" priority="1367" operator="containsText" text="NO SUBSANABLE">
      <formula>NOT(ISERROR(SEARCH("NO SUBSANABLE",Q372)))</formula>
    </cfRule>
    <cfRule type="containsText" dxfId="8630" priority="1368" operator="containsText" text="PENDIENTES POR SUBSANAR">
      <formula>NOT(ISERROR(SEARCH("PENDIENTES POR SUBSANAR",Q372)))</formula>
    </cfRule>
    <cfRule type="containsText" dxfId="8629" priority="1369" operator="containsText" text="SIN OBSERVACIÓN">
      <formula>NOT(ISERROR(SEARCH("SIN OBSERVACIÓN",Q372)))</formula>
    </cfRule>
  </conditionalFormatting>
  <conditionalFormatting sqref="R372:R373">
    <cfRule type="containsBlanks" dxfId="8628" priority="1356">
      <formula>LEN(TRIM(R372))=0</formula>
    </cfRule>
    <cfRule type="cellIs" dxfId="8627" priority="1358" operator="equal">
      <formula>"NO CUMPLEN CON LO SOLICITADO"</formula>
    </cfRule>
    <cfRule type="cellIs" dxfId="8626" priority="1359" operator="equal">
      <formula>"CUMPLEN CON LO SOLICITADO"</formula>
    </cfRule>
    <cfRule type="cellIs" dxfId="8625" priority="1360" operator="equal">
      <formula>"PENDIENTES"</formula>
    </cfRule>
    <cfRule type="cellIs" dxfId="8624" priority="1361" operator="equal">
      <formula>"NINGUNO"</formula>
    </cfRule>
  </conditionalFormatting>
  <conditionalFormatting sqref="P372:P373">
    <cfRule type="expression" dxfId="8623" priority="1347">
      <formula>Q372="NO SUBSANABLE"</formula>
    </cfRule>
    <cfRule type="expression" dxfId="8622" priority="1348">
      <formula>Q372="REQUERIMIENTOS SUBSANADOS"</formula>
    </cfRule>
    <cfRule type="expression" dxfId="8621" priority="1349">
      <formula>Q372="PENDIENTES POR SUBSANAR"</formula>
    </cfRule>
    <cfRule type="expression" dxfId="8620" priority="1350">
      <formula>Q372="SIN OBSERVACIÓN"</formula>
    </cfRule>
    <cfRule type="containsBlanks" dxfId="8619" priority="1351">
      <formula>LEN(TRIM(P372))=0</formula>
    </cfRule>
  </conditionalFormatting>
  <conditionalFormatting sqref="N376:N377">
    <cfRule type="expression" dxfId="8618" priority="1344">
      <formula>N376=" "</formula>
    </cfRule>
    <cfRule type="expression" dxfId="8617" priority="1345">
      <formula>N376="NO PRESENTÓ CERTIFICADO"</formula>
    </cfRule>
    <cfRule type="expression" dxfId="8616" priority="1346">
      <formula>N376="PRESENTÓ CERTIFICADO"</formula>
    </cfRule>
  </conditionalFormatting>
  <conditionalFormatting sqref="O376:O377">
    <cfRule type="cellIs" dxfId="8615" priority="1326" operator="equal">
      <formula>"PENDIENTE POR DESCRIPCIÓN"</formula>
    </cfRule>
    <cfRule type="cellIs" dxfId="8614" priority="1327" operator="equal">
      <formula>"DESCRIPCIÓN INSUFICIENTE"</formula>
    </cfRule>
    <cfRule type="cellIs" dxfId="8613" priority="1328" operator="equal">
      <formula>"NO ESTÁ ACORDE A ITEM 5.2.2 (T.R.)"</formula>
    </cfRule>
    <cfRule type="cellIs" dxfId="8612" priority="1329" operator="equal">
      <formula>"ACORDE A ITEM 5.2.2 (T.R.)"</formula>
    </cfRule>
    <cfRule type="cellIs" dxfId="8611" priority="1336" operator="equal">
      <formula>"PENDIENTE POR DESCRIPCIÓN"</formula>
    </cfRule>
    <cfRule type="cellIs" dxfId="8610" priority="1338" operator="equal">
      <formula>"DESCRIPCIÓN INSUFICIENTE"</formula>
    </cfRule>
    <cfRule type="cellIs" dxfId="8609" priority="1339" operator="equal">
      <formula>"NO ESTÁ ACORDE A ITEM 5.2.1 (T.R.)"</formula>
    </cfRule>
    <cfRule type="cellIs" dxfId="8608" priority="1340" operator="equal">
      <formula>"ACORDE A ITEM 5.2.1 (T.R.)"</formula>
    </cfRule>
  </conditionalFormatting>
  <conditionalFormatting sqref="Q376:Q377">
    <cfRule type="containsBlanks" dxfId="8607" priority="1331">
      <formula>LEN(TRIM(Q376))=0</formula>
    </cfRule>
    <cfRule type="cellIs" dxfId="8606" priority="1337" operator="equal">
      <formula>"REQUERIMIENTOS SUBSANADOS"</formula>
    </cfRule>
    <cfRule type="containsText" dxfId="8605" priority="1341" operator="containsText" text="NO SUBSANABLE">
      <formula>NOT(ISERROR(SEARCH("NO SUBSANABLE",Q376)))</formula>
    </cfRule>
    <cfRule type="containsText" dxfId="8604" priority="1342" operator="containsText" text="PENDIENTES POR SUBSANAR">
      <formula>NOT(ISERROR(SEARCH("PENDIENTES POR SUBSANAR",Q376)))</formula>
    </cfRule>
    <cfRule type="containsText" dxfId="8603" priority="1343" operator="containsText" text="SIN OBSERVACIÓN">
      <formula>NOT(ISERROR(SEARCH("SIN OBSERVACIÓN",Q376)))</formula>
    </cfRule>
  </conditionalFormatting>
  <conditionalFormatting sqref="R376:R377">
    <cfRule type="containsBlanks" dxfId="8602" priority="1330">
      <formula>LEN(TRIM(R376))=0</formula>
    </cfRule>
    <cfRule type="cellIs" dxfId="8601" priority="1332" operator="equal">
      <formula>"NO CUMPLEN CON LO SOLICITADO"</formula>
    </cfRule>
    <cfRule type="cellIs" dxfId="8600" priority="1333" operator="equal">
      <formula>"CUMPLEN CON LO SOLICITADO"</formula>
    </cfRule>
    <cfRule type="cellIs" dxfId="8599" priority="1334" operator="equal">
      <formula>"PENDIENTES"</formula>
    </cfRule>
    <cfRule type="cellIs" dxfId="8598" priority="1335" operator="equal">
      <formula>"NINGUNO"</formula>
    </cfRule>
  </conditionalFormatting>
  <conditionalFormatting sqref="P376:P377">
    <cfRule type="expression" dxfId="8597" priority="1321">
      <formula>Q376="NO SUBSANABLE"</formula>
    </cfRule>
    <cfRule type="expression" dxfId="8596" priority="1322">
      <formula>Q376="REQUERIMIENTOS SUBSANADOS"</formula>
    </cfRule>
    <cfRule type="expression" dxfId="8595" priority="1323">
      <formula>Q376="PENDIENTES POR SUBSANAR"</formula>
    </cfRule>
    <cfRule type="expression" dxfId="8594" priority="1324">
      <formula>Q376="SIN OBSERVACIÓN"</formula>
    </cfRule>
    <cfRule type="containsBlanks" dxfId="8593" priority="1325">
      <formula>LEN(TRIM(P376))=0</formula>
    </cfRule>
  </conditionalFormatting>
  <conditionalFormatting sqref="N380:N381">
    <cfRule type="expression" dxfId="8592" priority="1318">
      <formula>N380=" "</formula>
    </cfRule>
    <cfRule type="expression" dxfId="8591" priority="1319">
      <formula>N380="NO PRESENTÓ CERTIFICADO"</formula>
    </cfRule>
    <cfRule type="expression" dxfId="8590" priority="1320">
      <formula>N380="PRESENTÓ CERTIFICADO"</formula>
    </cfRule>
  </conditionalFormatting>
  <conditionalFormatting sqref="O380:O381">
    <cfRule type="cellIs" dxfId="8589" priority="1300" operator="equal">
      <formula>"PENDIENTE POR DESCRIPCIÓN"</formula>
    </cfRule>
    <cfRule type="cellIs" dxfId="8588" priority="1301" operator="equal">
      <formula>"DESCRIPCIÓN INSUFICIENTE"</formula>
    </cfRule>
    <cfRule type="cellIs" dxfId="8587" priority="1302" operator="equal">
      <formula>"NO ESTÁ ACORDE A ITEM 5.2.2 (T.R.)"</formula>
    </cfRule>
    <cfRule type="cellIs" dxfId="8586" priority="1303" operator="equal">
      <formula>"ACORDE A ITEM 5.2.2 (T.R.)"</formula>
    </cfRule>
    <cfRule type="cellIs" dxfId="8585" priority="1310" operator="equal">
      <formula>"PENDIENTE POR DESCRIPCIÓN"</formula>
    </cfRule>
    <cfRule type="cellIs" dxfId="8584" priority="1312" operator="equal">
      <formula>"DESCRIPCIÓN INSUFICIENTE"</formula>
    </cfRule>
    <cfRule type="cellIs" dxfId="8583" priority="1313" operator="equal">
      <formula>"NO ESTÁ ACORDE A ITEM 5.2.1 (T.R.)"</formula>
    </cfRule>
    <cfRule type="cellIs" dxfId="8582" priority="1314" operator="equal">
      <formula>"ACORDE A ITEM 5.2.1 (T.R.)"</formula>
    </cfRule>
  </conditionalFormatting>
  <conditionalFormatting sqref="Q380:Q381">
    <cfRule type="containsBlanks" dxfId="8581" priority="1305">
      <formula>LEN(TRIM(Q380))=0</formula>
    </cfRule>
    <cfRule type="cellIs" dxfId="8580" priority="1311" operator="equal">
      <formula>"REQUERIMIENTOS SUBSANADOS"</formula>
    </cfRule>
    <cfRule type="containsText" dxfId="8579" priority="1315" operator="containsText" text="NO SUBSANABLE">
      <formula>NOT(ISERROR(SEARCH("NO SUBSANABLE",Q380)))</formula>
    </cfRule>
    <cfRule type="containsText" dxfId="8578" priority="1316" operator="containsText" text="PENDIENTES POR SUBSANAR">
      <formula>NOT(ISERROR(SEARCH("PENDIENTES POR SUBSANAR",Q380)))</formula>
    </cfRule>
    <cfRule type="containsText" dxfId="8577" priority="1317" operator="containsText" text="SIN OBSERVACIÓN">
      <formula>NOT(ISERROR(SEARCH("SIN OBSERVACIÓN",Q380)))</formula>
    </cfRule>
  </conditionalFormatting>
  <conditionalFormatting sqref="R380:R381">
    <cfRule type="containsBlanks" dxfId="8576" priority="1304">
      <formula>LEN(TRIM(R380))=0</formula>
    </cfRule>
    <cfRule type="cellIs" dxfId="8575" priority="1306" operator="equal">
      <formula>"NO CUMPLEN CON LO SOLICITADO"</formula>
    </cfRule>
    <cfRule type="cellIs" dxfId="8574" priority="1307" operator="equal">
      <formula>"CUMPLEN CON LO SOLICITADO"</formula>
    </cfRule>
    <cfRule type="cellIs" dxfId="8573" priority="1308" operator="equal">
      <formula>"PENDIENTES"</formula>
    </cfRule>
    <cfRule type="cellIs" dxfId="8572" priority="1309" operator="equal">
      <formula>"NINGUNO"</formula>
    </cfRule>
  </conditionalFormatting>
  <conditionalFormatting sqref="P380:P381">
    <cfRule type="expression" dxfId="8571" priority="1295">
      <formula>Q380="NO SUBSANABLE"</formula>
    </cfRule>
    <cfRule type="expression" dxfId="8570" priority="1296">
      <formula>Q380="REQUERIMIENTOS SUBSANADOS"</formula>
    </cfRule>
    <cfRule type="expression" dxfId="8569" priority="1297">
      <formula>Q380="PENDIENTES POR SUBSANAR"</formula>
    </cfRule>
    <cfRule type="expression" dxfId="8568" priority="1298">
      <formula>Q380="SIN OBSERVACIÓN"</formula>
    </cfRule>
    <cfRule type="containsBlanks" dxfId="8567" priority="1299">
      <formula>LEN(TRIM(P380))=0</formula>
    </cfRule>
  </conditionalFormatting>
  <conditionalFormatting sqref="J364:J371">
    <cfRule type="cellIs" dxfId="8566" priority="1293" operator="equal">
      <formula>"NO CUMPLE"</formula>
    </cfRule>
    <cfRule type="cellIs" dxfId="8565" priority="1294" operator="equal">
      <formula>"CUMPLE"</formula>
    </cfRule>
  </conditionalFormatting>
  <conditionalFormatting sqref="J372:J375">
    <cfRule type="cellIs" dxfId="8564" priority="1291" operator="equal">
      <formula>"NO CUMPLE"</formula>
    </cfRule>
    <cfRule type="cellIs" dxfId="8563" priority="1292" operator="equal">
      <formula>"CUMPLE"</formula>
    </cfRule>
  </conditionalFormatting>
  <conditionalFormatting sqref="J376:J379">
    <cfRule type="cellIs" dxfId="8562" priority="1289" operator="equal">
      <formula>"NO CUMPLE"</formula>
    </cfRule>
    <cfRule type="cellIs" dxfId="8561" priority="1290" operator="equal">
      <formula>"CUMPLE"</formula>
    </cfRule>
  </conditionalFormatting>
  <conditionalFormatting sqref="J380:J383">
    <cfRule type="cellIs" dxfId="8560" priority="1287" operator="equal">
      <formula>"NO CUMPLE"</formula>
    </cfRule>
    <cfRule type="cellIs" dxfId="8559" priority="1288" operator="equal">
      <formula>"CUMPLE"</formula>
    </cfRule>
  </conditionalFormatting>
  <conditionalFormatting sqref="S364:S365">
    <cfRule type="cellIs" dxfId="8558" priority="1285" operator="greaterThan">
      <formula>0</formula>
    </cfRule>
    <cfRule type="top10" dxfId="8557" priority="1286" rank="10"/>
  </conditionalFormatting>
  <conditionalFormatting sqref="N364">
    <cfRule type="expression" dxfId="8556" priority="1282">
      <formula>N364=" "</formula>
    </cfRule>
    <cfRule type="expression" dxfId="8555" priority="1283">
      <formula>N364="NO PRESENTÓ CERTIFICADO"</formula>
    </cfRule>
    <cfRule type="expression" dxfId="8554" priority="1284">
      <formula>N364="PRESENTÓ CERTIFICADO"</formula>
    </cfRule>
  </conditionalFormatting>
  <conditionalFormatting sqref="P364">
    <cfRule type="expression" dxfId="8553" priority="1269">
      <formula>Q364="NO SUBSANABLE"</formula>
    </cfRule>
    <cfRule type="expression" dxfId="8552" priority="1271">
      <formula>Q364="REQUERIMIENTOS SUBSANADOS"</formula>
    </cfRule>
    <cfRule type="expression" dxfId="8551" priority="1272">
      <formula>Q364="PENDIENTES POR SUBSANAR"</formula>
    </cfRule>
    <cfRule type="expression" dxfId="8550" priority="1277">
      <formula>Q364="SIN OBSERVACIÓN"</formula>
    </cfRule>
    <cfRule type="containsBlanks" dxfId="8549" priority="1278">
      <formula>LEN(TRIM(P364))=0</formula>
    </cfRule>
  </conditionalFormatting>
  <conditionalFormatting sqref="O364">
    <cfRule type="cellIs" dxfId="8548" priority="1259" operator="equal">
      <formula>"PENDIENTE POR DESCRIPCIÓN"</formula>
    </cfRule>
    <cfRule type="cellIs" dxfId="8547" priority="1260" operator="equal">
      <formula>"DESCRIPCIÓN INSUFICIENTE"</formula>
    </cfRule>
    <cfRule type="cellIs" dxfId="8546" priority="1261" operator="equal">
      <formula>"NO ESTÁ ACORDE A ITEM 5.2.2 (T.R.)"</formula>
    </cfRule>
    <cfRule type="cellIs" dxfId="8545" priority="1262" operator="equal">
      <formula>"ACORDE A ITEM 5.2.2 (T.R.)"</formula>
    </cfRule>
    <cfRule type="cellIs" dxfId="8544" priority="1270" operator="equal">
      <formula>"PENDIENTE POR DESCRIPCIÓN"</formula>
    </cfRule>
    <cfRule type="cellIs" dxfId="8543" priority="1274" operator="equal">
      <formula>"DESCRIPCIÓN INSUFICIENTE"</formula>
    </cfRule>
    <cfRule type="cellIs" dxfId="8542" priority="1275" operator="equal">
      <formula>"NO ESTÁ ACORDE A ITEM 5.2.1 (T.R.)"</formula>
    </cfRule>
    <cfRule type="cellIs" dxfId="8541" priority="1276" operator="equal">
      <formula>"ACORDE A ITEM 5.2.1 (T.R.)"</formula>
    </cfRule>
  </conditionalFormatting>
  <conditionalFormatting sqref="Q364">
    <cfRule type="containsBlanks" dxfId="8540" priority="1264">
      <formula>LEN(TRIM(Q364))=0</formula>
    </cfRule>
    <cfRule type="cellIs" dxfId="8539" priority="1273" operator="equal">
      <formula>"REQUERIMIENTOS SUBSANADOS"</formula>
    </cfRule>
    <cfRule type="containsText" dxfId="8538" priority="1279" operator="containsText" text="NO SUBSANABLE">
      <formula>NOT(ISERROR(SEARCH("NO SUBSANABLE",Q364)))</formula>
    </cfRule>
    <cfRule type="containsText" dxfId="8537" priority="1280" operator="containsText" text="PENDIENTES POR SUBSANAR">
      <formula>NOT(ISERROR(SEARCH("PENDIENTES POR SUBSANAR",Q364)))</formula>
    </cfRule>
    <cfRule type="containsText" dxfId="8536" priority="1281" operator="containsText" text="SIN OBSERVACIÓN">
      <formula>NOT(ISERROR(SEARCH("SIN OBSERVACIÓN",Q364)))</formula>
    </cfRule>
  </conditionalFormatting>
  <conditionalFormatting sqref="R364">
    <cfRule type="containsBlanks" dxfId="8535" priority="1263">
      <formula>LEN(TRIM(R364))=0</formula>
    </cfRule>
    <cfRule type="cellIs" dxfId="8534" priority="1265" operator="equal">
      <formula>"NO CUMPLEN CON LO SOLICITADO"</formula>
    </cfRule>
    <cfRule type="cellIs" dxfId="8533" priority="1266" operator="equal">
      <formula>"CUMPLEN CON LO SOLICITADO"</formula>
    </cfRule>
    <cfRule type="cellIs" dxfId="8532" priority="1267" operator="equal">
      <formula>"PENDIENTES"</formula>
    </cfRule>
    <cfRule type="cellIs" dxfId="8531" priority="1268" operator="equal">
      <formula>"NINGUNO"</formula>
    </cfRule>
  </conditionalFormatting>
  <conditionalFormatting sqref="K364">
    <cfRule type="expression" dxfId="8530" priority="1255">
      <formula>J364="NO CUMPLE"</formula>
    </cfRule>
    <cfRule type="expression" dxfId="8529" priority="1256">
      <formula>J364="CUMPLE"</formula>
    </cfRule>
  </conditionalFormatting>
  <conditionalFormatting sqref="K365">
    <cfRule type="expression" dxfId="8528" priority="1253">
      <formula>J365="NO CUMPLE"</formula>
    </cfRule>
    <cfRule type="expression" dxfId="8527" priority="1254">
      <formula>J365="CUMPLE"</formula>
    </cfRule>
  </conditionalFormatting>
  <conditionalFormatting sqref="M364">
    <cfRule type="expression" dxfId="8526" priority="1251">
      <formula>L364="NO CUMPLE"</formula>
    </cfRule>
    <cfRule type="expression" dxfId="8525" priority="1252">
      <formula>L364="CUMPLE"</formula>
    </cfRule>
  </conditionalFormatting>
  <conditionalFormatting sqref="L364:L367">
    <cfRule type="cellIs" dxfId="8524" priority="1249" operator="equal">
      <formula>"NO CUMPLE"</formula>
    </cfRule>
    <cfRule type="cellIs" dxfId="8523" priority="1250" operator="equal">
      <formula>"CUMPLE"</formula>
    </cfRule>
  </conditionalFormatting>
  <conditionalFormatting sqref="M365:M367">
    <cfRule type="expression" dxfId="8522" priority="1247">
      <formula>L365="NO CUMPLE"</formula>
    </cfRule>
    <cfRule type="expression" dxfId="8521" priority="1248">
      <formula>L365="CUMPLE"</formula>
    </cfRule>
  </conditionalFormatting>
  <conditionalFormatting sqref="K366:K367">
    <cfRule type="expression" dxfId="8520" priority="1257">
      <formula>J367="NO CUMPLE"</formula>
    </cfRule>
    <cfRule type="expression" dxfId="8519" priority="1258">
      <formula>J367="CUMPLE"</formula>
    </cfRule>
  </conditionalFormatting>
  <conditionalFormatting sqref="K367">
    <cfRule type="expression" dxfId="8518" priority="1245">
      <formula>J368="NO CUMPLE"</formula>
    </cfRule>
    <cfRule type="expression" dxfId="8517" priority="1246">
      <formula>J368="CUMPLE"</formula>
    </cfRule>
  </conditionalFormatting>
  <conditionalFormatting sqref="K368">
    <cfRule type="expression" dxfId="8516" priority="1241">
      <formula>J368="NO CUMPLE"</formula>
    </cfRule>
    <cfRule type="expression" dxfId="8515" priority="1242">
      <formula>J368="CUMPLE"</formula>
    </cfRule>
  </conditionalFormatting>
  <conditionalFormatting sqref="K369">
    <cfRule type="expression" dxfId="8514" priority="1239">
      <formula>J369="NO CUMPLE"</formula>
    </cfRule>
    <cfRule type="expression" dxfId="8513" priority="1240">
      <formula>J369="CUMPLE"</formula>
    </cfRule>
  </conditionalFormatting>
  <conditionalFormatting sqref="M368">
    <cfRule type="expression" dxfId="8512" priority="1237">
      <formula>L368="NO CUMPLE"</formula>
    </cfRule>
    <cfRule type="expression" dxfId="8511" priority="1238">
      <formula>L368="CUMPLE"</formula>
    </cfRule>
  </conditionalFormatting>
  <conditionalFormatting sqref="L368:L371">
    <cfRule type="cellIs" dxfId="8510" priority="1235" operator="equal">
      <formula>"NO CUMPLE"</formula>
    </cfRule>
    <cfRule type="cellIs" dxfId="8509" priority="1236" operator="equal">
      <formula>"CUMPLE"</formula>
    </cfRule>
  </conditionalFormatting>
  <conditionalFormatting sqref="M369:M371">
    <cfRule type="expression" dxfId="8508" priority="1233">
      <formula>L369="NO CUMPLE"</formula>
    </cfRule>
    <cfRule type="expression" dxfId="8507" priority="1234">
      <formula>L369="CUMPLE"</formula>
    </cfRule>
  </conditionalFormatting>
  <conditionalFormatting sqref="K370:K371">
    <cfRule type="expression" dxfId="8506" priority="1243">
      <formula>J371="NO CUMPLE"</formula>
    </cfRule>
    <cfRule type="expression" dxfId="8505" priority="1244">
      <formula>J371="CUMPLE"</formula>
    </cfRule>
  </conditionalFormatting>
  <conditionalFormatting sqref="K371">
    <cfRule type="expression" dxfId="8504" priority="1231">
      <formula>J372="NO CUMPLE"</formula>
    </cfRule>
    <cfRule type="expression" dxfId="8503" priority="1232">
      <formula>J372="CUMPLE"</formula>
    </cfRule>
  </conditionalFormatting>
  <conditionalFormatting sqref="K372">
    <cfRule type="expression" dxfId="8502" priority="1227">
      <formula>J372="NO CUMPLE"</formula>
    </cfRule>
    <cfRule type="expression" dxfId="8501" priority="1228">
      <formula>J372="CUMPLE"</formula>
    </cfRule>
  </conditionalFormatting>
  <conditionalFormatting sqref="K373">
    <cfRule type="expression" dxfId="8500" priority="1225">
      <formula>J373="NO CUMPLE"</formula>
    </cfRule>
    <cfRule type="expression" dxfId="8499" priority="1226">
      <formula>J373="CUMPLE"</formula>
    </cfRule>
  </conditionalFormatting>
  <conditionalFormatting sqref="M372">
    <cfRule type="expression" dxfId="8498" priority="1223">
      <formula>L372="NO CUMPLE"</formula>
    </cfRule>
    <cfRule type="expression" dxfId="8497" priority="1224">
      <formula>L372="CUMPLE"</formula>
    </cfRule>
  </conditionalFormatting>
  <conditionalFormatting sqref="L372:L375">
    <cfRule type="cellIs" dxfId="8496" priority="1221" operator="equal">
      <formula>"NO CUMPLE"</formula>
    </cfRule>
    <cfRule type="cellIs" dxfId="8495" priority="1222" operator="equal">
      <formula>"CUMPLE"</formula>
    </cfRule>
  </conditionalFormatting>
  <conditionalFormatting sqref="M373:M375">
    <cfRule type="expression" dxfId="8494" priority="1219">
      <formula>L373="NO CUMPLE"</formula>
    </cfRule>
    <cfRule type="expression" dxfId="8493" priority="1220">
      <formula>L373="CUMPLE"</formula>
    </cfRule>
  </conditionalFormatting>
  <conditionalFormatting sqref="K374:K375">
    <cfRule type="expression" dxfId="8492" priority="1229">
      <formula>J375="NO CUMPLE"</formula>
    </cfRule>
    <cfRule type="expression" dxfId="8491" priority="1230">
      <formula>J375="CUMPLE"</formula>
    </cfRule>
  </conditionalFormatting>
  <conditionalFormatting sqref="K375">
    <cfRule type="expression" dxfId="8490" priority="1217">
      <formula>J376="NO CUMPLE"</formula>
    </cfRule>
    <cfRule type="expression" dxfId="8489" priority="1218">
      <formula>J376="CUMPLE"</formula>
    </cfRule>
  </conditionalFormatting>
  <conditionalFormatting sqref="K376">
    <cfRule type="expression" dxfId="8488" priority="1213">
      <formula>J376="NO CUMPLE"</formula>
    </cfRule>
    <cfRule type="expression" dxfId="8487" priority="1214">
      <formula>J376="CUMPLE"</formula>
    </cfRule>
  </conditionalFormatting>
  <conditionalFormatting sqref="K377">
    <cfRule type="expression" dxfId="8486" priority="1211">
      <formula>J377="NO CUMPLE"</formula>
    </cfRule>
    <cfRule type="expression" dxfId="8485" priority="1212">
      <formula>J377="CUMPLE"</formula>
    </cfRule>
  </conditionalFormatting>
  <conditionalFormatting sqref="M376">
    <cfRule type="expression" dxfId="8484" priority="1209">
      <formula>L376="NO CUMPLE"</formula>
    </cfRule>
    <cfRule type="expression" dxfId="8483" priority="1210">
      <formula>L376="CUMPLE"</formula>
    </cfRule>
  </conditionalFormatting>
  <conditionalFormatting sqref="L376:L379">
    <cfRule type="cellIs" dxfId="8482" priority="1207" operator="equal">
      <formula>"NO CUMPLE"</formula>
    </cfRule>
    <cfRule type="cellIs" dxfId="8481" priority="1208" operator="equal">
      <formula>"CUMPLE"</formula>
    </cfRule>
  </conditionalFormatting>
  <conditionalFormatting sqref="M377:M379">
    <cfRule type="expression" dxfId="8480" priority="1205">
      <formula>L377="NO CUMPLE"</formula>
    </cfRule>
    <cfRule type="expression" dxfId="8479" priority="1206">
      <formula>L377="CUMPLE"</formula>
    </cfRule>
  </conditionalFormatting>
  <conditionalFormatting sqref="K378:K379">
    <cfRule type="expression" dxfId="8478" priority="1215">
      <formula>J379="NO CUMPLE"</formula>
    </cfRule>
    <cfRule type="expression" dxfId="8477" priority="1216">
      <formula>J379="CUMPLE"</formula>
    </cfRule>
  </conditionalFormatting>
  <conditionalFormatting sqref="K379">
    <cfRule type="expression" dxfId="8476" priority="1203">
      <formula>J380="NO CUMPLE"</formula>
    </cfRule>
    <cfRule type="expression" dxfId="8475" priority="1204">
      <formula>J380="CUMPLE"</formula>
    </cfRule>
  </conditionalFormatting>
  <conditionalFormatting sqref="K380">
    <cfRule type="expression" dxfId="8474" priority="1199">
      <formula>J380="NO CUMPLE"</formula>
    </cfRule>
    <cfRule type="expression" dxfId="8473" priority="1200">
      <formula>J380="CUMPLE"</formula>
    </cfRule>
  </conditionalFormatting>
  <conditionalFormatting sqref="K381">
    <cfRule type="expression" dxfId="8472" priority="1197">
      <formula>J381="NO CUMPLE"</formula>
    </cfRule>
    <cfRule type="expression" dxfId="8471" priority="1198">
      <formula>J381="CUMPLE"</formula>
    </cfRule>
  </conditionalFormatting>
  <conditionalFormatting sqref="M380">
    <cfRule type="expression" dxfId="8470" priority="1195">
      <formula>L380="NO CUMPLE"</formula>
    </cfRule>
    <cfRule type="expression" dxfId="8469" priority="1196">
      <formula>L380="CUMPLE"</formula>
    </cfRule>
  </conditionalFormatting>
  <conditionalFormatting sqref="L380:L383">
    <cfRule type="cellIs" dxfId="8468" priority="1193" operator="equal">
      <formula>"NO CUMPLE"</formula>
    </cfRule>
    <cfRule type="cellIs" dxfId="8467" priority="1194" operator="equal">
      <formula>"CUMPLE"</formula>
    </cfRule>
  </conditionalFormatting>
  <conditionalFormatting sqref="M381:M383">
    <cfRule type="expression" dxfId="8466" priority="1191">
      <formula>L381="NO CUMPLE"</formula>
    </cfRule>
    <cfRule type="expression" dxfId="8465" priority="1192">
      <formula>L381="CUMPLE"</formula>
    </cfRule>
  </conditionalFormatting>
  <conditionalFormatting sqref="K382:K383">
    <cfRule type="expression" dxfId="8464" priority="1201">
      <formula>J383="NO CUMPLE"</formula>
    </cfRule>
    <cfRule type="expression" dxfId="8463" priority="1202">
      <formula>J383="CUMPLE"</formula>
    </cfRule>
  </conditionalFormatting>
  <conditionalFormatting sqref="K383">
    <cfRule type="expression" dxfId="8462" priority="1189">
      <formula>J384="NO CUMPLE"</formula>
    </cfRule>
    <cfRule type="expression" dxfId="8461" priority="1190">
      <formula>J384="CUMPLE"</formula>
    </cfRule>
  </conditionalFormatting>
  <conditionalFormatting sqref="T411">
    <cfRule type="cellIs" dxfId="8460" priority="1187" operator="equal">
      <formula>"NO CUMPLE"</formula>
    </cfRule>
    <cfRule type="cellIs" dxfId="8459" priority="1188" operator="equal">
      <formula>"CUMPLE"</formula>
    </cfRule>
  </conditionalFormatting>
  <conditionalFormatting sqref="B411">
    <cfRule type="cellIs" dxfId="8458" priority="1185" operator="equal">
      <formula>"NO CUMPLE CON LA EXPERIENCIA REQUERIDA"</formula>
    </cfRule>
    <cfRule type="cellIs" dxfId="8457" priority="1186" operator="equal">
      <formula>"CUMPLE CON LA EXPERIENCIA REQUERIDA"</formula>
    </cfRule>
  </conditionalFormatting>
  <conditionalFormatting sqref="H391:H392 H395:H396 H399:H400 H403:H404 H407:H408">
    <cfRule type="notContainsBlanks" dxfId="8456" priority="1184">
      <formula>LEN(TRIM(H391))&gt;0</formula>
    </cfRule>
  </conditionalFormatting>
  <conditionalFormatting sqref="G391:G392">
    <cfRule type="notContainsBlanks" dxfId="8455" priority="1183">
      <formula>LEN(TRIM(G391))&gt;0</formula>
    </cfRule>
  </conditionalFormatting>
  <conditionalFormatting sqref="F391:F392">
    <cfRule type="notContainsBlanks" dxfId="8454" priority="1182">
      <formula>LEN(TRIM(F391))&gt;0</formula>
    </cfRule>
  </conditionalFormatting>
  <conditionalFormatting sqref="E391:E392">
    <cfRule type="notContainsBlanks" dxfId="8453" priority="1181">
      <formula>LEN(TRIM(E391))&gt;0</formula>
    </cfRule>
  </conditionalFormatting>
  <conditionalFormatting sqref="D391:D392">
    <cfRule type="notContainsBlanks" dxfId="8452" priority="1180">
      <formula>LEN(TRIM(D391))&gt;0</formula>
    </cfRule>
  </conditionalFormatting>
  <conditionalFormatting sqref="C391:C392">
    <cfRule type="notContainsBlanks" dxfId="8451" priority="1179">
      <formula>LEN(TRIM(C391))&gt;0</formula>
    </cfRule>
  </conditionalFormatting>
  <conditionalFormatting sqref="I391:I392">
    <cfRule type="notContainsBlanks" dxfId="8450" priority="1178">
      <formula>LEN(TRIM(I391))&gt;0</formula>
    </cfRule>
  </conditionalFormatting>
  <conditionalFormatting sqref="T391:T392">
    <cfRule type="cellIs" dxfId="8449" priority="1176" operator="equal">
      <formula>"NO"</formula>
    </cfRule>
    <cfRule type="cellIs" dxfId="8448" priority="1177" operator="equal">
      <formula>"SI"</formula>
    </cfRule>
  </conditionalFormatting>
  <conditionalFormatting sqref="S395:S396">
    <cfRule type="cellIs" dxfId="8447" priority="1174" operator="greaterThan">
      <formula>0</formula>
    </cfRule>
    <cfRule type="top10" dxfId="8446" priority="1175" rank="10"/>
  </conditionalFormatting>
  <conditionalFormatting sqref="S399:S400">
    <cfRule type="cellIs" dxfId="8445" priority="1172" operator="greaterThan">
      <formula>0</formula>
    </cfRule>
    <cfRule type="top10" dxfId="8444" priority="1173" rank="10"/>
  </conditionalFormatting>
  <conditionalFormatting sqref="G399:G400">
    <cfRule type="notContainsBlanks" dxfId="8443" priority="1171">
      <formula>LEN(TRIM(G399))&gt;0</formula>
    </cfRule>
  </conditionalFormatting>
  <conditionalFormatting sqref="F399:F400">
    <cfRule type="notContainsBlanks" dxfId="8442" priority="1170">
      <formula>LEN(TRIM(F399))&gt;0</formula>
    </cfRule>
  </conditionalFormatting>
  <conditionalFormatting sqref="E399:E400">
    <cfRule type="notContainsBlanks" dxfId="8441" priority="1169">
      <formula>LEN(TRIM(E399))&gt;0</formula>
    </cfRule>
  </conditionalFormatting>
  <conditionalFormatting sqref="D399:D400">
    <cfRule type="notContainsBlanks" dxfId="8440" priority="1168">
      <formula>LEN(TRIM(D399))&gt;0</formula>
    </cfRule>
  </conditionalFormatting>
  <conditionalFormatting sqref="C399:C400">
    <cfRule type="notContainsBlanks" dxfId="8439" priority="1167">
      <formula>LEN(TRIM(C399))&gt;0</formula>
    </cfRule>
  </conditionalFormatting>
  <conditionalFormatting sqref="I399:I400">
    <cfRule type="notContainsBlanks" dxfId="8438" priority="1166">
      <formula>LEN(TRIM(I399))&gt;0</formula>
    </cfRule>
  </conditionalFormatting>
  <conditionalFormatting sqref="S403:S404">
    <cfRule type="cellIs" dxfId="8437" priority="1164" operator="greaterThan">
      <formula>0</formula>
    </cfRule>
    <cfRule type="top10" dxfId="8436" priority="1165" rank="10"/>
  </conditionalFormatting>
  <conditionalFormatting sqref="S407:S408">
    <cfRule type="cellIs" dxfId="8435" priority="1162" operator="greaterThan">
      <formula>0</formula>
    </cfRule>
    <cfRule type="top10" dxfId="8434" priority="1163" rank="10"/>
  </conditionalFormatting>
  <conditionalFormatting sqref="G407:G408">
    <cfRule type="notContainsBlanks" dxfId="8433" priority="1161">
      <formula>LEN(TRIM(G407))&gt;0</formula>
    </cfRule>
  </conditionalFormatting>
  <conditionalFormatting sqref="F407:F408">
    <cfRule type="notContainsBlanks" dxfId="8432" priority="1160">
      <formula>LEN(TRIM(F407))&gt;0</formula>
    </cfRule>
  </conditionalFormatting>
  <conditionalFormatting sqref="E407:E408">
    <cfRule type="notContainsBlanks" dxfId="8431" priority="1159">
      <formula>LEN(TRIM(E407))&gt;0</formula>
    </cfRule>
  </conditionalFormatting>
  <conditionalFormatting sqref="D407:D408">
    <cfRule type="notContainsBlanks" dxfId="8430" priority="1158">
      <formula>LEN(TRIM(D407))&gt;0</formula>
    </cfRule>
  </conditionalFormatting>
  <conditionalFormatting sqref="C407:C408">
    <cfRule type="notContainsBlanks" dxfId="8429" priority="1157">
      <formula>LEN(TRIM(C407))&gt;0</formula>
    </cfRule>
  </conditionalFormatting>
  <conditionalFormatting sqref="I407:I408">
    <cfRule type="notContainsBlanks" dxfId="8428" priority="1156">
      <formula>LEN(TRIM(I407))&gt;0</formula>
    </cfRule>
  </conditionalFormatting>
  <conditionalFormatting sqref="G395:G396">
    <cfRule type="notContainsBlanks" dxfId="8427" priority="1155">
      <formula>LEN(TRIM(G395))&gt;0</formula>
    </cfRule>
  </conditionalFormatting>
  <conditionalFormatting sqref="F395:F396">
    <cfRule type="notContainsBlanks" dxfId="8426" priority="1154">
      <formula>LEN(TRIM(F395))&gt;0</formula>
    </cfRule>
  </conditionalFormatting>
  <conditionalFormatting sqref="E395:E396">
    <cfRule type="notContainsBlanks" dxfId="8425" priority="1153">
      <formula>LEN(TRIM(E395))&gt;0</formula>
    </cfRule>
  </conditionalFormatting>
  <conditionalFormatting sqref="D395:D396">
    <cfRule type="notContainsBlanks" dxfId="8424" priority="1152">
      <formula>LEN(TRIM(D395))&gt;0</formula>
    </cfRule>
  </conditionalFormatting>
  <conditionalFormatting sqref="C395:C396">
    <cfRule type="notContainsBlanks" dxfId="8423" priority="1151">
      <formula>LEN(TRIM(C395))&gt;0</formula>
    </cfRule>
  </conditionalFormatting>
  <conditionalFormatting sqref="G403:G404">
    <cfRule type="notContainsBlanks" dxfId="8422" priority="1150">
      <formula>LEN(TRIM(G403))&gt;0</formula>
    </cfRule>
  </conditionalFormatting>
  <conditionalFormatting sqref="F403:F404">
    <cfRule type="notContainsBlanks" dxfId="8421" priority="1149">
      <formula>LEN(TRIM(F403))&gt;0</formula>
    </cfRule>
  </conditionalFormatting>
  <conditionalFormatting sqref="E403:E404">
    <cfRule type="notContainsBlanks" dxfId="8420" priority="1148">
      <formula>LEN(TRIM(E403))&gt;0</formula>
    </cfRule>
  </conditionalFormatting>
  <conditionalFormatting sqref="D403:D404">
    <cfRule type="notContainsBlanks" dxfId="8419" priority="1147">
      <formula>LEN(TRIM(D403))&gt;0</formula>
    </cfRule>
  </conditionalFormatting>
  <conditionalFormatting sqref="C403:C404">
    <cfRule type="notContainsBlanks" dxfId="8418" priority="1146">
      <formula>LEN(TRIM(C403))&gt;0</formula>
    </cfRule>
  </conditionalFormatting>
  <conditionalFormatting sqref="I395:I396">
    <cfRule type="notContainsBlanks" dxfId="8417" priority="1145">
      <formula>LEN(TRIM(I395))&gt;0</formula>
    </cfRule>
  </conditionalFormatting>
  <conditionalFormatting sqref="I403:I404">
    <cfRule type="notContainsBlanks" dxfId="8416" priority="1144">
      <formula>LEN(TRIM(I403))&gt;0</formula>
    </cfRule>
  </conditionalFormatting>
  <conditionalFormatting sqref="S411">
    <cfRule type="expression" dxfId="8415" priority="1142">
      <formula>$S$33&gt;0</formula>
    </cfRule>
    <cfRule type="cellIs" dxfId="8414" priority="1143" operator="equal">
      <formula>0</formula>
    </cfRule>
  </conditionalFormatting>
  <conditionalFormatting sqref="S412">
    <cfRule type="expression" dxfId="8413" priority="1140">
      <formula>$S$33&gt;0</formula>
    </cfRule>
    <cfRule type="cellIs" dxfId="8412" priority="1141" operator="equal">
      <formula>0</formula>
    </cfRule>
  </conditionalFormatting>
  <conditionalFormatting sqref="U391:U394">
    <cfRule type="cellIs" dxfId="8411" priority="1138" operator="equal">
      <formula>0</formula>
    </cfRule>
    <cfRule type="cellIs" dxfId="8410" priority="1139" operator="equal">
      <formula>1</formula>
    </cfRule>
  </conditionalFormatting>
  <conditionalFormatting sqref="U395:U398">
    <cfRule type="cellIs" dxfId="8409" priority="1136" operator="equal">
      <formula>0</formula>
    </cfRule>
    <cfRule type="cellIs" dxfId="8408" priority="1137" operator="equal">
      <formula>1</formula>
    </cfRule>
  </conditionalFormatting>
  <conditionalFormatting sqref="U399:U402">
    <cfRule type="cellIs" dxfId="8407" priority="1134" operator="equal">
      <formula>0</formula>
    </cfRule>
    <cfRule type="cellIs" dxfId="8406" priority="1135" operator="equal">
      <formula>1</formula>
    </cfRule>
  </conditionalFormatting>
  <conditionalFormatting sqref="U403:U406">
    <cfRule type="cellIs" dxfId="8405" priority="1132" operator="equal">
      <formula>0</formula>
    </cfRule>
    <cfRule type="cellIs" dxfId="8404" priority="1133" operator="equal">
      <formula>1</formula>
    </cfRule>
  </conditionalFormatting>
  <conditionalFormatting sqref="U407:U410">
    <cfRule type="cellIs" dxfId="8403" priority="1130" operator="equal">
      <formula>0</formula>
    </cfRule>
    <cfRule type="cellIs" dxfId="8402" priority="1131" operator="equal">
      <formula>1</formula>
    </cfRule>
  </conditionalFormatting>
  <conditionalFormatting sqref="N395:N396">
    <cfRule type="expression" dxfId="8401" priority="1127">
      <formula>N395=" "</formula>
    </cfRule>
    <cfRule type="expression" dxfId="8400" priority="1128">
      <formula>N395="NO PRESENTÓ CERTIFICADO"</formula>
    </cfRule>
    <cfRule type="expression" dxfId="8399" priority="1129">
      <formula>N395="PRESENTÓ CERTIFICADO"</formula>
    </cfRule>
  </conditionalFormatting>
  <conditionalFormatting sqref="O395:O396">
    <cfRule type="cellIs" dxfId="8398" priority="1109" operator="equal">
      <formula>"PENDIENTE POR DESCRIPCIÓN"</formula>
    </cfRule>
    <cfRule type="cellIs" dxfId="8397" priority="1110" operator="equal">
      <formula>"DESCRIPCIÓN INSUFICIENTE"</formula>
    </cfRule>
    <cfRule type="cellIs" dxfId="8396" priority="1111" operator="equal">
      <formula>"NO ESTÁ ACORDE A ITEM 5.2.2 (T.R.)"</formula>
    </cfRule>
    <cfRule type="cellIs" dxfId="8395" priority="1112" operator="equal">
      <formula>"ACORDE A ITEM 5.2.2 (T.R.)"</formula>
    </cfRule>
    <cfRule type="cellIs" dxfId="8394" priority="1119" operator="equal">
      <formula>"PENDIENTE POR DESCRIPCIÓN"</formula>
    </cfRule>
    <cfRule type="cellIs" dxfId="8393" priority="1121" operator="equal">
      <formula>"DESCRIPCIÓN INSUFICIENTE"</formula>
    </cfRule>
    <cfRule type="cellIs" dxfId="8392" priority="1122" operator="equal">
      <formula>"NO ESTÁ ACORDE A ITEM 5.2.1 (T.R.)"</formula>
    </cfRule>
    <cfRule type="cellIs" dxfId="8391" priority="1123" operator="equal">
      <formula>"ACORDE A ITEM 5.2.1 (T.R.)"</formula>
    </cfRule>
  </conditionalFormatting>
  <conditionalFormatting sqref="Q395:Q396">
    <cfRule type="containsBlanks" dxfId="8390" priority="1114">
      <formula>LEN(TRIM(Q395))=0</formula>
    </cfRule>
    <cfRule type="cellIs" dxfId="8389" priority="1120" operator="equal">
      <formula>"REQUERIMIENTOS SUBSANADOS"</formula>
    </cfRule>
    <cfRule type="containsText" dxfId="8388" priority="1124" operator="containsText" text="NO SUBSANABLE">
      <formula>NOT(ISERROR(SEARCH("NO SUBSANABLE",Q395)))</formula>
    </cfRule>
    <cfRule type="containsText" dxfId="8387" priority="1125" operator="containsText" text="PENDIENTES POR SUBSANAR">
      <formula>NOT(ISERROR(SEARCH("PENDIENTES POR SUBSANAR",Q395)))</formula>
    </cfRule>
    <cfRule type="containsText" dxfId="8386" priority="1126" operator="containsText" text="SIN OBSERVACIÓN">
      <formula>NOT(ISERROR(SEARCH("SIN OBSERVACIÓN",Q395)))</formula>
    </cfRule>
  </conditionalFormatting>
  <conditionalFormatting sqref="R395:R396">
    <cfRule type="containsBlanks" dxfId="8385" priority="1113">
      <formula>LEN(TRIM(R395))=0</formula>
    </cfRule>
    <cfRule type="cellIs" dxfId="8384" priority="1115" operator="equal">
      <formula>"NO CUMPLEN CON LO SOLICITADO"</formula>
    </cfRule>
    <cfRule type="cellIs" dxfId="8383" priority="1116" operator="equal">
      <formula>"CUMPLEN CON LO SOLICITADO"</formula>
    </cfRule>
    <cfRule type="cellIs" dxfId="8382" priority="1117" operator="equal">
      <formula>"PENDIENTES"</formula>
    </cfRule>
    <cfRule type="cellIs" dxfId="8381" priority="1118" operator="equal">
      <formula>"NINGUNO"</formula>
    </cfRule>
  </conditionalFormatting>
  <conditionalFormatting sqref="P395:P396">
    <cfRule type="expression" dxfId="8380" priority="1104">
      <formula>Q395="NO SUBSANABLE"</formula>
    </cfRule>
    <cfRule type="expression" dxfId="8379" priority="1105">
      <formula>Q395="REQUERIMIENTOS SUBSANADOS"</formula>
    </cfRule>
    <cfRule type="expression" dxfId="8378" priority="1106">
      <formula>Q395="PENDIENTES POR SUBSANAR"</formula>
    </cfRule>
    <cfRule type="expression" dxfId="8377" priority="1107">
      <formula>Q395="SIN OBSERVACIÓN"</formula>
    </cfRule>
    <cfRule type="containsBlanks" dxfId="8376" priority="1108">
      <formula>LEN(TRIM(P395))=0</formula>
    </cfRule>
  </conditionalFormatting>
  <conditionalFormatting sqref="N399:N400">
    <cfRule type="expression" dxfId="8375" priority="1101">
      <formula>N399=" "</formula>
    </cfRule>
    <cfRule type="expression" dxfId="8374" priority="1102">
      <formula>N399="NO PRESENTÓ CERTIFICADO"</formula>
    </cfRule>
    <cfRule type="expression" dxfId="8373" priority="1103">
      <formula>N399="PRESENTÓ CERTIFICADO"</formula>
    </cfRule>
  </conditionalFormatting>
  <conditionalFormatting sqref="O399:O400">
    <cfRule type="cellIs" dxfId="8372" priority="1083" operator="equal">
      <formula>"PENDIENTE POR DESCRIPCIÓN"</formula>
    </cfRule>
    <cfRule type="cellIs" dxfId="8371" priority="1084" operator="equal">
      <formula>"DESCRIPCIÓN INSUFICIENTE"</formula>
    </cfRule>
    <cfRule type="cellIs" dxfId="8370" priority="1085" operator="equal">
      <formula>"NO ESTÁ ACORDE A ITEM 5.2.2 (T.R.)"</formula>
    </cfRule>
    <cfRule type="cellIs" dxfId="8369" priority="1086" operator="equal">
      <formula>"ACORDE A ITEM 5.2.2 (T.R.)"</formula>
    </cfRule>
    <cfRule type="cellIs" dxfId="8368" priority="1093" operator="equal">
      <formula>"PENDIENTE POR DESCRIPCIÓN"</formula>
    </cfRule>
    <cfRule type="cellIs" dxfId="8367" priority="1095" operator="equal">
      <formula>"DESCRIPCIÓN INSUFICIENTE"</formula>
    </cfRule>
    <cfRule type="cellIs" dxfId="8366" priority="1096" operator="equal">
      <formula>"NO ESTÁ ACORDE A ITEM 5.2.1 (T.R.)"</formula>
    </cfRule>
    <cfRule type="cellIs" dxfId="8365" priority="1097" operator="equal">
      <formula>"ACORDE A ITEM 5.2.1 (T.R.)"</formula>
    </cfRule>
  </conditionalFormatting>
  <conditionalFormatting sqref="Q399:Q400">
    <cfRule type="containsBlanks" dxfId="8364" priority="1088">
      <formula>LEN(TRIM(Q399))=0</formula>
    </cfRule>
    <cfRule type="cellIs" dxfId="8363" priority="1094" operator="equal">
      <formula>"REQUERIMIENTOS SUBSANADOS"</formula>
    </cfRule>
    <cfRule type="containsText" dxfId="8362" priority="1098" operator="containsText" text="NO SUBSANABLE">
      <formula>NOT(ISERROR(SEARCH("NO SUBSANABLE",Q399)))</formula>
    </cfRule>
    <cfRule type="containsText" dxfId="8361" priority="1099" operator="containsText" text="PENDIENTES POR SUBSANAR">
      <formula>NOT(ISERROR(SEARCH("PENDIENTES POR SUBSANAR",Q399)))</formula>
    </cfRule>
    <cfRule type="containsText" dxfId="8360" priority="1100" operator="containsText" text="SIN OBSERVACIÓN">
      <formula>NOT(ISERROR(SEARCH("SIN OBSERVACIÓN",Q399)))</formula>
    </cfRule>
  </conditionalFormatting>
  <conditionalFormatting sqref="R399:R400">
    <cfRule type="containsBlanks" dxfId="8359" priority="1087">
      <formula>LEN(TRIM(R399))=0</formula>
    </cfRule>
    <cfRule type="cellIs" dxfId="8358" priority="1089" operator="equal">
      <formula>"NO CUMPLEN CON LO SOLICITADO"</formula>
    </cfRule>
    <cfRule type="cellIs" dxfId="8357" priority="1090" operator="equal">
      <formula>"CUMPLEN CON LO SOLICITADO"</formula>
    </cfRule>
    <cfRule type="cellIs" dxfId="8356" priority="1091" operator="equal">
      <formula>"PENDIENTES"</formula>
    </cfRule>
    <cfRule type="cellIs" dxfId="8355" priority="1092" operator="equal">
      <formula>"NINGUNO"</formula>
    </cfRule>
  </conditionalFormatting>
  <conditionalFormatting sqref="P399:P400">
    <cfRule type="expression" dxfId="8354" priority="1078">
      <formula>Q399="NO SUBSANABLE"</formula>
    </cfRule>
    <cfRule type="expression" dxfId="8353" priority="1079">
      <formula>Q399="REQUERIMIENTOS SUBSANADOS"</formula>
    </cfRule>
    <cfRule type="expression" dxfId="8352" priority="1080">
      <formula>Q399="PENDIENTES POR SUBSANAR"</formula>
    </cfRule>
    <cfRule type="expression" dxfId="8351" priority="1081">
      <formula>Q399="SIN OBSERVACIÓN"</formula>
    </cfRule>
    <cfRule type="containsBlanks" dxfId="8350" priority="1082">
      <formula>LEN(TRIM(P399))=0</formula>
    </cfRule>
  </conditionalFormatting>
  <conditionalFormatting sqref="N403:N404">
    <cfRule type="expression" dxfId="8349" priority="1075">
      <formula>N403=" "</formula>
    </cfRule>
    <cfRule type="expression" dxfId="8348" priority="1076">
      <formula>N403="NO PRESENTÓ CERTIFICADO"</formula>
    </cfRule>
    <cfRule type="expression" dxfId="8347" priority="1077">
      <formula>N403="PRESENTÓ CERTIFICADO"</formula>
    </cfRule>
  </conditionalFormatting>
  <conditionalFormatting sqref="O403:O404">
    <cfRule type="cellIs" dxfId="8346" priority="1057" operator="equal">
      <formula>"PENDIENTE POR DESCRIPCIÓN"</formula>
    </cfRule>
    <cfRule type="cellIs" dxfId="8345" priority="1058" operator="equal">
      <formula>"DESCRIPCIÓN INSUFICIENTE"</formula>
    </cfRule>
    <cfRule type="cellIs" dxfId="8344" priority="1059" operator="equal">
      <formula>"NO ESTÁ ACORDE A ITEM 5.2.2 (T.R.)"</formula>
    </cfRule>
    <cfRule type="cellIs" dxfId="8343" priority="1060" operator="equal">
      <formula>"ACORDE A ITEM 5.2.2 (T.R.)"</formula>
    </cfRule>
    <cfRule type="cellIs" dxfId="8342" priority="1067" operator="equal">
      <formula>"PENDIENTE POR DESCRIPCIÓN"</formula>
    </cfRule>
    <cfRule type="cellIs" dxfId="8341" priority="1069" operator="equal">
      <formula>"DESCRIPCIÓN INSUFICIENTE"</formula>
    </cfRule>
    <cfRule type="cellIs" dxfId="8340" priority="1070" operator="equal">
      <formula>"NO ESTÁ ACORDE A ITEM 5.2.1 (T.R.)"</formula>
    </cfRule>
    <cfRule type="cellIs" dxfId="8339" priority="1071" operator="equal">
      <formula>"ACORDE A ITEM 5.2.1 (T.R.)"</formula>
    </cfRule>
  </conditionalFormatting>
  <conditionalFormatting sqref="Q403:Q404">
    <cfRule type="containsBlanks" dxfId="8338" priority="1062">
      <formula>LEN(TRIM(Q403))=0</formula>
    </cfRule>
    <cfRule type="cellIs" dxfId="8337" priority="1068" operator="equal">
      <formula>"REQUERIMIENTOS SUBSANADOS"</formula>
    </cfRule>
    <cfRule type="containsText" dxfId="8336" priority="1072" operator="containsText" text="NO SUBSANABLE">
      <formula>NOT(ISERROR(SEARCH("NO SUBSANABLE",Q403)))</formula>
    </cfRule>
    <cfRule type="containsText" dxfId="8335" priority="1073" operator="containsText" text="PENDIENTES POR SUBSANAR">
      <formula>NOT(ISERROR(SEARCH("PENDIENTES POR SUBSANAR",Q403)))</formula>
    </cfRule>
    <cfRule type="containsText" dxfId="8334" priority="1074" operator="containsText" text="SIN OBSERVACIÓN">
      <formula>NOT(ISERROR(SEARCH("SIN OBSERVACIÓN",Q403)))</formula>
    </cfRule>
  </conditionalFormatting>
  <conditionalFormatting sqref="R403:R404">
    <cfRule type="containsBlanks" dxfId="8333" priority="1061">
      <formula>LEN(TRIM(R403))=0</formula>
    </cfRule>
    <cfRule type="cellIs" dxfId="8332" priority="1063" operator="equal">
      <formula>"NO CUMPLEN CON LO SOLICITADO"</formula>
    </cfRule>
    <cfRule type="cellIs" dxfId="8331" priority="1064" operator="equal">
      <formula>"CUMPLEN CON LO SOLICITADO"</formula>
    </cfRule>
    <cfRule type="cellIs" dxfId="8330" priority="1065" operator="equal">
      <formula>"PENDIENTES"</formula>
    </cfRule>
    <cfRule type="cellIs" dxfId="8329" priority="1066" operator="equal">
      <formula>"NINGUNO"</formula>
    </cfRule>
  </conditionalFormatting>
  <conditionalFormatting sqref="P403:P404">
    <cfRule type="expression" dxfId="8328" priority="1052">
      <formula>Q403="NO SUBSANABLE"</formula>
    </cfRule>
    <cfRule type="expression" dxfId="8327" priority="1053">
      <formula>Q403="REQUERIMIENTOS SUBSANADOS"</formula>
    </cfRule>
    <cfRule type="expression" dxfId="8326" priority="1054">
      <formula>Q403="PENDIENTES POR SUBSANAR"</formula>
    </cfRule>
    <cfRule type="expression" dxfId="8325" priority="1055">
      <formula>Q403="SIN OBSERVACIÓN"</formula>
    </cfRule>
    <cfRule type="containsBlanks" dxfId="8324" priority="1056">
      <formula>LEN(TRIM(P403))=0</formula>
    </cfRule>
  </conditionalFormatting>
  <conditionalFormatting sqref="N407:N408">
    <cfRule type="expression" dxfId="8323" priority="1049">
      <formula>N407=" "</formula>
    </cfRule>
    <cfRule type="expression" dxfId="8322" priority="1050">
      <formula>N407="NO PRESENTÓ CERTIFICADO"</formula>
    </cfRule>
    <cfRule type="expression" dxfId="8321" priority="1051">
      <formula>N407="PRESENTÓ CERTIFICADO"</formula>
    </cfRule>
  </conditionalFormatting>
  <conditionalFormatting sqref="O407:O408">
    <cfRule type="cellIs" dxfId="8320" priority="1031" operator="equal">
      <formula>"PENDIENTE POR DESCRIPCIÓN"</formula>
    </cfRule>
    <cfRule type="cellIs" dxfId="8319" priority="1032" operator="equal">
      <formula>"DESCRIPCIÓN INSUFICIENTE"</formula>
    </cfRule>
    <cfRule type="cellIs" dxfId="8318" priority="1033" operator="equal">
      <formula>"NO ESTÁ ACORDE A ITEM 5.2.2 (T.R.)"</formula>
    </cfRule>
    <cfRule type="cellIs" dxfId="8317" priority="1034" operator="equal">
      <formula>"ACORDE A ITEM 5.2.2 (T.R.)"</formula>
    </cfRule>
    <cfRule type="cellIs" dxfId="8316" priority="1041" operator="equal">
      <formula>"PENDIENTE POR DESCRIPCIÓN"</formula>
    </cfRule>
    <cfRule type="cellIs" dxfId="8315" priority="1043" operator="equal">
      <formula>"DESCRIPCIÓN INSUFICIENTE"</formula>
    </cfRule>
    <cfRule type="cellIs" dxfId="8314" priority="1044" operator="equal">
      <formula>"NO ESTÁ ACORDE A ITEM 5.2.1 (T.R.)"</formula>
    </cfRule>
    <cfRule type="cellIs" dxfId="8313" priority="1045" operator="equal">
      <formula>"ACORDE A ITEM 5.2.1 (T.R.)"</formula>
    </cfRule>
  </conditionalFormatting>
  <conditionalFormatting sqref="Q407:Q408">
    <cfRule type="containsBlanks" dxfId="8312" priority="1036">
      <formula>LEN(TRIM(Q407))=0</formula>
    </cfRule>
    <cfRule type="cellIs" dxfId="8311" priority="1042" operator="equal">
      <formula>"REQUERIMIENTOS SUBSANADOS"</formula>
    </cfRule>
    <cfRule type="containsText" dxfId="8310" priority="1046" operator="containsText" text="NO SUBSANABLE">
      <formula>NOT(ISERROR(SEARCH("NO SUBSANABLE",Q407)))</formula>
    </cfRule>
    <cfRule type="containsText" dxfId="8309" priority="1047" operator="containsText" text="PENDIENTES POR SUBSANAR">
      <formula>NOT(ISERROR(SEARCH("PENDIENTES POR SUBSANAR",Q407)))</formula>
    </cfRule>
    <cfRule type="containsText" dxfId="8308" priority="1048" operator="containsText" text="SIN OBSERVACIÓN">
      <formula>NOT(ISERROR(SEARCH("SIN OBSERVACIÓN",Q407)))</formula>
    </cfRule>
  </conditionalFormatting>
  <conditionalFormatting sqref="R407:R408">
    <cfRule type="containsBlanks" dxfId="8307" priority="1035">
      <formula>LEN(TRIM(R407))=0</formula>
    </cfRule>
    <cfRule type="cellIs" dxfId="8306" priority="1037" operator="equal">
      <formula>"NO CUMPLEN CON LO SOLICITADO"</formula>
    </cfRule>
    <cfRule type="cellIs" dxfId="8305" priority="1038" operator="equal">
      <formula>"CUMPLEN CON LO SOLICITADO"</formula>
    </cfRule>
    <cfRule type="cellIs" dxfId="8304" priority="1039" operator="equal">
      <formula>"PENDIENTES"</formula>
    </cfRule>
    <cfRule type="cellIs" dxfId="8303" priority="1040" operator="equal">
      <formula>"NINGUNO"</formula>
    </cfRule>
  </conditionalFormatting>
  <conditionalFormatting sqref="P407:P408">
    <cfRule type="expression" dxfId="8302" priority="1026">
      <formula>Q407="NO SUBSANABLE"</formula>
    </cfRule>
    <cfRule type="expression" dxfId="8301" priority="1027">
      <formula>Q407="REQUERIMIENTOS SUBSANADOS"</formula>
    </cfRule>
    <cfRule type="expression" dxfId="8300" priority="1028">
      <formula>Q407="PENDIENTES POR SUBSANAR"</formula>
    </cfRule>
    <cfRule type="expression" dxfId="8299" priority="1029">
      <formula>Q407="SIN OBSERVACIÓN"</formula>
    </cfRule>
    <cfRule type="containsBlanks" dxfId="8298" priority="1030">
      <formula>LEN(TRIM(P407))=0</formula>
    </cfRule>
  </conditionalFormatting>
  <conditionalFormatting sqref="J391:J398">
    <cfRule type="cellIs" dxfId="8297" priority="1024" operator="equal">
      <formula>"NO CUMPLE"</formula>
    </cfRule>
    <cfRule type="cellIs" dxfId="8296" priority="1025" operator="equal">
      <formula>"CUMPLE"</formula>
    </cfRule>
  </conditionalFormatting>
  <conditionalFormatting sqref="J399:J402">
    <cfRule type="cellIs" dxfId="8295" priority="1022" operator="equal">
      <formula>"NO CUMPLE"</formula>
    </cfRule>
    <cfRule type="cellIs" dxfId="8294" priority="1023" operator="equal">
      <formula>"CUMPLE"</formula>
    </cfRule>
  </conditionalFormatting>
  <conditionalFormatting sqref="J403:J406">
    <cfRule type="cellIs" dxfId="8293" priority="1020" operator="equal">
      <formula>"NO CUMPLE"</formula>
    </cfRule>
    <cfRule type="cellIs" dxfId="8292" priority="1021" operator="equal">
      <formula>"CUMPLE"</formula>
    </cfRule>
  </conditionalFormatting>
  <conditionalFormatting sqref="J407:J410">
    <cfRule type="cellIs" dxfId="8291" priority="1018" operator="equal">
      <formula>"NO CUMPLE"</formula>
    </cfRule>
    <cfRule type="cellIs" dxfId="8290" priority="1019" operator="equal">
      <formula>"CUMPLE"</formula>
    </cfRule>
  </conditionalFormatting>
  <conditionalFormatting sqref="S391:S392">
    <cfRule type="cellIs" dxfId="8289" priority="1016" operator="greaterThan">
      <formula>0</formula>
    </cfRule>
    <cfRule type="top10" dxfId="8288" priority="1017" rank="10"/>
  </conditionalFormatting>
  <conditionalFormatting sqref="N391">
    <cfRule type="expression" dxfId="8287" priority="1013">
      <formula>N391=" "</formula>
    </cfRule>
    <cfRule type="expression" dxfId="8286" priority="1014">
      <formula>N391="NO PRESENTÓ CERTIFICADO"</formula>
    </cfRule>
    <cfRule type="expression" dxfId="8285" priority="1015">
      <formula>N391="PRESENTÓ CERTIFICADO"</formula>
    </cfRule>
  </conditionalFormatting>
  <conditionalFormatting sqref="P391">
    <cfRule type="expression" dxfId="8284" priority="1000">
      <formula>Q391="NO SUBSANABLE"</formula>
    </cfRule>
    <cfRule type="expression" dxfId="8283" priority="1002">
      <formula>Q391="REQUERIMIENTOS SUBSANADOS"</formula>
    </cfRule>
    <cfRule type="expression" dxfId="8282" priority="1003">
      <formula>Q391="PENDIENTES POR SUBSANAR"</formula>
    </cfRule>
    <cfRule type="expression" dxfId="8281" priority="1008">
      <formula>Q391="SIN OBSERVACIÓN"</formula>
    </cfRule>
    <cfRule type="containsBlanks" dxfId="8280" priority="1009">
      <formula>LEN(TRIM(P391))=0</formula>
    </cfRule>
  </conditionalFormatting>
  <conditionalFormatting sqref="O391">
    <cfRule type="cellIs" dxfId="8279" priority="990" operator="equal">
      <formula>"PENDIENTE POR DESCRIPCIÓN"</formula>
    </cfRule>
    <cfRule type="cellIs" dxfId="8278" priority="991" operator="equal">
      <formula>"DESCRIPCIÓN INSUFICIENTE"</formula>
    </cfRule>
    <cfRule type="cellIs" dxfId="8277" priority="992" operator="equal">
      <formula>"NO ESTÁ ACORDE A ITEM 5.2.2 (T.R.)"</formula>
    </cfRule>
    <cfRule type="cellIs" dxfId="8276" priority="993" operator="equal">
      <formula>"ACORDE A ITEM 5.2.2 (T.R.)"</formula>
    </cfRule>
    <cfRule type="cellIs" dxfId="8275" priority="1001" operator="equal">
      <formula>"PENDIENTE POR DESCRIPCIÓN"</formula>
    </cfRule>
    <cfRule type="cellIs" dxfId="8274" priority="1005" operator="equal">
      <formula>"DESCRIPCIÓN INSUFICIENTE"</formula>
    </cfRule>
    <cfRule type="cellIs" dxfId="8273" priority="1006" operator="equal">
      <formula>"NO ESTÁ ACORDE A ITEM 5.2.1 (T.R.)"</formula>
    </cfRule>
    <cfRule type="cellIs" dxfId="8272" priority="1007" operator="equal">
      <formula>"ACORDE A ITEM 5.2.1 (T.R.)"</formula>
    </cfRule>
  </conditionalFormatting>
  <conditionalFormatting sqref="Q391">
    <cfRule type="containsBlanks" dxfId="8271" priority="995">
      <formula>LEN(TRIM(Q391))=0</formula>
    </cfRule>
    <cfRule type="cellIs" dxfId="8270" priority="1004" operator="equal">
      <formula>"REQUERIMIENTOS SUBSANADOS"</formula>
    </cfRule>
    <cfRule type="containsText" dxfId="8269" priority="1010" operator="containsText" text="NO SUBSANABLE">
      <formula>NOT(ISERROR(SEARCH("NO SUBSANABLE",Q391)))</formula>
    </cfRule>
    <cfRule type="containsText" dxfId="8268" priority="1011" operator="containsText" text="PENDIENTES POR SUBSANAR">
      <formula>NOT(ISERROR(SEARCH("PENDIENTES POR SUBSANAR",Q391)))</formula>
    </cfRule>
    <cfRule type="containsText" dxfId="8267" priority="1012" operator="containsText" text="SIN OBSERVACIÓN">
      <formula>NOT(ISERROR(SEARCH("SIN OBSERVACIÓN",Q391)))</formula>
    </cfRule>
  </conditionalFormatting>
  <conditionalFormatting sqref="R391">
    <cfRule type="containsBlanks" dxfId="8266" priority="994">
      <formula>LEN(TRIM(R391))=0</formula>
    </cfRule>
    <cfRule type="cellIs" dxfId="8265" priority="996" operator="equal">
      <formula>"NO CUMPLEN CON LO SOLICITADO"</formula>
    </cfRule>
    <cfRule type="cellIs" dxfId="8264" priority="997" operator="equal">
      <formula>"CUMPLEN CON LO SOLICITADO"</formula>
    </cfRule>
    <cfRule type="cellIs" dxfId="8263" priority="998" operator="equal">
      <formula>"PENDIENTES"</formula>
    </cfRule>
    <cfRule type="cellIs" dxfId="8262" priority="999" operator="equal">
      <formula>"NINGUNO"</formula>
    </cfRule>
  </conditionalFormatting>
  <conditionalFormatting sqref="K391">
    <cfRule type="expression" dxfId="8261" priority="986">
      <formula>J391="NO CUMPLE"</formula>
    </cfRule>
    <cfRule type="expression" dxfId="8260" priority="987">
      <formula>J391="CUMPLE"</formula>
    </cfRule>
  </conditionalFormatting>
  <conditionalFormatting sqref="K392">
    <cfRule type="expression" dxfId="8259" priority="984">
      <formula>J392="NO CUMPLE"</formula>
    </cfRule>
    <cfRule type="expression" dxfId="8258" priority="985">
      <formula>J392="CUMPLE"</formula>
    </cfRule>
  </conditionalFormatting>
  <conditionalFormatting sqref="M391">
    <cfRule type="expression" dxfId="8257" priority="982">
      <formula>L391="NO CUMPLE"</formula>
    </cfRule>
    <cfRule type="expression" dxfId="8256" priority="983">
      <formula>L391="CUMPLE"</formula>
    </cfRule>
  </conditionalFormatting>
  <conditionalFormatting sqref="L391:L394">
    <cfRule type="cellIs" dxfId="8255" priority="980" operator="equal">
      <formula>"NO CUMPLE"</formula>
    </cfRule>
    <cfRule type="cellIs" dxfId="8254" priority="981" operator="equal">
      <formula>"CUMPLE"</formula>
    </cfRule>
  </conditionalFormatting>
  <conditionalFormatting sqref="M392:M394">
    <cfRule type="expression" dxfId="8253" priority="978">
      <formula>L392="NO CUMPLE"</formula>
    </cfRule>
    <cfRule type="expression" dxfId="8252" priority="979">
      <formula>L392="CUMPLE"</formula>
    </cfRule>
  </conditionalFormatting>
  <conditionalFormatting sqref="K393:K394">
    <cfRule type="expression" dxfId="8251" priority="988">
      <formula>J394="NO CUMPLE"</formula>
    </cfRule>
    <cfRule type="expression" dxfId="8250" priority="989">
      <formula>J394="CUMPLE"</formula>
    </cfRule>
  </conditionalFormatting>
  <conditionalFormatting sqref="K394">
    <cfRule type="expression" dxfId="8249" priority="976">
      <formula>J395="NO CUMPLE"</formula>
    </cfRule>
    <cfRule type="expression" dxfId="8248" priority="977">
      <formula>J395="CUMPLE"</formula>
    </cfRule>
  </conditionalFormatting>
  <conditionalFormatting sqref="K395">
    <cfRule type="expression" dxfId="8247" priority="972">
      <formula>J395="NO CUMPLE"</formula>
    </cfRule>
    <cfRule type="expression" dxfId="8246" priority="973">
      <formula>J395="CUMPLE"</formula>
    </cfRule>
  </conditionalFormatting>
  <conditionalFormatting sqref="K396">
    <cfRule type="expression" dxfId="8245" priority="970">
      <formula>J396="NO CUMPLE"</formula>
    </cfRule>
    <cfRule type="expression" dxfId="8244" priority="971">
      <formula>J396="CUMPLE"</formula>
    </cfRule>
  </conditionalFormatting>
  <conditionalFormatting sqref="M395">
    <cfRule type="expression" dxfId="8243" priority="968">
      <formula>L395="NO CUMPLE"</formula>
    </cfRule>
    <cfRule type="expression" dxfId="8242" priority="969">
      <formula>L395="CUMPLE"</formula>
    </cfRule>
  </conditionalFormatting>
  <conditionalFormatting sqref="L395:L398">
    <cfRule type="cellIs" dxfId="8241" priority="966" operator="equal">
      <formula>"NO CUMPLE"</formula>
    </cfRule>
    <cfRule type="cellIs" dxfId="8240" priority="967" operator="equal">
      <formula>"CUMPLE"</formula>
    </cfRule>
  </conditionalFormatting>
  <conditionalFormatting sqref="M396:M398">
    <cfRule type="expression" dxfId="8239" priority="964">
      <formula>L396="NO CUMPLE"</formula>
    </cfRule>
    <cfRule type="expression" dxfId="8238" priority="965">
      <formula>L396="CUMPLE"</formula>
    </cfRule>
  </conditionalFormatting>
  <conditionalFormatting sqref="K397:K398">
    <cfRule type="expression" dxfId="8237" priority="974">
      <formula>J398="NO CUMPLE"</formula>
    </cfRule>
    <cfRule type="expression" dxfId="8236" priority="975">
      <formula>J398="CUMPLE"</formula>
    </cfRule>
  </conditionalFormatting>
  <conditionalFormatting sqref="K398">
    <cfRule type="expression" dxfId="8235" priority="962">
      <formula>J399="NO CUMPLE"</formula>
    </cfRule>
    <cfRule type="expression" dxfId="8234" priority="963">
      <formula>J399="CUMPLE"</formula>
    </cfRule>
  </conditionalFormatting>
  <conditionalFormatting sqref="K399">
    <cfRule type="expression" dxfId="8233" priority="958">
      <formula>J399="NO CUMPLE"</formula>
    </cfRule>
    <cfRule type="expression" dxfId="8232" priority="959">
      <formula>J399="CUMPLE"</formula>
    </cfRule>
  </conditionalFormatting>
  <conditionalFormatting sqref="K400">
    <cfRule type="expression" dxfId="8231" priority="956">
      <formula>J400="NO CUMPLE"</formula>
    </cfRule>
    <cfRule type="expression" dxfId="8230" priority="957">
      <formula>J400="CUMPLE"</formula>
    </cfRule>
  </conditionalFormatting>
  <conditionalFormatting sqref="M399">
    <cfRule type="expression" dxfId="8229" priority="954">
      <formula>L399="NO CUMPLE"</formula>
    </cfRule>
    <cfRule type="expression" dxfId="8228" priority="955">
      <formula>L399="CUMPLE"</formula>
    </cfRule>
  </conditionalFormatting>
  <conditionalFormatting sqref="L399:L402">
    <cfRule type="cellIs" dxfId="8227" priority="952" operator="equal">
      <formula>"NO CUMPLE"</formula>
    </cfRule>
    <cfRule type="cellIs" dxfId="8226" priority="953" operator="equal">
      <formula>"CUMPLE"</formula>
    </cfRule>
  </conditionalFormatting>
  <conditionalFormatting sqref="M400:M402">
    <cfRule type="expression" dxfId="8225" priority="950">
      <formula>L400="NO CUMPLE"</formula>
    </cfRule>
    <cfRule type="expression" dxfId="8224" priority="951">
      <formula>L400="CUMPLE"</formula>
    </cfRule>
  </conditionalFormatting>
  <conditionalFormatting sqref="K401:K402">
    <cfRule type="expression" dxfId="8223" priority="960">
      <formula>J402="NO CUMPLE"</formula>
    </cfRule>
    <cfRule type="expression" dxfId="8222" priority="961">
      <formula>J402="CUMPLE"</formula>
    </cfRule>
  </conditionalFormatting>
  <conditionalFormatting sqref="K402">
    <cfRule type="expression" dxfId="8221" priority="948">
      <formula>J403="NO CUMPLE"</formula>
    </cfRule>
    <cfRule type="expression" dxfId="8220" priority="949">
      <formula>J403="CUMPLE"</formula>
    </cfRule>
  </conditionalFormatting>
  <conditionalFormatting sqref="K403">
    <cfRule type="expression" dxfId="8219" priority="944">
      <formula>J403="NO CUMPLE"</formula>
    </cfRule>
    <cfRule type="expression" dxfId="8218" priority="945">
      <formula>J403="CUMPLE"</formula>
    </cfRule>
  </conditionalFormatting>
  <conditionalFormatting sqref="K404">
    <cfRule type="expression" dxfId="8217" priority="942">
      <formula>J404="NO CUMPLE"</formula>
    </cfRule>
    <cfRule type="expression" dxfId="8216" priority="943">
      <formula>J404="CUMPLE"</formula>
    </cfRule>
  </conditionalFormatting>
  <conditionalFormatting sqref="M403">
    <cfRule type="expression" dxfId="8215" priority="940">
      <formula>L403="NO CUMPLE"</formula>
    </cfRule>
    <cfRule type="expression" dxfId="8214" priority="941">
      <formula>L403="CUMPLE"</formula>
    </cfRule>
  </conditionalFormatting>
  <conditionalFormatting sqref="L403:L406">
    <cfRule type="cellIs" dxfId="8213" priority="938" operator="equal">
      <formula>"NO CUMPLE"</formula>
    </cfRule>
    <cfRule type="cellIs" dxfId="8212" priority="939" operator="equal">
      <formula>"CUMPLE"</formula>
    </cfRule>
  </conditionalFormatting>
  <conditionalFormatting sqref="M404:M406">
    <cfRule type="expression" dxfId="8211" priority="936">
      <formula>L404="NO CUMPLE"</formula>
    </cfRule>
    <cfRule type="expression" dxfId="8210" priority="937">
      <formula>L404="CUMPLE"</formula>
    </cfRule>
  </conditionalFormatting>
  <conditionalFormatting sqref="K405:K406">
    <cfRule type="expression" dxfId="8209" priority="946">
      <formula>J406="NO CUMPLE"</formula>
    </cfRule>
    <cfRule type="expression" dxfId="8208" priority="947">
      <formula>J406="CUMPLE"</formula>
    </cfRule>
  </conditionalFormatting>
  <conditionalFormatting sqref="K406">
    <cfRule type="expression" dxfId="8207" priority="934">
      <formula>J407="NO CUMPLE"</formula>
    </cfRule>
    <cfRule type="expression" dxfId="8206" priority="935">
      <formula>J407="CUMPLE"</formula>
    </cfRule>
  </conditionalFormatting>
  <conditionalFormatting sqref="K407">
    <cfRule type="expression" dxfId="8205" priority="930">
      <formula>J407="NO CUMPLE"</formula>
    </cfRule>
    <cfRule type="expression" dxfId="8204" priority="931">
      <formula>J407="CUMPLE"</formula>
    </cfRule>
  </conditionalFormatting>
  <conditionalFormatting sqref="K408">
    <cfRule type="expression" dxfId="8203" priority="928">
      <formula>J408="NO CUMPLE"</formula>
    </cfRule>
    <cfRule type="expression" dxfId="8202" priority="929">
      <formula>J408="CUMPLE"</formula>
    </cfRule>
  </conditionalFormatting>
  <conditionalFormatting sqref="M407">
    <cfRule type="expression" dxfId="8201" priority="926">
      <formula>L407="NO CUMPLE"</formula>
    </cfRule>
    <cfRule type="expression" dxfId="8200" priority="927">
      <formula>L407="CUMPLE"</formula>
    </cfRule>
  </conditionalFormatting>
  <conditionalFormatting sqref="L407:L410">
    <cfRule type="cellIs" dxfId="8199" priority="924" operator="equal">
      <formula>"NO CUMPLE"</formula>
    </cfRule>
    <cfRule type="cellIs" dxfId="8198" priority="925" operator="equal">
      <formula>"CUMPLE"</formula>
    </cfRule>
  </conditionalFormatting>
  <conditionalFormatting sqref="M408:M410">
    <cfRule type="expression" dxfId="8197" priority="922">
      <formula>L408="NO CUMPLE"</formula>
    </cfRule>
    <cfRule type="expression" dxfId="8196" priority="923">
      <formula>L408="CUMPLE"</formula>
    </cfRule>
  </conditionalFormatting>
  <conditionalFormatting sqref="K409:K410">
    <cfRule type="expression" dxfId="8195" priority="932">
      <formula>J410="NO CUMPLE"</formula>
    </cfRule>
    <cfRule type="expression" dxfId="8194" priority="933">
      <formula>J410="CUMPLE"</formula>
    </cfRule>
  </conditionalFormatting>
  <conditionalFormatting sqref="K410">
    <cfRule type="expression" dxfId="8193" priority="920">
      <formula>J411="NO CUMPLE"</formula>
    </cfRule>
    <cfRule type="expression" dxfId="8192" priority="921">
      <formula>J411="CUMPLE"</formula>
    </cfRule>
  </conditionalFormatting>
  <conditionalFormatting sqref="T438">
    <cfRule type="cellIs" dxfId="8191" priority="918" operator="equal">
      <formula>"NO CUMPLE"</formula>
    </cfRule>
    <cfRule type="cellIs" dxfId="8190" priority="919" operator="equal">
      <formula>"CUMPLE"</formula>
    </cfRule>
  </conditionalFormatting>
  <conditionalFormatting sqref="B438">
    <cfRule type="cellIs" dxfId="8189" priority="916" operator="equal">
      <formula>"NO CUMPLE CON LA EXPERIENCIA REQUERIDA"</formula>
    </cfRule>
    <cfRule type="cellIs" dxfId="8188" priority="917" operator="equal">
      <formula>"CUMPLE CON LA EXPERIENCIA REQUERIDA"</formula>
    </cfRule>
  </conditionalFormatting>
  <conditionalFormatting sqref="H418:H419 H422:H423 H426:H427 H430:H431 H434:H435">
    <cfRule type="notContainsBlanks" dxfId="8187" priority="915">
      <formula>LEN(TRIM(H418))&gt;0</formula>
    </cfRule>
  </conditionalFormatting>
  <conditionalFormatting sqref="G418:G419">
    <cfRule type="notContainsBlanks" dxfId="8186" priority="914">
      <formula>LEN(TRIM(G418))&gt;0</formula>
    </cfRule>
  </conditionalFormatting>
  <conditionalFormatting sqref="F418:F419">
    <cfRule type="notContainsBlanks" dxfId="8185" priority="913">
      <formula>LEN(TRIM(F418))&gt;0</formula>
    </cfRule>
  </conditionalFormatting>
  <conditionalFormatting sqref="E418:E419">
    <cfRule type="notContainsBlanks" dxfId="8184" priority="912">
      <formula>LEN(TRIM(E418))&gt;0</formula>
    </cfRule>
  </conditionalFormatting>
  <conditionalFormatting sqref="D418:D419">
    <cfRule type="notContainsBlanks" dxfId="8183" priority="911">
      <formula>LEN(TRIM(D418))&gt;0</formula>
    </cfRule>
  </conditionalFormatting>
  <conditionalFormatting sqref="C418:C419">
    <cfRule type="notContainsBlanks" dxfId="8182" priority="910">
      <formula>LEN(TRIM(C418))&gt;0</formula>
    </cfRule>
  </conditionalFormatting>
  <conditionalFormatting sqref="I418:I419">
    <cfRule type="notContainsBlanks" dxfId="8181" priority="909">
      <formula>LEN(TRIM(I418))&gt;0</formula>
    </cfRule>
  </conditionalFormatting>
  <conditionalFormatting sqref="T418:T419">
    <cfRule type="cellIs" dxfId="8180" priority="907" operator="equal">
      <formula>"NO"</formula>
    </cfRule>
    <cfRule type="cellIs" dxfId="8179" priority="908" operator="equal">
      <formula>"SI"</formula>
    </cfRule>
  </conditionalFormatting>
  <conditionalFormatting sqref="S422:S423">
    <cfRule type="cellIs" dxfId="8178" priority="905" operator="greaterThan">
      <formula>0</formula>
    </cfRule>
    <cfRule type="top10" dxfId="8177" priority="906" rank="10"/>
  </conditionalFormatting>
  <conditionalFormatting sqref="S426:S427">
    <cfRule type="cellIs" dxfId="8176" priority="903" operator="greaterThan">
      <formula>0</formula>
    </cfRule>
    <cfRule type="top10" dxfId="8175" priority="904" rank="10"/>
  </conditionalFormatting>
  <conditionalFormatting sqref="G426:G427">
    <cfRule type="notContainsBlanks" dxfId="8174" priority="902">
      <formula>LEN(TRIM(G426))&gt;0</formula>
    </cfRule>
  </conditionalFormatting>
  <conditionalFormatting sqref="F426:F427">
    <cfRule type="notContainsBlanks" dxfId="8173" priority="901">
      <formula>LEN(TRIM(F426))&gt;0</formula>
    </cfRule>
  </conditionalFormatting>
  <conditionalFormatting sqref="E426:E427">
    <cfRule type="notContainsBlanks" dxfId="8172" priority="900">
      <formula>LEN(TRIM(E426))&gt;0</formula>
    </cfRule>
  </conditionalFormatting>
  <conditionalFormatting sqref="D426:D427">
    <cfRule type="notContainsBlanks" dxfId="8171" priority="899">
      <formula>LEN(TRIM(D426))&gt;0</formula>
    </cfRule>
  </conditionalFormatting>
  <conditionalFormatting sqref="C426:C427">
    <cfRule type="notContainsBlanks" dxfId="8170" priority="898">
      <formula>LEN(TRIM(C426))&gt;0</formula>
    </cfRule>
  </conditionalFormatting>
  <conditionalFormatting sqref="I426:I427">
    <cfRule type="notContainsBlanks" dxfId="8169" priority="897">
      <formula>LEN(TRIM(I426))&gt;0</formula>
    </cfRule>
  </conditionalFormatting>
  <conditionalFormatting sqref="S430:S431">
    <cfRule type="cellIs" dxfId="8168" priority="895" operator="greaterThan">
      <formula>0</formula>
    </cfRule>
    <cfRule type="top10" dxfId="8167" priority="896" rank="10"/>
  </conditionalFormatting>
  <conditionalFormatting sqref="S434:S435">
    <cfRule type="cellIs" dxfId="8166" priority="893" operator="greaterThan">
      <formula>0</formula>
    </cfRule>
    <cfRule type="top10" dxfId="8165" priority="894" rank="10"/>
  </conditionalFormatting>
  <conditionalFormatting sqref="G434:G435">
    <cfRule type="notContainsBlanks" dxfId="8164" priority="892">
      <formula>LEN(TRIM(G434))&gt;0</formula>
    </cfRule>
  </conditionalFormatting>
  <conditionalFormatting sqref="F434:F435">
    <cfRule type="notContainsBlanks" dxfId="8163" priority="891">
      <formula>LEN(TRIM(F434))&gt;0</formula>
    </cfRule>
  </conditionalFormatting>
  <conditionalFormatting sqref="E434:E435">
    <cfRule type="notContainsBlanks" dxfId="8162" priority="890">
      <formula>LEN(TRIM(E434))&gt;0</formula>
    </cfRule>
  </conditionalFormatting>
  <conditionalFormatting sqref="D434:D435">
    <cfRule type="notContainsBlanks" dxfId="8161" priority="889">
      <formula>LEN(TRIM(D434))&gt;0</formula>
    </cfRule>
  </conditionalFormatting>
  <conditionalFormatting sqref="C434:C435">
    <cfRule type="notContainsBlanks" dxfId="8160" priority="888">
      <formula>LEN(TRIM(C434))&gt;0</formula>
    </cfRule>
  </conditionalFormatting>
  <conditionalFormatting sqref="I434:I435">
    <cfRule type="notContainsBlanks" dxfId="8159" priority="887">
      <formula>LEN(TRIM(I434))&gt;0</formula>
    </cfRule>
  </conditionalFormatting>
  <conditionalFormatting sqref="G422:G423">
    <cfRule type="notContainsBlanks" dxfId="8158" priority="886">
      <formula>LEN(TRIM(G422))&gt;0</formula>
    </cfRule>
  </conditionalFormatting>
  <conditionalFormatting sqref="F422:F423">
    <cfRule type="notContainsBlanks" dxfId="8157" priority="885">
      <formula>LEN(TRIM(F422))&gt;0</formula>
    </cfRule>
  </conditionalFormatting>
  <conditionalFormatting sqref="E422:E423">
    <cfRule type="notContainsBlanks" dxfId="8156" priority="884">
      <formula>LEN(TRIM(E422))&gt;0</formula>
    </cfRule>
  </conditionalFormatting>
  <conditionalFormatting sqref="D422:D423">
    <cfRule type="notContainsBlanks" dxfId="8155" priority="883">
      <formula>LEN(TRIM(D422))&gt;0</formula>
    </cfRule>
  </conditionalFormatting>
  <conditionalFormatting sqref="C422:C423">
    <cfRule type="notContainsBlanks" dxfId="8154" priority="882">
      <formula>LEN(TRIM(C422))&gt;0</formula>
    </cfRule>
  </conditionalFormatting>
  <conditionalFormatting sqref="G430:G431">
    <cfRule type="notContainsBlanks" dxfId="8153" priority="881">
      <formula>LEN(TRIM(G430))&gt;0</formula>
    </cfRule>
  </conditionalFormatting>
  <conditionalFormatting sqref="F430:F431">
    <cfRule type="notContainsBlanks" dxfId="8152" priority="880">
      <formula>LEN(TRIM(F430))&gt;0</formula>
    </cfRule>
  </conditionalFormatting>
  <conditionalFormatting sqref="E430:E431">
    <cfRule type="notContainsBlanks" dxfId="8151" priority="879">
      <formula>LEN(TRIM(E430))&gt;0</formula>
    </cfRule>
  </conditionalFormatting>
  <conditionalFormatting sqref="D430:D431">
    <cfRule type="notContainsBlanks" dxfId="8150" priority="878">
      <formula>LEN(TRIM(D430))&gt;0</formula>
    </cfRule>
  </conditionalFormatting>
  <conditionalFormatting sqref="C430:C431">
    <cfRule type="notContainsBlanks" dxfId="8149" priority="877">
      <formula>LEN(TRIM(C430))&gt;0</formula>
    </cfRule>
  </conditionalFormatting>
  <conditionalFormatting sqref="I422:I423">
    <cfRule type="notContainsBlanks" dxfId="8148" priority="876">
      <formula>LEN(TRIM(I422))&gt;0</formula>
    </cfRule>
  </conditionalFormatting>
  <conditionalFormatting sqref="I430:I431">
    <cfRule type="notContainsBlanks" dxfId="8147" priority="875">
      <formula>LEN(TRIM(I430))&gt;0</formula>
    </cfRule>
  </conditionalFormatting>
  <conditionalFormatting sqref="S438">
    <cfRule type="expression" dxfId="8146" priority="873">
      <formula>$S$33&gt;0</formula>
    </cfRule>
    <cfRule type="cellIs" dxfId="8145" priority="874" operator="equal">
      <formula>0</formula>
    </cfRule>
  </conditionalFormatting>
  <conditionalFormatting sqref="S439">
    <cfRule type="expression" dxfId="8144" priority="871">
      <formula>$S$33&gt;0</formula>
    </cfRule>
    <cfRule type="cellIs" dxfId="8143" priority="872" operator="equal">
      <formula>0</formula>
    </cfRule>
  </conditionalFormatting>
  <conditionalFormatting sqref="U418:U421">
    <cfRule type="cellIs" dxfId="8142" priority="869" operator="equal">
      <formula>0</formula>
    </cfRule>
    <cfRule type="cellIs" dxfId="8141" priority="870" operator="equal">
      <formula>1</formula>
    </cfRule>
  </conditionalFormatting>
  <conditionalFormatting sqref="U422:U425">
    <cfRule type="cellIs" dxfId="8140" priority="867" operator="equal">
      <formula>0</formula>
    </cfRule>
    <cfRule type="cellIs" dxfId="8139" priority="868" operator="equal">
      <formula>1</formula>
    </cfRule>
  </conditionalFormatting>
  <conditionalFormatting sqref="U426:U429">
    <cfRule type="cellIs" dxfId="8138" priority="865" operator="equal">
      <formula>0</formula>
    </cfRule>
    <cfRule type="cellIs" dxfId="8137" priority="866" operator="equal">
      <formula>1</formula>
    </cfRule>
  </conditionalFormatting>
  <conditionalFormatting sqref="U430:U433">
    <cfRule type="cellIs" dxfId="8136" priority="863" operator="equal">
      <formula>0</formula>
    </cfRule>
    <cfRule type="cellIs" dxfId="8135" priority="864" operator="equal">
      <formula>1</formula>
    </cfRule>
  </conditionalFormatting>
  <conditionalFormatting sqref="U434:U437">
    <cfRule type="cellIs" dxfId="8134" priority="861" operator="equal">
      <formula>0</formula>
    </cfRule>
    <cfRule type="cellIs" dxfId="8133" priority="862" operator="equal">
      <formula>1</formula>
    </cfRule>
  </conditionalFormatting>
  <conditionalFormatting sqref="N422:N423">
    <cfRule type="expression" dxfId="8132" priority="858">
      <formula>N422=" "</formula>
    </cfRule>
    <cfRule type="expression" dxfId="8131" priority="859">
      <formula>N422="NO PRESENTÓ CERTIFICADO"</formula>
    </cfRule>
    <cfRule type="expression" dxfId="8130" priority="860">
      <formula>N422="PRESENTÓ CERTIFICADO"</formula>
    </cfRule>
  </conditionalFormatting>
  <conditionalFormatting sqref="O422:O423">
    <cfRule type="cellIs" dxfId="8129" priority="840" operator="equal">
      <formula>"PENDIENTE POR DESCRIPCIÓN"</formula>
    </cfRule>
    <cfRule type="cellIs" dxfId="8128" priority="841" operator="equal">
      <formula>"DESCRIPCIÓN INSUFICIENTE"</formula>
    </cfRule>
    <cfRule type="cellIs" dxfId="8127" priority="842" operator="equal">
      <formula>"NO ESTÁ ACORDE A ITEM 5.2.2 (T.R.)"</formula>
    </cfRule>
    <cfRule type="cellIs" dxfId="8126" priority="843" operator="equal">
      <formula>"ACORDE A ITEM 5.2.2 (T.R.)"</formula>
    </cfRule>
    <cfRule type="cellIs" dxfId="8125" priority="850" operator="equal">
      <formula>"PENDIENTE POR DESCRIPCIÓN"</formula>
    </cfRule>
    <cfRule type="cellIs" dxfId="8124" priority="852" operator="equal">
      <formula>"DESCRIPCIÓN INSUFICIENTE"</formula>
    </cfRule>
    <cfRule type="cellIs" dxfId="8123" priority="853" operator="equal">
      <formula>"NO ESTÁ ACORDE A ITEM 5.2.1 (T.R.)"</formula>
    </cfRule>
    <cfRule type="cellIs" dxfId="8122" priority="854" operator="equal">
      <formula>"ACORDE A ITEM 5.2.1 (T.R.)"</formula>
    </cfRule>
  </conditionalFormatting>
  <conditionalFormatting sqref="Q422:Q423">
    <cfRule type="containsBlanks" dxfId="8121" priority="845">
      <formula>LEN(TRIM(Q422))=0</formula>
    </cfRule>
    <cfRule type="cellIs" dxfId="8120" priority="851" operator="equal">
      <formula>"REQUERIMIENTOS SUBSANADOS"</formula>
    </cfRule>
    <cfRule type="containsText" dxfId="8119" priority="855" operator="containsText" text="NO SUBSANABLE">
      <formula>NOT(ISERROR(SEARCH("NO SUBSANABLE",Q422)))</formula>
    </cfRule>
    <cfRule type="containsText" dxfId="8118" priority="856" operator="containsText" text="PENDIENTES POR SUBSANAR">
      <formula>NOT(ISERROR(SEARCH("PENDIENTES POR SUBSANAR",Q422)))</formula>
    </cfRule>
    <cfRule type="containsText" dxfId="8117" priority="857" operator="containsText" text="SIN OBSERVACIÓN">
      <formula>NOT(ISERROR(SEARCH("SIN OBSERVACIÓN",Q422)))</formula>
    </cfRule>
  </conditionalFormatting>
  <conditionalFormatting sqref="R422:R423">
    <cfRule type="containsBlanks" dxfId="8116" priority="844">
      <formula>LEN(TRIM(R422))=0</formula>
    </cfRule>
    <cfRule type="cellIs" dxfId="8115" priority="846" operator="equal">
      <formula>"NO CUMPLEN CON LO SOLICITADO"</formula>
    </cfRule>
    <cfRule type="cellIs" dxfId="8114" priority="847" operator="equal">
      <formula>"CUMPLEN CON LO SOLICITADO"</formula>
    </cfRule>
    <cfRule type="cellIs" dxfId="8113" priority="848" operator="equal">
      <formula>"PENDIENTES"</formula>
    </cfRule>
    <cfRule type="cellIs" dxfId="8112" priority="849" operator="equal">
      <formula>"NINGUNO"</formula>
    </cfRule>
  </conditionalFormatting>
  <conditionalFormatting sqref="P422:P423">
    <cfRule type="expression" dxfId="8111" priority="835">
      <formula>Q422="NO SUBSANABLE"</formula>
    </cfRule>
    <cfRule type="expression" dxfId="8110" priority="836">
      <formula>Q422="REQUERIMIENTOS SUBSANADOS"</formula>
    </cfRule>
    <cfRule type="expression" dxfId="8109" priority="837">
      <formula>Q422="PENDIENTES POR SUBSANAR"</formula>
    </cfRule>
    <cfRule type="expression" dxfId="8108" priority="838">
      <formula>Q422="SIN OBSERVACIÓN"</formula>
    </cfRule>
    <cfRule type="containsBlanks" dxfId="8107" priority="839">
      <formula>LEN(TRIM(P422))=0</formula>
    </cfRule>
  </conditionalFormatting>
  <conditionalFormatting sqref="N426:N427">
    <cfRule type="expression" dxfId="8106" priority="832">
      <formula>N426=" "</formula>
    </cfRule>
    <cfRule type="expression" dxfId="8105" priority="833">
      <formula>N426="NO PRESENTÓ CERTIFICADO"</formula>
    </cfRule>
    <cfRule type="expression" dxfId="8104" priority="834">
      <formula>N426="PRESENTÓ CERTIFICADO"</formula>
    </cfRule>
  </conditionalFormatting>
  <conditionalFormatting sqref="O426:O427">
    <cfRule type="cellIs" dxfId="8103" priority="814" operator="equal">
      <formula>"PENDIENTE POR DESCRIPCIÓN"</formula>
    </cfRule>
    <cfRule type="cellIs" dxfId="8102" priority="815" operator="equal">
      <formula>"DESCRIPCIÓN INSUFICIENTE"</formula>
    </cfRule>
    <cfRule type="cellIs" dxfId="8101" priority="816" operator="equal">
      <formula>"NO ESTÁ ACORDE A ITEM 5.2.2 (T.R.)"</formula>
    </cfRule>
    <cfRule type="cellIs" dxfId="8100" priority="817" operator="equal">
      <formula>"ACORDE A ITEM 5.2.2 (T.R.)"</formula>
    </cfRule>
    <cfRule type="cellIs" dxfId="8099" priority="824" operator="equal">
      <formula>"PENDIENTE POR DESCRIPCIÓN"</formula>
    </cfRule>
    <cfRule type="cellIs" dxfId="8098" priority="826" operator="equal">
      <formula>"DESCRIPCIÓN INSUFICIENTE"</formula>
    </cfRule>
    <cfRule type="cellIs" dxfId="8097" priority="827" operator="equal">
      <formula>"NO ESTÁ ACORDE A ITEM 5.2.1 (T.R.)"</formula>
    </cfRule>
    <cfRule type="cellIs" dxfId="8096" priority="828" operator="equal">
      <formula>"ACORDE A ITEM 5.2.1 (T.R.)"</formula>
    </cfRule>
  </conditionalFormatting>
  <conditionalFormatting sqref="Q426:Q427">
    <cfRule type="containsBlanks" dxfId="8095" priority="819">
      <formula>LEN(TRIM(Q426))=0</formula>
    </cfRule>
    <cfRule type="cellIs" dxfId="8094" priority="825" operator="equal">
      <formula>"REQUERIMIENTOS SUBSANADOS"</formula>
    </cfRule>
    <cfRule type="containsText" dxfId="8093" priority="829" operator="containsText" text="NO SUBSANABLE">
      <formula>NOT(ISERROR(SEARCH("NO SUBSANABLE",Q426)))</formula>
    </cfRule>
    <cfRule type="containsText" dxfId="8092" priority="830" operator="containsText" text="PENDIENTES POR SUBSANAR">
      <formula>NOT(ISERROR(SEARCH("PENDIENTES POR SUBSANAR",Q426)))</formula>
    </cfRule>
    <cfRule type="containsText" dxfId="8091" priority="831" operator="containsText" text="SIN OBSERVACIÓN">
      <formula>NOT(ISERROR(SEARCH("SIN OBSERVACIÓN",Q426)))</formula>
    </cfRule>
  </conditionalFormatting>
  <conditionalFormatting sqref="R426:R427">
    <cfRule type="containsBlanks" dxfId="8090" priority="818">
      <formula>LEN(TRIM(R426))=0</formula>
    </cfRule>
    <cfRule type="cellIs" dxfId="8089" priority="820" operator="equal">
      <formula>"NO CUMPLEN CON LO SOLICITADO"</formula>
    </cfRule>
    <cfRule type="cellIs" dxfId="8088" priority="821" operator="equal">
      <formula>"CUMPLEN CON LO SOLICITADO"</formula>
    </cfRule>
    <cfRule type="cellIs" dxfId="8087" priority="822" operator="equal">
      <formula>"PENDIENTES"</formula>
    </cfRule>
    <cfRule type="cellIs" dxfId="8086" priority="823" operator="equal">
      <formula>"NINGUNO"</formula>
    </cfRule>
  </conditionalFormatting>
  <conditionalFormatting sqref="P426:P427">
    <cfRule type="expression" dxfId="8085" priority="809">
      <formula>Q426="NO SUBSANABLE"</formula>
    </cfRule>
    <cfRule type="expression" dxfId="8084" priority="810">
      <formula>Q426="REQUERIMIENTOS SUBSANADOS"</formula>
    </cfRule>
    <cfRule type="expression" dxfId="8083" priority="811">
      <formula>Q426="PENDIENTES POR SUBSANAR"</formula>
    </cfRule>
    <cfRule type="expression" dxfId="8082" priority="812">
      <formula>Q426="SIN OBSERVACIÓN"</formula>
    </cfRule>
    <cfRule type="containsBlanks" dxfId="8081" priority="813">
      <formula>LEN(TRIM(P426))=0</formula>
    </cfRule>
  </conditionalFormatting>
  <conditionalFormatting sqref="N430:N431">
    <cfRule type="expression" dxfId="8080" priority="806">
      <formula>N430=" "</formula>
    </cfRule>
    <cfRule type="expression" dxfId="8079" priority="807">
      <formula>N430="NO PRESENTÓ CERTIFICADO"</formula>
    </cfRule>
    <cfRule type="expression" dxfId="8078" priority="808">
      <formula>N430="PRESENTÓ CERTIFICADO"</formula>
    </cfRule>
  </conditionalFormatting>
  <conditionalFormatting sqref="O430:O431">
    <cfRule type="cellIs" dxfId="8077" priority="788" operator="equal">
      <formula>"PENDIENTE POR DESCRIPCIÓN"</formula>
    </cfRule>
    <cfRule type="cellIs" dxfId="8076" priority="789" operator="equal">
      <formula>"DESCRIPCIÓN INSUFICIENTE"</formula>
    </cfRule>
    <cfRule type="cellIs" dxfId="8075" priority="790" operator="equal">
      <formula>"NO ESTÁ ACORDE A ITEM 5.2.2 (T.R.)"</formula>
    </cfRule>
    <cfRule type="cellIs" dxfId="8074" priority="791" operator="equal">
      <formula>"ACORDE A ITEM 5.2.2 (T.R.)"</formula>
    </cfRule>
    <cfRule type="cellIs" dxfId="8073" priority="798" operator="equal">
      <formula>"PENDIENTE POR DESCRIPCIÓN"</formula>
    </cfRule>
    <cfRule type="cellIs" dxfId="8072" priority="800" operator="equal">
      <formula>"DESCRIPCIÓN INSUFICIENTE"</formula>
    </cfRule>
    <cfRule type="cellIs" dxfId="8071" priority="801" operator="equal">
      <formula>"NO ESTÁ ACORDE A ITEM 5.2.1 (T.R.)"</formula>
    </cfRule>
    <cfRule type="cellIs" dxfId="8070" priority="802" operator="equal">
      <formula>"ACORDE A ITEM 5.2.1 (T.R.)"</formula>
    </cfRule>
  </conditionalFormatting>
  <conditionalFormatting sqref="Q430:Q431">
    <cfRule type="containsBlanks" dxfId="8069" priority="793">
      <formula>LEN(TRIM(Q430))=0</formula>
    </cfRule>
    <cfRule type="cellIs" dxfId="8068" priority="799" operator="equal">
      <formula>"REQUERIMIENTOS SUBSANADOS"</formula>
    </cfRule>
    <cfRule type="containsText" dxfId="8067" priority="803" operator="containsText" text="NO SUBSANABLE">
      <formula>NOT(ISERROR(SEARCH("NO SUBSANABLE",Q430)))</formula>
    </cfRule>
    <cfRule type="containsText" dxfId="8066" priority="804" operator="containsText" text="PENDIENTES POR SUBSANAR">
      <formula>NOT(ISERROR(SEARCH("PENDIENTES POR SUBSANAR",Q430)))</formula>
    </cfRule>
    <cfRule type="containsText" dxfId="8065" priority="805" operator="containsText" text="SIN OBSERVACIÓN">
      <formula>NOT(ISERROR(SEARCH("SIN OBSERVACIÓN",Q430)))</formula>
    </cfRule>
  </conditionalFormatting>
  <conditionalFormatting sqref="R430:R431">
    <cfRule type="containsBlanks" dxfId="8064" priority="792">
      <formula>LEN(TRIM(R430))=0</formula>
    </cfRule>
    <cfRule type="cellIs" dxfId="8063" priority="794" operator="equal">
      <formula>"NO CUMPLEN CON LO SOLICITADO"</formula>
    </cfRule>
    <cfRule type="cellIs" dxfId="8062" priority="795" operator="equal">
      <formula>"CUMPLEN CON LO SOLICITADO"</formula>
    </cfRule>
    <cfRule type="cellIs" dxfId="8061" priority="796" operator="equal">
      <formula>"PENDIENTES"</formula>
    </cfRule>
    <cfRule type="cellIs" dxfId="8060" priority="797" operator="equal">
      <formula>"NINGUNO"</formula>
    </cfRule>
  </conditionalFormatting>
  <conditionalFormatting sqref="P430:P431">
    <cfRule type="expression" dxfId="8059" priority="783">
      <formula>Q430="NO SUBSANABLE"</formula>
    </cfRule>
    <cfRule type="expression" dxfId="8058" priority="784">
      <formula>Q430="REQUERIMIENTOS SUBSANADOS"</formula>
    </cfRule>
    <cfRule type="expression" dxfId="8057" priority="785">
      <formula>Q430="PENDIENTES POR SUBSANAR"</formula>
    </cfRule>
    <cfRule type="expression" dxfId="8056" priority="786">
      <formula>Q430="SIN OBSERVACIÓN"</formula>
    </cfRule>
    <cfRule type="containsBlanks" dxfId="8055" priority="787">
      <formula>LEN(TRIM(P430))=0</formula>
    </cfRule>
  </conditionalFormatting>
  <conditionalFormatting sqref="N434:N435">
    <cfRule type="expression" dxfId="8054" priority="780">
      <formula>N434=" "</formula>
    </cfRule>
    <cfRule type="expression" dxfId="8053" priority="781">
      <formula>N434="NO PRESENTÓ CERTIFICADO"</formula>
    </cfRule>
    <cfRule type="expression" dxfId="8052" priority="782">
      <formula>N434="PRESENTÓ CERTIFICADO"</formula>
    </cfRule>
  </conditionalFormatting>
  <conditionalFormatting sqref="O434:O435">
    <cfRule type="cellIs" dxfId="8051" priority="762" operator="equal">
      <formula>"PENDIENTE POR DESCRIPCIÓN"</formula>
    </cfRule>
    <cfRule type="cellIs" dxfId="8050" priority="763" operator="equal">
      <formula>"DESCRIPCIÓN INSUFICIENTE"</formula>
    </cfRule>
    <cfRule type="cellIs" dxfId="8049" priority="764" operator="equal">
      <formula>"NO ESTÁ ACORDE A ITEM 5.2.2 (T.R.)"</formula>
    </cfRule>
    <cfRule type="cellIs" dxfId="8048" priority="765" operator="equal">
      <formula>"ACORDE A ITEM 5.2.2 (T.R.)"</formula>
    </cfRule>
    <cfRule type="cellIs" dxfId="8047" priority="772" operator="equal">
      <formula>"PENDIENTE POR DESCRIPCIÓN"</formula>
    </cfRule>
    <cfRule type="cellIs" dxfId="8046" priority="774" operator="equal">
      <formula>"DESCRIPCIÓN INSUFICIENTE"</formula>
    </cfRule>
    <cfRule type="cellIs" dxfId="8045" priority="775" operator="equal">
      <formula>"NO ESTÁ ACORDE A ITEM 5.2.1 (T.R.)"</formula>
    </cfRule>
    <cfRule type="cellIs" dxfId="8044" priority="776" operator="equal">
      <formula>"ACORDE A ITEM 5.2.1 (T.R.)"</formula>
    </cfRule>
  </conditionalFormatting>
  <conditionalFormatting sqref="Q434:Q435">
    <cfRule type="containsBlanks" dxfId="8043" priority="767">
      <formula>LEN(TRIM(Q434))=0</formula>
    </cfRule>
    <cfRule type="cellIs" dxfId="8042" priority="773" operator="equal">
      <formula>"REQUERIMIENTOS SUBSANADOS"</formula>
    </cfRule>
    <cfRule type="containsText" dxfId="8041" priority="777" operator="containsText" text="NO SUBSANABLE">
      <formula>NOT(ISERROR(SEARCH("NO SUBSANABLE",Q434)))</formula>
    </cfRule>
    <cfRule type="containsText" dxfId="8040" priority="778" operator="containsText" text="PENDIENTES POR SUBSANAR">
      <formula>NOT(ISERROR(SEARCH("PENDIENTES POR SUBSANAR",Q434)))</formula>
    </cfRule>
    <cfRule type="containsText" dxfId="8039" priority="779" operator="containsText" text="SIN OBSERVACIÓN">
      <formula>NOT(ISERROR(SEARCH("SIN OBSERVACIÓN",Q434)))</formula>
    </cfRule>
  </conditionalFormatting>
  <conditionalFormatting sqref="R434:R435">
    <cfRule type="containsBlanks" dxfId="8038" priority="766">
      <formula>LEN(TRIM(R434))=0</formula>
    </cfRule>
    <cfRule type="cellIs" dxfId="8037" priority="768" operator="equal">
      <formula>"NO CUMPLEN CON LO SOLICITADO"</formula>
    </cfRule>
    <cfRule type="cellIs" dxfId="8036" priority="769" operator="equal">
      <formula>"CUMPLEN CON LO SOLICITADO"</formula>
    </cfRule>
    <cfRule type="cellIs" dxfId="8035" priority="770" operator="equal">
      <formula>"PENDIENTES"</formula>
    </cfRule>
    <cfRule type="cellIs" dxfId="8034" priority="771" operator="equal">
      <formula>"NINGUNO"</formula>
    </cfRule>
  </conditionalFormatting>
  <conditionalFormatting sqref="P434:P435">
    <cfRule type="expression" dxfId="8033" priority="757">
      <formula>Q434="NO SUBSANABLE"</formula>
    </cfRule>
    <cfRule type="expression" dxfId="8032" priority="758">
      <formula>Q434="REQUERIMIENTOS SUBSANADOS"</formula>
    </cfRule>
    <cfRule type="expression" dxfId="8031" priority="759">
      <formula>Q434="PENDIENTES POR SUBSANAR"</formula>
    </cfRule>
    <cfRule type="expression" dxfId="8030" priority="760">
      <formula>Q434="SIN OBSERVACIÓN"</formula>
    </cfRule>
    <cfRule type="containsBlanks" dxfId="8029" priority="761">
      <formula>LEN(TRIM(P434))=0</formula>
    </cfRule>
  </conditionalFormatting>
  <conditionalFormatting sqref="J418:J425">
    <cfRule type="cellIs" dxfId="8028" priority="755" operator="equal">
      <formula>"NO CUMPLE"</formula>
    </cfRule>
    <cfRule type="cellIs" dxfId="8027" priority="756" operator="equal">
      <formula>"CUMPLE"</formula>
    </cfRule>
  </conditionalFormatting>
  <conditionalFormatting sqref="J426:J429">
    <cfRule type="cellIs" dxfId="8026" priority="753" operator="equal">
      <formula>"NO CUMPLE"</formula>
    </cfRule>
    <cfRule type="cellIs" dxfId="8025" priority="754" operator="equal">
      <formula>"CUMPLE"</formula>
    </cfRule>
  </conditionalFormatting>
  <conditionalFormatting sqref="J430:J433">
    <cfRule type="cellIs" dxfId="8024" priority="751" operator="equal">
      <formula>"NO CUMPLE"</formula>
    </cfRule>
    <cfRule type="cellIs" dxfId="8023" priority="752" operator="equal">
      <formula>"CUMPLE"</formula>
    </cfRule>
  </conditionalFormatting>
  <conditionalFormatting sqref="J434:J437">
    <cfRule type="cellIs" dxfId="8022" priority="749" operator="equal">
      <formula>"NO CUMPLE"</formula>
    </cfRule>
    <cfRule type="cellIs" dxfId="8021" priority="750" operator="equal">
      <formula>"CUMPLE"</formula>
    </cfRule>
  </conditionalFormatting>
  <conditionalFormatting sqref="S418:S419">
    <cfRule type="cellIs" dxfId="8020" priority="747" operator="greaterThan">
      <formula>0</formula>
    </cfRule>
    <cfRule type="top10" dxfId="8019" priority="748" rank="10"/>
  </conditionalFormatting>
  <conditionalFormatting sqref="N418">
    <cfRule type="expression" dxfId="8018" priority="744">
      <formula>N418=" "</formula>
    </cfRule>
    <cfRule type="expression" dxfId="8017" priority="745">
      <formula>N418="NO PRESENTÓ CERTIFICADO"</formula>
    </cfRule>
    <cfRule type="expression" dxfId="8016" priority="746">
      <formula>N418="PRESENTÓ CERTIFICADO"</formula>
    </cfRule>
  </conditionalFormatting>
  <conditionalFormatting sqref="P418">
    <cfRule type="expression" dxfId="8015" priority="731">
      <formula>Q418="NO SUBSANABLE"</formula>
    </cfRule>
    <cfRule type="expression" dxfId="8014" priority="733">
      <formula>Q418="REQUERIMIENTOS SUBSANADOS"</formula>
    </cfRule>
    <cfRule type="expression" dxfId="8013" priority="734">
      <formula>Q418="PENDIENTES POR SUBSANAR"</formula>
    </cfRule>
    <cfRule type="expression" dxfId="8012" priority="739">
      <formula>Q418="SIN OBSERVACIÓN"</formula>
    </cfRule>
    <cfRule type="containsBlanks" dxfId="8011" priority="740">
      <formula>LEN(TRIM(P418))=0</formula>
    </cfRule>
  </conditionalFormatting>
  <conditionalFormatting sqref="O418">
    <cfRule type="cellIs" dxfId="8010" priority="721" operator="equal">
      <formula>"PENDIENTE POR DESCRIPCIÓN"</formula>
    </cfRule>
    <cfRule type="cellIs" dxfId="8009" priority="722" operator="equal">
      <formula>"DESCRIPCIÓN INSUFICIENTE"</formula>
    </cfRule>
    <cfRule type="cellIs" dxfId="8008" priority="723" operator="equal">
      <formula>"NO ESTÁ ACORDE A ITEM 5.2.2 (T.R.)"</formula>
    </cfRule>
    <cfRule type="cellIs" dxfId="8007" priority="724" operator="equal">
      <formula>"ACORDE A ITEM 5.2.2 (T.R.)"</formula>
    </cfRule>
    <cfRule type="cellIs" dxfId="8006" priority="732" operator="equal">
      <formula>"PENDIENTE POR DESCRIPCIÓN"</formula>
    </cfRule>
    <cfRule type="cellIs" dxfId="8005" priority="736" operator="equal">
      <formula>"DESCRIPCIÓN INSUFICIENTE"</formula>
    </cfRule>
    <cfRule type="cellIs" dxfId="8004" priority="737" operator="equal">
      <formula>"NO ESTÁ ACORDE A ITEM 5.2.1 (T.R.)"</formula>
    </cfRule>
    <cfRule type="cellIs" dxfId="8003" priority="738" operator="equal">
      <formula>"ACORDE A ITEM 5.2.1 (T.R.)"</formula>
    </cfRule>
  </conditionalFormatting>
  <conditionalFormatting sqref="Q418">
    <cfRule type="containsBlanks" dxfId="8002" priority="726">
      <formula>LEN(TRIM(Q418))=0</formula>
    </cfRule>
    <cfRule type="cellIs" dxfId="8001" priority="735" operator="equal">
      <formula>"REQUERIMIENTOS SUBSANADOS"</formula>
    </cfRule>
    <cfRule type="containsText" dxfId="8000" priority="741" operator="containsText" text="NO SUBSANABLE">
      <formula>NOT(ISERROR(SEARCH("NO SUBSANABLE",Q418)))</formula>
    </cfRule>
    <cfRule type="containsText" dxfId="7999" priority="742" operator="containsText" text="PENDIENTES POR SUBSANAR">
      <formula>NOT(ISERROR(SEARCH("PENDIENTES POR SUBSANAR",Q418)))</formula>
    </cfRule>
    <cfRule type="containsText" dxfId="7998" priority="743" operator="containsText" text="SIN OBSERVACIÓN">
      <formula>NOT(ISERROR(SEARCH("SIN OBSERVACIÓN",Q418)))</formula>
    </cfRule>
  </conditionalFormatting>
  <conditionalFormatting sqref="R418">
    <cfRule type="containsBlanks" dxfId="7997" priority="725">
      <formula>LEN(TRIM(R418))=0</formula>
    </cfRule>
    <cfRule type="cellIs" dxfId="7996" priority="727" operator="equal">
      <formula>"NO CUMPLEN CON LO SOLICITADO"</formula>
    </cfRule>
    <cfRule type="cellIs" dxfId="7995" priority="728" operator="equal">
      <formula>"CUMPLEN CON LO SOLICITADO"</formula>
    </cfRule>
    <cfRule type="cellIs" dxfId="7994" priority="729" operator="equal">
      <formula>"PENDIENTES"</formula>
    </cfRule>
    <cfRule type="cellIs" dxfId="7993" priority="730" operator="equal">
      <formula>"NINGUNO"</formula>
    </cfRule>
  </conditionalFormatting>
  <conditionalFormatting sqref="K418">
    <cfRule type="expression" dxfId="7992" priority="717">
      <formula>J418="NO CUMPLE"</formula>
    </cfRule>
    <cfRule type="expression" dxfId="7991" priority="718">
      <formula>J418="CUMPLE"</formula>
    </cfRule>
  </conditionalFormatting>
  <conditionalFormatting sqref="K419">
    <cfRule type="expression" dxfId="7990" priority="715">
      <formula>J419="NO CUMPLE"</formula>
    </cfRule>
    <cfRule type="expression" dxfId="7989" priority="716">
      <formula>J419="CUMPLE"</formula>
    </cfRule>
  </conditionalFormatting>
  <conditionalFormatting sqref="M418">
    <cfRule type="expression" dxfId="7988" priority="713">
      <formula>L418="NO CUMPLE"</formula>
    </cfRule>
    <cfRule type="expression" dxfId="7987" priority="714">
      <formula>L418="CUMPLE"</formula>
    </cfRule>
  </conditionalFormatting>
  <conditionalFormatting sqref="L418:L421">
    <cfRule type="cellIs" dxfId="7986" priority="711" operator="equal">
      <formula>"NO CUMPLE"</formula>
    </cfRule>
    <cfRule type="cellIs" dxfId="7985" priority="712" operator="equal">
      <formula>"CUMPLE"</formula>
    </cfRule>
  </conditionalFormatting>
  <conditionalFormatting sqref="M419:M421">
    <cfRule type="expression" dxfId="7984" priority="709">
      <formula>L419="NO CUMPLE"</formula>
    </cfRule>
    <cfRule type="expression" dxfId="7983" priority="710">
      <formula>L419="CUMPLE"</formula>
    </cfRule>
  </conditionalFormatting>
  <conditionalFormatting sqref="K420:K421">
    <cfRule type="expression" dxfId="7982" priority="719">
      <formula>J421="NO CUMPLE"</formula>
    </cfRule>
    <cfRule type="expression" dxfId="7981" priority="720">
      <formula>J421="CUMPLE"</formula>
    </cfRule>
  </conditionalFormatting>
  <conditionalFormatting sqref="K421">
    <cfRule type="expression" dxfId="7980" priority="707">
      <formula>J422="NO CUMPLE"</formula>
    </cfRule>
    <cfRule type="expression" dxfId="7979" priority="708">
      <formula>J422="CUMPLE"</formula>
    </cfRule>
  </conditionalFormatting>
  <conditionalFormatting sqref="K422">
    <cfRule type="expression" dxfId="7978" priority="703">
      <formula>J422="NO CUMPLE"</formula>
    </cfRule>
    <cfRule type="expression" dxfId="7977" priority="704">
      <formula>J422="CUMPLE"</formula>
    </cfRule>
  </conditionalFormatting>
  <conditionalFormatting sqref="K423">
    <cfRule type="expression" dxfId="7976" priority="701">
      <formula>J423="NO CUMPLE"</formula>
    </cfRule>
    <cfRule type="expression" dxfId="7975" priority="702">
      <formula>J423="CUMPLE"</formula>
    </cfRule>
  </conditionalFormatting>
  <conditionalFormatting sqref="M422">
    <cfRule type="expression" dxfId="7974" priority="699">
      <formula>L422="NO CUMPLE"</formula>
    </cfRule>
    <cfRule type="expression" dxfId="7973" priority="700">
      <formula>L422="CUMPLE"</formula>
    </cfRule>
  </conditionalFormatting>
  <conditionalFormatting sqref="L422:L425">
    <cfRule type="cellIs" dxfId="7972" priority="697" operator="equal">
      <formula>"NO CUMPLE"</formula>
    </cfRule>
    <cfRule type="cellIs" dxfId="7971" priority="698" operator="equal">
      <formula>"CUMPLE"</formula>
    </cfRule>
  </conditionalFormatting>
  <conditionalFormatting sqref="M423:M425">
    <cfRule type="expression" dxfId="7970" priority="695">
      <formula>L423="NO CUMPLE"</formula>
    </cfRule>
    <cfRule type="expression" dxfId="7969" priority="696">
      <formula>L423="CUMPLE"</formula>
    </cfRule>
  </conditionalFormatting>
  <conditionalFormatting sqref="K424:K425">
    <cfRule type="expression" dxfId="7968" priority="705">
      <formula>J425="NO CUMPLE"</formula>
    </cfRule>
    <cfRule type="expression" dxfId="7967" priority="706">
      <formula>J425="CUMPLE"</formula>
    </cfRule>
  </conditionalFormatting>
  <conditionalFormatting sqref="K425">
    <cfRule type="expression" dxfId="7966" priority="693">
      <formula>J426="NO CUMPLE"</formula>
    </cfRule>
    <cfRule type="expression" dxfId="7965" priority="694">
      <formula>J426="CUMPLE"</formula>
    </cfRule>
  </conditionalFormatting>
  <conditionalFormatting sqref="K426">
    <cfRule type="expression" dxfId="7964" priority="689">
      <formula>J426="NO CUMPLE"</formula>
    </cfRule>
    <cfRule type="expression" dxfId="7963" priority="690">
      <formula>J426="CUMPLE"</formula>
    </cfRule>
  </conditionalFormatting>
  <conditionalFormatting sqref="K427">
    <cfRule type="expression" dxfId="7962" priority="687">
      <formula>J427="NO CUMPLE"</formula>
    </cfRule>
    <cfRule type="expression" dxfId="7961" priority="688">
      <formula>J427="CUMPLE"</formula>
    </cfRule>
  </conditionalFormatting>
  <conditionalFormatting sqref="M426">
    <cfRule type="expression" dxfId="7960" priority="685">
      <formula>L426="NO CUMPLE"</formula>
    </cfRule>
    <cfRule type="expression" dxfId="7959" priority="686">
      <formula>L426="CUMPLE"</formula>
    </cfRule>
  </conditionalFormatting>
  <conditionalFormatting sqref="L426:L429">
    <cfRule type="cellIs" dxfId="7958" priority="683" operator="equal">
      <formula>"NO CUMPLE"</formula>
    </cfRule>
    <cfRule type="cellIs" dxfId="7957" priority="684" operator="equal">
      <formula>"CUMPLE"</formula>
    </cfRule>
  </conditionalFormatting>
  <conditionalFormatting sqref="M427:M429">
    <cfRule type="expression" dxfId="7956" priority="681">
      <formula>L427="NO CUMPLE"</formula>
    </cfRule>
    <cfRule type="expression" dxfId="7955" priority="682">
      <formula>L427="CUMPLE"</formula>
    </cfRule>
  </conditionalFormatting>
  <conditionalFormatting sqref="K428:K429">
    <cfRule type="expression" dxfId="7954" priority="691">
      <formula>J429="NO CUMPLE"</formula>
    </cfRule>
    <cfRule type="expression" dxfId="7953" priority="692">
      <formula>J429="CUMPLE"</formula>
    </cfRule>
  </conditionalFormatting>
  <conditionalFormatting sqref="K429">
    <cfRule type="expression" dxfId="7952" priority="679">
      <formula>J430="NO CUMPLE"</formula>
    </cfRule>
    <cfRule type="expression" dxfId="7951" priority="680">
      <formula>J430="CUMPLE"</formula>
    </cfRule>
  </conditionalFormatting>
  <conditionalFormatting sqref="K430">
    <cfRule type="expression" dxfId="7950" priority="675">
      <formula>J430="NO CUMPLE"</formula>
    </cfRule>
    <cfRule type="expression" dxfId="7949" priority="676">
      <formula>J430="CUMPLE"</formula>
    </cfRule>
  </conditionalFormatting>
  <conditionalFormatting sqref="K431">
    <cfRule type="expression" dxfId="7948" priority="673">
      <formula>J431="NO CUMPLE"</formula>
    </cfRule>
    <cfRule type="expression" dxfId="7947" priority="674">
      <formula>J431="CUMPLE"</formula>
    </cfRule>
  </conditionalFormatting>
  <conditionalFormatting sqref="M430">
    <cfRule type="expression" dxfId="7946" priority="671">
      <formula>L430="NO CUMPLE"</formula>
    </cfRule>
    <cfRule type="expression" dxfId="7945" priority="672">
      <formula>L430="CUMPLE"</formula>
    </cfRule>
  </conditionalFormatting>
  <conditionalFormatting sqref="L430:L433">
    <cfRule type="cellIs" dxfId="7944" priority="669" operator="equal">
      <formula>"NO CUMPLE"</formula>
    </cfRule>
    <cfRule type="cellIs" dxfId="7943" priority="670" operator="equal">
      <formula>"CUMPLE"</formula>
    </cfRule>
  </conditionalFormatting>
  <conditionalFormatting sqref="M431:M433">
    <cfRule type="expression" dxfId="7942" priority="667">
      <formula>L431="NO CUMPLE"</formula>
    </cfRule>
    <cfRule type="expression" dxfId="7941" priority="668">
      <formula>L431="CUMPLE"</formula>
    </cfRule>
  </conditionalFormatting>
  <conditionalFormatting sqref="K432:K433">
    <cfRule type="expression" dxfId="7940" priority="677">
      <formula>J433="NO CUMPLE"</formula>
    </cfRule>
    <cfRule type="expression" dxfId="7939" priority="678">
      <formula>J433="CUMPLE"</formula>
    </cfRule>
  </conditionalFormatting>
  <conditionalFormatting sqref="K433">
    <cfRule type="expression" dxfId="7938" priority="665">
      <formula>J434="NO CUMPLE"</formula>
    </cfRule>
    <cfRule type="expression" dxfId="7937" priority="666">
      <formula>J434="CUMPLE"</formula>
    </cfRule>
  </conditionalFormatting>
  <conditionalFormatting sqref="K434">
    <cfRule type="expression" dxfId="7936" priority="661">
      <formula>J434="NO CUMPLE"</formula>
    </cfRule>
    <cfRule type="expression" dxfId="7935" priority="662">
      <formula>J434="CUMPLE"</formula>
    </cfRule>
  </conditionalFormatting>
  <conditionalFormatting sqref="K435">
    <cfRule type="expression" dxfId="7934" priority="659">
      <formula>J435="NO CUMPLE"</formula>
    </cfRule>
    <cfRule type="expression" dxfId="7933" priority="660">
      <formula>J435="CUMPLE"</formula>
    </cfRule>
  </conditionalFormatting>
  <conditionalFormatting sqref="M434">
    <cfRule type="expression" dxfId="7932" priority="657">
      <formula>L434="NO CUMPLE"</formula>
    </cfRule>
    <cfRule type="expression" dxfId="7931" priority="658">
      <formula>L434="CUMPLE"</formula>
    </cfRule>
  </conditionalFormatting>
  <conditionalFormatting sqref="L434:L437">
    <cfRule type="cellIs" dxfId="7930" priority="655" operator="equal">
      <formula>"NO CUMPLE"</formula>
    </cfRule>
    <cfRule type="cellIs" dxfId="7929" priority="656" operator="equal">
      <formula>"CUMPLE"</formula>
    </cfRule>
  </conditionalFormatting>
  <conditionalFormatting sqref="M435:M437">
    <cfRule type="expression" dxfId="7928" priority="653">
      <formula>L435="NO CUMPLE"</formula>
    </cfRule>
    <cfRule type="expression" dxfId="7927" priority="654">
      <formula>L435="CUMPLE"</formula>
    </cfRule>
  </conditionalFormatting>
  <conditionalFormatting sqref="K436:K437">
    <cfRule type="expression" dxfId="7926" priority="663">
      <formula>J437="NO CUMPLE"</formula>
    </cfRule>
    <cfRule type="expression" dxfId="7925" priority="664">
      <formula>J437="CUMPLE"</formula>
    </cfRule>
  </conditionalFormatting>
  <conditionalFormatting sqref="K437">
    <cfRule type="expression" dxfId="7924" priority="651">
      <formula>J438="NO CUMPLE"</formula>
    </cfRule>
    <cfRule type="expression" dxfId="7923" priority="652">
      <formula>J438="CUMPLE"</formula>
    </cfRule>
  </conditionalFormatting>
  <conditionalFormatting sqref="T465">
    <cfRule type="cellIs" dxfId="7922" priority="649" operator="equal">
      <formula>"NO CUMPLE"</formula>
    </cfRule>
    <cfRule type="cellIs" dxfId="7921" priority="650" operator="equal">
      <formula>"CUMPLE"</formula>
    </cfRule>
  </conditionalFormatting>
  <conditionalFormatting sqref="B465">
    <cfRule type="cellIs" dxfId="7920" priority="647" operator="equal">
      <formula>"NO CUMPLE CON LA EXPERIENCIA REQUERIDA"</formula>
    </cfRule>
    <cfRule type="cellIs" dxfId="7919" priority="648" operator="equal">
      <formula>"CUMPLE CON LA EXPERIENCIA REQUERIDA"</formula>
    </cfRule>
  </conditionalFormatting>
  <conditionalFormatting sqref="H445:H446 H449:H450 H453:H454 H457:H458 H461:H462">
    <cfRule type="notContainsBlanks" dxfId="7918" priority="646">
      <formula>LEN(TRIM(H445))&gt;0</formula>
    </cfRule>
  </conditionalFormatting>
  <conditionalFormatting sqref="G445:G446">
    <cfRule type="notContainsBlanks" dxfId="7917" priority="645">
      <formula>LEN(TRIM(G445))&gt;0</formula>
    </cfRule>
  </conditionalFormatting>
  <conditionalFormatting sqref="F445:F446">
    <cfRule type="notContainsBlanks" dxfId="7916" priority="644">
      <formula>LEN(TRIM(F445))&gt;0</formula>
    </cfRule>
  </conditionalFormatting>
  <conditionalFormatting sqref="E445:E446">
    <cfRule type="notContainsBlanks" dxfId="7915" priority="643">
      <formula>LEN(TRIM(E445))&gt;0</formula>
    </cfRule>
  </conditionalFormatting>
  <conditionalFormatting sqref="D445:D446">
    <cfRule type="notContainsBlanks" dxfId="7914" priority="642">
      <formula>LEN(TRIM(D445))&gt;0</formula>
    </cfRule>
  </conditionalFormatting>
  <conditionalFormatting sqref="C445:C446">
    <cfRule type="notContainsBlanks" dxfId="7913" priority="641">
      <formula>LEN(TRIM(C445))&gt;0</formula>
    </cfRule>
  </conditionalFormatting>
  <conditionalFormatting sqref="I445:I446">
    <cfRule type="notContainsBlanks" dxfId="7912" priority="640">
      <formula>LEN(TRIM(I445))&gt;0</formula>
    </cfRule>
  </conditionalFormatting>
  <conditionalFormatting sqref="T445:T446">
    <cfRule type="cellIs" dxfId="7911" priority="638" operator="equal">
      <formula>"NO"</formula>
    </cfRule>
    <cfRule type="cellIs" dxfId="7910" priority="639" operator="equal">
      <formula>"SI"</formula>
    </cfRule>
  </conditionalFormatting>
  <conditionalFormatting sqref="S449:S450">
    <cfRule type="cellIs" dxfId="7909" priority="636" operator="greaterThan">
      <formula>0</formula>
    </cfRule>
    <cfRule type="top10" dxfId="7908" priority="637" rank="10"/>
  </conditionalFormatting>
  <conditionalFormatting sqref="S453:S454">
    <cfRule type="cellIs" dxfId="7907" priority="634" operator="greaterThan">
      <formula>0</formula>
    </cfRule>
    <cfRule type="top10" dxfId="7906" priority="635" rank="10"/>
  </conditionalFormatting>
  <conditionalFormatting sqref="G453:G454">
    <cfRule type="notContainsBlanks" dxfId="7905" priority="633">
      <formula>LEN(TRIM(G453))&gt;0</formula>
    </cfRule>
  </conditionalFormatting>
  <conditionalFormatting sqref="F453:F454">
    <cfRule type="notContainsBlanks" dxfId="7904" priority="632">
      <formula>LEN(TRIM(F453))&gt;0</formula>
    </cfRule>
  </conditionalFormatting>
  <conditionalFormatting sqref="E453:E454">
    <cfRule type="notContainsBlanks" dxfId="7903" priority="631">
      <formula>LEN(TRIM(E453))&gt;0</formula>
    </cfRule>
  </conditionalFormatting>
  <conditionalFormatting sqref="D453:D454">
    <cfRule type="notContainsBlanks" dxfId="7902" priority="630">
      <formula>LEN(TRIM(D453))&gt;0</formula>
    </cfRule>
  </conditionalFormatting>
  <conditionalFormatting sqref="C453:C454">
    <cfRule type="notContainsBlanks" dxfId="7901" priority="629">
      <formula>LEN(TRIM(C453))&gt;0</formula>
    </cfRule>
  </conditionalFormatting>
  <conditionalFormatting sqref="I453:I454">
    <cfRule type="notContainsBlanks" dxfId="7900" priority="628">
      <formula>LEN(TRIM(I453))&gt;0</formula>
    </cfRule>
  </conditionalFormatting>
  <conditionalFormatting sqref="S457:S458">
    <cfRule type="cellIs" dxfId="7899" priority="626" operator="greaterThan">
      <formula>0</formula>
    </cfRule>
    <cfRule type="top10" dxfId="7898" priority="627" rank="10"/>
  </conditionalFormatting>
  <conditionalFormatting sqref="S461:S462">
    <cfRule type="cellIs" dxfId="7897" priority="624" operator="greaterThan">
      <formula>0</formula>
    </cfRule>
    <cfRule type="top10" dxfId="7896" priority="625" rank="10"/>
  </conditionalFormatting>
  <conditionalFormatting sqref="G461:G462">
    <cfRule type="notContainsBlanks" dxfId="7895" priority="623">
      <formula>LEN(TRIM(G461))&gt;0</formula>
    </cfRule>
  </conditionalFormatting>
  <conditionalFormatting sqref="F461:F462">
    <cfRule type="notContainsBlanks" dxfId="7894" priority="622">
      <formula>LEN(TRIM(F461))&gt;0</formula>
    </cfRule>
  </conditionalFormatting>
  <conditionalFormatting sqref="E461:E462">
    <cfRule type="notContainsBlanks" dxfId="7893" priority="621">
      <formula>LEN(TRIM(E461))&gt;0</formula>
    </cfRule>
  </conditionalFormatting>
  <conditionalFormatting sqref="D461:D462">
    <cfRule type="notContainsBlanks" dxfId="7892" priority="620">
      <formula>LEN(TRIM(D461))&gt;0</formula>
    </cfRule>
  </conditionalFormatting>
  <conditionalFormatting sqref="C461:C462">
    <cfRule type="notContainsBlanks" dxfId="7891" priority="619">
      <formula>LEN(TRIM(C461))&gt;0</formula>
    </cfRule>
  </conditionalFormatting>
  <conditionalFormatting sqref="I461:I462">
    <cfRule type="notContainsBlanks" dxfId="7890" priority="618">
      <formula>LEN(TRIM(I461))&gt;0</formula>
    </cfRule>
  </conditionalFormatting>
  <conditionalFormatting sqref="G449:G450">
    <cfRule type="notContainsBlanks" dxfId="7889" priority="617">
      <formula>LEN(TRIM(G449))&gt;0</formula>
    </cfRule>
  </conditionalFormatting>
  <conditionalFormatting sqref="F449:F450">
    <cfRule type="notContainsBlanks" dxfId="7888" priority="616">
      <formula>LEN(TRIM(F449))&gt;0</formula>
    </cfRule>
  </conditionalFormatting>
  <conditionalFormatting sqref="E449:E450">
    <cfRule type="notContainsBlanks" dxfId="7887" priority="615">
      <formula>LEN(TRIM(E449))&gt;0</formula>
    </cfRule>
  </conditionalFormatting>
  <conditionalFormatting sqref="D449:D450">
    <cfRule type="notContainsBlanks" dxfId="7886" priority="614">
      <formula>LEN(TRIM(D449))&gt;0</formula>
    </cfRule>
  </conditionalFormatting>
  <conditionalFormatting sqref="C449:C450">
    <cfRule type="notContainsBlanks" dxfId="7885" priority="613">
      <formula>LEN(TRIM(C449))&gt;0</formula>
    </cfRule>
  </conditionalFormatting>
  <conditionalFormatting sqref="G457:G458">
    <cfRule type="notContainsBlanks" dxfId="7884" priority="612">
      <formula>LEN(TRIM(G457))&gt;0</formula>
    </cfRule>
  </conditionalFormatting>
  <conditionalFormatting sqref="F457:F458">
    <cfRule type="notContainsBlanks" dxfId="7883" priority="611">
      <formula>LEN(TRIM(F457))&gt;0</formula>
    </cfRule>
  </conditionalFormatting>
  <conditionalFormatting sqref="E457:E458">
    <cfRule type="notContainsBlanks" dxfId="7882" priority="610">
      <formula>LEN(TRIM(E457))&gt;0</formula>
    </cfRule>
  </conditionalFormatting>
  <conditionalFormatting sqref="D457:D458">
    <cfRule type="notContainsBlanks" dxfId="7881" priority="609">
      <formula>LEN(TRIM(D457))&gt;0</formula>
    </cfRule>
  </conditionalFormatting>
  <conditionalFormatting sqref="C457:C458">
    <cfRule type="notContainsBlanks" dxfId="7880" priority="608">
      <formula>LEN(TRIM(C457))&gt;0</formula>
    </cfRule>
  </conditionalFormatting>
  <conditionalFormatting sqref="I449:I450">
    <cfRule type="notContainsBlanks" dxfId="7879" priority="607">
      <formula>LEN(TRIM(I449))&gt;0</formula>
    </cfRule>
  </conditionalFormatting>
  <conditionalFormatting sqref="I457:I458">
    <cfRule type="notContainsBlanks" dxfId="7878" priority="606">
      <formula>LEN(TRIM(I457))&gt;0</formula>
    </cfRule>
  </conditionalFormatting>
  <conditionalFormatting sqref="S465">
    <cfRule type="expression" dxfId="7877" priority="604">
      <formula>$S$33&gt;0</formula>
    </cfRule>
    <cfRule type="cellIs" dxfId="7876" priority="605" operator="equal">
      <formula>0</formula>
    </cfRule>
  </conditionalFormatting>
  <conditionalFormatting sqref="S466">
    <cfRule type="expression" dxfId="7875" priority="602">
      <formula>$S$33&gt;0</formula>
    </cfRule>
    <cfRule type="cellIs" dxfId="7874" priority="603" operator="equal">
      <formula>0</formula>
    </cfRule>
  </conditionalFormatting>
  <conditionalFormatting sqref="U445:U448">
    <cfRule type="cellIs" dxfId="7873" priority="600" operator="equal">
      <formula>0</formula>
    </cfRule>
    <cfRule type="cellIs" dxfId="7872" priority="601" operator="equal">
      <formula>1</formula>
    </cfRule>
  </conditionalFormatting>
  <conditionalFormatting sqref="U449:U452">
    <cfRule type="cellIs" dxfId="7871" priority="598" operator="equal">
      <formula>0</formula>
    </cfRule>
    <cfRule type="cellIs" dxfId="7870" priority="599" operator="equal">
      <formula>1</formula>
    </cfRule>
  </conditionalFormatting>
  <conditionalFormatting sqref="U453:U456">
    <cfRule type="cellIs" dxfId="7869" priority="596" operator="equal">
      <formula>0</formula>
    </cfRule>
    <cfRule type="cellIs" dxfId="7868" priority="597" operator="equal">
      <formula>1</formula>
    </cfRule>
  </conditionalFormatting>
  <conditionalFormatting sqref="U457:U460">
    <cfRule type="cellIs" dxfId="7867" priority="594" operator="equal">
      <formula>0</formula>
    </cfRule>
    <cfRule type="cellIs" dxfId="7866" priority="595" operator="equal">
      <formula>1</formula>
    </cfRule>
  </conditionalFormatting>
  <conditionalFormatting sqref="U461:U464">
    <cfRule type="cellIs" dxfId="7865" priority="592" operator="equal">
      <formula>0</formula>
    </cfRule>
    <cfRule type="cellIs" dxfId="7864" priority="593" operator="equal">
      <formula>1</formula>
    </cfRule>
  </conditionalFormatting>
  <conditionalFormatting sqref="N449:N450">
    <cfRule type="expression" dxfId="7863" priority="589">
      <formula>N449=" "</formula>
    </cfRule>
    <cfRule type="expression" dxfId="7862" priority="590">
      <formula>N449="NO PRESENTÓ CERTIFICADO"</formula>
    </cfRule>
    <cfRule type="expression" dxfId="7861" priority="591">
      <formula>N449="PRESENTÓ CERTIFICADO"</formula>
    </cfRule>
  </conditionalFormatting>
  <conditionalFormatting sqref="O449:O450">
    <cfRule type="cellIs" dxfId="7860" priority="571" operator="equal">
      <formula>"PENDIENTE POR DESCRIPCIÓN"</formula>
    </cfRule>
    <cfRule type="cellIs" dxfId="7859" priority="572" operator="equal">
      <formula>"DESCRIPCIÓN INSUFICIENTE"</formula>
    </cfRule>
    <cfRule type="cellIs" dxfId="7858" priority="573" operator="equal">
      <formula>"NO ESTÁ ACORDE A ITEM 5.2.2 (T.R.)"</formula>
    </cfRule>
    <cfRule type="cellIs" dxfId="7857" priority="574" operator="equal">
      <formula>"ACORDE A ITEM 5.2.2 (T.R.)"</formula>
    </cfRule>
    <cfRule type="cellIs" dxfId="7856" priority="581" operator="equal">
      <formula>"PENDIENTE POR DESCRIPCIÓN"</formula>
    </cfRule>
    <cfRule type="cellIs" dxfId="7855" priority="583" operator="equal">
      <formula>"DESCRIPCIÓN INSUFICIENTE"</formula>
    </cfRule>
    <cfRule type="cellIs" dxfId="7854" priority="584" operator="equal">
      <formula>"NO ESTÁ ACORDE A ITEM 5.2.1 (T.R.)"</formula>
    </cfRule>
    <cfRule type="cellIs" dxfId="7853" priority="585" operator="equal">
      <formula>"ACORDE A ITEM 5.2.1 (T.R.)"</formula>
    </cfRule>
  </conditionalFormatting>
  <conditionalFormatting sqref="Q449:Q450">
    <cfRule type="containsBlanks" dxfId="7852" priority="576">
      <formula>LEN(TRIM(Q449))=0</formula>
    </cfRule>
    <cfRule type="cellIs" dxfId="7851" priority="582" operator="equal">
      <formula>"REQUERIMIENTOS SUBSANADOS"</formula>
    </cfRule>
    <cfRule type="containsText" dxfId="7850" priority="586" operator="containsText" text="NO SUBSANABLE">
      <formula>NOT(ISERROR(SEARCH("NO SUBSANABLE",Q449)))</formula>
    </cfRule>
    <cfRule type="containsText" dxfId="7849" priority="587" operator="containsText" text="PENDIENTES POR SUBSANAR">
      <formula>NOT(ISERROR(SEARCH("PENDIENTES POR SUBSANAR",Q449)))</formula>
    </cfRule>
    <cfRule type="containsText" dxfId="7848" priority="588" operator="containsText" text="SIN OBSERVACIÓN">
      <formula>NOT(ISERROR(SEARCH("SIN OBSERVACIÓN",Q449)))</formula>
    </cfRule>
  </conditionalFormatting>
  <conditionalFormatting sqref="R449:R450">
    <cfRule type="containsBlanks" dxfId="7847" priority="575">
      <formula>LEN(TRIM(R449))=0</formula>
    </cfRule>
    <cfRule type="cellIs" dxfId="7846" priority="577" operator="equal">
      <formula>"NO CUMPLEN CON LO SOLICITADO"</formula>
    </cfRule>
    <cfRule type="cellIs" dxfId="7845" priority="578" operator="equal">
      <formula>"CUMPLEN CON LO SOLICITADO"</formula>
    </cfRule>
    <cfRule type="cellIs" dxfId="7844" priority="579" operator="equal">
      <formula>"PENDIENTES"</formula>
    </cfRule>
    <cfRule type="cellIs" dxfId="7843" priority="580" operator="equal">
      <formula>"NINGUNO"</formula>
    </cfRule>
  </conditionalFormatting>
  <conditionalFormatting sqref="P449:P450">
    <cfRule type="expression" dxfId="7842" priority="566">
      <formula>Q449="NO SUBSANABLE"</formula>
    </cfRule>
    <cfRule type="expression" dxfId="7841" priority="567">
      <formula>Q449="REQUERIMIENTOS SUBSANADOS"</formula>
    </cfRule>
    <cfRule type="expression" dxfId="7840" priority="568">
      <formula>Q449="PENDIENTES POR SUBSANAR"</formula>
    </cfRule>
    <cfRule type="expression" dxfId="7839" priority="569">
      <formula>Q449="SIN OBSERVACIÓN"</formula>
    </cfRule>
    <cfRule type="containsBlanks" dxfId="7838" priority="570">
      <formula>LEN(TRIM(P449))=0</formula>
    </cfRule>
  </conditionalFormatting>
  <conditionalFormatting sqref="N453:N454">
    <cfRule type="expression" dxfId="7837" priority="563">
      <formula>N453=" "</formula>
    </cfRule>
    <cfRule type="expression" dxfId="7836" priority="564">
      <formula>N453="NO PRESENTÓ CERTIFICADO"</formula>
    </cfRule>
    <cfRule type="expression" dxfId="7835" priority="565">
      <formula>N453="PRESENTÓ CERTIFICADO"</formula>
    </cfRule>
  </conditionalFormatting>
  <conditionalFormatting sqref="O453:O454">
    <cfRule type="cellIs" dxfId="7834" priority="545" operator="equal">
      <formula>"PENDIENTE POR DESCRIPCIÓN"</formula>
    </cfRule>
    <cfRule type="cellIs" dxfId="7833" priority="546" operator="equal">
      <formula>"DESCRIPCIÓN INSUFICIENTE"</formula>
    </cfRule>
    <cfRule type="cellIs" dxfId="7832" priority="547" operator="equal">
      <formula>"NO ESTÁ ACORDE A ITEM 5.2.2 (T.R.)"</formula>
    </cfRule>
    <cfRule type="cellIs" dxfId="7831" priority="548" operator="equal">
      <formula>"ACORDE A ITEM 5.2.2 (T.R.)"</formula>
    </cfRule>
    <cfRule type="cellIs" dxfId="7830" priority="555" operator="equal">
      <formula>"PENDIENTE POR DESCRIPCIÓN"</formula>
    </cfRule>
    <cfRule type="cellIs" dxfId="7829" priority="557" operator="equal">
      <formula>"DESCRIPCIÓN INSUFICIENTE"</formula>
    </cfRule>
    <cfRule type="cellIs" dxfId="7828" priority="558" operator="equal">
      <formula>"NO ESTÁ ACORDE A ITEM 5.2.1 (T.R.)"</formula>
    </cfRule>
    <cfRule type="cellIs" dxfId="7827" priority="559" operator="equal">
      <formula>"ACORDE A ITEM 5.2.1 (T.R.)"</formula>
    </cfRule>
  </conditionalFormatting>
  <conditionalFormatting sqref="Q453:Q454">
    <cfRule type="containsBlanks" dxfId="7826" priority="550">
      <formula>LEN(TRIM(Q453))=0</formula>
    </cfRule>
    <cfRule type="cellIs" dxfId="7825" priority="556" operator="equal">
      <formula>"REQUERIMIENTOS SUBSANADOS"</formula>
    </cfRule>
    <cfRule type="containsText" dxfId="7824" priority="560" operator="containsText" text="NO SUBSANABLE">
      <formula>NOT(ISERROR(SEARCH("NO SUBSANABLE",Q453)))</formula>
    </cfRule>
    <cfRule type="containsText" dxfId="7823" priority="561" operator="containsText" text="PENDIENTES POR SUBSANAR">
      <formula>NOT(ISERROR(SEARCH("PENDIENTES POR SUBSANAR",Q453)))</formula>
    </cfRule>
    <cfRule type="containsText" dxfId="7822" priority="562" operator="containsText" text="SIN OBSERVACIÓN">
      <formula>NOT(ISERROR(SEARCH("SIN OBSERVACIÓN",Q453)))</formula>
    </cfRule>
  </conditionalFormatting>
  <conditionalFormatting sqref="R453:R454">
    <cfRule type="containsBlanks" dxfId="7821" priority="549">
      <formula>LEN(TRIM(R453))=0</formula>
    </cfRule>
    <cfRule type="cellIs" dxfId="7820" priority="551" operator="equal">
      <formula>"NO CUMPLEN CON LO SOLICITADO"</formula>
    </cfRule>
    <cfRule type="cellIs" dxfId="7819" priority="552" operator="equal">
      <formula>"CUMPLEN CON LO SOLICITADO"</formula>
    </cfRule>
    <cfRule type="cellIs" dxfId="7818" priority="553" operator="equal">
      <formula>"PENDIENTES"</formula>
    </cfRule>
    <cfRule type="cellIs" dxfId="7817" priority="554" operator="equal">
      <formula>"NINGUNO"</formula>
    </cfRule>
  </conditionalFormatting>
  <conditionalFormatting sqref="P453:P454">
    <cfRule type="expression" dxfId="7816" priority="540">
      <formula>Q453="NO SUBSANABLE"</formula>
    </cfRule>
    <cfRule type="expression" dxfId="7815" priority="541">
      <formula>Q453="REQUERIMIENTOS SUBSANADOS"</formula>
    </cfRule>
    <cfRule type="expression" dxfId="7814" priority="542">
      <formula>Q453="PENDIENTES POR SUBSANAR"</formula>
    </cfRule>
    <cfRule type="expression" dxfId="7813" priority="543">
      <formula>Q453="SIN OBSERVACIÓN"</formula>
    </cfRule>
    <cfRule type="containsBlanks" dxfId="7812" priority="544">
      <formula>LEN(TRIM(P453))=0</formula>
    </cfRule>
  </conditionalFormatting>
  <conditionalFormatting sqref="N457:N458">
    <cfRule type="expression" dxfId="7811" priority="537">
      <formula>N457=" "</formula>
    </cfRule>
    <cfRule type="expression" dxfId="7810" priority="538">
      <formula>N457="NO PRESENTÓ CERTIFICADO"</formula>
    </cfRule>
    <cfRule type="expression" dxfId="7809" priority="539">
      <formula>N457="PRESENTÓ CERTIFICADO"</formula>
    </cfRule>
  </conditionalFormatting>
  <conditionalFormatting sqref="O457:O458">
    <cfRule type="cellIs" dxfId="7808" priority="519" operator="equal">
      <formula>"PENDIENTE POR DESCRIPCIÓN"</formula>
    </cfRule>
    <cfRule type="cellIs" dxfId="7807" priority="520" operator="equal">
      <formula>"DESCRIPCIÓN INSUFICIENTE"</formula>
    </cfRule>
    <cfRule type="cellIs" dxfId="7806" priority="521" operator="equal">
      <formula>"NO ESTÁ ACORDE A ITEM 5.2.2 (T.R.)"</formula>
    </cfRule>
    <cfRule type="cellIs" dxfId="7805" priority="522" operator="equal">
      <formula>"ACORDE A ITEM 5.2.2 (T.R.)"</formula>
    </cfRule>
    <cfRule type="cellIs" dxfId="7804" priority="529" operator="equal">
      <formula>"PENDIENTE POR DESCRIPCIÓN"</formula>
    </cfRule>
    <cfRule type="cellIs" dxfId="7803" priority="531" operator="equal">
      <formula>"DESCRIPCIÓN INSUFICIENTE"</formula>
    </cfRule>
    <cfRule type="cellIs" dxfId="7802" priority="532" operator="equal">
      <formula>"NO ESTÁ ACORDE A ITEM 5.2.1 (T.R.)"</formula>
    </cfRule>
    <cfRule type="cellIs" dxfId="7801" priority="533" operator="equal">
      <formula>"ACORDE A ITEM 5.2.1 (T.R.)"</formula>
    </cfRule>
  </conditionalFormatting>
  <conditionalFormatting sqref="Q457:Q458">
    <cfRule type="containsBlanks" dxfId="7800" priority="524">
      <formula>LEN(TRIM(Q457))=0</formula>
    </cfRule>
    <cfRule type="cellIs" dxfId="7799" priority="530" operator="equal">
      <formula>"REQUERIMIENTOS SUBSANADOS"</formula>
    </cfRule>
    <cfRule type="containsText" dxfId="7798" priority="534" operator="containsText" text="NO SUBSANABLE">
      <formula>NOT(ISERROR(SEARCH("NO SUBSANABLE",Q457)))</formula>
    </cfRule>
    <cfRule type="containsText" dxfId="7797" priority="535" operator="containsText" text="PENDIENTES POR SUBSANAR">
      <formula>NOT(ISERROR(SEARCH("PENDIENTES POR SUBSANAR",Q457)))</formula>
    </cfRule>
    <cfRule type="containsText" dxfId="7796" priority="536" operator="containsText" text="SIN OBSERVACIÓN">
      <formula>NOT(ISERROR(SEARCH("SIN OBSERVACIÓN",Q457)))</formula>
    </cfRule>
  </conditionalFormatting>
  <conditionalFormatting sqref="R457:R458">
    <cfRule type="containsBlanks" dxfId="7795" priority="523">
      <formula>LEN(TRIM(R457))=0</formula>
    </cfRule>
    <cfRule type="cellIs" dxfId="7794" priority="525" operator="equal">
      <formula>"NO CUMPLEN CON LO SOLICITADO"</formula>
    </cfRule>
    <cfRule type="cellIs" dxfId="7793" priority="526" operator="equal">
      <formula>"CUMPLEN CON LO SOLICITADO"</formula>
    </cfRule>
    <cfRule type="cellIs" dxfId="7792" priority="527" operator="equal">
      <formula>"PENDIENTES"</formula>
    </cfRule>
    <cfRule type="cellIs" dxfId="7791" priority="528" operator="equal">
      <formula>"NINGUNO"</formula>
    </cfRule>
  </conditionalFormatting>
  <conditionalFormatting sqref="P457:P458">
    <cfRule type="expression" dxfId="7790" priority="514">
      <formula>Q457="NO SUBSANABLE"</formula>
    </cfRule>
    <cfRule type="expression" dxfId="7789" priority="515">
      <formula>Q457="REQUERIMIENTOS SUBSANADOS"</formula>
    </cfRule>
    <cfRule type="expression" dxfId="7788" priority="516">
      <formula>Q457="PENDIENTES POR SUBSANAR"</formula>
    </cfRule>
    <cfRule type="expression" dxfId="7787" priority="517">
      <formula>Q457="SIN OBSERVACIÓN"</formula>
    </cfRule>
    <cfRule type="containsBlanks" dxfId="7786" priority="518">
      <formula>LEN(TRIM(P457))=0</formula>
    </cfRule>
  </conditionalFormatting>
  <conditionalFormatting sqref="N461:N462">
    <cfRule type="expression" dxfId="7785" priority="511">
      <formula>N461=" "</formula>
    </cfRule>
    <cfRule type="expression" dxfId="7784" priority="512">
      <formula>N461="NO PRESENTÓ CERTIFICADO"</formula>
    </cfRule>
    <cfRule type="expression" dxfId="7783" priority="513">
      <formula>N461="PRESENTÓ CERTIFICADO"</formula>
    </cfRule>
  </conditionalFormatting>
  <conditionalFormatting sqref="O461:O462">
    <cfRule type="cellIs" dxfId="7782" priority="493" operator="equal">
      <formula>"PENDIENTE POR DESCRIPCIÓN"</formula>
    </cfRule>
    <cfRule type="cellIs" dxfId="7781" priority="494" operator="equal">
      <formula>"DESCRIPCIÓN INSUFICIENTE"</formula>
    </cfRule>
    <cfRule type="cellIs" dxfId="7780" priority="495" operator="equal">
      <formula>"NO ESTÁ ACORDE A ITEM 5.2.2 (T.R.)"</formula>
    </cfRule>
    <cfRule type="cellIs" dxfId="7779" priority="496" operator="equal">
      <formula>"ACORDE A ITEM 5.2.2 (T.R.)"</formula>
    </cfRule>
    <cfRule type="cellIs" dxfId="7778" priority="503" operator="equal">
      <formula>"PENDIENTE POR DESCRIPCIÓN"</formula>
    </cfRule>
    <cfRule type="cellIs" dxfId="7777" priority="505" operator="equal">
      <formula>"DESCRIPCIÓN INSUFICIENTE"</formula>
    </cfRule>
    <cfRule type="cellIs" dxfId="7776" priority="506" operator="equal">
      <formula>"NO ESTÁ ACORDE A ITEM 5.2.1 (T.R.)"</formula>
    </cfRule>
    <cfRule type="cellIs" dxfId="7775" priority="507" operator="equal">
      <formula>"ACORDE A ITEM 5.2.1 (T.R.)"</formula>
    </cfRule>
  </conditionalFormatting>
  <conditionalFormatting sqref="Q461:Q462">
    <cfRule type="containsBlanks" dxfId="7774" priority="498">
      <formula>LEN(TRIM(Q461))=0</formula>
    </cfRule>
    <cfRule type="cellIs" dxfId="7773" priority="504" operator="equal">
      <formula>"REQUERIMIENTOS SUBSANADOS"</formula>
    </cfRule>
    <cfRule type="containsText" dxfId="7772" priority="508" operator="containsText" text="NO SUBSANABLE">
      <formula>NOT(ISERROR(SEARCH("NO SUBSANABLE",Q461)))</formula>
    </cfRule>
    <cfRule type="containsText" dxfId="7771" priority="509" operator="containsText" text="PENDIENTES POR SUBSANAR">
      <formula>NOT(ISERROR(SEARCH("PENDIENTES POR SUBSANAR",Q461)))</formula>
    </cfRule>
    <cfRule type="containsText" dxfId="7770" priority="510" operator="containsText" text="SIN OBSERVACIÓN">
      <formula>NOT(ISERROR(SEARCH("SIN OBSERVACIÓN",Q461)))</formula>
    </cfRule>
  </conditionalFormatting>
  <conditionalFormatting sqref="R461:R462">
    <cfRule type="containsBlanks" dxfId="7769" priority="497">
      <formula>LEN(TRIM(R461))=0</formula>
    </cfRule>
    <cfRule type="cellIs" dxfId="7768" priority="499" operator="equal">
      <formula>"NO CUMPLEN CON LO SOLICITADO"</formula>
    </cfRule>
    <cfRule type="cellIs" dxfId="7767" priority="500" operator="equal">
      <formula>"CUMPLEN CON LO SOLICITADO"</formula>
    </cfRule>
    <cfRule type="cellIs" dxfId="7766" priority="501" operator="equal">
      <formula>"PENDIENTES"</formula>
    </cfRule>
    <cfRule type="cellIs" dxfId="7765" priority="502" operator="equal">
      <formula>"NINGUNO"</formula>
    </cfRule>
  </conditionalFormatting>
  <conditionalFormatting sqref="P461:P462">
    <cfRule type="expression" dxfId="7764" priority="488">
      <formula>Q461="NO SUBSANABLE"</formula>
    </cfRule>
    <cfRule type="expression" dxfId="7763" priority="489">
      <formula>Q461="REQUERIMIENTOS SUBSANADOS"</formula>
    </cfRule>
    <cfRule type="expression" dxfId="7762" priority="490">
      <formula>Q461="PENDIENTES POR SUBSANAR"</formula>
    </cfRule>
    <cfRule type="expression" dxfId="7761" priority="491">
      <formula>Q461="SIN OBSERVACIÓN"</formula>
    </cfRule>
    <cfRule type="containsBlanks" dxfId="7760" priority="492">
      <formula>LEN(TRIM(P461))=0</formula>
    </cfRule>
  </conditionalFormatting>
  <conditionalFormatting sqref="J445:J452">
    <cfRule type="cellIs" dxfId="7759" priority="486" operator="equal">
      <formula>"NO CUMPLE"</formula>
    </cfRule>
    <cfRule type="cellIs" dxfId="7758" priority="487" operator="equal">
      <formula>"CUMPLE"</formula>
    </cfRule>
  </conditionalFormatting>
  <conditionalFormatting sqref="J453:J456">
    <cfRule type="cellIs" dxfId="7757" priority="484" operator="equal">
      <formula>"NO CUMPLE"</formula>
    </cfRule>
    <cfRule type="cellIs" dxfId="7756" priority="485" operator="equal">
      <formula>"CUMPLE"</formula>
    </cfRule>
  </conditionalFormatting>
  <conditionalFormatting sqref="J457:J460">
    <cfRule type="cellIs" dxfId="7755" priority="482" operator="equal">
      <formula>"NO CUMPLE"</formula>
    </cfRule>
    <cfRule type="cellIs" dxfId="7754" priority="483" operator="equal">
      <formula>"CUMPLE"</formula>
    </cfRule>
  </conditionalFormatting>
  <conditionalFormatting sqref="J461:J464">
    <cfRule type="cellIs" dxfId="7753" priority="480" operator="equal">
      <formula>"NO CUMPLE"</formula>
    </cfRule>
    <cfRule type="cellIs" dxfId="7752" priority="481" operator="equal">
      <formula>"CUMPLE"</formula>
    </cfRule>
  </conditionalFormatting>
  <conditionalFormatting sqref="S445:S446">
    <cfRule type="cellIs" dxfId="7751" priority="478" operator="greaterThan">
      <formula>0</formula>
    </cfRule>
    <cfRule type="top10" dxfId="7750" priority="479" rank="10"/>
  </conditionalFormatting>
  <conditionalFormatting sqref="N445">
    <cfRule type="expression" dxfId="7749" priority="475">
      <formula>N445=" "</formula>
    </cfRule>
    <cfRule type="expression" dxfId="7748" priority="476">
      <formula>N445="NO PRESENTÓ CERTIFICADO"</formula>
    </cfRule>
    <cfRule type="expression" dxfId="7747" priority="477">
      <formula>N445="PRESENTÓ CERTIFICADO"</formula>
    </cfRule>
  </conditionalFormatting>
  <conditionalFormatting sqref="P445">
    <cfRule type="expression" dxfId="7746" priority="462">
      <formula>Q445="NO SUBSANABLE"</formula>
    </cfRule>
    <cfRule type="expression" dxfId="7745" priority="464">
      <formula>Q445="REQUERIMIENTOS SUBSANADOS"</formula>
    </cfRule>
    <cfRule type="expression" dxfId="7744" priority="465">
      <formula>Q445="PENDIENTES POR SUBSANAR"</formula>
    </cfRule>
    <cfRule type="expression" dxfId="7743" priority="470">
      <formula>Q445="SIN OBSERVACIÓN"</formula>
    </cfRule>
    <cfRule type="containsBlanks" dxfId="7742" priority="471">
      <formula>LEN(TRIM(P445))=0</formula>
    </cfRule>
  </conditionalFormatting>
  <conditionalFormatting sqref="O445">
    <cfRule type="cellIs" dxfId="7741" priority="452" operator="equal">
      <formula>"PENDIENTE POR DESCRIPCIÓN"</formula>
    </cfRule>
    <cfRule type="cellIs" dxfId="7740" priority="453" operator="equal">
      <formula>"DESCRIPCIÓN INSUFICIENTE"</formula>
    </cfRule>
    <cfRule type="cellIs" dxfId="7739" priority="454" operator="equal">
      <formula>"NO ESTÁ ACORDE A ITEM 5.2.2 (T.R.)"</formula>
    </cfRule>
    <cfRule type="cellIs" dxfId="7738" priority="455" operator="equal">
      <formula>"ACORDE A ITEM 5.2.2 (T.R.)"</formula>
    </cfRule>
    <cfRule type="cellIs" dxfId="7737" priority="463" operator="equal">
      <formula>"PENDIENTE POR DESCRIPCIÓN"</formula>
    </cfRule>
    <cfRule type="cellIs" dxfId="7736" priority="467" operator="equal">
      <formula>"DESCRIPCIÓN INSUFICIENTE"</formula>
    </cfRule>
    <cfRule type="cellIs" dxfId="7735" priority="468" operator="equal">
      <formula>"NO ESTÁ ACORDE A ITEM 5.2.1 (T.R.)"</formula>
    </cfRule>
    <cfRule type="cellIs" dxfId="7734" priority="469" operator="equal">
      <formula>"ACORDE A ITEM 5.2.1 (T.R.)"</formula>
    </cfRule>
  </conditionalFormatting>
  <conditionalFormatting sqref="Q445">
    <cfRule type="containsBlanks" dxfId="7733" priority="457">
      <formula>LEN(TRIM(Q445))=0</formula>
    </cfRule>
    <cfRule type="cellIs" dxfId="7732" priority="466" operator="equal">
      <formula>"REQUERIMIENTOS SUBSANADOS"</formula>
    </cfRule>
    <cfRule type="containsText" dxfId="7731" priority="472" operator="containsText" text="NO SUBSANABLE">
      <formula>NOT(ISERROR(SEARCH("NO SUBSANABLE",Q445)))</formula>
    </cfRule>
    <cfRule type="containsText" dxfId="7730" priority="473" operator="containsText" text="PENDIENTES POR SUBSANAR">
      <formula>NOT(ISERROR(SEARCH("PENDIENTES POR SUBSANAR",Q445)))</formula>
    </cfRule>
    <cfRule type="containsText" dxfId="7729" priority="474" operator="containsText" text="SIN OBSERVACIÓN">
      <formula>NOT(ISERROR(SEARCH("SIN OBSERVACIÓN",Q445)))</formula>
    </cfRule>
  </conditionalFormatting>
  <conditionalFormatting sqref="R445">
    <cfRule type="containsBlanks" dxfId="7728" priority="456">
      <formula>LEN(TRIM(R445))=0</formula>
    </cfRule>
    <cfRule type="cellIs" dxfId="7727" priority="458" operator="equal">
      <formula>"NO CUMPLEN CON LO SOLICITADO"</formula>
    </cfRule>
    <cfRule type="cellIs" dxfId="7726" priority="459" operator="equal">
      <formula>"CUMPLEN CON LO SOLICITADO"</formula>
    </cfRule>
    <cfRule type="cellIs" dxfId="7725" priority="460" operator="equal">
      <formula>"PENDIENTES"</formula>
    </cfRule>
    <cfRule type="cellIs" dxfId="7724" priority="461" operator="equal">
      <formula>"NINGUNO"</formula>
    </cfRule>
  </conditionalFormatting>
  <conditionalFormatting sqref="K445">
    <cfRule type="expression" dxfId="7723" priority="448">
      <formula>J445="NO CUMPLE"</formula>
    </cfRule>
    <cfRule type="expression" dxfId="7722" priority="449">
      <formula>J445="CUMPLE"</formula>
    </cfRule>
  </conditionalFormatting>
  <conditionalFormatting sqref="K446">
    <cfRule type="expression" dxfId="7721" priority="446">
      <formula>J446="NO CUMPLE"</formula>
    </cfRule>
    <cfRule type="expression" dxfId="7720" priority="447">
      <formula>J446="CUMPLE"</formula>
    </cfRule>
  </conditionalFormatting>
  <conditionalFormatting sqref="M445">
    <cfRule type="expression" dxfId="7719" priority="444">
      <formula>L445="NO CUMPLE"</formula>
    </cfRule>
    <cfRule type="expression" dxfId="7718" priority="445">
      <formula>L445="CUMPLE"</formula>
    </cfRule>
  </conditionalFormatting>
  <conditionalFormatting sqref="L445:L448">
    <cfRule type="cellIs" dxfId="7717" priority="442" operator="equal">
      <formula>"NO CUMPLE"</formula>
    </cfRule>
    <cfRule type="cellIs" dxfId="7716" priority="443" operator="equal">
      <formula>"CUMPLE"</formula>
    </cfRule>
  </conditionalFormatting>
  <conditionalFormatting sqref="M446:M448">
    <cfRule type="expression" dxfId="7715" priority="440">
      <formula>L446="NO CUMPLE"</formula>
    </cfRule>
    <cfRule type="expression" dxfId="7714" priority="441">
      <formula>L446="CUMPLE"</formula>
    </cfRule>
  </conditionalFormatting>
  <conditionalFormatting sqref="K447:K448">
    <cfRule type="expression" dxfId="7713" priority="450">
      <formula>J448="NO CUMPLE"</formula>
    </cfRule>
    <cfRule type="expression" dxfId="7712" priority="451">
      <formula>J448="CUMPLE"</formula>
    </cfRule>
  </conditionalFormatting>
  <conditionalFormatting sqref="K448">
    <cfRule type="expression" dxfId="7711" priority="438">
      <formula>J449="NO CUMPLE"</formula>
    </cfRule>
    <cfRule type="expression" dxfId="7710" priority="439">
      <formula>J449="CUMPLE"</formula>
    </cfRule>
  </conditionalFormatting>
  <conditionalFormatting sqref="K449">
    <cfRule type="expression" dxfId="7709" priority="434">
      <formula>J449="NO CUMPLE"</formula>
    </cfRule>
    <cfRule type="expression" dxfId="7708" priority="435">
      <formula>J449="CUMPLE"</formula>
    </cfRule>
  </conditionalFormatting>
  <conditionalFormatting sqref="K450">
    <cfRule type="expression" dxfId="7707" priority="432">
      <formula>J450="NO CUMPLE"</formula>
    </cfRule>
    <cfRule type="expression" dxfId="7706" priority="433">
      <formula>J450="CUMPLE"</formula>
    </cfRule>
  </conditionalFormatting>
  <conditionalFormatting sqref="M449">
    <cfRule type="expression" dxfId="7705" priority="430">
      <formula>L449="NO CUMPLE"</formula>
    </cfRule>
    <cfRule type="expression" dxfId="7704" priority="431">
      <formula>L449="CUMPLE"</formula>
    </cfRule>
  </conditionalFormatting>
  <conditionalFormatting sqref="L449:L452">
    <cfRule type="cellIs" dxfId="7703" priority="428" operator="equal">
      <formula>"NO CUMPLE"</formula>
    </cfRule>
    <cfRule type="cellIs" dxfId="7702" priority="429" operator="equal">
      <formula>"CUMPLE"</formula>
    </cfRule>
  </conditionalFormatting>
  <conditionalFormatting sqref="M450:M452">
    <cfRule type="expression" dxfId="7701" priority="426">
      <formula>L450="NO CUMPLE"</formula>
    </cfRule>
    <cfRule type="expression" dxfId="7700" priority="427">
      <formula>L450="CUMPLE"</formula>
    </cfRule>
  </conditionalFormatting>
  <conditionalFormatting sqref="K451:K452">
    <cfRule type="expression" dxfId="7699" priority="436">
      <formula>J452="NO CUMPLE"</formula>
    </cfRule>
    <cfRule type="expression" dxfId="7698" priority="437">
      <formula>J452="CUMPLE"</formula>
    </cfRule>
  </conditionalFormatting>
  <conditionalFormatting sqref="K452">
    <cfRule type="expression" dxfId="7697" priority="424">
      <formula>J453="NO CUMPLE"</formula>
    </cfRule>
    <cfRule type="expression" dxfId="7696" priority="425">
      <formula>J453="CUMPLE"</formula>
    </cfRule>
  </conditionalFormatting>
  <conditionalFormatting sqref="K453">
    <cfRule type="expression" dxfId="7695" priority="420">
      <formula>J453="NO CUMPLE"</formula>
    </cfRule>
    <cfRule type="expression" dxfId="7694" priority="421">
      <formula>J453="CUMPLE"</formula>
    </cfRule>
  </conditionalFormatting>
  <conditionalFormatting sqref="K454">
    <cfRule type="expression" dxfId="7693" priority="418">
      <formula>J454="NO CUMPLE"</formula>
    </cfRule>
    <cfRule type="expression" dxfId="7692" priority="419">
      <formula>J454="CUMPLE"</formula>
    </cfRule>
  </conditionalFormatting>
  <conditionalFormatting sqref="M453">
    <cfRule type="expression" dxfId="7691" priority="416">
      <formula>L453="NO CUMPLE"</formula>
    </cfRule>
    <cfRule type="expression" dxfId="7690" priority="417">
      <formula>L453="CUMPLE"</formula>
    </cfRule>
  </conditionalFormatting>
  <conditionalFormatting sqref="L453:L456">
    <cfRule type="cellIs" dxfId="7689" priority="414" operator="equal">
      <formula>"NO CUMPLE"</formula>
    </cfRule>
    <cfRule type="cellIs" dxfId="7688" priority="415" operator="equal">
      <formula>"CUMPLE"</formula>
    </cfRule>
  </conditionalFormatting>
  <conditionalFormatting sqref="M454:M456">
    <cfRule type="expression" dxfId="7687" priority="412">
      <formula>L454="NO CUMPLE"</formula>
    </cfRule>
    <cfRule type="expression" dxfId="7686" priority="413">
      <formula>L454="CUMPLE"</formula>
    </cfRule>
  </conditionalFormatting>
  <conditionalFormatting sqref="K455:K456">
    <cfRule type="expression" dxfId="7685" priority="422">
      <formula>J456="NO CUMPLE"</formula>
    </cfRule>
    <cfRule type="expression" dxfId="7684" priority="423">
      <formula>J456="CUMPLE"</formula>
    </cfRule>
  </conditionalFormatting>
  <conditionalFormatting sqref="K456">
    <cfRule type="expression" dxfId="7683" priority="410">
      <formula>J457="NO CUMPLE"</formula>
    </cfRule>
    <cfRule type="expression" dxfId="7682" priority="411">
      <formula>J457="CUMPLE"</formula>
    </cfRule>
  </conditionalFormatting>
  <conditionalFormatting sqref="K457">
    <cfRule type="expression" dxfId="7681" priority="406">
      <formula>J457="NO CUMPLE"</formula>
    </cfRule>
    <cfRule type="expression" dxfId="7680" priority="407">
      <formula>J457="CUMPLE"</formula>
    </cfRule>
  </conditionalFormatting>
  <conditionalFormatting sqref="K458">
    <cfRule type="expression" dxfId="7679" priority="404">
      <formula>J458="NO CUMPLE"</formula>
    </cfRule>
    <cfRule type="expression" dxfId="7678" priority="405">
      <formula>J458="CUMPLE"</formula>
    </cfRule>
  </conditionalFormatting>
  <conditionalFormatting sqref="M457">
    <cfRule type="expression" dxfId="7677" priority="402">
      <formula>L457="NO CUMPLE"</formula>
    </cfRule>
    <cfRule type="expression" dxfId="7676" priority="403">
      <formula>L457="CUMPLE"</formula>
    </cfRule>
  </conditionalFormatting>
  <conditionalFormatting sqref="L457:L460">
    <cfRule type="cellIs" dxfId="7675" priority="400" operator="equal">
      <formula>"NO CUMPLE"</formula>
    </cfRule>
    <cfRule type="cellIs" dxfId="7674" priority="401" operator="equal">
      <formula>"CUMPLE"</formula>
    </cfRule>
  </conditionalFormatting>
  <conditionalFormatting sqref="M458:M460">
    <cfRule type="expression" dxfId="7673" priority="398">
      <formula>L458="NO CUMPLE"</formula>
    </cfRule>
    <cfRule type="expression" dxfId="7672" priority="399">
      <formula>L458="CUMPLE"</formula>
    </cfRule>
  </conditionalFormatting>
  <conditionalFormatting sqref="K459:K460">
    <cfRule type="expression" dxfId="7671" priority="408">
      <formula>J460="NO CUMPLE"</formula>
    </cfRule>
    <cfRule type="expression" dxfId="7670" priority="409">
      <formula>J460="CUMPLE"</formula>
    </cfRule>
  </conditionalFormatting>
  <conditionalFormatting sqref="K460">
    <cfRule type="expression" dxfId="7669" priority="396">
      <formula>J461="NO CUMPLE"</formula>
    </cfRule>
    <cfRule type="expression" dxfId="7668" priority="397">
      <formula>J461="CUMPLE"</formula>
    </cfRule>
  </conditionalFormatting>
  <conditionalFormatting sqref="K461">
    <cfRule type="expression" dxfId="7667" priority="392">
      <formula>J461="NO CUMPLE"</formula>
    </cfRule>
    <cfRule type="expression" dxfId="7666" priority="393">
      <formula>J461="CUMPLE"</formula>
    </cfRule>
  </conditionalFormatting>
  <conditionalFormatting sqref="K462">
    <cfRule type="expression" dxfId="7665" priority="390">
      <formula>J462="NO CUMPLE"</formula>
    </cfRule>
    <cfRule type="expression" dxfId="7664" priority="391">
      <formula>J462="CUMPLE"</formula>
    </cfRule>
  </conditionalFormatting>
  <conditionalFormatting sqref="M461">
    <cfRule type="expression" dxfId="7663" priority="388">
      <formula>L461="NO CUMPLE"</formula>
    </cfRule>
    <cfRule type="expression" dxfId="7662" priority="389">
      <formula>L461="CUMPLE"</formula>
    </cfRule>
  </conditionalFormatting>
  <conditionalFormatting sqref="L461:L464">
    <cfRule type="cellIs" dxfId="7661" priority="386" operator="equal">
      <formula>"NO CUMPLE"</formula>
    </cfRule>
    <cfRule type="cellIs" dxfId="7660" priority="387" operator="equal">
      <formula>"CUMPLE"</formula>
    </cfRule>
  </conditionalFormatting>
  <conditionalFormatting sqref="M462:M464">
    <cfRule type="expression" dxfId="7659" priority="384">
      <formula>L462="NO CUMPLE"</formula>
    </cfRule>
    <cfRule type="expression" dxfId="7658" priority="385">
      <formula>L462="CUMPLE"</formula>
    </cfRule>
  </conditionalFormatting>
  <conditionalFormatting sqref="K463:K464">
    <cfRule type="expression" dxfId="7657" priority="394">
      <formula>J464="NO CUMPLE"</formula>
    </cfRule>
    <cfRule type="expression" dxfId="7656" priority="395">
      <formula>J464="CUMPLE"</formula>
    </cfRule>
  </conditionalFormatting>
  <conditionalFormatting sqref="K464">
    <cfRule type="expression" dxfId="7655" priority="382">
      <formula>J465="NO CUMPLE"</formula>
    </cfRule>
    <cfRule type="expression" dxfId="7654" priority="383">
      <formula>J465="CUMPLE"</formula>
    </cfRule>
  </conditionalFormatting>
  <conditionalFormatting sqref="F121:F122">
    <cfRule type="notContainsBlanks" dxfId="7653" priority="381">
      <formula>LEN(TRIM(F121))&gt;0</formula>
    </cfRule>
  </conditionalFormatting>
  <conditionalFormatting sqref="E121:E122">
    <cfRule type="notContainsBlanks" dxfId="7652" priority="380">
      <formula>LEN(TRIM(E121))&gt;0</formula>
    </cfRule>
  </conditionalFormatting>
  <conditionalFormatting sqref="D121:D122">
    <cfRule type="notContainsBlanks" dxfId="7651" priority="379">
      <formula>LEN(TRIM(D121))&gt;0</formula>
    </cfRule>
  </conditionalFormatting>
  <conditionalFormatting sqref="C121:C122">
    <cfRule type="notContainsBlanks" dxfId="7650" priority="378">
      <formula>LEN(TRIM(C121))&gt;0</formula>
    </cfRule>
  </conditionalFormatting>
  <conditionalFormatting sqref="K15:K16">
    <cfRule type="expression" dxfId="7649" priority="376">
      <formula>J15="NO CUMPLE"</formula>
    </cfRule>
    <cfRule type="expression" dxfId="7648" priority="377">
      <formula>J15="CUMPLE"</formula>
    </cfRule>
  </conditionalFormatting>
  <conditionalFormatting sqref="K19">
    <cfRule type="expression" dxfId="7647" priority="372">
      <formula>J19="NO CUMPLE"</formula>
    </cfRule>
    <cfRule type="expression" dxfId="7646" priority="373">
      <formula>J19="CUMPLE"</formula>
    </cfRule>
  </conditionalFormatting>
  <conditionalFormatting sqref="J21:J23">
    <cfRule type="cellIs" dxfId="7645" priority="370" operator="equal">
      <formula>"NO CUMPLE"</formula>
    </cfRule>
    <cfRule type="cellIs" dxfId="7644" priority="371" operator="equal">
      <formula>"CUMPLE"</formula>
    </cfRule>
  </conditionalFormatting>
  <conditionalFormatting sqref="K22">
    <cfRule type="expression" dxfId="7643" priority="366">
      <formula>J22="NO CUMPLE"</formula>
    </cfRule>
    <cfRule type="expression" dxfId="7642" priority="367">
      <formula>J22="CUMPLE"</formula>
    </cfRule>
  </conditionalFormatting>
  <conditionalFormatting sqref="M21">
    <cfRule type="expression" dxfId="7641" priority="364">
      <formula>L21="NO CUMPLE"</formula>
    </cfRule>
    <cfRule type="expression" dxfId="7640" priority="365">
      <formula>L21="CUMPLE"</formula>
    </cfRule>
  </conditionalFormatting>
  <conditionalFormatting sqref="L21:L23">
    <cfRule type="cellIs" dxfId="7639" priority="362" operator="equal">
      <formula>"NO CUMPLE"</formula>
    </cfRule>
    <cfRule type="cellIs" dxfId="7638" priority="363" operator="equal">
      <formula>"CUMPLE"</formula>
    </cfRule>
  </conditionalFormatting>
  <conditionalFormatting sqref="M22:M23">
    <cfRule type="expression" dxfId="7637" priority="360">
      <formula>L22="NO CUMPLE"</formula>
    </cfRule>
    <cfRule type="expression" dxfId="7636" priority="361">
      <formula>L22="CUMPLE"</formula>
    </cfRule>
  </conditionalFormatting>
  <conditionalFormatting sqref="K23">
    <cfRule type="expression" dxfId="7635" priority="358">
      <formula>J23="NO CUMPLE"</formula>
    </cfRule>
    <cfRule type="expression" dxfId="7634" priority="359">
      <formula>J23="CUMPLE"</formula>
    </cfRule>
  </conditionalFormatting>
  <conditionalFormatting sqref="J25:J27">
    <cfRule type="cellIs" dxfId="7633" priority="354" operator="equal">
      <formula>"NO CUMPLE"</formula>
    </cfRule>
    <cfRule type="cellIs" dxfId="7632" priority="355" operator="equal">
      <formula>"CUMPLE"</formula>
    </cfRule>
  </conditionalFormatting>
  <conditionalFormatting sqref="K26">
    <cfRule type="expression" dxfId="7631" priority="352">
      <formula>J26="NO CUMPLE"</formula>
    </cfRule>
    <cfRule type="expression" dxfId="7630" priority="353">
      <formula>J26="CUMPLE"</formula>
    </cfRule>
  </conditionalFormatting>
  <conditionalFormatting sqref="M25">
    <cfRule type="expression" dxfId="7629" priority="350">
      <formula>L25="NO CUMPLE"</formula>
    </cfRule>
    <cfRule type="expression" dxfId="7628" priority="351">
      <formula>L25="CUMPLE"</formula>
    </cfRule>
  </conditionalFormatting>
  <conditionalFormatting sqref="L25:L27">
    <cfRule type="cellIs" dxfId="7627" priority="348" operator="equal">
      <formula>"NO CUMPLE"</formula>
    </cfRule>
    <cfRule type="cellIs" dxfId="7626" priority="349" operator="equal">
      <formula>"CUMPLE"</formula>
    </cfRule>
  </conditionalFormatting>
  <conditionalFormatting sqref="M26:M27">
    <cfRule type="expression" dxfId="7625" priority="346">
      <formula>L26="NO CUMPLE"</formula>
    </cfRule>
    <cfRule type="expression" dxfId="7624" priority="347">
      <formula>L26="CUMPLE"</formula>
    </cfRule>
  </conditionalFormatting>
  <conditionalFormatting sqref="K27">
    <cfRule type="expression" dxfId="7623" priority="344">
      <formula>J27="NO CUMPLE"</formula>
    </cfRule>
    <cfRule type="expression" dxfId="7622" priority="345">
      <formula>J27="CUMPLE"</formula>
    </cfRule>
  </conditionalFormatting>
  <conditionalFormatting sqref="K42:K43">
    <cfRule type="expression" dxfId="7621" priority="342">
      <formula>J42="NO CUMPLE"</formula>
    </cfRule>
    <cfRule type="expression" dxfId="7620" priority="343">
      <formula>J42="CUMPLE"</formula>
    </cfRule>
  </conditionalFormatting>
  <conditionalFormatting sqref="K69">
    <cfRule type="expression" dxfId="7619" priority="340">
      <formula>J69="NO CUMPLE"</formula>
    </cfRule>
    <cfRule type="expression" dxfId="7618" priority="341">
      <formula>J69="CUMPLE"</formula>
    </cfRule>
  </conditionalFormatting>
  <conditionalFormatting sqref="J71:J73">
    <cfRule type="cellIs" dxfId="7617" priority="338" operator="equal">
      <formula>"NO CUMPLE"</formula>
    </cfRule>
    <cfRule type="cellIs" dxfId="7616" priority="339" operator="equal">
      <formula>"CUMPLE"</formula>
    </cfRule>
  </conditionalFormatting>
  <conditionalFormatting sqref="K72">
    <cfRule type="expression" dxfId="7615" priority="334">
      <formula>J72="NO CUMPLE"</formula>
    </cfRule>
    <cfRule type="expression" dxfId="7614" priority="335">
      <formula>J72="CUMPLE"</formula>
    </cfRule>
  </conditionalFormatting>
  <conditionalFormatting sqref="M71">
    <cfRule type="expression" dxfId="7613" priority="332">
      <formula>L71="NO CUMPLE"</formula>
    </cfRule>
    <cfRule type="expression" dxfId="7612" priority="333">
      <formula>L71="CUMPLE"</formula>
    </cfRule>
  </conditionalFormatting>
  <conditionalFormatting sqref="L71:L73">
    <cfRule type="cellIs" dxfId="7611" priority="330" operator="equal">
      <formula>"NO CUMPLE"</formula>
    </cfRule>
    <cfRule type="cellIs" dxfId="7610" priority="331" operator="equal">
      <formula>"CUMPLE"</formula>
    </cfRule>
  </conditionalFormatting>
  <conditionalFormatting sqref="M72:M73">
    <cfRule type="expression" dxfId="7609" priority="328">
      <formula>L72="NO CUMPLE"</formula>
    </cfRule>
    <cfRule type="expression" dxfId="7608" priority="329">
      <formula>L72="CUMPLE"</formula>
    </cfRule>
  </conditionalFormatting>
  <conditionalFormatting sqref="K73">
    <cfRule type="expression" dxfId="7607" priority="326">
      <formula>J73="NO CUMPLE"</formula>
    </cfRule>
    <cfRule type="expression" dxfId="7606" priority="327">
      <formula>J73="CUMPLE"</formula>
    </cfRule>
  </conditionalFormatting>
  <conditionalFormatting sqref="J75:J77">
    <cfRule type="cellIs" dxfId="7605" priority="324" operator="equal">
      <formula>"NO CUMPLE"</formula>
    </cfRule>
    <cfRule type="cellIs" dxfId="7604" priority="325" operator="equal">
      <formula>"CUMPLE"</formula>
    </cfRule>
  </conditionalFormatting>
  <conditionalFormatting sqref="K76">
    <cfRule type="expression" dxfId="7603" priority="320">
      <formula>J76="NO CUMPLE"</formula>
    </cfRule>
    <cfRule type="expression" dxfId="7602" priority="321">
      <formula>J76="CUMPLE"</formula>
    </cfRule>
  </conditionalFormatting>
  <conditionalFormatting sqref="M75">
    <cfRule type="expression" dxfId="7601" priority="318">
      <formula>L75="NO CUMPLE"</formula>
    </cfRule>
    <cfRule type="expression" dxfId="7600" priority="319">
      <formula>L75="CUMPLE"</formula>
    </cfRule>
  </conditionalFormatting>
  <conditionalFormatting sqref="L75:L77">
    <cfRule type="cellIs" dxfId="7599" priority="316" operator="equal">
      <formula>"NO CUMPLE"</formula>
    </cfRule>
    <cfRule type="cellIs" dxfId="7598" priority="317" operator="equal">
      <formula>"CUMPLE"</formula>
    </cfRule>
  </conditionalFormatting>
  <conditionalFormatting sqref="M76:M77">
    <cfRule type="expression" dxfId="7597" priority="314">
      <formula>L76="NO CUMPLE"</formula>
    </cfRule>
    <cfRule type="expression" dxfId="7596" priority="315">
      <formula>L76="CUMPLE"</formula>
    </cfRule>
  </conditionalFormatting>
  <conditionalFormatting sqref="K77">
    <cfRule type="expression" dxfId="7595" priority="312">
      <formula>J77="NO CUMPLE"</formula>
    </cfRule>
    <cfRule type="expression" dxfId="7594" priority="313">
      <formula>J77="CUMPLE"</formula>
    </cfRule>
  </conditionalFormatting>
  <conditionalFormatting sqref="K96">
    <cfRule type="expression" dxfId="7593" priority="310">
      <formula>J96="NO CUMPLE"</formula>
    </cfRule>
    <cfRule type="expression" dxfId="7592" priority="311">
      <formula>J96="CUMPLE"</formula>
    </cfRule>
  </conditionalFormatting>
  <conditionalFormatting sqref="J121:J123">
    <cfRule type="cellIs" dxfId="7591" priority="308" operator="equal">
      <formula>"NO CUMPLE"</formula>
    </cfRule>
    <cfRule type="cellIs" dxfId="7590" priority="309" operator="equal">
      <formula>"CUMPLE"</formula>
    </cfRule>
  </conditionalFormatting>
  <conditionalFormatting sqref="K121">
    <cfRule type="expression" dxfId="7589" priority="306">
      <formula>J121="NO CUMPLE"</formula>
    </cfRule>
    <cfRule type="expression" dxfId="7588" priority="307">
      <formula>J121="CUMPLE"</formula>
    </cfRule>
  </conditionalFormatting>
  <conditionalFormatting sqref="K122">
    <cfRule type="expression" dxfId="7587" priority="304">
      <formula>J122="NO CUMPLE"</formula>
    </cfRule>
    <cfRule type="expression" dxfId="7586" priority="305">
      <formula>J122="CUMPLE"</formula>
    </cfRule>
  </conditionalFormatting>
  <conditionalFormatting sqref="M121">
    <cfRule type="expression" dxfId="7585" priority="302">
      <formula>L121="NO CUMPLE"</formula>
    </cfRule>
    <cfRule type="expression" dxfId="7584" priority="303">
      <formula>L121="CUMPLE"</formula>
    </cfRule>
  </conditionalFormatting>
  <conditionalFormatting sqref="L121:L123">
    <cfRule type="cellIs" dxfId="7583" priority="300" operator="equal">
      <formula>"NO CUMPLE"</formula>
    </cfRule>
    <cfRule type="cellIs" dxfId="7582" priority="301" operator="equal">
      <formula>"CUMPLE"</formula>
    </cfRule>
  </conditionalFormatting>
  <conditionalFormatting sqref="M122:M123">
    <cfRule type="expression" dxfId="7581" priority="298">
      <formula>L122="NO CUMPLE"</formula>
    </cfRule>
    <cfRule type="expression" dxfId="7580" priority="299">
      <formula>L122="CUMPLE"</formula>
    </cfRule>
  </conditionalFormatting>
  <conditionalFormatting sqref="K123">
    <cfRule type="expression" dxfId="7579" priority="296">
      <formula>J123="NO CUMPLE"</formula>
    </cfRule>
    <cfRule type="expression" dxfId="7578" priority="297">
      <formula>J123="CUMPLE"</formula>
    </cfRule>
  </conditionalFormatting>
  <conditionalFormatting sqref="J148:J150">
    <cfRule type="cellIs" dxfId="7577" priority="294" operator="equal">
      <formula>"NO CUMPLE"</formula>
    </cfRule>
    <cfRule type="cellIs" dxfId="7576" priority="295" operator="equal">
      <formula>"CUMPLE"</formula>
    </cfRule>
  </conditionalFormatting>
  <conditionalFormatting sqref="K148">
    <cfRule type="expression" dxfId="7575" priority="292">
      <formula>J148="NO CUMPLE"</formula>
    </cfRule>
    <cfRule type="expression" dxfId="7574" priority="293">
      <formula>J148="CUMPLE"</formula>
    </cfRule>
  </conditionalFormatting>
  <conditionalFormatting sqref="K149">
    <cfRule type="expression" dxfId="7573" priority="290">
      <formula>J149="NO CUMPLE"</formula>
    </cfRule>
    <cfRule type="expression" dxfId="7572" priority="291">
      <formula>J149="CUMPLE"</formula>
    </cfRule>
  </conditionalFormatting>
  <conditionalFormatting sqref="M148">
    <cfRule type="expression" dxfId="7571" priority="288">
      <formula>L148="NO CUMPLE"</formula>
    </cfRule>
    <cfRule type="expression" dxfId="7570" priority="289">
      <formula>L148="CUMPLE"</formula>
    </cfRule>
  </conditionalFormatting>
  <conditionalFormatting sqref="L148:L150">
    <cfRule type="cellIs" dxfId="7569" priority="286" operator="equal">
      <formula>"NO CUMPLE"</formula>
    </cfRule>
    <cfRule type="cellIs" dxfId="7568" priority="287" operator="equal">
      <formula>"CUMPLE"</formula>
    </cfRule>
  </conditionalFormatting>
  <conditionalFormatting sqref="M149:M150">
    <cfRule type="expression" dxfId="7567" priority="284">
      <formula>L149="NO CUMPLE"</formula>
    </cfRule>
    <cfRule type="expression" dxfId="7566" priority="285">
      <formula>L149="CUMPLE"</formula>
    </cfRule>
  </conditionalFormatting>
  <conditionalFormatting sqref="K150">
    <cfRule type="expression" dxfId="7565" priority="282">
      <formula>J150="NO CUMPLE"</formula>
    </cfRule>
    <cfRule type="expression" dxfId="7564" priority="283">
      <formula>J150="CUMPLE"</formula>
    </cfRule>
  </conditionalFormatting>
  <conditionalFormatting sqref="K177">
    <cfRule type="expression" dxfId="7563" priority="280">
      <formula>J177="NO CUMPLE"</formula>
    </cfRule>
    <cfRule type="expression" dxfId="7562" priority="281">
      <formula>J177="CUMPLE"</formula>
    </cfRule>
  </conditionalFormatting>
  <conditionalFormatting sqref="J179:J181">
    <cfRule type="cellIs" dxfId="7561" priority="278" operator="equal">
      <formula>"NO CUMPLE"</formula>
    </cfRule>
    <cfRule type="cellIs" dxfId="7560" priority="279" operator="equal">
      <formula>"CUMPLE"</formula>
    </cfRule>
  </conditionalFormatting>
  <conditionalFormatting sqref="K179">
    <cfRule type="expression" dxfId="7559" priority="276">
      <formula>J179="NO CUMPLE"</formula>
    </cfRule>
    <cfRule type="expression" dxfId="7558" priority="277">
      <formula>J179="CUMPLE"</formula>
    </cfRule>
  </conditionalFormatting>
  <conditionalFormatting sqref="K180">
    <cfRule type="expression" dxfId="7557" priority="274">
      <formula>J180="NO CUMPLE"</formula>
    </cfRule>
    <cfRule type="expression" dxfId="7556" priority="275">
      <formula>J180="CUMPLE"</formula>
    </cfRule>
  </conditionalFormatting>
  <conditionalFormatting sqref="K181">
    <cfRule type="expression" dxfId="7555" priority="272">
      <formula>J181="NO CUMPLE"</formula>
    </cfRule>
    <cfRule type="expression" dxfId="7554" priority="273">
      <formula>J181="CUMPLE"</formula>
    </cfRule>
  </conditionalFormatting>
  <conditionalFormatting sqref="M183">
    <cfRule type="expression" dxfId="7553" priority="270">
      <formula>L183="NO CUMPLE"</formula>
    </cfRule>
    <cfRule type="expression" dxfId="7552" priority="271">
      <formula>L183="CUMPLE"</formula>
    </cfRule>
  </conditionalFormatting>
  <conditionalFormatting sqref="L183:L185">
    <cfRule type="cellIs" dxfId="7551" priority="268" operator="equal">
      <formula>"NO CUMPLE"</formula>
    </cfRule>
    <cfRule type="cellIs" dxfId="7550" priority="269" operator="equal">
      <formula>"CUMPLE"</formula>
    </cfRule>
  </conditionalFormatting>
  <conditionalFormatting sqref="M184:M185">
    <cfRule type="expression" dxfId="7549" priority="266">
      <formula>L184="NO CUMPLE"</formula>
    </cfRule>
    <cfRule type="expression" dxfId="7548" priority="267">
      <formula>L184="CUMPLE"</formula>
    </cfRule>
  </conditionalFormatting>
  <conditionalFormatting sqref="J183:J185">
    <cfRule type="cellIs" dxfId="7547" priority="264" operator="equal">
      <formula>"NO CUMPLE"</formula>
    </cfRule>
    <cfRule type="cellIs" dxfId="7546" priority="265" operator="equal">
      <formula>"CUMPLE"</formula>
    </cfRule>
  </conditionalFormatting>
  <conditionalFormatting sqref="K183">
    <cfRule type="expression" dxfId="7545" priority="262">
      <formula>J183="NO CUMPLE"</formula>
    </cfRule>
    <cfRule type="expression" dxfId="7544" priority="263">
      <formula>J183="CUMPLE"</formula>
    </cfRule>
  </conditionalFormatting>
  <conditionalFormatting sqref="K184">
    <cfRule type="expression" dxfId="7543" priority="260">
      <formula>J184="NO CUMPLE"</formula>
    </cfRule>
    <cfRule type="expression" dxfId="7542" priority="261">
      <formula>J184="CUMPLE"</formula>
    </cfRule>
  </conditionalFormatting>
  <conditionalFormatting sqref="K185">
    <cfRule type="expression" dxfId="7541" priority="258">
      <formula>J185="NO CUMPLE"</formula>
    </cfRule>
    <cfRule type="expression" dxfId="7540" priority="259">
      <formula>J185="CUMPLE"</formula>
    </cfRule>
  </conditionalFormatting>
  <conditionalFormatting sqref="M187">
    <cfRule type="expression" dxfId="7539" priority="256">
      <formula>L187="NO CUMPLE"</formula>
    </cfRule>
    <cfRule type="expression" dxfId="7538" priority="257">
      <formula>L187="CUMPLE"</formula>
    </cfRule>
  </conditionalFormatting>
  <conditionalFormatting sqref="L187:L189">
    <cfRule type="cellIs" dxfId="7537" priority="254" operator="equal">
      <formula>"NO CUMPLE"</formula>
    </cfRule>
    <cfRule type="cellIs" dxfId="7536" priority="255" operator="equal">
      <formula>"CUMPLE"</formula>
    </cfRule>
  </conditionalFormatting>
  <conditionalFormatting sqref="M188:M189">
    <cfRule type="expression" dxfId="7535" priority="252">
      <formula>L188="NO CUMPLE"</formula>
    </cfRule>
    <cfRule type="expression" dxfId="7534" priority="253">
      <formula>L188="CUMPLE"</formula>
    </cfRule>
  </conditionalFormatting>
  <conditionalFormatting sqref="J187:J189">
    <cfRule type="cellIs" dxfId="7533" priority="250" operator="equal">
      <formula>"NO CUMPLE"</formula>
    </cfRule>
    <cfRule type="cellIs" dxfId="7532" priority="251" operator="equal">
      <formula>"CUMPLE"</formula>
    </cfRule>
  </conditionalFormatting>
  <conditionalFormatting sqref="K187">
    <cfRule type="expression" dxfId="7531" priority="248">
      <formula>J187="NO CUMPLE"</formula>
    </cfRule>
    <cfRule type="expression" dxfId="7530" priority="249">
      <formula>J187="CUMPLE"</formula>
    </cfRule>
  </conditionalFormatting>
  <conditionalFormatting sqref="K188">
    <cfRule type="expression" dxfId="7529" priority="246">
      <formula>J188="NO CUMPLE"</formula>
    </cfRule>
    <cfRule type="expression" dxfId="7528" priority="247">
      <formula>J188="CUMPLE"</formula>
    </cfRule>
  </conditionalFormatting>
  <conditionalFormatting sqref="K189">
    <cfRule type="expression" dxfId="7527" priority="244">
      <formula>J189="NO CUMPLE"</formula>
    </cfRule>
    <cfRule type="expression" dxfId="7526" priority="245">
      <formula>J189="CUMPLE"</formula>
    </cfRule>
  </conditionalFormatting>
  <conditionalFormatting sqref="J191:J193">
    <cfRule type="cellIs" dxfId="7525" priority="242" operator="equal">
      <formula>"NO CUMPLE"</formula>
    </cfRule>
    <cfRule type="cellIs" dxfId="7524" priority="243" operator="equal">
      <formula>"CUMPLE"</formula>
    </cfRule>
  </conditionalFormatting>
  <conditionalFormatting sqref="K191">
    <cfRule type="expression" dxfId="7523" priority="240">
      <formula>J191="NO CUMPLE"</formula>
    </cfRule>
    <cfRule type="expression" dxfId="7522" priority="241">
      <formula>J191="CUMPLE"</formula>
    </cfRule>
  </conditionalFormatting>
  <conditionalFormatting sqref="K192">
    <cfRule type="expression" dxfId="7521" priority="238">
      <formula>J192="NO CUMPLE"</formula>
    </cfRule>
    <cfRule type="expression" dxfId="7520" priority="239">
      <formula>J192="CUMPLE"</formula>
    </cfRule>
  </conditionalFormatting>
  <conditionalFormatting sqref="K193">
    <cfRule type="expression" dxfId="7519" priority="236">
      <formula>J193="NO CUMPLE"</formula>
    </cfRule>
    <cfRule type="expression" dxfId="7518" priority="237">
      <formula>J193="CUMPLE"</formula>
    </cfRule>
  </conditionalFormatting>
  <conditionalFormatting sqref="L202:L203">
    <cfRule type="cellIs" dxfId="7517" priority="234" operator="equal">
      <formula>"NO CUMPLE"</formula>
    </cfRule>
    <cfRule type="cellIs" dxfId="7516" priority="235" operator="equal">
      <formula>"CUMPLE"</formula>
    </cfRule>
  </conditionalFormatting>
  <conditionalFormatting sqref="K204">
    <cfRule type="expression" dxfId="7515" priority="232">
      <formula>J204="NO CUMPLE"</formula>
    </cfRule>
    <cfRule type="expression" dxfId="7514" priority="233">
      <formula>J204="CUMPLE"</formula>
    </cfRule>
  </conditionalFormatting>
  <conditionalFormatting sqref="J206:J208">
    <cfRule type="cellIs" dxfId="7513" priority="230" operator="equal">
      <formula>"NO CUMPLE"</formula>
    </cfRule>
    <cfRule type="cellIs" dxfId="7512" priority="231" operator="equal">
      <formula>"CUMPLE"</formula>
    </cfRule>
  </conditionalFormatting>
  <conditionalFormatting sqref="K206">
    <cfRule type="expression" dxfId="7511" priority="228">
      <formula>J206="NO CUMPLE"</formula>
    </cfRule>
    <cfRule type="expression" dxfId="7510" priority="229">
      <formula>J206="CUMPLE"</formula>
    </cfRule>
  </conditionalFormatting>
  <conditionalFormatting sqref="K207">
    <cfRule type="expression" dxfId="7509" priority="226">
      <formula>J207="NO CUMPLE"</formula>
    </cfRule>
    <cfRule type="expression" dxfId="7508" priority="227">
      <formula>J207="CUMPLE"</formula>
    </cfRule>
  </conditionalFormatting>
  <conditionalFormatting sqref="M206">
    <cfRule type="expression" dxfId="7507" priority="224">
      <formula>L206="NO CUMPLE"</formula>
    </cfRule>
    <cfRule type="expression" dxfId="7506" priority="225">
      <formula>L206="CUMPLE"</formula>
    </cfRule>
  </conditionalFormatting>
  <conditionalFormatting sqref="L208">
    <cfRule type="cellIs" dxfId="7505" priority="222" operator="equal">
      <formula>"NO CUMPLE"</formula>
    </cfRule>
    <cfRule type="cellIs" dxfId="7504" priority="223" operator="equal">
      <formula>"CUMPLE"</formula>
    </cfRule>
  </conditionalFormatting>
  <conditionalFormatting sqref="M207:M208">
    <cfRule type="expression" dxfId="7503" priority="220">
      <formula>L207="NO CUMPLE"</formula>
    </cfRule>
    <cfRule type="expression" dxfId="7502" priority="221">
      <formula>L207="CUMPLE"</formula>
    </cfRule>
  </conditionalFormatting>
  <conditionalFormatting sqref="L206:L207">
    <cfRule type="cellIs" dxfId="7501" priority="218" operator="equal">
      <formula>"NO CUMPLE"</formula>
    </cfRule>
    <cfRule type="cellIs" dxfId="7500" priority="219" operator="equal">
      <formula>"CUMPLE"</formula>
    </cfRule>
  </conditionalFormatting>
  <conditionalFormatting sqref="K208">
    <cfRule type="expression" dxfId="7499" priority="216">
      <formula>J208="NO CUMPLE"</formula>
    </cfRule>
    <cfRule type="expression" dxfId="7498" priority="217">
      <formula>J208="CUMPLE"</formula>
    </cfRule>
  </conditionalFormatting>
  <conditionalFormatting sqref="K231">
    <cfRule type="expression" dxfId="7497" priority="214">
      <formula>J231="NO CUMPLE"</formula>
    </cfRule>
    <cfRule type="expression" dxfId="7496" priority="215">
      <formula>J231="CUMPLE"</formula>
    </cfRule>
  </conditionalFormatting>
  <conditionalFormatting sqref="K258">
    <cfRule type="expression" dxfId="7495" priority="212">
      <formula>J258="NO CUMPLE"</formula>
    </cfRule>
    <cfRule type="expression" dxfId="7494" priority="213">
      <formula>J258="CUMPLE"</formula>
    </cfRule>
  </conditionalFormatting>
  <conditionalFormatting sqref="J260:J262">
    <cfRule type="cellIs" dxfId="7493" priority="210" operator="equal">
      <formula>"NO CUMPLE"</formula>
    </cfRule>
    <cfRule type="cellIs" dxfId="7492" priority="211" operator="equal">
      <formula>"CUMPLE"</formula>
    </cfRule>
  </conditionalFormatting>
  <conditionalFormatting sqref="K260">
    <cfRule type="expression" dxfId="7491" priority="208">
      <formula>J260="NO CUMPLE"</formula>
    </cfRule>
    <cfRule type="expression" dxfId="7490" priority="209">
      <formula>J260="CUMPLE"</formula>
    </cfRule>
  </conditionalFormatting>
  <conditionalFormatting sqref="K261">
    <cfRule type="expression" dxfId="7489" priority="206">
      <formula>J261="NO CUMPLE"</formula>
    </cfRule>
    <cfRule type="expression" dxfId="7488" priority="207">
      <formula>J261="CUMPLE"</formula>
    </cfRule>
  </conditionalFormatting>
  <conditionalFormatting sqref="M260">
    <cfRule type="expression" dxfId="7487" priority="204">
      <formula>L260="NO CUMPLE"</formula>
    </cfRule>
    <cfRule type="expression" dxfId="7486" priority="205">
      <formula>L260="CUMPLE"</formula>
    </cfRule>
  </conditionalFormatting>
  <conditionalFormatting sqref="L260:L262">
    <cfRule type="cellIs" dxfId="7485" priority="202" operator="equal">
      <formula>"NO CUMPLE"</formula>
    </cfRule>
    <cfRule type="cellIs" dxfId="7484" priority="203" operator="equal">
      <formula>"CUMPLE"</formula>
    </cfRule>
  </conditionalFormatting>
  <conditionalFormatting sqref="M261:M262">
    <cfRule type="expression" dxfId="7483" priority="200">
      <formula>L261="NO CUMPLE"</formula>
    </cfRule>
    <cfRule type="expression" dxfId="7482" priority="201">
      <formula>L261="CUMPLE"</formula>
    </cfRule>
  </conditionalFormatting>
  <conditionalFormatting sqref="K262">
    <cfRule type="expression" dxfId="7481" priority="198">
      <formula>J262="NO CUMPLE"</formula>
    </cfRule>
    <cfRule type="expression" dxfId="7480" priority="199">
      <formula>J262="CUMPLE"</formula>
    </cfRule>
  </conditionalFormatting>
  <conditionalFormatting sqref="J264:J266">
    <cfRule type="cellIs" dxfId="7479" priority="196" operator="equal">
      <formula>"NO CUMPLE"</formula>
    </cfRule>
    <cfRule type="cellIs" dxfId="7478" priority="197" operator="equal">
      <formula>"CUMPLE"</formula>
    </cfRule>
  </conditionalFormatting>
  <conditionalFormatting sqref="K264">
    <cfRule type="expression" dxfId="7477" priority="194">
      <formula>J264="NO CUMPLE"</formula>
    </cfRule>
    <cfRule type="expression" dxfId="7476" priority="195">
      <formula>J264="CUMPLE"</formula>
    </cfRule>
  </conditionalFormatting>
  <conditionalFormatting sqref="K265">
    <cfRule type="expression" dxfId="7475" priority="192">
      <formula>J265="NO CUMPLE"</formula>
    </cfRule>
    <cfRule type="expression" dxfId="7474" priority="193">
      <formula>J265="CUMPLE"</formula>
    </cfRule>
  </conditionalFormatting>
  <conditionalFormatting sqref="M264">
    <cfRule type="expression" dxfId="7473" priority="190">
      <formula>L264="NO CUMPLE"</formula>
    </cfRule>
    <cfRule type="expression" dxfId="7472" priority="191">
      <formula>L264="CUMPLE"</formula>
    </cfRule>
  </conditionalFormatting>
  <conditionalFormatting sqref="L264:L266">
    <cfRule type="cellIs" dxfId="7471" priority="188" operator="equal">
      <formula>"NO CUMPLE"</formula>
    </cfRule>
    <cfRule type="cellIs" dxfId="7470" priority="189" operator="equal">
      <formula>"CUMPLE"</formula>
    </cfRule>
  </conditionalFormatting>
  <conditionalFormatting sqref="M265:M266">
    <cfRule type="expression" dxfId="7469" priority="186">
      <formula>L265="NO CUMPLE"</formula>
    </cfRule>
    <cfRule type="expression" dxfId="7468" priority="187">
      <formula>L265="CUMPLE"</formula>
    </cfRule>
  </conditionalFormatting>
  <conditionalFormatting sqref="K266">
    <cfRule type="expression" dxfId="7467" priority="184">
      <formula>J266="NO CUMPLE"</formula>
    </cfRule>
    <cfRule type="expression" dxfId="7466" priority="185">
      <formula>J266="CUMPLE"</formula>
    </cfRule>
  </conditionalFormatting>
  <conditionalFormatting sqref="J268:J270">
    <cfRule type="cellIs" dxfId="7465" priority="182" operator="equal">
      <formula>"NO CUMPLE"</formula>
    </cfRule>
    <cfRule type="cellIs" dxfId="7464" priority="183" operator="equal">
      <formula>"CUMPLE"</formula>
    </cfRule>
  </conditionalFormatting>
  <conditionalFormatting sqref="K268">
    <cfRule type="expression" dxfId="7463" priority="180">
      <formula>J268="NO CUMPLE"</formula>
    </cfRule>
    <cfRule type="expression" dxfId="7462" priority="181">
      <formula>J268="CUMPLE"</formula>
    </cfRule>
  </conditionalFormatting>
  <conditionalFormatting sqref="K269">
    <cfRule type="expression" dxfId="7461" priority="178">
      <formula>J269="NO CUMPLE"</formula>
    </cfRule>
    <cfRule type="expression" dxfId="7460" priority="179">
      <formula>J269="CUMPLE"</formula>
    </cfRule>
  </conditionalFormatting>
  <conditionalFormatting sqref="M268">
    <cfRule type="expression" dxfId="7459" priority="176">
      <formula>L268="NO CUMPLE"</formula>
    </cfRule>
    <cfRule type="expression" dxfId="7458" priority="177">
      <formula>L268="CUMPLE"</formula>
    </cfRule>
  </conditionalFormatting>
  <conditionalFormatting sqref="L268:L270">
    <cfRule type="cellIs" dxfId="7457" priority="174" operator="equal">
      <formula>"NO CUMPLE"</formula>
    </cfRule>
    <cfRule type="cellIs" dxfId="7456" priority="175" operator="equal">
      <formula>"CUMPLE"</formula>
    </cfRule>
  </conditionalFormatting>
  <conditionalFormatting sqref="M269:M270">
    <cfRule type="expression" dxfId="7455" priority="172">
      <formula>L269="NO CUMPLE"</formula>
    </cfRule>
    <cfRule type="expression" dxfId="7454" priority="173">
      <formula>L269="CUMPLE"</formula>
    </cfRule>
  </conditionalFormatting>
  <conditionalFormatting sqref="K270">
    <cfRule type="expression" dxfId="7453" priority="170">
      <formula>J270="NO CUMPLE"</formula>
    </cfRule>
    <cfRule type="expression" dxfId="7452" priority="171">
      <formula>J270="CUMPLE"</formula>
    </cfRule>
  </conditionalFormatting>
  <conditionalFormatting sqref="J272:J274">
    <cfRule type="cellIs" dxfId="7451" priority="168" operator="equal">
      <formula>"NO CUMPLE"</formula>
    </cfRule>
    <cfRule type="cellIs" dxfId="7450" priority="169" operator="equal">
      <formula>"CUMPLE"</formula>
    </cfRule>
  </conditionalFormatting>
  <conditionalFormatting sqref="K272">
    <cfRule type="expression" dxfId="7449" priority="166">
      <formula>J272="NO CUMPLE"</formula>
    </cfRule>
    <cfRule type="expression" dxfId="7448" priority="167">
      <formula>J272="CUMPLE"</formula>
    </cfRule>
  </conditionalFormatting>
  <conditionalFormatting sqref="K273">
    <cfRule type="expression" dxfId="7447" priority="164">
      <formula>J273="NO CUMPLE"</formula>
    </cfRule>
    <cfRule type="expression" dxfId="7446" priority="165">
      <formula>J273="CUMPLE"</formula>
    </cfRule>
  </conditionalFormatting>
  <conditionalFormatting sqref="M272">
    <cfRule type="expression" dxfId="7445" priority="162">
      <formula>L272="NO CUMPLE"</formula>
    </cfRule>
    <cfRule type="expression" dxfId="7444" priority="163">
      <formula>L272="CUMPLE"</formula>
    </cfRule>
  </conditionalFormatting>
  <conditionalFormatting sqref="L272:L274">
    <cfRule type="cellIs" dxfId="7443" priority="160" operator="equal">
      <formula>"NO CUMPLE"</formula>
    </cfRule>
    <cfRule type="cellIs" dxfId="7442" priority="161" operator="equal">
      <formula>"CUMPLE"</formula>
    </cfRule>
  </conditionalFormatting>
  <conditionalFormatting sqref="M273:M274">
    <cfRule type="expression" dxfId="7441" priority="158">
      <formula>L273="NO CUMPLE"</formula>
    </cfRule>
    <cfRule type="expression" dxfId="7440" priority="159">
      <formula>L273="CUMPLE"</formula>
    </cfRule>
  </conditionalFormatting>
  <conditionalFormatting sqref="K274">
    <cfRule type="expression" dxfId="7439" priority="156">
      <formula>J274="NO CUMPLE"</formula>
    </cfRule>
    <cfRule type="expression" dxfId="7438" priority="157">
      <formula>J274="CUMPLE"</formula>
    </cfRule>
  </conditionalFormatting>
  <conditionalFormatting sqref="J283:J285">
    <cfRule type="cellIs" dxfId="7437" priority="154" operator="equal">
      <formula>"NO CUMPLE"</formula>
    </cfRule>
    <cfRule type="cellIs" dxfId="7436" priority="155" operator="equal">
      <formula>"CUMPLE"</formula>
    </cfRule>
  </conditionalFormatting>
  <conditionalFormatting sqref="K283">
    <cfRule type="expression" dxfId="7435" priority="152">
      <formula>J283="NO CUMPLE"</formula>
    </cfRule>
    <cfRule type="expression" dxfId="7434" priority="153">
      <formula>J283="CUMPLE"</formula>
    </cfRule>
  </conditionalFormatting>
  <conditionalFormatting sqref="K284">
    <cfRule type="expression" dxfId="7433" priority="150">
      <formula>J284="NO CUMPLE"</formula>
    </cfRule>
    <cfRule type="expression" dxfId="7432" priority="151">
      <formula>J284="CUMPLE"</formula>
    </cfRule>
  </conditionalFormatting>
  <conditionalFormatting sqref="M283">
    <cfRule type="expression" dxfId="7431" priority="148">
      <formula>L283="NO CUMPLE"</formula>
    </cfRule>
    <cfRule type="expression" dxfId="7430" priority="149">
      <formula>L283="CUMPLE"</formula>
    </cfRule>
  </conditionalFormatting>
  <conditionalFormatting sqref="L283:L285">
    <cfRule type="cellIs" dxfId="7429" priority="146" operator="equal">
      <formula>"NO CUMPLE"</formula>
    </cfRule>
    <cfRule type="cellIs" dxfId="7428" priority="147" operator="equal">
      <formula>"CUMPLE"</formula>
    </cfRule>
  </conditionalFormatting>
  <conditionalFormatting sqref="M284:M285">
    <cfRule type="expression" dxfId="7427" priority="144">
      <formula>L284="NO CUMPLE"</formula>
    </cfRule>
    <cfRule type="expression" dxfId="7426" priority="145">
      <formula>L284="CUMPLE"</formula>
    </cfRule>
  </conditionalFormatting>
  <conditionalFormatting sqref="K285">
    <cfRule type="expression" dxfId="7425" priority="142">
      <formula>J285="NO CUMPLE"</formula>
    </cfRule>
    <cfRule type="expression" dxfId="7424" priority="143">
      <formula>J285="CUMPLE"</formula>
    </cfRule>
  </conditionalFormatting>
  <conditionalFormatting sqref="K312">
    <cfRule type="expression" dxfId="7423" priority="140">
      <formula>J312="NO CUMPLE"</formula>
    </cfRule>
    <cfRule type="expression" dxfId="7422" priority="141">
      <formula>J312="CUMPLE"</formula>
    </cfRule>
  </conditionalFormatting>
  <conditionalFormatting sqref="J314:J316">
    <cfRule type="cellIs" dxfId="7421" priority="138" operator="equal">
      <formula>"NO CUMPLE"</formula>
    </cfRule>
    <cfRule type="cellIs" dxfId="7420" priority="139" operator="equal">
      <formula>"CUMPLE"</formula>
    </cfRule>
  </conditionalFormatting>
  <conditionalFormatting sqref="K314">
    <cfRule type="expression" dxfId="7419" priority="136">
      <formula>J314="NO CUMPLE"</formula>
    </cfRule>
    <cfRule type="expression" dxfId="7418" priority="137">
      <formula>J314="CUMPLE"</formula>
    </cfRule>
  </conditionalFormatting>
  <conditionalFormatting sqref="K315">
    <cfRule type="expression" dxfId="7417" priority="134">
      <formula>J315="NO CUMPLE"</formula>
    </cfRule>
    <cfRule type="expression" dxfId="7416" priority="135">
      <formula>J315="CUMPLE"</formula>
    </cfRule>
  </conditionalFormatting>
  <conditionalFormatting sqref="K316">
    <cfRule type="expression" dxfId="7415" priority="132">
      <formula>J316="NO CUMPLE"</formula>
    </cfRule>
    <cfRule type="expression" dxfId="7414" priority="133">
      <formula>J316="CUMPLE"</formula>
    </cfRule>
  </conditionalFormatting>
  <conditionalFormatting sqref="K339">
    <cfRule type="expression" dxfId="7413" priority="130">
      <formula>J339="NO CUMPLE"</formula>
    </cfRule>
    <cfRule type="expression" dxfId="7412" priority="131">
      <formula>J339="CUMPLE"</formula>
    </cfRule>
  </conditionalFormatting>
  <conditionalFormatting sqref="S67:S68">
    <cfRule type="cellIs" dxfId="7411" priority="126" operator="greaterThan">
      <formula>0</formula>
    </cfRule>
    <cfRule type="top10" dxfId="7410" priority="127" rank="10"/>
  </conditionalFormatting>
  <conditionalFormatting sqref="U341:U344">
    <cfRule type="cellIs" dxfId="7409" priority="124" operator="equal">
      <formula>0</formula>
    </cfRule>
    <cfRule type="cellIs" dxfId="7408" priority="125" operator="equal">
      <formula>1</formula>
    </cfRule>
  </conditionalFormatting>
  <conditionalFormatting sqref="U310:U313">
    <cfRule type="cellIs" dxfId="7407" priority="122" operator="equal">
      <formula>0</formula>
    </cfRule>
    <cfRule type="cellIs" dxfId="7406" priority="123" operator="equal">
      <formula>1</formula>
    </cfRule>
  </conditionalFormatting>
  <conditionalFormatting sqref="U314:U317">
    <cfRule type="cellIs" dxfId="7405" priority="120" operator="equal">
      <formula>0</formula>
    </cfRule>
    <cfRule type="cellIs" dxfId="7404" priority="121" operator="equal">
      <formula>1</formula>
    </cfRule>
  </conditionalFormatting>
  <conditionalFormatting sqref="U283:U286">
    <cfRule type="cellIs" dxfId="7403" priority="118" operator="equal">
      <formula>0</formula>
    </cfRule>
    <cfRule type="cellIs" dxfId="7402" priority="119" operator="equal">
      <formula>1</formula>
    </cfRule>
  </conditionalFormatting>
  <conditionalFormatting sqref="U256:U275">
    <cfRule type="cellIs" dxfId="7401" priority="116" operator="equal">
      <formula>0</formula>
    </cfRule>
    <cfRule type="cellIs" dxfId="7400" priority="117" operator="equal">
      <formula>1</formula>
    </cfRule>
  </conditionalFormatting>
  <conditionalFormatting sqref="U229:U232">
    <cfRule type="cellIs" dxfId="7399" priority="114" operator="equal">
      <formula>0</formula>
    </cfRule>
    <cfRule type="cellIs" dxfId="7398" priority="115" operator="equal">
      <formula>1</formula>
    </cfRule>
  </conditionalFormatting>
  <conditionalFormatting sqref="U202:U209">
    <cfRule type="cellIs" dxfId="7397" priority="112" operator="equal">
      <formula>0</formula>
    </cfRule>
    <cfRule type="cellIs" dxfId="7396" priority="113" operator="equal">
      <formula>1</formula>
    </cfRule>
  </conditionalFormatting>
  <conditionalFormatting sqref="U175:U194">
    <cfRule type="cellIs" dxfId="7395" priority="110" operator="equal">
      <formula>0</formula>
    </cfRule>
    <cfRule type="cellIs" dxfId="7394" priority="111" operator="equal">
      <formula>1</formula>
    </cfRule>
  </conditionalFormatting>
  <conditionalFormatting sqref="U148:U151">
    <cfRule type="cellIs" dxfId="7393" priority="108" operator="equal">
      <formula>0</formula>
    </cfRule>
    <cfRule type="cellIs" dxfId="7392" priority="109" operator="equal">
      <formula>1</formula>
    </cfRule>
  </conditionalFormatting>
  <conditionalFormatting sqref="U121:U124">
    <cfRule type="cellIs" dxfId="7391" priority="106" operator="equal">
      <formula>0</formula>
    </cfRule>
    <cfRule type="cellIs" dxfId="7390" priority="107" operator="equal">
      <formula>1</formula>
    </cfRule>
  </conditionalFormatting>
  <conditionalFormatting sqref="U94:U97">
    <cfRule type="cellIs" dxfId="7389" priority="104" operator="equal">
      <formula>0</formula>
    </cfRule>
    <cfRule type="cellIs" dxfId="7388" priority="105" operator="equal">
      <formula>1</formula>
    </cfRule>
  </conditionalFormatting>
  <conditionalFormatting sqref="U67:U78">
    <cfRule type="cellIs" dxfId="7387" priority="102" operator="equal">
      <formula>0</formula>
    </cfRule>
    <cfRule type="cellIs" dxfId="7386" priority="103" operator="equal">
      <formula>1</formula>
    </cfRule>
  </conditionalFormatting>
  <conditionalFormatting sqref="U40:U51">
    <cfRule type="cellIs" dxfId="7385" priority="100" operator="equal">
      <formula>0</formula>
    </cfRule>
    <cfRule type="cellIs" dxfId="7384" priority="101" operator="equal">
      <formula>1</formula>
    </cfRule>
  </conditionalFormatting>
  <conditionalFormatting sqref="U13:U28">
    <cfRule type="cellIs" dxfId="7383" priority="98" operator="equal">
      <formula>0</formula>
    </cfRule>
    <cfRule type="cellIs" dxfId="7382" priority="99" operator="equal">
      <formula>1</formula>
    </cfRule>
  </conditionalFormatting>
  <conditionalFormatting sqref="J44:J46">
    <cfRule type="cellIs" dxfId="7381" priority="96" operator="equal">
      <formula>"NO CUMPLE"</formula>
    </cfRule>
    <cfRule type="cellIs" dxfId="7380" priority="97" operator="equal">
      <formula>"CUMPLE"</formula>
    </cfRule>
  </conditionalFormatting>
  <conditionalFormatting sqref="K45">
    <cfRule type="expression" dxfId="7379" priority="92">
      <formula>J45="NO CUMPLE"</formula>
    </cfRule>
    <cfRule type="expression" dxfId="7378" priority="93">
      <formula>J45="CUMPLE"</formula>
    </cfRule>
  </conditionalFormatting>
  <conditionalFormatting sqref="M44">
    <cfRule type="expression" dxfId="7377" priority="90">
      <formula>L44="NO CUMPLE"</formula>
    </cfRule>
    <cfRule type="expression" dxfId="7376" priority="91">
      <formula>L44="CUMPLE"</formula>
    </cfRule>
  </conditionalFormatting>
  <conditionalFormatting sqref="L44:L46">
    <cfRule type="cellIs" dxfId="7375" priority="88" operator="equal">
      <formula>"NO CUMPLE"</formula>
    </cfRule>
    <cfRule type="cellIs" dxfId="7374" priority="89" operator="equal">
      <formula>"CUMPLE"</formula>
    </cfRule>
  </conditionalFormatting>
  <conditionalFormatting sqref="M45:M46">
    <cfRule type="expression" dxfId="7373" priority="86">
      <formula>L45="NO CUMPLE"</formula>
    </cfRule>
    <cfRule type="expression" dxfId="7372" priority="87">
      <formula>L45="CUMPLE"</formula>
    </cfRule>
  </conditionalFormatting>
  <conditionalFormatting sqref="K46">
    <cfRule type="expression" dxfId="7371" priority="84">
      <formula>J46="NO CUMPLE"</formula>
    </cfRule>
    <cfRule type="expression" dxfId="7370" priority="85">
      <formula>J46="CUMPLE"</formula>
    </cfRule>
  </conditionalFormatting>
  <conditionalFormatting sqref="N44">
    <cfRule type="expression" dxfId="7369" priority="81">
      <formula>N44=" "</formula>
    </cfRule>
    <cfRule type="expression" dxfId="7368" priority="82">
      <formula>N44="NO PRESENTÓ CERTIFICADO"</formula>
    </cfRule>
    <cfRule type="expression" dxfId="7367" priority="83">
      <formula>N44="PRESENTÓ CERTIFICADO"</formula>
    </cfRule>
  </conditionalFormatting>
  <conditionalFormatting sqref="P44">
    <cfRule type="expression" dxfId="7366" priority="68">
      <formula>Q44="NO SUBSANABLE"</formula>
    </cfRule>
    <cfRule type="expression" dxfId="7365" priority="70">
      <formula>Q44="REQUERIMIENTOS SUBSANADOS"</formula>
    </cfRule>
    <cfRule type="expression" dxfId="7364" priority="71">
      <formula>Q44="PENDIENTES POR SUBSANAR"</formula>
    </cfRule>
    <cfRule type="expression" dxfId="7363" priority="76">
      <formula>Q44="SIN OBSERVACIÓN"</formula>
    </cfRule>
    <cfRule type="containsBlanks" dxfId="7362" priority="77">
      <formula>LEN(TRIM(P44))=0</formula>
    </cfRule>
  </conditionalFormatting>
  <conditionalFormatting sqref="O44">
    <cfRule type="cellIs" dxfId="7361" priority="58" operator="equal">
      <formula>"PENDIENTE POR DESCRIPCIÓN"</formula>
    </cfRule>
    <cfRule type="cellIs" dxfId="7360" priority="59" operator="equal">
      <formula>"DESCRIPCIÓN INSUFICIENTE"</formula>
    </cfRule>
    <cfRule type="cellIs" dxfId="7359" priority="60" operator="equal">
      <formula>"NO ESTÁ ACORDE A ITEM 5.2.2 (T.R.)"</formula>
    </cfRule>
    <cfRule type="cellIs" dxfId="7358" priority="61" operator="equal">
      <formula>"ACORDE A ITEM 5.2.2 (T.R.)"</formula>
    </cfRule>
    <cfRule type="cellIs" dxfId="7357" priority="69" operator="equal">
      <formula>"PENDIENTE POR DESCRIPCIÓN"</formula>
    </cfRule>
    <cfRule type="cellIs" dxfId="7356" priority="73" operator="equal">
      <formula>"DESCRIPCIÓN INSUFICIENTE"</formula>
    </cfRule>
    <cfRule type="cellIs" dxfId="7355" priority="74" operator="equal">
      <formula>"NO ESTÁ ACORDE A ITEM 5.2.1 (T.R.)"</formula>
    </cfRule>
    <cfRule type="cellIs" dxfId="7354" priority="75" operator="equal">
      <formula>"ACORDE A ITEM 5.2.1 (T.R.)"</formula>
    </cfRule>
  </conditionalFormatting>
  <conditionalFormatting sqref="Q44">
    <cfRule type="containsBlanks" dxfId="7353" priority="63">
      <formula>LEN(TRIM(Q44))=0</formula>
    </cfRule>
    <cfRule type="cellIs" dxfId="7352" priority="72" operator="equal">
      <formula>"REQUERIMIENTOS SUBSANADOS"</formula>
    </cfRule>
    <cfRule type="containsText" dxfId="7351" priority="78" operator="containsText" text="NO SUBSANABLE">
      <formula>NOT(ISERROR(SEARCH("NO SUBSANABLE",Q44)))</formula>
    </cfRule>
    <cfRule type="containsText" dxfId="7350" priority="79" operator="containsText" text="PENDIENTES POR SUBSANAR">
      <formula>NOT(ISERROR(SEARCH("PENDIENTES POR SUBSANAR",Q44)))</formula>
    </cfRule>
    <cfRule type="containsText" dxfId="7349" priority="80" operator="containsText" text="SIN OBSERVACIÓN">
      <formula>NOT(ISERROR(SEARCH("SIN OBSERVACIÓN",Q44)))</formula>
    </cfRule>
  </conditionalFormatting>
  <conditionalFormatting sqref="R44">
    <cfRule type="containsBlanks" dxfId="7348" priority="62">
      <formula>LEN(TRIM(R44))=0</formula>
    </cfRule>
    <cfRule type="cellIs" dxfId="7347" priority="64" operator="equal">
      <formula>"NO CUMPLEN CON LO SOLICITADO"</formula>
    </cfRule>
    <cfRule type="cellIs" dxfId="7346" priority="65" operator="equal">
      <formula>"CUMPLEN CON LO SOLICITADO"</formula>
    </cfRule>
    <cfRule type="cellIs" dxfId="7345" priority="66" operator="equal">
      <formula>"PENDIENTES"</formula>
    </cfRule>
    <cfRule type="cellIs" dxfId="7344" priority="67" operator="equal">
      <formula>"NINGUNO"</formula>
    </cfRule>
  </conditionalFormatting>
  <conditionalFormatting sqref="K17">
    <cfRule type="expression" dxfId="7343" priority="56">
      <formula>J17="NO CUMPLE"</formula>
    </cfRule>
    <cfRule type="expression" dxfId="7342" priority="57">
      <formula>J17="CUMPLE"</formula>
    </cfRule>
  </conditionalFormatting>
  <conditionalFormatting sqref="K21">
    <cfRule type="expression" dxfId="7341" priority="54">
      <formula>J21="NO CUMPLE"</formula>
    </cfRule>
    <cfRule type="expression" dxfId="7340" priority="55">
      <formula>J21="CUMPLE"</formula>
    </cfRule>
  </conditionalFormatting>
  <conditionalFormatting sqref="K25">
    <cfRule type="expression" dxfId="7339" priority="52">
      <formula>J25="NO CUMPLE"</formula>
    </cfRule>
    <cfRule type="expression" dxfId="7338" priority="53">
      <formula>J25="CUMPLE"</formula>
    </cfRule>
  </conditionalFormatting>
  <conditionalFormatting sqref="K40">
    <cfRule type="expression" dxfId="7337" priority="50">
      <formula>J40="NO CUMPLE"</formula>
    </cfRule>
    <cfRule type="expression" dxfId="7336" priority="51">
      <formula>J40="CUMPLE"</formula>
    </cfRule>
  </conditionalFormatting>
  <conditionalFormatting sqref="K44">
    <cfRule type="expression" dxfId="7335" priority="48">
      <formula>J44="NO CUMPLE"</formula>
    </cfRule>
    <cfRule type="expression" dxfId="7334" priority="49">
      <formula>J44="CUMPLE"</formula>
    </cfRule>
  </conditionalFormatting>
  <conditionalFormatting sqref="K48">
    <cfRule type="expression" dxfId="7333" priority="46">
      <formula>J48="NO CUMPLE"</formula>
    </cfRule>
    <cfRule type="expression" dxfId="7332" priority="47">
      <formula>J48="CUMPLE"</formula>
    </cfRule>
  </conditionalFormatting>
  <conditionalFormatting sqref="K52">
    <cfRule type="expression" dxfId="7331" priority="44">
      <formula>J52="NO CUMPLE"</formula>
    </cfRule>
    <cfRule type="expression" dxfId="7330" priority="45">
      <formula>J52="CUMPLE"</formula>
    </cfRule>
  </conditionalFormatting>
  <conditionalFormatting sqref="K56">
    <cfRule type="expression" dxfId="7329" priority="42">
      <formula>J56="NO CUMPLE"</formula>
    </cfRule>
    <cfRule type="expression" dxfId="7328" priority="43">
      <formula>J56="CUMPLE"</formula>
    </cfRule>
  </conditionalFormatting>
  <conditionalFormatting sqref="K67">
    <cfRule type="expression" dxfId="7327" priority="40">
      <formula>J67="NO CUMPLE"</formula>
    </cfRule>
    <cfRule type="expression" dxfId="7326" priority="41">
      <formula>J67="CUMPLE"</formula>
    </cfRule>
  </conditionalFormatting>
  <conditionalFormatting sqref="K71">
    <cfRule type="expression" dxfId="7325" priority="38">
      <formula>J71="NO CUMPLE"</formula>
    </cfRule>
    <cfRule type="expression" dxfId="7324" priority="39">
      <formula>J71="CUMPLE"</formula>
    </cfRule>
  </conditionalFormatting>
  <conditionalFormatting sqref="K75">
    <cfRule type="expression" dxfId="7323" priority="36">
      <formula>J75="NO CUMPLE"</formula>
    </cfRule>
    <cfRule type="expression" dxfId="7322" priority="37">
      <formula>J75="CUMPLE"</formula>
    </cfRule>
  </conditionalFormatting>
  <conditionalFormatting sqref="K79">
    <cfRule type="expression" dxfId="7321" priority="34">
      <formula>J79="NO CUMPLE"</formula>
    </cfRule>
    <cfRule type="expression" dxfId="7320" priority="35">
      <formula>J79="CUMPLE"</formula>
    </cfRule>
  </conditionalFormatting>
  <conditionalFormatting sqref="K83">
    <cfRule type="expression" dxfId="7319" priority="32">
      <formula>J83="NO CUMPLE"</formula>
    </cfRule>
    <cfRule type="expression" dxfId="7318" priority="33">
      <formula>J83="CUMPLE"</formula>
    </cfRule>
  </conditionalFormatting>
  <conditionalFormatting sqref="K94">
    <cfRule type="expression" dxfId="7317" priority="30">
      <formula>J94="NO CUMPLE"</formula>
    </cfRule>
    <cfRule type="expression" dxfId="7316" priority="31">
      <formula>J94="CUMPLE"</formula>
    </cfRule>
  </conditionalFormatting>
  <conditionalFormatting sqref="K98">
    <cfRule type="expression" dxfId="7315" priority="28">
      <formula>J98="NO CUMPLE"</formula>
    </cfRule>
    <cfRule type="expression" dxfId="7314" priority="29">
      <formula>J98="CUMPLE"</formula>
    </cfRule>
  </conditionalFormatting>
  <conditionalFormatting sqref="K102">
    <cfRule type="expression" dxfId="7313" priority="26">
      <formula>J102="NO CUMPLE"</formula>
    </cfRule>
    <cfRule type="expression" dxfId="7312" priority="27">
      <formula>J102="CUMPLE"</formula>
    </cfRule>
  </conditionalFormatting>
  <conditionalFormatting sqref="K106">
    <cfRule type="expression" dxfId="7311" priority="24">
      <formula>J106="NO CUMPLE"</formula>
    </cfRule>
    <cfRule type="expression" dxfId="7310" priority="25">
      <formula>J106="CUMPLE"</formula>
    </cfRule>
  </conditionalFormatting>
  <conditionalFormatting sqref="K110">
    <cfRule type="expression" dxfId="7309" priority="22">
      <formula>J110="NO CUMPLE"</formula>
    </cfRule>
    <cfRule type="expression" dxfId="7308" priority="23">
      <formula>J110="CUMPLE"</formula>
    </cfRule>
  </conditionalFormatting>
  <conditionalFormatting sqref="K20">
    <cfRule type="expression" dxfId="7307" priority="20">
      <formula>J20="NO CUMPLE"</formula>
    </cfRule>
    <cfRule type="expression" dxfId="7306" priority="21">
      <formula>J20="CUMPLE"</formula>
    </cfRule>
  </conditionalFormatting>
  <conditionalFormatting sqref="K24">
    <cfRule type="expression" dxfId="7305" priority="18">
      <formula>J24="NO CUMPLE"</formula>
    </cfRule>
    <cfRule type="expression" dxfId="7304" priority="19">
      <formula>J24="CUMPLE"</formula>
    </cfRule>
  </conditionalFormatting>
  <conditionalFormatting sqref="K47">
    <cfRule type="expression" dxfId="7303" priority="16">
      <formula>J47="NO CUMPLE"</formula>
    </cfRule>
    <cfRule type="expression" dxfId="7302" priority="17">
      <formula>J47="CUMPLE"</formula>
    </cfRule>
  </conditionalFormatting>
  <conditionalFormatting sqref="D67:D68">
    <cfRule type="notContainsBlanks" dxfId="7301" priority="15">
      <formula>LEN(TRIM(D67))&gt;0</formula>
    </cfRule>
  </conditionalFormatting>
  <conditionalFormatting sqref="D75:D76">
    <cfRule type="notContainsBlanks" dxfId="7300" priority="14">
      <formula>LEN(TRIM(D75))&gt;0</formula>
    </cfRule>
  </conditionalFormatting>
  <conditionalFormatting sqref="D83:D84">
    <cfRule type="notContainsBlanks" dxfId="7299" priority="13">
      <formula>LEN(TRIM(D83))&gt;0</formula>
    </cfRule>
  </conditionalFormatting>
  <conditionalFormatting sqref="D71:D72">
    <cfRule type="notContainsBlanks" dxfId="7298" priority="12">
      <formula>LEN(TRIM(D71))&gt;0</formula>
    </cfRule>
  </conditionalFormatting>
  <conditionalFormatting sqref="D79:D80">
    <cfRule type="notContainsBlanks" dxfId="7297" priority="11">
      <formula>LEN(TRIM(D79))&gt;0</formula>
    </cfRule>
  </conditionalFormatting>
  <conditionalFormatting sqref="P25">
    <cfRule type="expression" dxfId="7296" priority="1">
      <formula>Q25="NO SUBSANABLE"</formula>
    </cfRule>
    <cfRule type="expression" dxfId="7295" priority="2">
      <formula>Q25="REQUERIMIENTOS SUBSANADOS"</formula>
    </cfRule>
    <cfRule type="expression" dxfId="7294" priority="3">
      <formula>Q25="PENDIENTES POR SUBSANAR"</formula>
    </cfRule>
    <cfRule type="expression" dxfId="7293" priority="4">
      <formula>Q25="SIN OBSERVACIÓN"</formula>
    </cfRule>
    <cfRule type="containsBlanks" dxfId="7292" priority="5">
      <formula>LEN(TRIM(P25))=0</formula>
    </cfRule>
  </conditionalFormatting>
  <dataValidations count="7">
    <dataValidation type="list" allowBlank="1" showInputMessage="1" showErrorMessage="1" sqref="B10 B37 B64 B91 B118 B145 B172 B199 B226 B253 B280 B307 B334 B361 B388 B415 B442" xr:uid="{00000000-0002-0000-0300-000000000000}">
      <formula1>"1,2,3,4,5,6,7,8,9,10,11,12,13,14,15,16,17"</formula1>
    </dataValidation>
    <dataValidation type="list" allowBlank="1" showInputMessage="1" showErrorMessage="1" sqref="O13 O29:O30 O25:O26 O56:O57 O17 O21 O445 O48:O49 O52:O53 O40 O83:O84 O71:O72 O75:O76 O79:O80 O67 O110:O111 O98:O99 O102:O103 O106:O107 O94 O137:O138 O125:O126 O129:O130 O133:O134 O121 O164:O165 O152:O153 O156:O157 O160:O161 O148 O191:O192 O179:O180 O183:O184 O187:O188 O175 O218:O219 O206:O207 O210:O211 O214:O215 O202 O245:O246 O233:O234 O237:O238 O241:O242 O229 O272:O273 O260:O261 O264:O265 O268:O269 O256 O299:O300 O287:O288 O291:O292 O295:O296 O283 O326:O327 O314:O315 O318:O319 O322:O323 O310 O353:O354 O341:O342 O345:O346 O349:O350 O337 O380:O381 O368:O369 O372:O373 O376:O377 O364 O407:O408 O395:O396 O399:O400 O403:O404 O391 O434:O435 O422:O423 O426:O427 O430:O431 O418 O461:O462 O449:O450 O453:O454 O457:O458 O44" xr:uid="{00000000-0002-0000-0300-000001000000}">
      <formula1>"ACORDE A ITEM 5.2.2 (T.R.),NO ESTÁ ACORDE A ITEM 5.2.2 (T.R.),DESCRIPCIÓN INSUFICIENTE,PENDIENTE POR DESCRIPCIÓN"</formula1>
    </dataValidation>
    <dataValidation type="list" allowBlank="1" showInputMessage="1" showErrorMessage="1" sqref="L13:L15 L17:L19 J283:J302 J310:J329 L48:L50 L52:L54 L29:L31 L461:L463 L40:L42 L56:L58 J13:J32 L25:L27 L79:L81 L67:L69 L83:L85 J94:J113 L98:L100 L102:L104 L106:L108 L94:L96 L110:L112 J67:J86 L125:L127 L129:L131 L133:L135 L75:L77 L137:L139 J121:J140 L152:L154 L156:L158 L160:L162 L121:L123 L164:L166 L148:L150 L179:L181 L175:L177 L191:L193 L187:L189 L202:L204 L210:L212 L214:L216 J175:J194 L218:L220 J229:J248 L233:L235 L237:L239 L241:L243 L229:L231 L245:L247 J202:J221 L206:L208 L256:L258 J256:J275 L287:L289 L291:L293 L295:L297 L272:L274 L299:L301 L283:L285 L314:L316 L318:L320 L322:L324 L310:L312 L326:L328 J337:J356 L341:L343 L345:L347 L349:L351 L337:L339 L353:L355 J364:J383 L368:L370 L372:L374 L376:L378 L364:L366 L380:L382 J391:J410 L395:L397 L399:L401 L403:L405 L391:L393 L407:L409 J418:J437 L422:L424 L426:L428 L430:L432 L418:L420 L434:L436 J445:J464 L449:L451 L453:L455 L457:L459 L445:L447 L21:L23 L71:L73 J148:J167 L183:L185 L260:L262 L264:L266 L268:L270 J40:J59 L44:L46" xr:uid="{00000000-0002-0000-0300-000002000000}">
      <formula1>",CUMPLE,NO CUMPLE"</formula1>
    </dataValidation>
    <dataValidation type="list" allowBlank="1" showInputMessage="1" showErrorMessage="1" sqref="H13 H17:H18 H56:H57 H25:H26 H29:H30 H40:H41 H44:H45 H48:H49 H52:H53 H21:H22 H83:H84 H67:H68 H71:H72 H75:H76 H79:H80 H110:H111 H94:H95 H98:H99 H102:H103 H106:H107 H137:H138 H121:H122 H125:H126 H129:H130 H133:H134 H164:H165 H148:H149 H152:H153 H156:H157 H160:H161 H191:H192 H175:H176 H179:H180 H183:H184 H187:H188 H218:H219 H202:H203 H206:H207 H210:H211 H214:H215 H245:H246 H229:H230 H233:H234 H237:H238 H241:H242 H272:H273 H256:H257 H260:H261 H264:H265 H268:H269 H299:H300 H283:H284 H287:H288 H291:H292 H295:H296 H326:H327 H310:H311 H314:H315 H318:H319 H322:H323 H353:H354 H337:H338 H341:H342 H345:H346 H349:H350 H380:H381 H364:H365 H368:H369 H372:H373 H376:H377 H407:H408 H391:H392 H395:H396 H399:H400 H403:H404 H434:H435 H418:H419 H422:H423 H426:H427 H430:H431 H461:H462 H445:H446 H449:H450 H453:H454 H457:H458" xr:uid="{00000000-0002-0000-0300-000003000000}">
      <formula1>"I,C,UT"</formula1>
    </dataValidation>
    <dataValidation type="list" allowBlank="1" showInputMessage="1" showErrorMessage="1" sqref="N13 N17 N25:N26 N56:N57 N21 N29:N30 N445 N48:N49 N52:N53 N40 N83:N84 N71:N72 N75:N76 N79:N80 N67 N110:N111 N98:N99 N102:N103 N106:N107 N94 N137:N138 N125:N126 N129:N130 N133:N134 N121 N164:N165 N152:N153 N156:N157 N160:N161 N148 N191:N192 N179:N180 N183:N184 N187:N188 N175 N218:N219 N206:N207 N210:N211 N214:N215 N202 N245:N246 N233:N234 N237:N238 N241:N242 N229 N272:N273 N260:N261 N264:N265 N268:N269 N256 N299:N300 N287:N288 N291:N292 N295:N296 N283 N326:N327 N314:N315 N318:N319 N322:N323 N310 N353:N354 N341:N342 N345:N346 N349:N350 N337 N380:N381 N368:N369 N372:N373 N376:N377 N364 N407:N408 N395:N396 N399:N400 N403:N404 N391 N434:N435 N422:N423 N426:N427 N430:N431 N418 N461:N462 N449:N450 N453:N454 N457:N458 N44" xr:uid="{00000000-0002-0000-0300-000004000000}">
      <formula1>"PRESENTÓ CERTIFICADO,NO PRESENTÓ CERTIFICADO"</formula1>
    </dataValidation>
    <dataValidation type="list" allowBlank="1" showInputMessage="1" showErrorMessage="1" sqref="Q13 Q17 Q25:Q26 Q29:Q30 Q21 Q56:Q57 Q445 Q48:Q49 Q52:Q53 Q40 Q83:Q84 Q71:Q72 Q75:Q76 Q79:Q80 Q67 Q110:Q111 Q98:Q99 Q102:Q103 Q106:Q107 Q94 Q137:Q138 Q125:Q126 Q129:Q130 Q133:Q134 Q121 Q164:Q165 Q152:Q153 Q156:Q157 Q160:Q161 Q148 Q191:Q192 Q179:Q180 Q183:Q184 Q187:Q188 Q175 Q218:Q219 Q206:Q207 Q210:Q211 Q214:Q215 Q202 Q245:Q246 Q233:Q234 Q237:Q238 Q241:Q242 Q229 Q272:Q273 Q260:Q261 Q264:Q265 Q268:Q269 Q256 Q299:Q300 Q287:Q288 Q291:Q292 Q295:Q296 Q283 Q326:Q327 Q314:Q315 Q318:Q319 Q322:Q323 Q310 Q353:Q354 Q341:Q342 Q345:Q346 Q349:Q350 Q337 Q380:Q381 Q368:Q369 Q372:Q373 Q376:Q377 Q364 Q407:Q408 Q395:Q396 Q399:Q400 Q403:Q404 Q391 Q434:Q435 Q422:Q423 Q426:Q427 Q430:Q431 Q418 Q461:Q462 Q449:Q450 Q453:Q454 Q457:Q458 Q44" xr:uid="{00000000-0002-0000-0300-000005000000}">
      <formula1>"SIN OBSERVACIÓN, PENDIENTES POR SUBSANAR, REQUERIMIENTOS SUBSANADOS, NO SUBSANABLE"</formula1>
    </dataValidation>
    <dataValidation type="list" allowBlank="1" showInputMessage="1" showErrorMessage="1" sqref="R13 R17 R25:R26 R29:R30 R21 R56:R57 R445 R48:R49 R52:R53 R40 R83:R84 R71:R72 R75:R76 R79:R80 R67 R110:R111 R98:R99 R102:R103 R106:R107 R94 R137:R138 R125:R126 R129:R130 R133:R134 R121 R164:R165 R152:R153 R156:R157 R160:R161 R148 R191:R192 R179:R180 R183:R184 R187:R188 R175 R218:R219 R206:R207 R210:R211 R214:R215 R202 R245:R246 R233:R234 R237:R238 R241:R242 R229 R272:R273 R260:R261 R264:R265 R268:R269 R256 R299:R300 R287:R288 R291:R292 R295:R296 R283 R326:R327 R314:R315 R318:R319 R322:R323 R310 R353:R354 R341:R342 R345:R346 R349:R350 R337 R380:R381 R368:R369 R372:R373 R376:R377 R364 R407:R408 R395:R396 R399:R400 R403:R404 R391 R434:R435 R422:R423 R426:R427 R430:R431 R418 R461:R462 R449:R450 R453:R454 R457:R458 R44" xr:uid="{00000000-0002-0000-0300-000006000000}">
      <formula1>"NINGUNO, PENDIENTES, CUMPLEN CON LO SOLICITADO, NO CUMPLEN CON LO SOLICITADO"</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8"/>
  <sheetViews>
    <sheetView topLeftCell="D1" workbookViewId="0">
      <selection activeCell="K6" sqref="K6"/>
    </sheetView>
  </sheetViews>
  <sheetFormatPr baseColWidth="10" defaultColWidth="11.42578125" defaultRowHeight="15" x14ac:dyDescent="0.25"/>
  <cols>
    <col min="1" max="1" width="6.42578125" style="13" bestFit="1" customWidth="1"/>
    <col min="2" max="2" width="41.85546875" style="13" bestFit="1" customWidth="1"/>
    <col min="3" max="3" width="13.7109375" style="13" bestFit="1" customWidth="1"/>
    <col min="4" max="4" width="15.28515625" style="13" bestFit="1" customWidth="1"/>
    <col min="5" max="5" width="7.42578125" style="61" bestFit="1" customWidth="1"/>
    <col min="6" max="6" width="14.85546875" style="61" customWidth="1"/>
    <col min="7" max="7" width="18" style="61" customWidth="1"/>
    <col min="8" max="8" width="16.42578125" style="61" customWidth="1"/>
    <col min="9" max="9" width="19.140625" style="61" customWidth="1"/>
    <col min="10" max="10" width="20.7109375" style="61" customWidth="1"/>
    <col min="11" max="11" width="86.28515625" style="13" customWidth="1"/>
    <col min="12" max="12" width="11.42578125" style="13" customWidth="1"/>
    <col min="13" max="13" width="11.42578125" style="46" customWidth="1"/>
    <col min="14" max="14" width="49.85546875" style="13" customWidth="1"/>
    <col min="15" max="15" width="14.85546875" style="47" customWidth="1"/>
    <col min="16" max="16384" width="11.42578125" style="13"/>
  </cols>
  <sheetData>
    <row r="1" spans="1:15" ht="23.25" x14ac:dyDescent="0.25">
      <c r="A1" s="667" t="s">
        <v>54</v>
      </c>
      <c r="B1" s="667"/>
      <c r="C1" s="667"/>
      <c r="D1" s="667"/>
      <c r="E1" s="667"/>
      <c r="F1" s="667"/>
      <c r="G1" s="667"/>
      <c r="H1" s="667"/>
      <c r="I1" s="667"/>
      <c r="J1" s="667"/>
    </row>
    <row r="2" spans="1:15" s="49" customFormat="1" ht="18.75" thickBot="1" x14ac:dyDescent="0.3">
      <c r="A2" s="48"/>
      <c r="B2" s="48"/>
      <c r="C2" s="48"/>
      <c r="D2" s="48"/>
      <c r="E2" s="48"/>
      <c r="F2" s="48"/>
      <c r="G2" s="48"/>
      <c r="H2" s="48"/>
      <c r="I2" s="48"/>
      <c r="J2" s="48"/>
      <c r="M2" s="50"/>
      <c r="O2" s="51"/>
    </row>
    <row r="3" spans="1:15" ht="16.5" thickBot="1" x14ac:dyDescent="0.3">
      <c r="A3" s="668" t="s">
        <v>2</v>
      </c>
      <c r="B3" s="671" t="s">
        <v>55</v>
      </c>
      <c r="C3" s="674" t="s">
        <v>56</v>
      </c>
      <c r="D3" s="674"/>
      <c r="E3" s="674"/>
      <c r="F3" s="675"/>
      <c r="G3" s="676" t="s">
        <v>57</v>
      </c>
      <c r="H3" s="677"/>
      <c r="I3" s="677"/>
      <c r="J3" s="678"/>
    </row>
    <row r="4" spans="1:15" ht="60" customHeight="1" thickBot="1" x14ac:dyDescent="0.3">
      <c r="A4" s="669"/>
      <c r="B4" s="672"/>
      <c r="C4" s="52" t="s">
        <v>58</v>
      </c>
      <c r="D4" s="679" t="s">
        <v>392</v>
      </c>
      <c r="E4" s="680"/>
      <c r="F4" s="244">
        <v>0.65</v>
      </c>
      <c r="G4" s="246" t="s">
        <v>59</v>
      </c>
      <c r="H4" s="681" t="s">
        <v>391</v>
      </c>
      <c r="I4" s="682"/>
      <c r="J4" s="257">
        <f>+'5.2.1, EXPERIENCIA GRAL'!N6*2</f>
        <v>430822840</v>
      </c>
      <c r="K4" s="683" t="s">
        <v>141</v>
      </c>
    </row>
    <row r="5" spans="1:15" s="16" customFormat="1" ht="16.5" thickBot="1" x14ac:dyDescent="0.3">
      <c r="A5" s="670"/>
      <c r="B5" s="673"/>
      <c r="C5" s="242" t="s">
        <v>60</v>
      </c>
      <c r="D5" s="242" t="s">
        <v>61</v>
      </c>
      <c r="E5" s="242" t="s">
        <v>62</v>
      </c>
      <c r="F5" s="245" t="s">
        <v>63</v>
      </c>
      <c r="G5" s="247" t="s">
        <v>64</v>
      </c>
      <c r="H5" s="243" t="s">
        <v>65</v>
      </c>
      <c r="I5" s="243" t="s">
        <v>62</v>
      </c>
      <c r="J5" s="258" t="s">
        <v>63</v>
      </c>
      <c r="K5" s="684"/>
      <c r="M5" s="665" t="s">
        <v>66</v>
      </c>
      <c r="N5" s="666"/>
      <c r="O5" s="241" t="s">
        <v>48</v>
      </c>
    </row>
    <row r="6" spans="1:15" s="16" customFormat="1" ht="45" x14ac:dyDescent="0.25">
      <c r="A6" s="255">
        <v>1</v>
      </c>
      <c r="B6" s="253" t="str">
        <f t="shared" ref="B6:B7" si="0">IF(A6="","",VLOOKUP(A6,LISTA_OFERENTES,2,FALSE))</f>
        <v>CONTROL REGIONAL DE HIGIENE MANTENIMIENTO S.A.S.</v>
      </c>
      <c r="C6" s="248">
        <v>113916111</v>
      </c>
      <c r="D6" s="248">
        <v>657560790</v>
      </c>
      <c r="E6" s="249">
        <f>IFERROR((C6/D6)," ")</f>
        <v>0.17324042542135154</v>
      </c>
      <c r="F6" s="250" t="str">
        <f>IF(B6="","",IF(E6&lt;=$F$4,"CUMPLE","NO CUMPLE"))</f>
        <v>CUMPLE</v>
      </c>
      <c r="G6" s="251">
        <v>345080494</v>
      </c>
      <c r="H6" s="251">
        <v>113916111</v>
      </c>
      <c r="I6" s="252">
        <f>G6-H6</f>
        <v>231164383</v>
      </c>
      <c r="J6" s="259" t="str">
        <f>IF(B6="","",IF(I6="","NO CUMPLE",IF(I6&gt;=$J$4,"CUMPLE","NO CUMPLE")))</f>
        <v>NO CUMPLE</v>
      </c>
      <c r="K6" s="375" t="s">
        <v>380</v>
      </c>
      <c r="M6" s="238">
        <v>1</v>
      </c>
      <c r="N6" s="239" t="str">
        <f t="shared" ref="N6:N7" si="1">VLOOKUP(M6,LISTA_OFERENTES,2,FALSE)</f>
        <v>CONTROL REGIONAL DE HIGIENE MANTENIMIENTO S.A.S.</v>
      </c>
      <c r="O6" s="240" t="str">
        <f>IF(OR(F6="NO CUMPLE",J6="NO CUMPLE"),"NH","H")</f>
        <v>NH</v>
      </c>
    </row>
    <row r="7" spans="1:15" s="16" customFormat="1" ht="31.5" x14ac:dyDescent="0.25">
      <c r="A7" s="256">
        <v>2</v>
      </c>
      <c r="B7" s="254" t="str">
        <f t="shared" si="0"/>
        <v>FUMIGADORES DE COLOMBIA FUMICOL S.A.S.</v>
      </c>
      <c r="C7" s="199">
        <v>589436808</v>
      </c>
      <c r="D7" s="199">
        <v>1241009383</v>
      </c>
      <c r="E7" s="54">
        <f t="shared" ref="E7" si="2">IFERROR((C7/D7)," ")</f>
        <v>0.47496563368046668</v>
      </c>
      <c r="F7" s="55" t="str">
        <f t="shared" ref="F7" si="3">IF(B7="","",IF(E7&lt;=$F$4,"CUMPLE","NO CUMPLE"))</f>
        <v>CUMPLE</v>
      </c>
      <c r="G7" s="60">
        <v>1151252694</v>
      </c>
      <c r="H7" s="60">
        <v>409565961</v>
      </c>
      <c r="I7" s="56">
        <f t="shared" ref="I7" si="4">G7-H7</f>
        <v>741686733</v>
      </c>
      <c r="J7" s="260" t="str">
        <f t="shared" ref="J7" si="5">IF(B7="","",IF(I7="","NO CUMPLE",IF(I7&gt;=$J$4,"CUMPLE","NO CUMPLE")))</f>
        <v>CUMPLE</v>
      </c>
      <c r="K7" s="261"/>
      <c r="M7" s="236">
        <v>2</v>
      </c>
      <c r="N7" s="58" t="str">
        <f t="shared" si="1"/>
        <v>FUMIGADORES DE COLOMBIA FUMICOL S.A.S.</v>
      </c>
      <c r="O7" s="237" t="str">
        <f t="shared" ref="O7:O8" si="6">IF(OR(F7="NO CUMPLE",J7="NO CUMPLE"),"NH","H")</f>
        <v>H</v>
      </c>
    </row>
    <row r="8" spans="1:15" s="16" customFormat="1" ht="75.75" customHeight="1" x14ac:dyDescent="0.25">
      <c r="A8" s="256">
        <v>3</v>
      </c>
      <c r="B8" s="254" t="str">
        <f t="shared" ref="B8:B18" si="7">IF(A8="","",VLOOKUP(A8,LISTA_OFERENTES,2,FALSE))</f>
        <v>TRULY NOLEN SOLUCIONES  S.A.S.</v>
      </c>
      <c r="C8" s="199"/>
      <c r="D8" s="199"/>
      <c r="E8" s="54" t="str">
        <f t="shared" ref="E8:E18" si="8">IFERROR((C8/D8)," ")</f>
        <v xml:space="preserve"> </v>
      </c>
      <c r="F8" s="55" t="str">
        <f t="shared" ref="F8:F18" si="9">IF(B8="","",IF(E8&lt;=$F$4,"CUMPLE","NO CUMPLE"))</f>
        <v>NO CUMPLE</v>
      </c>
      <c r="G8" s="60"/>
      <c r="H8" s="60"/>
      <c r="I8" s="56">
        <f t="shared" ref="I8:I18" si="10">G8-H8</f>
        <v>0</v>
      </c>
      <c r="J8" s="260" t="str">
        <f t="shared" ref="J8:J18" si="11">IF(B8="","",IF(I8="","NO CUMPLE",IF(I8&gt;=$J$4,"CUMPLE","NO CUMPLE")))</f>
        <v>NO CUMPLE</v>
      </c>
      <c r="K8" s="524" t="s">
        <v>393</v>
      </c>
      <c r="M8" s="238">
        <v>3</v>
      </c>
      <c r="N8" s="239" t="str">
        <f t="shared" ref="N8:N18" si="12">VLOOKUP(M8,LISTA_OFERENTES,2,FALSE)</f>
        <v>TRULY NOLEN SOLUCIONES  S.A.S.</v>
      </c>
      <c r="O8" s="240" t="str">
        <f t="shared" si="6"/>
        <v>NH</v>
      </c>
    </row>
    <row r="9" spans="1:15" s="16" customFormat="1" ht="15.75" hidden="1" x14ac:dyDescent="0.25">
      <c r="A9" s="256">
        <v>4</v>
      </c>
      <c r="B9" s="254">
        <f t="shared" si="7"/>
        <v>0</v>
      </c>
      <c r="C9" s="199"/>
      <c r="D9" s="199"/>
      <c r="E9" s="54" t="str">
        <f t="shared" si="8"/>
        <v xml:space="preserve"> </v>
      </c>
      <c r="F9" s="55" t="str">
        <f t="shared" si="9"/>
        <v>NO CUMPLE</v>
      </c>
      <c r="G9" s="60"/>
      <c r="H9" s="60"/>
      <c r="I9" s="56">
        <f t="shared" si="10"/>
        <v>0</v>
      </c>
      <c r="J9" s="260" t="str">
        <f t="shared" si="11"/>
        <v>NO CUMPLE</v>
      </c>
      <c r="K9" s="261"/>
      <c r="M9" s="236">
        <v>4</v>
      </c>
      <c r="N9" s="58">
        <f t="shared" si="12"/>
        <v>0</v>
      </c>
      <c r="O9" s="237" t="str">
        <f t="shared" ref="O9:O18" si="13">IF(OR(F9="NO CUMPLE",J9="NO CUMPLE"),"NH","H")</f>
        <v>NH</v>
      </c>
    </row>
    <row r="10" spans="1:15" s="16" customFormat="1" ht="15.75" hidden="1" x14ac:dyDescent="0.25">
      <c r="A10" s="256">
        <v>5</v>
      </c>
      <c r="B10" s="254">
        <f t="shared" si="7"/>
        <v>0</v>
      </c>
      <c r="C10" s="199"/>
      <c r="D10" s="199"/>
      <c r="E10" s="54" t="str">
        <f t="shared" si="8"/>
        <v xml:space="preserve"> </v>
      </c>
      <c r="F10" s="55" t="str">
        <f t="shared" si="9"/>
        <v>NO CUMPLE</v>
      </c>
      <c r="G10" s="60"/>
      <c r="H10" s="60"/>
      <c r="I10" s="56">
        <f t="shared" si="10"/>
        <v>0</v>
      </c>
      <c r="J10" s="260" t="str">
        <f t="shared" si="11"/>
        <v>NO CUMPLE</v>
      </c>
      <c r="K10" s="261"/>
      <c r="M10" s="238">
        <v>5</v>
      </c>
      <c r="N10" s="239">
        <f t="shared" si="12"/>
        <v>0</v>
      </c>
      <c r="O10" s="240" t="str">
        <f t="shared" si="13"/>
        <v>NH</v>
      </c>
    </row>
    <row r="11" spans="1:15" s="16" customFormat="1" ht="15.75" hidden="1" x14ac:dyDescent="0.25">
      <c r="A11" s="256">
        <v>6</v>
      </c>
      <c r="B11" s="254">
        <f t="shared" si="7"/>
        <v>0</v>
      </c>
      <c r="C11" s="199"/>
      <c r="D11" s="199"/>
      <c r="E11" s="54" t="str">
        <f t="shared" si="8"/>
        <v xml:space="preserve"> </v>
      </c>
      <c r="F11" s="55" t="str">
        <f t="shared" si="9"/>
        <v>NO CUMPLE</v>
      </c>
      <c r="G11" s="60"/>
      <c r="H11" s="60"/>
      <c r="I11" s="56">
        <f t="shared" si="10"/>
        <v>0</v>
      </c>
      <c r="J11" s="260" t="str">
        <f t="shared" si="11"/>
        <v>NO CUMPLE</v>
      </c>
      <c r="K11" s="261"/>
      <c r="M11" s="236">
        <v>6</v>
      </c>
      <c r="N11" s="58">
        <f t="shared" si="12"/>
        <v>0</v>
      </c>
      <c r="O11" s="237" t="str">
        <f t="shared" si="13"/>
        <v>NH</v>
      </c>
    </row>
    <row r="12" spans="1:15" s="16" customFormat="1" ht="15.75" hidden="1" x14ac:dyDescent="0.25">
      <c r="A12" s="256">
        <v>7</v>
      </c>
      <c r="B12" s="254">
        <f t="shared" si="7"/>
        <v>0</v>
      </c>
      <c r="C12" s="199"/>
      <c r="D12" s="199"/>
      <c r="E12" s="54" t="str">
        <f t="shared" si="8"/>
        <v xml:space="preserve"> </v>
      </c>
      <c r="F12" s="55" t="str">
        <f t="shared" si="9"/>
        <v>NO CUMPLE</v>
      </c>
      <c r="G12" s="60"/>
      <c r="H12" s="60"/>
      <c r="I12" s="56">
        <f t="shared" si="10"/>
        <v>0</v>
      </c>
      <c r="J12" s="260" t="str">
        <f t="shared" si="11"/>
        <v>NO CUMPLE</v>
      </c>
      <c r="K12" s="261"/>
      <c r="M12" s="238">
        <v>7</v>
      </c>
      <c r="N12" s="239">
        <f t="shared" si="12"/>
        <v>0</v>
      </c>
      <c r="O12" s="240" t="str">
        <f t="shared" si="13"/>
        <v>NH</v>
      </c>
    </row>
    <row r="13" spans="1:15" s="16" customFormat="1" ht="15.75" hidden="1" x14ac:dyDescent="0.25">
      <c r="A13" s="256">
        <v>8</v>
      </c>
      <c r="B13" s="254">
        <f t="shared" si="7"/>
        <v>0</v>
      </c>
      <c r="C13" s="199"/>
      <c r="D13" s="199"/>
      <c r="E13" s="54" t="str">
        <f t="shared" si="8"/>
        <v xml:space="preserve"> </v>
      </c>
      <c r="F13" s="55" t="str">
        <f t="shared" si="9"/>
        <v>NO CUMPLE</v>
      </c>
      <c r="G13" s="60"/>
      <c r="H13" s="60"/>
      <c r="I13" s="56">
        <f t="shared" si="10"/>
        <v>0</v>
      </c>
      <c r="J13" s="260" t="str">
        <f t="shared" si="11"/>
        <v>NO CUMPLE</v>
      </c>
      <c r="K13" s="261"/>
      <c r="M13" s="236">
        <v>8</v>
      </c>
      <c r="N13" s="58">
        <f t="shared" si="12"/>
        <v>0</v>
      </c>
      <c r="O13" s="237" t="str">
        <f t="shared" si="13"/>
        <v>NH</v>
      </c>
    </row>
    <row r="14" spans="1:15" s="16" customFormat="1" ht="15.75" hidden="1" x14ac:dyDescent="0.25">
      <c r="A14" s="256">
        <v>9</v>
      </c>
      <c r="B14" s="254">
        <f t="shared" si="7"/>
        <v>0</v>
      </c>
      <c r="C14" s="199"/>
      <c r="D14" s="199"/>
      <c r="E14" s="54" t="str">
        <f t="shared" si="8"/>
        <v xml:space="preserve"> </v>
      </c>
      <c r="F14" s="55" t="str">
        <f t="shared" si="9"/>
        <v>NO CUMPLE</v>
      </c>
      <c r="G14" s="60"/>
      <c r="H14" s="60"/>
      <c r="I14" s="56">
        <f t="shared" si="10"/>
        <v>0</v>
      </c>
      <c r="J14" s="260" t="str">
        <f t="shared" si="11"/>
        <v>NO CUMPLE</v>
      </c>
      <c r="K14" s="261"/>
      <c r="M14" s="238">
        <v>9</v>
      </c>
      <c r="N14" s="239">
        <f t="shared" si="12"/>
        <v>0</v>
      </c>
      <c r="O14" s="240" t="str">
        <f t="shared" si="13"/>
        <v>NH</v>
      </c>
    </row>
    <row r="15" spans="1:15" s="16" customFormat="1" ht="15.75" hidden="1" x14ac:dyDescent="0.25">
      <c r="A15" s="256">
        <v>10</v>
      </c>
      <c r="B15" s="254">
        <f t="shared" si="7"/>
        <v>0</v>
      </c>
      <c r="C15" s="199"/>
      <c r="D15" s="199"/>
      <c r="E15" s="54" t="str">
        <f t="shared" si="8"/>
        <v xml:space="preserve"> </v>
      </c>
      <c r="F15" s="55" t="str">
        <f t="shared" si="9"/>
        <v>NO CUMPLE</v>
      </c>
      <c r="G15" s="60"/>
      <c r="H15" s="60"/>
      <c r="I15" s="56">
        <f t="shared" si="10"/>
        <v>0</v>
      </c>
      <c r="J15" s="260" t="str">
        <f t="shared" si="11"/>
        <v>NO CUMPLE</v>
      </c>
      <c r="K15" s="261"/>
      <c r="M15" s="236">
        <v>10</v>
      </c>
      <c r="N15" s="58">
        <f t="shared" si="12"/>
        <v>0</v>
      </c>
      <c r="O15" s="237" t="str">
        <f t="shared" si="13"/>
        <v>NH</v>
      </c>
    </row>
    <row r="16" spans="1:15" s="16" customFormat="1" ht="15.75" hidden="1" x14ac:dyDescent="0.25">
      <c r="A16" s="256">
        <v>11</v>
      </c>
      <c r="B16" s="254">
        <f t="shared" si="7"/>
        <v>0</v>
      </c>
      <c r="C16" s="199"/>
      <c r="D16" s="199"/>
      <c r="E16" s="54" t="str">
        <f t="shared" si="8"/>
        <v xml:space="preserve"> </v>
      </c>
      <c r="F16" s="55" t="str">
        <f t="shared" si="9"/>
        <v>NO CUMPLE</v>
      </c>
      <c r="G16" s="60"/>
      <c r="H16" s="60"/>
      <c r="I16" s="56">
        <f t="shared" si="10"/>
        <v>0</v>
      </c>
      <c r="J16" s="260" t="str">
        <f t="shared" si="11"/>
        <v>NO CUMPLE</v>
      </c>
      <c r="K16" s="261"/>
      <c r="M16" s="238">
        <v>11</v>
      </c>
      <c r="N16" s="239">
        <f t="shared" si="12"/>
        <v>0</v>
      </c>
      <c r="O16" s="240" t="str">
        <f t="shared" si="13"/>
        <v>NH</v>
      </c>
    </row>
    <row r="17" spans="1:15" s="16" customFormat="1" ht="15.75" hidden="1" x14ac:dyDescent="0.25">
      <c r="A17" s="256">
        <v>12</v>
      </c>
      <c r="B17" s="254">
        <f t="shared" si="7"/>
        <v>0</v>
      </c>
      <c r="C17" s="199"/>
      <c r="D17" s="199"/>
      <c r="E17" s="54" t="str">
        <f t="shared" si="8"/>
        <v xml:space="preserve"> </v>
      </c>
      <c r="F17" s="55" t="str">
        <f t="shared" si="9"/>
        <v>NO CUMPLE</v>
      </c>
      <c r="G17" s="60"/>
      <c r="H17" s="60"/>
      <c r="I17" s="56">
        <f t="shared" si="10"/>
        <v>0</v>
      </c>
      <c r="J17" s="260" t="str">
        <f t="shared" si="11"/>
        <v>NO CUMPLE</v>
      </c>
      <c r="K17" s="261"/>
      <c r="M17" s="236">
        <v>12</v>
      </c>
      <c r="N17" s="58">
        <f t="shared" si="12"/>
        <v>0</v>
      </c>
      <c r="O17" s="237" t="str">
        <f t="shared" si="13"/>
        <v>NH</v>
      </c>
    </row>
    <row r="18" spans="1:15" s="16" customFormat="1" ht="15.75" hidden="1" x14ac:dyDescent="0.25">
      <c r="A18" s="256">
        <v>13</v>
      </c>
      <c r="B18" s="254">
        <f t="shared" si="7"/>
        <v>0</v>
      </c>
      <c r="C18" s="199"/>
      <c r="D18" s="199"/>
      <c r="E18" s="54" t="str">
        <f t="shared" si="8"/>
        <v xml:space="preserve"> </v>
      </c>
      <c r="F18" s="55" t="str">
        <f t="shared" si="9"/>
        <v>NO CUMPLE</v>
      </c>
      <c r="G18" s="60"/>
      <c r="H18" s="60"/>
      <c r="I18" s="56">
        <f t="shared" si="10"/>
        <v>0</v>
      </c>
      <c r="J18" s="260" t="str">
        <f t="shared" si="11"/>
        <v>NO CUMPLE</v>
      </c>
      <c r="K18" s="261"/>
      <c r="M18" s="238">
        <v>13</v>
      </c>
      <c r="N18" s="239">
        <f t="shared" si="12"/>
        <v>0</v>
      </c>
      <c r="O18" s="240" t="str">
        <f t="shared" si="13"/>
        <v>NH</v>
      </c>
    </row>
  </sheetData>
  <sheetProtection algorithmName="SHA-512" hashValue="O/mgxZVIQTX6zcC+nIYjPutyYxIL4aHf0/QoO8TSwz0fWet3m7xrQUUkaXQp4+4G7QCkmcKTTX0bt+SfS5boJg==" saltValue="PgWC2oaUlfkaeRdW0z64ag==" spinCount="100000" sheet="1" objects="1" scenarios="1"/>
  <mergeCells count="9">
    <mergeCell ref="M5:N5"/>
    <mergeCell ref="A1:J1"/>
    <mergeCell ref="A3:A5"/>
    <mergeCell ref="B3:B5"/>
    <mergeCell ref="C3:F3"/>
    <mergeCell ref="G3:J3"/>
    <mergeCell ref="D4:E4"/>
    <mergeCell ref="H4:I4"/>
    <mergeCell ref="K4:K5"/>
  </mergeCells>
  <conditionalFormatting sqref="J6:J7">
    <cfRule type="cellIs" dxfId="7291" priority="20" operator="equal">
      <formula>"NO CUMPLE"</formula>
    </cfRule>
  </conditionalFormatting>
  <conditionalFormatting sqref="F6:F7">
    <cfRule type="cellIs" dxfId="7290" priority="19" operator="equal">
      <formula>"NO CUMPLE"</formula>
    </cfRule>
  </conditionalFormatting>
  <conditionalFormatting sqref="O6 O8 O10 O12 O14 O16 O18">
    <cfRule type="cellIs" dxfId="7289" priority="17" operator="equal">
      <formula>"NH"</formula>
    </cfRule>
    <cfRule type="cellIs" dxfId="7288" priority="18" operator="equal">
      <formula>"H"</formula>
    </cfRule>
  </conditionalFormatting>
  <conditionalFormatting sqref="O7 O9 O11 O13 O15 O17">
    <cfRule type="cellIs" dxfId="7287" priority="15" operator="equal">
      <formula>"NH"</formula>
    </cfRule>
    <cfRule type="cellIs" dxfId="7286" priority="16" operator="equal">
      <formula>"H"</formula>
    </cfRule>
  </conditionalFormatting>
  <conditionalFormatting sqref="J8:J18">
    <cfRule type="cellIs" dxfId="7285" priority="4" operator="equal">
      <formula>"NO CUMPLE"</formula>
    </cfRule>
  </conditionalFormatting>
  <conditionalFormatting sqref="F8:F18">
    <cfRule type="cellIs" dxfId="7284" priority="3" operator="equal">
      <formula>"NO CUMPLE"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6"/>
  <sheetViews>
    <sheetView workbookViewId="0">
      <selection activeCell="C6" sqref="C6:F6"/>
    </sheetView>
  </sheetViews>
  <sheetFormatPr baseColWidth="10" defaultColWidth="11.42578125" defaultRowHeight="12.75" x14ac:dyDescent="0.25"/>
  <cols>
    <col min="1" max="1" width="8" style="62" customWidth="1"/>
    <col min="2" max="2" width="41" style="62" customWidth="1"/>
    <col min="3" max="3" width="17.28515625" style="62" customWidth="1"/>
    <col min="4" max="4" width="20.140625" style="62" customWidth="1"/>
    <col min="5" max="6" width="31.42578125" style="62" customWidth="1"/>
    <col min="7" max="7" width="22.42578125" style="62" hidden="1" customWidth="1"/>
    <col min="8" max="8" width="29.140625" style="62" hidden="1" customWidth="1"/>
    <col min="9" max="10" width="11.42578125" style="62"/>
    <col min="11" max="11" width="11.42578125" style="62" customWidth="1"/>
    <col min="12" max="12" width="42.42578125" style="68" customWidth="1"/>
    <col min="13" max="13" width="12.7109375" style="62" customWidth="1"/>
    <col min="14" max="16384" width="11.42578125" style="62"/>
  </cols>
  <sheetData>
    <row r="1" spans="1:13" ht="51" customHeight="1" x14ac:dyDescent="0.25">
      <c r="A1" s="685" t="s">
        <v>67</v>
      </c>
      <c r="B1" s="686"/>
      <c r="C1" s="686"/>
      <c r="D1" s="686"/>
      <c r="E1" s="686"/>
      <c r="F1" s="686"/>
      <c r="G1" s="686"/>
      <c r="H1" s="686"/>
    </row>
    <row r="3" spans="1:13" ht="102" x14ac:dyDescent="0.25">
      <c r="A3" s="63" t="s">
        <v>6</v>
      </c>
      <c r="B3" s="64" t="s">
        <v>8</v>
      </c>
      <c r="C3" s="65" t="s">
        <v>222</v>
      </c>
      <c r="D3" s="65" t="s">
        <v>223</v>
      </c>
      <c r="E3" s="65" t="s">
        <v>224</v>
      </c>
      <c r="F3" s="65" t="s">
        <v>225</v>
      </c>
      <c r="G3" s="65"/>
      <c r="H3" s="65" t="s">
        <v>140</v>
      </c>
      <c r="K3" s="687" t="s">
        <v>66</v>
      </c>
      <c r="L3" s="687"/>
      <c r="M3" s="53" t="s">
        <v>48</v>
      </c>
    </row>
    <row r="4" spans="1:13" ht="31.5" x14ac:dyDescent="0.25">
      <c r="A4" s="66">
        <v>1</v>
      </c>
      <c r="B4" s="67" t="str">
        <f t="shared" ref="B4:B5" si="0">IF(A4="","",VLOOKUP(A4,LISTA_OFERENTES,2,FALSE))</f>
        <v>CONTROL REGIONAL DE HIGIENE MANTENIMIENTO S.A.S.</v>
      </c>
      <c r="C4" s="200" t="s">
        <v>158</v>
      </c>
      <c r="D4" s="200" t="s">
        <v>158</v>
      </c>
      <c r="E4" s="200" t="s">
        <v>158</v>
      </c>
      <c r="F4" s="200" t="s">
        <v>158</v>
      </c>
      <c r="G4" s="200"/>
      <c r="H4" s="200"/>
      <c r="K4" s="57">
        <v>1</v>
      </c>
      <c r="L4" s="69" t="str">
        <f t="shared" ref="L4:L5" si="1">VLOOKUP(K4,LISTA_OFERENTES,2,FALSE)</f>
        <v>CONTROL REGIONAL DE HIGIENE MANTENIMIENTO S.A.S.</v>
      </c>
      <c r="M4" s="59" t="str">
        <f>IF(AND(C4="CUMPLE",D4="CUMPLE",E4="CUMPLE",F4="CUMPLE",G4="CUMPLE"),"H",IF(OR(C4=0,D4=0,E4=0,F4=0,G4=0)," ","NH"))</f>
        <v xml:space="preserve"> </v>
      </c>
    </row>
    <row r="5" spans="1:13" ht="31.5" x14ac:dyDescent="0.25">
      <c r="A5" s="66">
        <v>2</v>
      </c>
      <c r="B5" s="67" t="str">
        <f t="shared" si="0"/>
        <v>FUMIGADORES DE COLOMBIA FUMICOL S.A.S.</v>
      </c>
      <c r="C5" s="200" t="s">
        <v>158</v>
      </c>
      <c r="D5" s="200" t="s">
        <v>158</v>
      </c>
      <c r="E5" s="200" t="s">
        <v>158</v>
      </c>
      <c r="F5" s="200" t="s">
        <v>158</v>
      </c>
      <c r="G5" s="200"/>
      <c r="H5" s="200"/>
      <c r="K5" s="57">
        <v>2</v>
      </c>
      <c r="L5" s="69" t="str">
        <f t="shared" si="1"/>
        <v>FUMIGADORES DE COLOMBIA FUMICOL S.A.S.</v>
      </c>
      <c r="M5" s="59" t="str">
        <f t="shared" ref="M5:M16" si="2">IF(AND(C5="CUMPLE",D5="CUMPLE",E5="CUMPLE",F5="CUMPLE",G5="CUMPLE"),"H",IF(OR(C5=0,D5=0,E5=0,F5=0,G5=0)," ","NH"))</f>
        <v xml:space="preserve"> </v>
      </c>
    </row>
    <row r="6" spans="1:13" ht="31.5" x14ac:dyDescent="0.25">
      <c r="A6" s="66">
        <v>3</v>
      </c>
      <c r="B6" s="67" t="str">
        <f t="shared" ref="B6:B16" si="3">IF(A6="","",VLOOKUP(A6,LISTA_OFERENTES,2,FALSE))</f>
        <v>TRULY NOLEN SOLUCIONES  S.A.S.</v>
      </c>
      <c r="C6" s="200"/>
      <c r="D6" s="200"/>
      <c r="E6" s="200"/>
      <c r="F6" s="200"/>
      <c r="G6" s="200"/>
      <c r="H6" s="200"/>
      <c r="K6" s="57">
        <v>3</v>
      </c>
      <c r="L6" s="69" t="str">
        <f t="shared" ref="L6:L16" si="4">VLOOKUP(K6,LISTA_OFERENTES,2,FALSE)</f>
        <v>TRULY NOLEN SOLUCIONES  S.A.S.</v>
      </c>
      <c r="M6" s="59" t="str">
        <f t="shared" si="2"/>
        <v xml:space="preserve"> </v>
      </c>
    </row>
    <row r="7" spans="1:13" ht="15.75" hidden="1" x14ac:dyDescent="0.25">
      <c r="A7" s="66">
        <v>4</v>
      </c>
      <c r="B7" s="67">
        <f t="shared" si="3"/>
        <v>0</v>
      </c>
      <c r="C7" s="200"/>
      <c r="D7" s="200"/>
      <c r="E7" s="200"/>
      <c r="F7" s="200"/>
      <c r="G7" s="200"/>
      <c r="H7" s="200"/>
      <c r="K7" s="57">
        <v>4</v>
      </c>
      <c r="L7" s="69">
        <f t="shared" si="4"/>
        <v>0</v>
      </c>
      <c r="M7" s="59" t="str">
        <f t="shared" si="2"/>
        <v xml:space="preserve"> </v>
      </c>
    </row>
    <row r="8" spans="1:13" ht="15.75" hidden="1" x14ac:dyDescent="0.25">
      <c r="A8" s="66">
        <v>5</v>
      </c>
      <c r="B8" s="67">
        <f t="shared" si="3"/>
        <v>0</v>
      </c>
      <c r="C8" s="200"/>
      <c r="D8" s="200"/>
      <c r="E8" s="200"/>
      <c r="F8" s="200"/>
      <c r="G8" s="200"/>
      <c r="H8" s="200"/>
      <c r="K8" s="57">
        <v>5</v>
      </c>
      <c r="L8" s="69">
        <f t="shared" si="4"/>
        <v>0</v>
      </c>
      <c r="M8" s="59" t="str">
        <f t="shared" si="2"/>
        <v xml:space="preserve"> </v>
      </c>
    </row>
    <row r="9" spans="1:13" ht="15.75" hidden="1" x14ac:dyDescent="0.25">
      <c r="A9" s="66">
        <v>6</v>
      </c>
      <c r="B9" s="67">
        <f t="shared" si="3"/>
        <v>0</v>
      </c>
      <c r="C9" s="200"/>
      <c r="D9" s="200"/>
      <c r="E9" s="200"/>
      <c r="F9" s="200"/>
      <c r="G9" s="200"/>
      <c r="H9" s="200"/>
      <c r="K9" s="57">
        <v>6</v>
      </c>
      <c r="L9" s="69">
        <f t="shared" si="4"/>
        <v>0</v>
      </c>
      <c r="M9" s="59" t="str">
        <f t="shared" si="2"/>
        <v xml:space="preserve"> </v>
      </c>
    </row>
    <row r="10" spans="1:13" ht="15.75" hidden="1" x14ac:dyDescent="0.25">
      <c r="A10" s="66">
        <v>7</v>
      </c>
      <c r="B10" s="67">
        <f t="shared" si="3"/>
        <v>0</v>
      </c>
      <c r="C10" s="200"/>
      <c r="D10" s="200"/>
      <c r="E10" s="200"/>
      <c r="F10" s="200"/>
      <c r="G10" s="200"/>
      <c r="H10" s="200"/>
      <c r="K10" s="57">
        <v>7</v>
      </c>
      <c r="L10" s="69">
        <f t="shared" si="4"/>
        <v>0</v>
      </c>
      <c r="M10" s="59" t="str">
        <f t="shared" si="2"/>
        <v xml:space="preserve"> </v>
      </c>
    </row>
    <row r="11" spans="1:13" ht="15.75" hidden="1" x14ac:dyDescent="0.25">
      <c r="A11" s="66">
        <v>8</v>
      </c>
      <c r="B11" s="67">
        <f t="shared" si="3"/>
        <v>0</v>
      </c>
      <c r="C11" s="200"/>
      <c r="D11" s="200"/>
      <c r="E11" s="200"/>
      <c r="F11" s="200"/>
      <c r="G11" s="200"/>
      <c r="H11" s="200"/>
      <c r="K11" s="57">
        <v>8</v>
      </c>
      <c r="L11" s="69">
        <f t="shared" si="4"/>
        <v>0</v>
      </c>
      <c r="M11" s="59" t="str">
        <f t="shared" si="2"/>
        <v xml:space="preserve"> </v>
      </c>
    </row>
    <row r="12" spans="1:13" ht="15.75" hidden="1" x14ac:dyDescent="0.25">
      <c r="A12" s="66">
        <v>9</v>
      </c>
      <c r="B12" s="67">
        <f t="shared" si="3"/>
        <v>0</v>
      </c>
      <c r="C12" s="200"/>
      <c r="D12" s="200"/>
      <c r="E12" s="200"/>
      <c r="F12" s="200"/>
      <c r="G12" s="200"/>
      <c r="H12" s="200"/>
      <c r="K12" s="57">
        <v>9</v>
      </c>
      <c r="L12" s="69">
        <f t="shared" si="4"/>
        <v>0</v>
      </c>
      <c r="M12" s="59" t="str">
        <f t="shared" si="2"/>
        <v xml:space="preserve"> </v>
      </c>
    </row>
    <row r="13" spans="1:13" ht="15.75" hidden="1" x14ac:dyDescent="0.25">
      <c r="A13" s="66">
        <v>10</v>
      </c>
      <c r="B13" s="67">
        <f t="shared" si="3"/>
        <v>0</v>
      </c>
      <c r="C13" s="200"/>
      <c r="D13" s="200"/>
      <c r="E13" s="200"/>
      <c r="F13" s="200"/>
      <c r="G13" s="200"/>
      <c r="H13" s="200"/>
      <c r="K13" s="57">
        <v>10</v>
      </c>
      <c r="L13" s="69">
        <f t="shared" si="4"/>
        <v>0</v>
      </c>
      <c r="M13" s="59" t="str">
        <f t="shared" si="2"/>
        <v xml:space="preserve"> </v>
      </c>
    </row>
    <row r="14" spans="1:13" ht="15.75" hidden="1" x14ac:dyDescent="0.25">
      <c r="A14" s="66">
        <v>11</v>
      </c>
      <c r="B14" s="67">
        <f t="shared" si="3"/>
        <v>0</v>
      </c>
      <c r="C14" s="200"/>
      <c r="D14" s="200"/>
      <c r="E14" s="200"/>
      <c r="F14" s="200"/>
      <c r="G14" s="200"/>
      <c r="H14" s="200"/>
      <c r="K14" s="57">
        <v>11</v>
      </c>
      <c r="L14" s="69">
        <f t="shared" si="4"/>
        <v>0</v>
      </c>
      <c r="M14" s="59" t="str">
        <f t="shared" si="2"/>
        <v xml:space="preserve"> </v>
      </c>
    </row>
    <row r="15" spans="1:13" ht="15.75" hidden="1" x14ac:dyDescent="0.25">
      <c r="A15" s="66">
        <v>12</v>
      </c>
      <c r="B15" s="67">
        <f t="shared" si="3"/>
        <v>0</v>
      </c>
      <c r="C15" s="200"/>
      <c r="D15" s="200"/>
      <c r="E15" s="200"/>
      <c r="F15" s="200"/>
      <c r="G15" s="200"/>
      <c r="H15" s="200"/>
      <c r="K15" s="57">
        <v>12</v>
      </c>
      <c r="L15" s="69">
        <f t="shared" si="4"/>
        <v>0</v>
      </c>
      <c r="M15" s="59" t="str">
        <f t="shared" si="2"/>
        <v xml:space="preserve"> </v>
      </c>
    </row>
    <row r="16" spans="1:13" ht="15.75" hidden="1" x14ac:dyDescent="0.25">
      <c r="A16" s="66">
        <v>13</v>
      </c>
      <c r="B16" s="67">
        <f t="shared" si="3"/>
        <v>0</v>
      </c>
      <c r="C16" s="200"/>
      <c r="D16" s="200"/>
      <c r="E16" s="200"/>
      <c r="F16" s="200"/>
      <c r="G16" s="200"/>
      <c r="H16" s="200"/>
      <c r="K16" s="57">
        <v>13</v>
      </c>
      <c r="L16" s="69">
        <f t="shared" si="4"/>
        <v>0</v>
      </c>
      <c r="M16" s="59" t="str">
        <f t="shared" si="2"/>
        <v xml:space="preserve"> </v>
      </c>
    </row>
  </sheetData>
  <sheetProtection algorithmName="SHA-512" hashValue="jA6Gy9FkenZ3i7l6VYcvtC1hqeaXvgxJ29JVCSiWm29eDQJmYPZnD7+k0HTAhnEceZJnpIz3rBIDjA6JUWtlWA==" saltValue="enpv3b0ohNDhiQbeTejy1A==" spinCount="100000" sheet="1" objects="1" scenarios="1"/>
  <mergeCells count="2">
    <mergeCell ref="A1:H1"/>
    <mergeCell ref="K3:L3"/>
  </mergeCells>
  <conditionalFormatting sqref="C4">
    <cfRule type="cellIs" dxfId="7283" priority="51" operator="equal">
      <formula>"NO CUMPLE"</formula>
    </cfRule>
    <cfRule type="cellIs" dxfId="7282" priority="52" operator="equal">
      <formula>"CUMPLE"</formula>
    </cfRule>
  </conditionalFormatting>
  <conditionalFormatting sqref="M4:M16">
    <cfRule type="cellIs" dxfId="7281" priority="39" operator="equal">
      <formula>"NH"</formula>
    </cfRule>
    <cfRule type="cellIs" dxfId="7280" priority="40" operator="equal">
      <formula>"H"</formula>
    </cfRule>
  </conditionalFormatting>
  <conditionalFormatting sqref="C5">
    <cfRule type="cellIs" dxfId="7279" priority="9" operator="equal">
      <formula>"NO CUMPLE"</formula>
    </cfRule>
    <cfRule type="cellIs" dxfId="7278" priority="10" operator="equal">
      <formula>"CUMPLE"</formula>
    </cfRule>
  </conditionalFormatting>
  <conditionalFormatting sqref="D4:H5">
    <cfRule type="cellIs" dxfId="7277" priority="7" operator="equal">
      <formula>"NO CUMPLE"</formula>
    </cfRule>
    <cfRule type="cellIs" dxfId="7276" priority="8" operator="equal">
      <formula>"CUMPLE"</formula>
    </cfRule>
  </conditionalFormatting>
  <conditionalFormatting sqref="C6:C16">
    <cfRule type="cellIs" dxfId="7275" priority="3" operator="equal">
      <formula>"NO CUMPLE"</formula>
    </cfRule>
    <cfRule type="cellIs" dxfId="7274" priority="4" operator="equal">
      <formula>"CUMPLE"</formula>
    </cfRule>
  </conditionalFormatting>
  <conditionalFormatting sqref="D6:H16">
    <cfRule type="cellIs" dxfId="7273" priority="1" operator="equal">
      <formula>"NO CUMPLE"</formula>
    </cfRule>
    <cfRule type="cellIs" dxfId="7272" priority="2" operator="equal">
      <formula>"CUMPLE"</formula>
    </cfRule>
  </conditionalFormatting>
  <dataValidations count="1">
    <dataValidation type="list" allowBlank="1" showInputMessage="1" showErrorMessage="1" sqref="C4:H16" xr:uid="{00000000-0002-0000-0500-000000000000}">
      <formula1>"CUMPLE,NO CUMPLE"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WIM379"/>
  <sheetViews>
    <sheetView topLeftCell="BO1" zoomScale="85" zoomScaleNormal="85" workbookViewId="0">
      <selection activeCell="BY3" sqref="BY3:BY10"/>
    </sheetView>
  </sheetViews>
  <sheetFormatPr baseColWidth="10" defaultRowHeight="15.75" x14ac:dyDescent="0.2"/>
  <cols>
    <col min="1" max="1" width="3.28515625" style="202" bestFit="1" customWidth="1"/>
    <col min="2" max="2" width="20.140625" style="201" bestFit="1" customWidth="1"/>
    <col min="3" max="3" width="9.28515625" style="202" bestFit="1" customWidth="1"/>
    <col min="4" max="4" width="61.42578125" style="202" customWidth="1"/>
    <col min="5" max="5" width="57" style="202" customWidth="1"/>
    <col min="6" max="6" width="79.5703125" style="438" customWidth="1"/>
    <col min="7" max="7" width="16.42578125" style="202" customWidth="1"/>
    <col min="8" max="8" width="11.28515625" style="202" bestFit="1" customWidth="1"/>
    <col min="9" max="9" width="10" style="202" bestFit="1" customWidth="1"/>
    <col min="10" max="10" width="20.5703125" style="202" bestFit="1" customWidth="1"/>
    <col min="11" max="11" width="18.28515625" style="202" bestFit="1" customWidth="1"/>
    <col min="12" max="13" width="3.5703125" style="202" bestFit="1" customWidth="1"/>
    <col min="14" max="14" width="6.42578125" style="202" bestFit="1" customWidth="1"/>
    <col min="15" max="15" width="7" style="202" bestFit="1" customWidth="1"/>
    <col min="16" max="16" width="44.5703125" style="202" customWidth="1"/>
    <col min="17" max="17" width="55.7109375" style="202" customWidth="1"/>
    <col min="18" max="18" width="88.85546875" style="438" customWidth="1"/>
    <col min="19" max="19" width="12.140625" style="202" bestFit="1" customWidth="1"/>
    <col min="20" max="20" width="8.5703125" style="202" bestFit="1" customWidth="1"/>
    <col min="21" max="21" width="11.140625" style="202" customWidth="1"/>
    <col min="22" max="22" width="14.28515625" style="202" bestFit="1" customWidth="1"/>
    <col min="23" max="23" width="16.7109375" style="202" bestFit="1" customWidth="1"/>
    <col min="24" max="28" width="5.7109375" style="71" customWidth="1"/>
    <col min="29" max="32" width="8.7109375" style="71" customWidth="1"/>
    <col min="33" max="33" width="5.7109375" style="71" customWidth="1"/>
    <col min="34" max="35" width="15.7109375" style="71" customWidth="1"/>
    <col min="36" max="36" width="5.7109375" style="202" customWidth="1"/>
    <col min="37" max="37" width="5.85546875" style="202" bestFit="1" customWidth="1"/>
    <col min="38" max="38" width="8.7109375" style="202" bestFit="1" customWidth="1"/>
    <col min="39" max="39" width="7" style="202" bestFit="1" customWidth="1"/>
    <col min="40" max="40" width="42.28515625" style="202" customWidth="1"/>
    <col min="41" max="41" width="53.140625" style="202" customWidth="1"/>
    <col min="42" max="42" width="77.42578125" style="438" customWidth="1"/>
    <col min="43" max="43" width="12.140625" style="202" bestFit="1" customWidth="1"/>
    <col min="44" max="44" width="11.28515625" style="202" bestFit="1" customWidth="1"/>
    <col min="45" max="45" width="10.7109375" style="202" customWidth="1"/>
    <col min="46" max="46" width="14.28515625" style="202" bestFit="1" customWidth="1"/>
    <col min="47" max="47" width="16.7109375" style="202" bestFit="1" customWidth="1"/>
    <col min="48" max="52" width="5.7109375" style="71" customWidth="1"/>
    <col min="53" max="56" width="8.7109375" style="71" customWidth="1"/>
    <col min="57" max="57" width="5.7109375" style="71" customWidth="1"/>
    <col min="58" max="58" width="16.42578125" style="71" customWidth="1"/>
    <col min="59" max="59" width="10.7109375" style="71" customWidth="1"/>
    <col min="60" max="61" width="11.42578125" style="202"/>
    <col min="62" max="62" width="12.140625" style="202" customWidth="1"/>
    <col min="63" max="63" width="7" style="202" bestFit="1" customWidth="1"/>
    <col min="64" max="64" width="49" style="202" bestFit="1" customWidth="1"/>
    <col min="65" max="65" width="51.140625" style="202" customWidth="1"/>
    <col min="66" max="66" width="83.7109375" style="438" customWidth="1"/>
    <col min="67" max="67" width="11.85546875" style="202" bestFit="1" customWidth="1"/>
    <col min="68" max="68" width="11.28515625" style="202" bestFit="1" customWidth="1"/>
    <col min="69" max="69" width="10" style="202" bestFit="1" customWidth="1"/>
    <col min="70" max="70" width="12.42578125" style="202" bestFit="1" customWidth="1"/>
    <col min="71" max="71" width="16.7109375" style="202" bestFit="1" customWidth="1"/>
    <col min="72" max="76" width="5.7109375" style="71" customWidth="1"/>
    <col min="77" max="80" width="8.7109375" style="71" customWidth="1"/>
    <col min="81" max="81" width="5.7109375" style="71" customWidth="1"/>
    <col min="82" max="82" width="20.7109375" style="71" customWidth="1"/>
    <col min="83" max="83" width="9.140625" style="71" customWidth="1"/>
    <col min="84" max="84" width="11.42578125" style="202"/>
    <col min="85" max="85" width="0" style="202" hidden="1" customWidth="1"/>
    <col min="86" max="86" width="23.140625" style="202" hidden="1" customWidth="1"/>
    <col min="87" max="87" width="3.85546875" style="202" hidden="1" customWidth="1"/>
    <col min="88" max="88" width="49" style="202" hidden="1" customWidth="1"/>
    <col min="89" max="89" width="8.42578125" style="202" hidden="1" customWidth="1"/>
    <col min="90" max="90" width="15" style="202" hidden="1" customWidth="1"/>
    <col min="91" max="91" width="11.85546875" style="202" hidden="1" customWidth="1"/>
    <col min="92" max="92" width="7" style="202" hidden="1" customWidth="1"/>
    <col min="93" max="93" width="30.85546875" style="202" hidden="1" customWidth="1"/>
    <col min="94" max="94" width="61.85546875" style="71" hidden="1" customWidth="1"/>
    <col min="95" max="95" width="79" style="71" hidden="1" customWidth="1"/>
    <col min="96" max="96" width="70.42578125" style="71" hidden="1" customWidth="1"/>
    <col min="97" max="97" width="76.140625" style="71" hidden="1" customWidth="1"/>
    <col min="98" max="98" width="96.140625" style="71" hidden="1" customWidth="1"/>
    <col min="99" max="99" width="90.42578125" style="71" hidden="1" customWidth="1"/>
    <col min="100" max="100" width="79" style="71" hidden="1" customWidth="1"/>
    <col min="101" max="101" width="70.42578125" style="71" hidden="1" customWidth="1"/>
    <col min="102" max="102" width="30.42578125" style="71" hidden="1" customWidth="1"/>
    <col min="103" max="104" width="0" style="202" hidden="1" customWidth="1"/>
    <col min="105" max="105" width="23.140625" style="202" hidden="1" customWidth="1"/>
    <col min="106" max="106" width="3.85546875" style="202" hidden="1" customWidth="1"/>
    <col min="107" max="107" width="49" style="202" hidden="1" customWidth="1"/>
    <col min="108" max="108" width="8.42578125" style="202" hidden="1" customWidth="1"/>
    <col min="109" max="109" width="15" style="202" hidden="1" customWidth="1"/>
    <col min="110" max="110" width="11.85546875" style="202" hidden="1" customWidth="1"/>
    <col min="111" max="111" width="7" style="202" hidden="1" customWidth="1"/>
    <col min="112" max="112" width="30.85546875" style="202" hidden="1" customWidth="1"/>
    <col min="113" max="113" width="61.85546875" style="71" hidden="1" customWidth="1"/>
    <col min="114" max="114" width="79" style="71" hidden="1" customWidth="1"/>
    <col min="115" max="115" width="70.42578125" style="71" hidden="1" customWidth="1"/>
    <col min="116" max="116" width="76.140625" style="71" hidden="1" customWidth="1"/>
    <col min="117" max="117" width="96.140625" style="71" hidden="1" customWidth="1"/>
    <col min="118" max="118" width="90.42578125" style="71" hidden="1" customWidth="1"/>
    <col min="119" max="119" width="79" style="71" hidden="1" customWidth="1"/>
    <col min="120" max="120" width="70.42578125" style="71" hidden="1" customWidth="1"/>
    <col min="121" max="121" width="30.42578125" style="71" hidden="1" customWidth="1"/>
    <col min="122" max="123" width="0" style="202" hidden="1" customWidth="1"/>
    <col min="124" max="124" width="23.140625" style="202" hidden="1" customWidth="1"/>
    <col min="125" max="125" width="3.85546875" style="202" hidden="1" customWidth="1"/>
    <col min="126" max="126" width="49" style="202" hidden="1" customWidth="1"/>
    <col min="127" max="127" width="8.42578125" style="202" hidden="1" customWidth="1"/>
    <col min="128" max="128" width="15" style="202" hidden="1" customWidth="1"/>
    <col min="129" max="129" width="11.85546875" style="202" hidden="1" customWidth="1"/>
    <col min="130" max="130" width="7" style="202" hidden="1" customWidth="1"/>
    <col min="131" max="131" width="30.85546875" style="202" hidden="1" customWidth="1"/>
    <col min="132" max="132" width="61.85546875" style="71" hidden="1" customWidth="1"/>
    <col min="133" max="133" width="79" style="71" hidden="1" customWidth="1"/>
    <col min="134" max="134" width="70.42578125" style="71" hidden="1" customWidth="1"/>
    <col min="135" max="135" width="76.140625" style="71" hidden="1" customWidth="1"/>
    <col min="136" max="136" width="96.140625" style="71" hidden="1" customWidth="1"/>
    <col min="137" max="137" width="90.42578125" style="71" hidden="1" customWidth="1"/>
    <col min="138" max="138" width="79" style="71" hidden="1" customWidth="1"/>
    <col min="139" max="139" width="70.42578125" style="71" hidden="1" customWidth="1"/>
    <col min="140" max="140" width="30.42578125" style="71" hidden="1" customWidth="1"/>
    <col min="141" max="142" width="0" style="202" hidden="1" customWidth="1"/>
    <col min="143" max="143" width="23.140625" style="202" hidden="1" customWidth="1"/>
    <col min="144" max="144" width="3.85546875" style="202" hidden="1" customWidth="1"/>
    <col min="145" max="145" width="49" style="202" hidden="1" customWidth="1"/>
    <col min="146" max="146" width="8.42578125" style="202" hidden="1" customWidth="1"/>
    <col min="147" max="147" width="15" style="202" hidden="1" customWidth="1"/>
    <col min="148" max="148" width="11.85546875" style="202" hidden="1" customWidth="1"/>
    <col min="149" max="149" width="7" style="202" hidden="1" customWidth="1"/>
    <col min="150" max="150" width="30.85546875" style="202" hidden="1" customWidth="1"/>
    <col min="151" max="151" width="61.85546875" style="71" hidden="1" customWidth="1"/>
    <col min="152" max="152" width="79" style="71" hidden="1" customWidth="1"/>
    <col min="153" max="153" width="70.42578125" style="71" hidden="1" customWidth="1"/>
    <col min="154" max="154" width="76.140625" style="71" hidden="1" customWidth="1"/>
    <col min="155" max="155" width="96.140625" style="71" hidden="1" customWidth="1"/>
    <col min="156" max="156" width="90.42578125" style="71" hidden="1" customWidth="1"/>
    <col min="157" max="157" width="79" style="71" hidden="1" customWidth="1"/>
    <col min="158" max="158" width="70.42578125" style="71" hidden="1" customWidth="1"/>
    <col min="159" max="159" width="30.42578125" style="71" hidden="1" customWidth="1"/>
    <col min="160" max="160" width="11.85546875" style="202" hidden="1" customWidth="1"/>
    <col min="161" max="161" width="0" style="202" hidden="1" customWidth="1"/>
    <col min="162" max="162" width="23.140625" style="202" hidden="1" customWidth="1"/>
    <col min="163" max="163" width="3.85546875" style="202" hidden="1" customWidth="1"/>
    <col min="164" max="164" width="94" style="202" hidden="1" customWidth="1"/>
    <col min="165" max="165" width="18.140625" style="202" hidden="1" customWidth="1"/>
    <col min="166" max="166" width="30.85546875" style="202" hidden="1" customWidth="1"/>
    <col min="167" max="167" width="11.85546875" style="202" hidden="1" customWidth="1"/>
    <col min="168" max="168" width="7" style="202" hidden="1" customWidth="1"/>
    <col min="169" max="169" width="30.85546875" style="202" hidden="1" customWidth="1"/>
    <col min="170" max="170" width="61.85546875" style="71" hidden="1" customWidth="1"/>
    <col min="171" max="171" width="79" style="71" hidden="1" customWidth="1"/>
    <col min="172" max="172" width="70.42578125" style="71" hidden="1" customWidth="1"/>
    <col min="173" max="173" width="76.140625" style="71" hidden="1" customWidth="1"/>
    <col min="174" max="174" width="96.140625" style="71" hidden="1" customWidth="1"/>
    <col min="175" max="175" width="90.42578125" style="71" hidden="1" customWidth="1"/>
    <col min="176" max="176" width="79" style="71" hidden="1" customWidth="1"/>
    <col min="177" max="177" width="70.42578125" style="71" hidden="1" customWidth="1"/>
    <col min="178" max="178" width="30.42578125" style="71" hidden="1" customWidth="1"/>
    <col min="179" max="180" width="0" style="202" hidden="1" customWidth="1"/>
    <col min="181" max="181" width="23.140625" style="202" hidden="1" customWidth="1"/>
    <col min="182" max="182" width="3.85546875" style="202" hidden="1" customWidth="1"/>
    <col min="183" max="183" width="94" style="202" hidden="1" customWidth="1"/>
    <col min="184" max="184" width="18.140625" style="202" hidden="1" customWidth="1"/>
    <col min="185" max="185" width="30.85546875" style="202" hidden="1" customWidth="1"/>
    <col min="186" max="186" width="11.85546875" style="202" hidden="1" customWidth="1"/>
    <col min="187" max="187" width="7" style="202" hidden="1" customWidth="1"/>
    <col min="188" max="188" width="30.85546875" style="202" hidden="1" customWidth="1"/>
    <col min="189" max="189" width="61.85546875" style="71" hidden="1" customWidth="1"/>
    <col min="190" max="190" width="79" style="71" hidden="1" customWidth="1"/>
    <col min="191" max="191" width="70.42578125" style="71" hidden="1" customWidth="1"/>
    <col min="192" max="192" width="76.140625" style="71" hidden="1" customWidth="1"/>
    <col min="193" max="193" width="96.140625" style="71" hidden="1" customWidth="1"/>
    <col min="194" max="194" width="90.42578125" style="71" hidden="1" customWidth="1"/>
    <col min="195" max="195" width="79" style="71" hidden="1" customWidth="1"/>
    <col min="196" max="196" width="70.42578125" style="71" hidden="1" customWidth="1"/>
    <col min="197" max="197" width="30.42578125" style="71" hidden="1" customWidth="1"/>
    <col min="198" max="199" width="0" style="202" hidden="1" customWidth="1"/>
    <col min="200" max="200" width="23.140625" style="202" hidden="1" customWidth="1"/>
    <col min="201" max="201" width="5.85546875" style="202" hidden="1" customWidth="1"/>
    <col min="202" max="202" width="94" style="202" hidden="1" customWidth="1"/>
    <col min="203" max="203" width="18.140625" style="202" hidden="1" customWidth="1"/>
    <col min="204" max="204" width="30.85546875" style="202" hidden="1" customWidth="1"/>
    <col min="205" max="205" width="11.85546875" style="202" hidden="1" customWidth="1"/>
    <col min="206" max="206" width="7" style="202" hidden="1" customWidth="1"/>
    <col min="207" max="207" width="30.85546875" style="202" hidden="1" customWidth="1"/>
    <col min="208" max="208" width="61.85546875" style="71" hidden="1" customWidth="1"/>
    <col min="209" max="209" width="79" style="71" hidden="1" customWidth="1"/>
    <col min="210" max="210" width="70.42578125" style="71" hidden="1" customWidth="1"/>
    <col min="211" max="211" width="76.140625" style="71" hidden="1" customWidth="1"/>
    <col min="212" max="212" width="96.140625" style="71" hidden="1" customWidth="1"/>
    <col min="213" max="213" width="90.42578125" style="71" hidden="1" customWidth="1"/>
    <col min="214" max="214" width="79" style="71" hidden="1" customWidth="1"/>
    <col min="215" max="215" width="70.42578125" style="71" hidden="1" customWidth="1"/>
    <col min="216" max="216" width="30.42578125" style="71" hidden="1" customWidth="1"/>
    <col min="217" max="218" width="0" style="202" hidden="1" customWidth="1"/>
    <col min="219" max="219" width="23.140625" style="202" hidden="1" customWidth="1"/>
    <col min="220" max="220" width="5.85546875" style="202" hidden="1" customWidth="1"/>
    <col min="221" max="221" width="94" style="202" hidden="1" customWidth="1"/>
    <col min="222" max="222" width="18.140625" style="202" hidden="1" customWidth="1"/>
    <col min="223" max="223" width="30.85546875" style="202" hidden="1" customWidth="1"/>
    <col min="224" max="224" width="11.85546875" style="202" hidden="1" customWidth="1"/>
    <col min="225" max="225" width="7" style="202" hidden="1" customWidth="1"/>
    <col min="226" max="226" width="30.85546875" style="202" hidden="1" customWidth="1"/>
    <col min="227" max="227" width="61.85546875" style="71" hidden="1" customWidth="1"/>
    <col min="228" max="228" width="79" style="71" hidden="1" customWidth="1"/>
    <col min="229" max="229" width="70.42578125" style="71" hidden="1" customWidth="1"/>
    <col min="230" max="230" width="76.140625" style="71" hidden="1" customWidth="1"/>
    <col min="231" max="231" width="96.140625" style="71" hidden="1" customWidth="1"/>
    <col min="232" max="232" width="90.42578125" style="71" hidden="1" customWidth="1"/>
    <col min="233" max="233" width="79" style="71" hidden="1" customWidth="1"/>
    <col min="234" max="234" width="70.42578125" style="71" hidden="1" customWidth="1"/>
    <col min="235" max="235" width="30.42578125" style="71" hidden="1" customWidth="1"/>
    <col min="236" max="237" width="0" style="202" hidden="1" customWidth="1"/>
    <col min="238" max="238" width="23.140625" style="202" hidden="1" customWidth="1"/>
    <col min="239" max="239" width="5.85546875" style="202" hidden="1" customWidth="1"/>
    <col min="240" max="240" width="94" style="202" hidden="1" customWidth="1"/>
    <col min="241" max="241" width="18.140625" style="202" hidden="1" customWidth="1"/>
    <col min="242" max="242" width="30.85546875" style="202" hidden="1" customWidth="1"/>
    <col min="243" max="243" width="11.85546875" style="202" hidden="1" customWidth="1"/>
    <col min="244" max="244" width="7" style="202" hidden="1" customWidth="1"/>
    <col min="245" max="245" width="30.85546875" style="202" hidden="1" customWidth="1"/>
    <col min="246" max="246" width="61.85546875" style="71" hidden="1" customWidth="1"/>
    <col min="247" max="247" width="79" style="71" hidden="1" customWidth="1"/>
    <col min="248" max="248" width="70.42578125" style="71" hidden="1" customWidth="1"/>
    <col min="249" max="249" width="76.140625" style="71" hidden="1" customWidth="1"/>
    <col min="250" max="250" width="96.140625" style="71" hidden="1" customWidth="1"/>
    <col min="251" max="251" width="90.42578125" style="71" hidden="1" customWidth="1"/>
    <col min="252" max="252" width="79" style="71" hidden="1" customWidth="1"/>
    <col min="253" max="253" width="70.42578125" style="71" hidden="1" customWidth="1"/>
    <col min="254" max="254" width="30.42578125" style="71" hidden="1" customWidth="1"/>
    <col min="255" max="256" width="0" style="202" hidden="1" customWidth="1"/>
    <col min="257" max="257" width="23.140625" style="202" hidden="1" customWidth="1"/>
    <col min="258" max="258" width="5.85546875" style="202" hidden="1" customWidth="1"/>
    <col min="259" max="259" width="94" style="202" hidden="1" customWidth="1"/>
    <col min="260" max="260" width="18.140625" style="202" hidden="1" customWidth="1"/>
    <col min="261" max="261" width="30.85546875" style="202" hidden="1" customWidth="1"/>
    <col min="262" max="262" width="11.85546875" style="202" hidden="1" customWidth="1"/>
    <col min="263" max="263" width="7" style="202" hidden="1" customWidth="1"/>
    <col min="264" max="264" width="30.85546875" style="202" hidden="1" customWidth="1"/>
    <col min="265" max="265" width="61.85546875" style="71" hidden="1" customWidth="1"/>
    <col min="266" max="266" width="79" style="71" hidden="1" customWidth="1"/>
    <col min="267" max="267" width="70.42578125" style="71" hidden="1" customWidth="1"/>
    <col min="268" max="268" width="76.140625" style="71" hidden="1" customWidth="1"/>
    <col min="269" max="269" width="96.140625" style="71" hidden="1" customWidth="1"/>
    <col min="270" max="270" width="90.42578125" style="71" hidden="1" customWidth="1"/>
    <col min="271" max="271" width="79" style="71" hidden="1" customWidth="1"/>
    <col min="272" max="272" width="70.42578125" style="71" hidden="1" customWidth="1"/>
    <col min="273" max="273" width="30.42578125" style="71" hidden="1" customWidth="1"/>
    <col min="274" max="274" width="0" style="202" hidden="1" customWidth="1"/>
    <col min="275" max="363" width="11.42578125" style="202"/>
    <col min="364" max="364" width="2.28515625" style="202" customWidth="1"/>
    <col min="365" max="365" width="7.140625" style="202" customWidth="1"/>
    <col min="366" max="366" width="8.85546875" style="202" customWidth="1"/>
    <col min="367" max="367" width="71.42578125" style="202" customWidth="1"/>
    <col min="368" max="368" width="23.140625" style="202" customWidth="1"/>
    <col min="369" max="369" width="19" style="202" customWidth="1"/>
    <col min="370" max="370" width="28.28515625" style="202" customWidth="1"/>
    <col min="371" max="371" width="43.85546875" style="202" customWidth="1"/>
    <col min="372" max="619" width="11.42578125" style="202"/>
    <col min="620" max="620" width="2.28515625" style="202" customWidth="1"/>
    <col min="621" max="621" width="7.140625" style="202" customWidth="1"/>
    <col min="622" max="622" width="8.85546875" style="202" customWidth="1"/>
    <col min="623" max="623" width="71.42578125" style="202" customWidth="1"/>
    <col min="624" max="624" width="23.140625" style="202" customWidth="1"/>
    <col min="625" max="625" width="19" style="202" customWidth="1"/>
    <col min="626" max="626" width="28.28515625" style="202" customWidth="1"/>
    <col min="627" max="627" width="43.85546875" style="202" customWidth="1"/>
    <col min="628" max="875" width="11.42578125" style="202"/>
    <col min="876" max="876" width="2.28515625" style="202" customWidth="1"/>
    <col min="877" max="877" width="7.140625" style="202" customWidth="1"/>
    <col min="878" max="878" width="8.85546875" style="202" customWidth="1"/>
    <col min="879" max="879" width="71.42578125" style="202" customWidth="1"/>
    <col min="880" max="880" width="23.140625" style="202" customWidth="1"/>
    <col min="881" max="881" width="19" style="202" customWidth="1"/>
    <col min="882" max="882" width="28.28515625" style="202" customWidth="1"/>
    <col min="883" max="883" width="43.85546875" style="202" customWidth="1"/>
    <col min="884" max="1131" width="11.42578125" style="202"/>
    <col min="1132" max="1132" width="2.28515625" style="202" customWidth="1"/>
    <col min="1133" max="1133" width="7.140625" style="202" customWidth="1"/>
    <col min="1134" max="1134" width="8.85546875" style="202" customWidth="1"/>
    <col min="1135" max="1135" width="71.42578125" style="202" customWidth="1"/>
    <col min="1136" max="1136" width="23.140625" style="202" customWidth="1"/>
    <col min="1137" max="1137" width="19" style="202" customWidth="1"/>
    <col min="1138" max="1138" width="28.28515625" style="202" customWidth="1"/>
    <col min="1139" max="1139" width="43.85546875" style="202" customWidth="1"/>
    <col min="1140" max="1387" width="11.42578125" style="202"/>
    <col min="1388" max="1388" width="2.28515625" style="202" customWidth="1"/>
    <col min="1389" max="1389" width="7.140625" style="202" customWidth="1"/>
    <col min="1390" max="1390" width="8.85546875" style="202" customWidth="1"/>
    <col min="1391" max="1391" width="71.42578125" style="202" customWidth="1"/>
    <col min="1392" max="1392" width="23.140625" style="202" customWidth="1"/>
    <col min="1393" max="1393" width="19" style="202" customWidth="1"/>
    <col min="1394" max="1394" width="28.28515625" style="202" customWidth="1"/>
    <col min="1395" max="1395" width="43.85546875" style="202" customWidth="1"/>
    <col min="1396" max="1643" width="11.42578125" style="202"/>
    <col min="1644" max="1644" width="2.28515625" style="202" customWidth="1"/>
    <col min="1645" max="1645" width="7.140625" style="202" customWidth="1"/>
    <col min="1646" max="1646" width="8.85546875" style="202" customWidth="1"/>
    <col min="1647" max="1647" width="71.42578125" style="202" customWidth="1"/>
    <col min="1648" max="1648" width="23.140625" style="202" customWidth="1"/>
    <col min="1649" max="1649" width="19" style="202" customWidth="1"/>
    <col min="1650" max="1650" width="28.28515625" style="202" customWidth="1"/>
    <col min="1651" max="1651" width="43.85546875" style="202" customWidth="1"/>
    <col min="1652" max="1899" width="11.42578125" style="202"/>
    <col min="1900" max="1900" width="2.28515625" style="202" customWidth="1"/>
    <col min="1901" max="1901" width="7.140625" style="202" customWidth="1"/>
    <col min="1902" max="1902" width="8.85546875" style="202" customWidth="1"/>
    <col min="1903" max="1903" width="71.42578125" style="202" customWidth="1"/>
    <col min="1904" max="1904" width="23.140625" style="202" customWidth="1"/>
    <col min="1905" max="1905" width="19" style="202" customWidth="1"/>
    <col min="1906" max="1906" width="28.28515625" style="202" customWidth="1"/>
    <col min="1907" max="1907" width="43.85546875" style="202" customWidth="1"/>
    <col min="1908" max="2155" width="11.42578125" style="202"/>
    <col min="2156" max="2156" width="2.28515625" style="202" customWidth="1"/>
    <col min="2157" max="2157" width="7.140625" style="202" customWidth="1"/>
    <col min="2158" max="2158" width="8.85546875" style="202" customWidth="1"/>
    <col min="2159" max="2159" width="71.42578125" style="202" customWidth="1"/>
    <col min="2160" max="2160" width="23.140625" style="202" customWidth="1"/>
    <col min="2161" max="2161" width="19" style="202" customWidth="1"/>
    <col min="2162" max="2162" width="28.28515625" style="202" customWidth="1"/>
    <col min="2163" max="2163" width="43.85546875" style="202" customWidth="1"/>
    <col min="2164" max="2411" width="11.42578125" style="202"/>
    <col min="2412" max="2412" width="2.28515625" style="202" customWidth="1"/>
    <col min="2413" max="2413" width="7.140625" style="202" customWidth="1"/>
    <col min="2414" max="2414" width="8.85546875" style="202" customWidth="1"/>
    <col min="2415" max="2415" width="71.42578125" style="202" customWidth="1"/>
    <col min="2416" max="2416" width="23.140625" style="202" customWidth="1"/>
    <col min="2417" max="2417" width="19" style="202" customWidth="1"/>
    <col min="2418" max="2418" width="28.28515625" style="202" customWidth="1"/>
    <col min="2419" max="2419" width="43.85546875" style="202" customWidth="1"/>
    <col min="2420" max="2667" width="11.42578125" style="202"/>
    <col min="2668" max="2668" width="2.28515625" style="202" customWidth="1"/>
    <col min="2669" max="2669" width="7.140625" style="202" customWidth="1"/>
    <col min="2670" max="2670" width="8.85546875" style="202" customWidth="1"/>
    <col min="2671" max="2671" width="71.42578125" style="202" customWidth="1"/>
    <col min="2672" max="2672" width="23.140625" style="202" customWidth="1"/>
    <col min="2673" max="2673" width="19" style="202" customWidth="1"/>
    <col min="2674" max="2674" width="28.28515625" style="202" customWidth="1"/>
    <col min="2675" max="2675" width="43.85546875" style="202" customWidth="1"/>
    <col min="2676" max="2923" width="11.42578125" style="202"/>
    <col min="2924" max="2924" width="2.28515625" style="202" customWidth="1"/>
    <col min="2925" max="2925" width="7.140625" style="202" customWidth="1"/>
    <col min="2926" max="2926" width="8.85546875" style="202" customWidth="1"/>
    <col min="2927" max="2927" width="71.42578125" style="202" customWidth="1"/>
    <col min="2928" max="2928" width="23.140625" style="202" customWidth="1"/>
    <col min="2929" max="2929" width="19" style="202" customWidth="1"/>
    <col min="2930" max="2930" width="28.28515625" style="202" customWidth="1"/>
    <col min="2931" max="2931" width="43.85546875" style="202" customWidth="1"/>
    <col min="2932" max="3179" width="11.42578125" style="202"/>
    <col min="3180" max="3180" width="2.28515625" style="202" customWidth="1"/>
    <col min="3181" max="3181" width="7.140625" style="202" customWidth="1"/>
    <col min="3182" max="3182" width="8.85546875" style="202" customWidth="1"/>
    <col min="3183" max="3183" width="71.42578125" style="202" customWidth="1"/>
    <col min="3184" max="3184" width="23.140625" style="202" customWidth="1"/>
    <col min="3185" max="3185" width="19" style="202" customWidth="1"/>
    <col min="3186" max="3186" width="28.28515625" style="202" customWidth="1"/>
    <col min="3187" max="3187" width="43.85546875" style="202" customWidth="1"/>
    <col min="3188" max="3435" width="11.42578125" style="202"/>
    <col min="3436" max="3436" width="2.28515625" style="202" customWidth="1"/>
    <col min="3437" max="3437" width="7.140625" style="202" customWidth="1"/>
    <col min="3438" max="3438" width="8.85546875" style="202" customWidth="1"/>
    <col min="3439" max="3439" width="71.42578125" style="202" customWidth="1"/>
    <col min="3440" max="3440" width="23.140625" style="202" customWidth="1"/>
    <col min="3441" max="3441" width="19" style="202" customWidth="1"/>
    <col min="3442" max="3442" width="28.28515625" style="202" customWidth="1"/>
    <col min="3443" max="3443" width="43.85546875" style="202" customWidth="1"/>
    <col min="3444" max="3691" width="11.42578125" style="202"/>
    <col min="3692" max="3692" width="2.28515625" style="202" customWidth="1"/>
    <col min="3693" max="3693" width="7.140625" style="202" customWidth="1"/>
    <col min="3694" max="3694" width="8.85546875" style="202" customWidth="1"/>
    <col min="3695" max="3695" width="71.42578125" style="202" customWidth="1"/>
    <col min="3696" max="3696" width="23.140625" style="202" customWidth="1"/>
    <col min="3697" max="3697" width="19" style="202" customWidth="1"/>
    <col min="3698" max="3698" width="28.28515625" style="202" customWidth="1"/>
    <col min="3699" max="3699" width="43.85546875" style="202" customWidth="1"/>
    <col min="3700" max="3947" width="11.42578125" style="202"/>
    <col min="3948" max="3948" width="2.28515625" style="202" customWidth="1"/>
    <col min="3949" max="3949" width="7.140625" style="202" customWidth="1"/>
    <col min="3950" max="3950" width="8.85546875" style="202" customWidth="1"/>
    <col min="3951" max="3951" width="71.42578125" style="202" customWidth="1"/>
    <col min="3952" max="3952" width="23.140625" style="202" customWidth="1"/>
    <col min="3953" max="3953" width="19" style="202" customWidth="1"/>
    <col min="3954" max="3954" width="28.28515625" style="202" customWidth="1"/>
    <col min="3955" max="3955" width="43.85546875" style="202" customWidth="1"/>
    <col min="3956" max="4203" width="11.42578125" style="202"/>
    <col min="4204" max="4204" width="2.28515625" style="202" customWidth="1"/>
    <col min="4205" max="4205" width="7.140625" style="202" customWidth="1"/>
    <col min="4206" max="4206" width="8.85546875" style="202" customWidth="1"/>
    <col min="4207" max="4207" width="71.42578125" style="202" customWidth="1"/>
    <col min="4208" max="4208" width="23.140625" style="202" customWidth="1"/>
    <col min="4209" max="4209" width="19" style="202" customWidth="1"/>
    <col min="4210" max="4210" width="28.28515625" style="202" customWidth="1"/>
    <col min="4211" max="4211" width="43.85546875" style="202" customWidth="1"/>
    <col min="4212" max="4459" width="11.42578125" style="202"/>
    <col min="4460" max="4460" width="2.28515625" style="202" customWidth="1"/>
    <col min="4461" max="4461" width="7.140625" style="202" customWidth="1"/>
    <col min="4462" max="4462" width="8.85546875" style="202" customWidth="1"/>
    <col min="4463" max="4463" width="71.42578125" style="202" customWidth="1"/>
    <col min="4464" max="4464" width="23.140625" style="202" customWidth="1"/>
    <col min="4465" max="4465" width="19" style="202" customWidth="1"/>
    <col min="4466" max="4466" width="28.28515625" style="202" customWidth="1"/>
    <col min="4467" max="4467" width="43.85546875" style="202" customWidth="1"/>
    <col min="4468" max="4715" width="11.42578125" style="202"/>
    <col min="4716" max="4716" width="2.28515625" style="202" customWidth="1"/>
    <col min="4717" max="4717" width="7.140625" style="202" customWidth="1"/>
    <col min="4718" max="4718" width="8.85546875" style="202" customWidth="1"/>
    <col min="4719" max="4719" width="71.42578125" style="202" customWidth="1"/>
    <col min="4720" max="4720" width="23.140625" style="202" customWidth="1"/>
    <col min="4721" max="4721" width="19" style="202" customWidth="1"/>
    <col min="4722" max="4722" width="28.28515625" style="202" customWidth="1"/>
    <col min="4723" max="4723" width="43.85546875" style="202" customWidth="1"/>
    <col min="4724" max="4971" width="11.42578125" style="202"/>
    <col min="4972" max="4972" width="2.28515625" style="202" customWidth="1"/>
    <col min="4973" max="4973" width="7.140625" style="202" customWidth="1"/>
    <col min="4974" max="4974" width="8.85546875" style="202" customWidth="1"/>
    <col min="4975" max="4975" width="71.42578125" style="202" customWidth="1"/>
    <col min="4976" max="4976" width="23.140625" style="202" customWidth="1"/>
    <col min="4977" max="4977" width="19" style="202" customWidth="1"/>
    <col min="4978" max="4978" width="28.28515625" style="202" customWidth="1"/>
    <col min="4979" max="4979" width="43.85546875" style="202" customWidth="1"/>
    <col min="4980" max="5227" width="11.42578125" style="202"/>
    <col min="5228" max="5228" width="2.28515625" style="202" customWidth="1"/>
    <col min="5229" max="5229" width="7.140625" style="202" customWidth="1"/>
    <col min="5230" max="5230" width="8.85546875" style="202" customWidth="1"/>
    <col min="5231" max="5231" width="71.42578125" style="202" customWidth="1"/>
    <col min="5232" max="5232" width="23.140625" style="202" customWidth="1"/>
    <col min="5233" max="5233" width="19" style="202" customWidth="1"/>
    <col min="5234" max="5234" width="28.28515625" style="202" customWidth="1"/>
    <col min="5235" max="5235" width="43.85546875" style="202" customWidth="1"/>
    <col min="5236" max="5483" width="11.42578125" style="202"/>
    <col min="5484" max="5484" width="2.28515625" style="202" customWidth="1"/>
    <col min="5485" max="5485" width="7.140625" style="202" customWidth="1"/>
    <col min="5486" max="5486" width="8.85546875" style="202" customWidth="1"/>
    <col min="5487" max="5487" width="71.42578125" style="202" customWidth="1"/>
    <col min="5488" max="5488" width="23.140625" style="202" customWidth="1"/>
    <col min="5489" max="5489" width="19" style="202" customWidth="1"/>
    <col min="5490" max="5490" width="28.28515625" style="202" customWidth="1"/>
    <col min="5491" max="5491" width="43.85546875" style="202" customWidth="1"/>
    <col min="5492" max="5739" width="11.42578125" style="202"/>
    <col min="5740" max="5740" width="2.28515625" style="202" customWidth="1"/>
    <col min="5741" max="5741" width="7.140625" style="202" customWidth="1"/>
    <col min="5742" max="5742" width="8.85546875" style="202" customWidth="1"/>
    <col min="5743" max="5743" width="71.42578125" style="202" customWidth="1"/>
    <col min="5744" max="5744" width="23.140625" style="202" customWidth="1"/>
    <col min="5745" max="5745" width="19" style="202" customWidth="1"/>
    <col min="5746" max="5746" width="28.28515625" style="202" customWidth="1"/>
    <col min="5747" max="5747" width="43.85546875" style="202" customWidth="1"/>
    <col min="5748" max="5995" width="11.42578125" style="202"/>
    <col min="5996" max="5996" width="2.28515625" style="202" customWidth="1"/>
    <col min="5997" max="5997" width="7.140625" style="202" customWidth="1"/>
    <col min="5998" max="5998" width="8.85546875" style="202" customWidth="1"/>
    <col min="5999" max="5999" width="71.42578125" style="202" customWidth="1"/>
    <col min="6000" max="6000" width="23.140625" style="202" customWidth="1"/>
    <col min="6001" max="6001" width="19" style="202" customWidth="1"/>
    <col min="6002" max="6002" width="28.28515625" style="202" customWidth="1"/>
    <col min="6003" max="6003" width="43.85546875" style="202" customWidth="1"/>
    <col min="6004" max="6251" width="11.42578125" style="202"/>
    <col min="6252" max="6252" width="2.28515625" style="202" customWidth="1"/>
    <col min="6253" max="6253" width="7.140625" style="202" customWidth="1"/>
    <col min="6254" max="6254" width="8.85546875" style="202" customWidth="1"/>
    <col min="6255" max="6255" width="71.42578125" style="202" customWidth="1"/>
    <col min="6256" max="6256" width="23.140625" style="202" customWidth="1"/>
    <col min="6257" max="6257" width="19" style="202" customWidth="1"/>
    <col min="6258" max="6258" width="28.28515625" style="202" customWidth="1"/>
    <col min="6259" max="6259" width="43.85546875" style="202" customWidth="1"/>
    <col min="6260" max="6507" width="11.42578125" style="202"/>
    <col min="6508" max="6508" width="2.28515625" style="202" customWidth="1"/>
    <col min="6509" max="6509" width="7.140625" style="202" customWidth="1"/>
    <col min="6510" max="6510" width="8.85546875" style="202" customWidth="1"/>
    <col min="6511" max="6511" width="71.42578125" style="202" customWidth="1"/>
    <col min="6512" max="6512" width="23.140625" style="202" customWidth="1"/>
    <col min="6513" max="6513" width="19" style="202" customWidth="1"/>
    <col min="6514" max="6514" width="28.28515625" style="202" customWidth="1"/>
    <col min="6515" max="6515" width="43.85546875" style="202" customWidth="1"/>
    <col min="6516" max="6763" width="11.42578125" style="202"/>
    <col min="6764" max="6764" width="2.28515625" style="202" customWidth="1"/>
    <col min="6765" max="6765" width="7.140625" style="202" customWidth="1"/>
    <col min="6766" max="6766" width="8.85546875" style="202" customWidth="1"/>
    <col min="6767" max="6767" width="71.42578125" style="202" customWidth="1"/>
    <col min="6768" max="6768" width="23.140625" style="202" customWidth="1"/>
    <col min="6769" max="6769" width="19" style="202" customWidth="1"/>
    <col min="6770" max="6770" width="28.28515625" style="202" customWidth="1"/>
    <col min="6771" max="6771" width="43.85546875" style="202" customWidth="1"/>
    <col min="6772" max="7019" width="11.42578125" style="202"/>
    <col min="7020" max="7020" width="2.28515625" style="202" customWidth="1"/>
    <col min="7021" max="7021" width="7.140625" style="202" customWidth="1"/>
    <col min="7022" max="7022" width="8.85546875" style="202" customWidth="1"/>
    <col min="7023" max="7023" width="71.42578125" style="202" customWidth="1"/>
    <col min="7024" max="7024" width="23.140625" style="202" customWidth="1"/>
    <col min="7025" max="7025" width="19" style="202" customWidth="1"/>
    <col min="7026" max="7026" width="28.28515625" style="202" customWidth="1"/>
    <col min="7027" max="7027" width="43.85546875" style="202" customWidth="1"/>
    <col min="7028" max="7275" width="11.42578125" style="202"/>
    <col min="7276" max="7276" width="2.28515625" style="202" customWidth="1"/>
    <col min="7277" max="7277" width="7.140625" style="202" customWidth="1"/>
    <col min="7278" max="7278" width="8.85546875" style="202" customWidth="1"/>
    <col min="7279" max="7279" width="71.42578125" style="202" customWidth="1"/>
    <col min="7280" max="7280" width="23.140625" style="202" customWidth="1"/>
    <col min="7281" max="7281" width="19" style="202" customWidth="1"/>
    <col min="7282" max="7282" width="28.28515625" style="202" customWidth="1"/>
    <col min="7283" max="7283" width="43.85546875" style="202" customWidth="1"/>
    <col min="7284" max="7531" width="11.42578125" style="202"/>
    <col min="7532" max="7532" width="2.28515625" style="202" customWidth="1"/>
    <col min="7533" max="7533" width="7.140625" style="202" customWidth="1"/>
    <col min="7534" max="7534" width="8.85546875" style="202" customWidth="1"/>
    <col min="7535" max="7535" width="71.42578125" style="202" customWidth="1"/>
    <col min="7536" max="7536" width="23.140625" style="202" customWidth="1"/>
    <col min="7537" max="7537" width="19" style="202" customWidth="1"/>
    <col min="7538" max="7538" width="28.28515625" style="202" customWidth="1"/>
    <col min="7539" max="7539" width="43.85546875" style="202" customWidth="1"/>
    <col min="7540" max="7787" width="11.42578125" style="202"/>
    <col min="7788" max="7788" width="2.28515625" style="202" customWidth="1"/>
    <col min="7789" max="7789" width="7.140625" style="202" customWidth="1"/>
    <col min="7790" max="7790" width="8.85546875" style="202" customWidth="1"/>
    <col min="7791" max="7791" width="71.42578125" style="202" customWidth="1"/>
    <col min="7792" max="7792" width="23.140625" style="202" customWidth="1"/>
    <col min="7793" max="7793" width="19" style="202" customWidth="1"/>
    <col min="7794" max="7794" width="28.28515625" style="202" customWidth="1"/>
    <col min="7795" max="7795" width="43.85546875" style="202" customWidth="1"/>
    <col min="7796" max="8043" width="11.42578125" style="202"/>
    <col min="8044" max="8044" width="2.28515625" style="202" customWidth="1"/>
    <col min="8045" max="8045" width="7.140625" style="202" customWidth="1"/>
    <col min="8046" max="8046" width="8.85546875" style="202" customWidth="1"/>
    <col min="8047" max="8047" width="71.42578125" style="202" customWidth="1"/>
    <col min="8048" max="8048" width="23.140625" style="202" customWidth="1"/>
    <col min="8049" max="8049" width="19" style="202" customWidth="1"/>
    <col min="8050" max="8050" width="28.28515625" style="202" customWidth="1"/>
    <col min="8051" max="8051" width="43.85546875" style="202" customWidth="1"/>
    <col min="8052" max="8299" width="11.42578125" style="202"/>
    <col min="8300" max="8300" width="2.28515625" style="202" customWidth="1"/>
    <col min="8301" max="8301" width="7.140625" style="202" customWidth="1"/>
    <col min="8302" max="8302" width="8.85546875" style="202" customWidth="1"/>
    <col min="8303" max="8303" width="71.42578125" style="202" customWidth="1"/>
    <col min="8304" max="8304" width="23.140625" style="202" customWidth="1"/>
    <col min="8305" max="8305" width="19" style="202" customWidth="1"/>
    <col min="8306" max="8306" width="28.28515625" style="202" customWidth="1"/>
    <col min="8307" max="8307" width="43.85546875" style="202" customWidth="1"/>
    <col min="8308" max="8555" width="11.42578125" style="202"/>
    <col min="8556" max="8556" width="2.28515625" style="202" customWidth="1"/>
    <col min="8557" max="8557" width="7.140625" style="202" customWidth="1"/>
    <col min="8558" max="8558" width="8.85546875" style="202" customWidth="1"/>
    <col min="8559" max="8559" width="71.42578125" style="202" customWidth="1"/>
    <col min="8560" max="8560" width="23.140625" style="202" customWidth="1"/>
    <col min="8561" max="8561" width="19" style="202" customWidth="1"/>
    <col min="8562" max="8562" width="28.28515625" style="202" customWidth="1"/>
    <col min="8563" max="8563" width="43.85546875" style="202" customWidth="1"/>
    <col min="8564" max="8811" width="11.42578125" style="202"/>
    <col min="8812" max="8812" width="2.28515625" style="202" customWidth="1"/>
    <col min="8813" max="8813" width="7.140625" style="202" customWidth="1"/>
    <col min="8814" max="8814" width="8.85546875" style="202" customWidth="1"/>
    <col min="8815" max="8815" width="71.42578125" style="202" customWidth="1"/>
    <col min="8816" max="8816" width="23.140625" style="202" customWidth="1"/>
    <col min="8817" max="8817" width="19" style="202" customWidth="1"/>
    <col min="8818" max="8818" width="28.28515625" style="202" customWidth="1"/>
    <col min="8819" max="8819" width="43.85546875" style="202" customWidth="1"/>
    <col min="8820" max="9067" width="11.42578125" style="202"/>
    <col min="9068" max="9068" width="2.28515625" style="202" customWidth="1"/>
    <col min="9069" max="9069" width="7.140625" style="202" customWidth="1"/>
    <col min="9070" max="9070" width="8.85546875" style="202" customWidth="1"/>
    <col min="9071" max="9071" width="71.42578125" style="202" customWidth="1"/>
    <col min="9072" max="9072" width="23.140625" style="202" customWidth="1"/>
    <col min="9073" max="9073" width="19" style="202" customWidth="1"/>
    <col min="9074" max="9074" width="28.28515625" style="202" customWidth="1"/>
    <col min="9075" max="9075" width="43.85546875" style="202" customWidth="1"/>
    <col min="9076" max="9323" width="11.42578125" style="202"/>
    <col min="9324" max="9324" width="2.28515625" style="202" customWidth="1"/>
    <col min="9325" max="9325" width="7.140625" style="202" customWidth="1"/>
    <col min="9326" max="9326" width="8.85546875" style="202" customWidth="1"/>
    <col min="9327" max="9327" width="71.42578125" style="202" customWidth="1"/>
    <col min="9328" max="9328" width="23.140625" style="202" customWidth="1"/>
    <col min="9329" max="9329" width="19" style="202" customWidth="1"/>
    <col min="9330" max="9330" width="28.28515625" style="202" customWidth="1"/>
    <col min="9331" max="9331" width="43.85546875" style="202" customWidth="1"/>
    <col min="9332" max="9579" width="11.42578125" style="202"/>
    <col min="9580" max="9580" width="2.28515625" style="202" customWidth="1"/>
    <col min="9581" max="9581" width="7.140625" style="202" customWidth="1"/>
    <col min="9582" max="9582" width="8.85546875" style="202" customWidth="1"/>
    <col min="9583" max="9583" width="71.42578125" style="202" customWidth="1"/>
    <col min="9584" max="9584" width="23.140625" style="202" customWidth="1"/>
    <col min="9585" max="9585" width="19" style="202" customWidth="1"/>
    <col min="9586" max="9586" width="28.28515625" style="202" customWidth="1"/>
    <col min="9587" max="9587" width="43.85546875" style="202" customWidth="1"/>
    <col min="9588" max="9835" width="11.42578125" style="202"/>
    <col min="9836" max="9836" width="2.28515625" style="202" customWidth="1"/>
    <col min="9837" max="9837" width="7.140625" style="202" customWidth="1"/>
    <col min="9838" max="9838" width="8.85546875" style="202" customWidth="1"/>
    <col min="9839" max="9839" width="71.42578125" style="202" customWidth="1"/>
    <col min="9840" max="9840" width="23.140625" style="202" customWidth="1"/>
    <col min="9841" max="9841" width="19" style="202" customWidth="1"/>
    <col min="9842" max="9842" width="28.28515625" style="202" customWidth="1"/>
    <col min="9843" max="9843" width="43.85546875" style="202" customWidth="1"/>
    <col min="9844" max="10091" width="11.42578125" style="202"/>
    <col min="10092" max="10092" width="2.28515625" style="202" customWidth="1"/>
    <col min="10093" max="10093" width="7.140625" style="202" customWidth="1"/>
    <col min="10094" max="10094" width="8.85546875" style="202" customWidth="1"/>
    <col min="10095" max="10095" width="71.42578125" style="202" customWidth="1"/>
    <col min="10096" max="10096" width="23.140625" style="202" customWidth="1"/>
    <col min="10097" max="10097" width="19" style="202" customWidth="1"/>
    <col min="10098" max="10098" width="28.28515625" style="202" customWidth="1"/>
    <col min="10099" max="10099" width="43.85546875" style="202" customWidth="1"/>
    <col min="10100" max="10347" width="11.42578125" style="202"/>
    <col min="10348" max="10348" width="2.28515625" style="202" customWidth="1"/>
    <col min="10349" max="10349" width="7.140625" style="202" customWidth="1"/>
    <col min="10350" max="10350" width="8.85546875" style="202" customWidth="1"/>
    <col min="10351" max="10351" width="71.42578125" style="202" customWidth="1"/>
    <col min="10352" max="10352" width="23.140625" style="202" customWidth="1"/>
    <col min="10353" max="10353" width="19" style="202" customWidth="1"/>
    <col min="10354" max="10354" width="28.28515625" style="202" customWidth="1"/>
    <col min="10355" max="10355" width="43.85546875" style="202" customWidth="1"/>
    <col min="10356" max="10603" width="11.42578125" style="202"/>
    <col min="10604" max="10604" width="2.28515625" style="202" customWidth="1"/>
    <col min="10605" max="10605" width="7.140625" style="202" customWidth="1"/>
    <col min="10606" max="10606" width="8.85546875" style="202" customWidth="1"/>
    <col min="10607" max="10607" width="71.42578125" style="202" customWidth="1"/>
    <col min="10608" max="10608" width="23.140625" style="202" customWidth="1"/>
    <col min="10609" max="10609" width="19" style="202" customWidth="1"/>
    <col min="10610" max="10610" width="28.28515625" style="202" customWidth="1"/>
    <col min="10611" max="10611" width="43.85546875" style="202" customWidth="1"/>
    <col min="10612" max="10859" width="11.42578125" style="202"/>
    <col min="10860" max="10860" width="2.28515625" style="202" customWidth="1"/>
    <col min="10861" max="10861" width="7.140625" style="202" customWidth="1"/>
    <col min="10862" max="10862" width="8.85546875" style="202" customWidth="1"/>
    <col min="10863" max="10863" width="71.42578125" style="202" customWidth="1"/>
    <col min="10864" max="10864" width="23.140625" style="202" customWidth="1"/>
    <col min="10865" max="10865" width="19" style="202" customWidth="1"/>
    <col min="10866" max="10866" width="28.28515625" style="202" customWidth="1"/>
    <col min="10867" max="10867" width="43.85546875" style="202" customWidth="1"/>
    <col min="10868" max="11115" width="11.42578125" style="202"/>
    <col min="11116" max="11116" width="2.28515625" style="202" customWidth="1"/>
    <col min="11117" max="11117" width="7.140625" style="202" customWidth="1"/>
    <col min="11118" max="11118" width="8.85546875" style="202" customWidth="1"/>
    <col min="11119" max="11119" width="71.42578125" style="202" customWidth="1"/>
    <col min="11120" max="11120" width="23.140625" style="202" customWidth="1"/>
    <col min="11121" max="11121" width="19" style="202" customWidth="1"/>
    <col min="11122" max="11122" width="28.28515625" style="202" customWidth="1"/>
    <col min="11123" max="11123" width="43.85546875" style="202" customWidth="1"/>
    <col min="11124" max="11371" width="11.42578125" style="202"/>
    <col min="11372" max="11372" width="2.28515625" style="202" customWidth="1"/>
    <col min="11373" max="11373" width="7.140625" style="202" customWidth="1"/>
    <col min="11374" max="11374" width="8.85546875" style="202" customWidth="1"/>
    <col min="11375" max="11375" width="71.42578125" style="202" customWidth="1"/>
    <col min="11376" max="11376" width="23.140625" style="202" customWidth="1"/>
    <col min="11377" max="11377" width="19" style="202" customWidth="1"/>
    <col min="11378" max="11378" width="28.28515625" style="202" customWidth="1"/>
    <col min="11379" max="11379" width="43.85546875" style="202" customWidth="1"/>
    <col min="11380" max="11627" width="11.42578125" style="202"/>
    <col min="11628" max="11628" width="2.28515625" style="202" customWidth="1"/>
    <col min="11629" max="11629" width="7.140625" style="202" customWidth="1"/>
    <col min="11630" max="11630" width="8.85546875" style="202" customWidth="1"/>
    <col min="11631" max="11631" width="71.42578125" style="202" customWidth="1"/>
    <col min="11632" max="11632" width="23.140625" style="202" customWidth="1"/>
    <col min="11633" max="11633" width="19" style="202" customWidth="1"/>
    <col min="11634" max="11634" width="28.28515625" style="202" customWidth="1"/>
    <col min="11635" max="11635" width="43.85546875" style="202" customWidth="1"/>
    <col min="11636" max="11883" width="11.42578125" style="202"/>
    <col min="11884" max="11884" width="2.28515625" style="202" customWidth="1"/>
    <col min="11885" max="11885" width="7.140625" style="202" customWidth="1"/>
    <col min="11886" max="11886" width="8.85546875" style="202" customWidth="1"/>
    <col min="11887" max="11887" width="71.42578125" style="202" customWidth="1"/>
    <col min="11888" max="11888" width="23.140625" style="202" customWidth="1"/>
    <col min="11889" max="11889" width="19" style="202" customWidth="1"/>
    <col min="11890" max="11890" width="28.28515625" style="202" customWidth="1"/>
    <col min="11891" max="11891" width="43.85546875" style="202" customWidth="1"/>
    <col min="11892" max="12139" width="11.42578125" style="202"/>
    <col min="12140" max="12140" width="2.28515625" style="202" customWidth="1"/>
    <col min="12141" max="12141" width="7.140625" style="202" customWidth="1"/>
    <col min="12142" max="12142" width="8.85546875" style="202" customWidth="1"/>
    <col min="12143" max="12143" width="71.42578125" style="202" customWidth="1"/>
    <col min="12144" max="12144" width="23.140625" style="202" customWidth="1"/>
    <col min="12145" max="12145" width="19" style="202" customWidth="1"/>
    <col min="12146" max="12146" width="28.28515625" style="202" customWidth="1"/>
    <col min="12147" max="12147" width="43.85546875" style="202" customWidth="1"/>
    <col min="12148" max="12395" width="11.42578125" style="202"/>
    <col min="12396" max="12396" width="2.28515625" style="202" customWidth="1"/>
    <col min="12397" max="12397" width="7.140625" style="202" customWidth="1"/>
    <col min="12398" max="12398" width="8.85546875" style="202" customWidth="1"/>
    <col min="12399" max="12399" width="71.42578125" style="202" customWidth="1"/>
    <col min="12400" max="12400" width="23.140625" style="202" customWidth="1"/>
    <col min="12401" max="12401" width="19" style="202" customWidth="1"/>
    <col min="12402" max="12402" width="28.28515625" style="202" customWidth="1"/>
    <col min="12403" max="12403" width="43.85546875" style="202" customWidth="1"/>
    <col min="12404" max="12651" width="11.42578125" style="202"/>
    <col min="12652" max="12652" width="2.28515625" style="202" customWidth="1"/>
    <col min="12653" max="12653" width="7.140625" style="202" customWidth="1"/>
    <col min="12654" max="12654" width="8.85546875" style="202" customWidth="1"/>
    <col min="12655" max="12655" width="71.42578125" style="202" customWidth="1"/>
    <col min="12656" max="12656" width="23.140625" style="202" customWidth="1"/>
    <col min="12657" max="12657" width="19" style="202" customWidth="1"/>
    <col min="12658" max="12658" width="28.28515625" style="202" customWidth="1"/>
    <col min="12659" max="12659" width="43.85546875" style="202" customWidth="1"/>
    <col min="12660" max="12907" width="11.42578125" style="202"/>
    <col min="12908" max="12908" width="2.28515625" style="202" customWidth="1"/>
    <col min="12909" max="12909" width="7.140625" style="202" customWidth="1"/>
    <col min="12910" max="12910" width="8.85546875" style="202" customWidth="1"/>
    <col min="12911" max="12911" width="71.42578125" style="202" customWidth="1"/>
    <col min="12912" max="12912" width="23.140625" style="202" customWidth="1"/>
    <col min="12913" max="12913" width="19" style="202" customWidth="1"/>
    <col min="12914" max="12914" width="28.28515625" style="202" customWidth="1"/>
    <col min="12915" max="12915" width="43.85546875" style="202" customWidth="1"/>
    <col min="12916" max="13163" width="11.42578125" style="202"/>
    <col min="13164" max="13164" width="2.28515625" style="202" customWidth="1"/>
    <col min="13165" max="13165" width="7.140625" style="202" customWidth="1"/>
    <col min="13166" max="13166" width="8.85546875" style="202" customWidth="1"/>
    <col min="13167" max="13167" width="71.42578125" style="202" customWidth="1"/>
    <col min="13168" max="13168" width="23.140625" style="202" customWidth="1"/>
    <col min="13169" max="13169" width="19" style="202" customWidth="1"/>
    <col min="13170" max="13170" width="28.28515625" style="202" customWidth="1"/>
    <col min="13171" max="13171" width="43.85546875" style="202" customWidth="1"/>
    <col min="13172" max="13419" width="11.42578125" style="202"/>
    <col min="13420" max="13420" width="2.28515625" style="202" customWidth="1"/>
    <col min="13421" max="13421" width="7.140625" style="202" customWidth="1"/>
    <col min="13422" max="13422" width="8.85546875" style="202" customWidth="1"/>
    <col min="13423" max="13423" width="71.42578125" style="202" customWidth="1"/>
    <col min="13424" max="13424" width="23.140625" style="202" customWidth="1"/>
    <col min="13425" max="13425" width="19" style="202" customWidth="1"/>
    <col min="13426" max="13426" width="28.28515625" style="202" customWidth="1"/>
    <col min="13427" max="13427" width="43.85546875" style="202" customWidth="1"/>
    <col min="13428" max="13675" width="11.42578125" style="202"/>
    <col min="13676" max="13676" width="2.28515625" style="202" customWidth="1"/>
    <col min="13677" max="13677" width="7.140625" style="202" customWidth="1"/>
    <col min="13678" max="13678" width="8.85546875" style="202" customWidth="1"/>
    <col min="13679" max="13679" width="71.42578125" style="202" customWidth="1"/>
    <col min="13680" max="13680" width="23.140625" style="202" customWidth="1"/>
    <col min="13681" max="13681" width="19" style="202" customWidth="1"/>
    <col min="13682" max="13682" width="28.28515625" style="202" customWidth="1"/>
    <col min="13683" max="13683" width="43.85546875" style="202" customWidth="1"/>
    <col min="13684" max="13931" width="11.42578125" style="202"/>
    <col min="13932" max="13932" width="2.28515625" style="202" customWidth="1"/>
    <col min="13933" max="13933" width="7.140625" style="202" customWidth="1"/>
    <col min="13934" max="13934" width="8.85546875" style="202" customWidth="1"/>
    <col min="13935" max="13935" width="71.42578125" style="202" customWidth="1"/>
    <col min="13936" max="13936" width="23.140625" style="202" customWidth="1"/>
    <col min="13937" max="13937" width="19" style="202" customWidth="1"/>
    <col min="13938" max="13938" width="28.28515625" style="202" customWidth="1"/>
    <col min="13939" max="13939" width="43.85546875" style="202" customWidth="1"/>
    <col min="13940" max="14187" width="11.42578125" style="202"/>
    <col min="14188" max="14188" width="2.28515625" style="202" customWidth="1"/>
    <col min="14189" max="14189" width="7.140625" style="202" customWidth="1"/>
    <col min="14190" max="14190" width="8.85546875" style="202" customWidth="1"/>
    <col min="14191" max="14191" width="71.42578125" style="202" customWidth="1"/>
    <col min="14192" max="14192" width="23.140625" style="202" customWidth="1"/>
    <col min="14193" max="14193" width="19" style="202" customWidth="1"/>
    <col min="14194" max="14194" width="28.28515625" style="202" customWidth="1"/>
    <col min="14195" max="14195" width="43.85546875" style="202" customWidth="1"/>
    <col min="14196" max="14443" width="11.42578125" style="202"/>
    <col min="14444" max="14444" width="2.28515625" style="202" customWidth="1"/>
    <col min="14445" max="14445" width="7.140625" style="202" customWidth="1"/>
    <col min="14446" max="14446" width="8.85546875" style="202" customWidth="1"/>
    <col min="14447" max="14447" width="71.42578125" style="202" customWidth="1"/>
    <col min="14448" max="14448" width="23.140625" style="202" customWidth="1"/>
    <col min="14449" max="14449" width="19" style="202" customWidth="1"/>
    <col min="14450" max="14450" width="28.28515625" style="202" customWidth="1"/>
    <col min="14451" max="14451" width="43.85546875" style="202" customWidth="1"/>
    <col min="14452" max="14699" width="11.42578125" style="202"/>
    <col min="14700" max="14700" width="2.28515625" style="202" customWidth="1"/>
    <col min="14701" max="14701" width="7.140625" style="202" customWidth="1"/>
    <col min="14702" max="14702" width="8.85546875" style="202" customWidth="1"/>
    <col min="14703" max="14703" width="71.42578125" style="202" customWidth="1"/>
    <col min="14704" max="14704" width="23.140625" style="202" customWidth="1"/>
    <col min="14705" max="14705" width="19" style="202" customWidth="1"/>
    <col min="14706" max="14706" width="28.28515625" style="202" customWidth="1"/>
    <col min="14707" max="14707" width="43.85546875" style="202" customWidth="1"/>
    <col min="14708" max="14955" width="11.42578125" style="202"/>
    <col min="14956" max="14956" width="2.28515625" style="202" customWidth="1"/>
    <col min="14957" max="14957" width="7.140625" style="202" customWidth="1"/>
    <col min="14958" max="14958" width="8.85546875" style="202" customWidth="1"/>
    <col min="14959" max="14959" width="71.42578125" style="202" customWidth="1"/>
    <col min="14960" max="14960" width="23.140625" style="202" customWidth="1"/>
    <col min="14961" max="14961" width="19" style="202" customWidth="1"/>
    <col min="14962" max="14962" width="28.28515625" style="202" customWidth="1"/>
    <col min="14963" max="14963" width="43.85546875" style="202" customWidth="1"/>
    <col min="14964" max="15211" width="11.42578125" style="202"/>
    <col min="15212" max="15212" width="2.28515625" style="202" customWidth="1"/>
    <col min="15213" max="15213" width="7.140625" style="202" customWidth="1"/>
    <col min="15214" max="15214" width="8.85546875" style="202" customWidth="1"/>
    <col min="15215" max="15215" width="71.42578125" style="202" customWidth="1"/>
    <col min="15216" max="15216" width="23.140625" style="202" customWidth="1"/>
    <col min="15217" max="15217" width="19" style="202" customWidth="1"/>
    <col min="15218" max="15218" width="28.28515625" style="202" customWidth="1"/>
    <col min="15219" max="15219" width="43.85546875" style="202" customWidth="1"/>
    <col min="15220" max="15467" width="11.42578125" style="202"/>
    <col min="15468" max="15468" width="2.28515625" style="202" customWidth="1"/>
    <col min="15469" max="15469" width="7.140625" style="202" customWidth="1"/>
    <col min="15470" max="15470" width="8.85546875" style="202" customWidth="1"/>
    <col min="15471" max="15471" width="71.42578125" style="202" customWidth="1"/>
    <col min="15472" max="15472" width="23.140625" style="202" customWidth="1"/>
    <col min="15473" max="15473" width="19" style="202" customWidth="1"/>
    <col min="15474" max="15474" width="28.28515625" style="202" customWidth="1"/>
    <col min="15475" max="15475" width="43.85546875" style="202" customWidth="1"/>
    <col min="15476" max="15723" width="11.42578125" style="202"/>
    <col min="15724" max="15724" width="2.28515625" style="202" customWidth="1"/>
    <col min="15725" max="15725" width="7.140625" style="202" customWidth="1"/>
    <col min="15726" max="15726" width="8.85546875" style="202" customWidth="1"/>
    <col min="15727" max="15727" width="71.42578125" style="202" customWidth="1"/>
    <col min="15728" max="15728" width="23.140625" style="202" customWidth="1"/>
    <col min="15729" max="15729" width="19" style="202" customWidth="1"/>
    <col min="15730" max="15730" width="28.28515625" style="202" customWidth="1"/>
    <col min="15731" max="15731" width="43.85546875" style="202" customWidth="1"/>
    <col min="15732" max="16384" width="11.42578125" style="202"/>
  </cols>
  <sheetData>
    <row r="1" spans="2:273" ht="16.5" thickBot="1" x14ac:dyDescent="0.25"/>
    <row r="2" spans="2:273" ht="24.75" thickTop="1" thickBot="1" x14ac:dyDescent="0.25">
      <c r="B2" s="781" t="s">
        <v>0</v>
      </c>
      <c r="C2" s="782"/>
      <c r="D2" s="782"/>
      <c r="E2" s="811" t="s">
        <v>162</v>
      </c>
      <c r="F2" s="812"/>
      <c r="G2" s="812"/>
      <c r="H2" s="812"/>
      <c r="I2" s="812"/>
      <c r="J2" s="812"/>
      <c r="K2" s="813"/>
      <c r="N2" s="715">
        <v>1</v>
      </c>
      <c r="O2" s="716"/>
      <c r="P2" s="719" t="s">
        <v>3</v>
      </c>
      <c r="Q2" s="720"/>
      <c r="R2" s="723" t="str">
        <f>VLOOKUP(N2,[0]!LISTA_OFERENTES,2,)</f>
        <v>CONTROL REGIONAL DE HIGIENE MANTENIMIENTO S.A.S.</v>
      </c>
      <c r="S2" s="719"/>
      <c r="T2" s="719"/>
      <c r="U2" s="719"/>
      <c r="V2" s="719"/>
      <c r="W2" s="720"/>
      <c r="AL2" s="715">
        <v>2</v>
      </c>
      <c r="AM2" s="716"/>
      <c r="AN2" s="719" t="s">
        <v>3</v>
      </c>
      <c r="AO2" s="720"/>
      <c r="AP2" s="723" t="str">
        <f>VLOOKUP(AL2,[0]!LISTA_OFERENTES,2,)</f>
        <v>FUMIGADORES DE COLOMBIA FUMICOL S.A.S.</v>
      </c>
      <c r="AQ2" s="719"/>
      <c r="AR2" s="719"/>
      <c r="AS2" s="719"/>
      <c r="AT2" s="719"/>
      <c r="AU2" s="720"/>
      <c r="BJ2" s="715">
        <v>3</v>
      </c>
      <c r="BK2" s="716"/>
      <c r="BL2" s="719" t="s">
        <v>3</v>
      </c>
      <c r="BM2" s="720"/>
      <c r="BN2" s="723" t="str">
        <f>VLOOKUP(BJ2,[0]!LISTA_OFERENTES,2,)</f>
        <v>TRULY NOLEN SOLUCIONES  S.A.S.</v>
      </c>
      <c r="BO2" s="719"/>
      <c r="BP2" s="719"/>
      <c r="BQ2" s="719"/>
      <c r="BR2" s="719"/>
      <c r="BS2" s="720"/>
      <c r="CH2" s="715">
        <v>4</v>
      </c>
      <c r="CI2" s="716"/>
      <c r="CJ2" s="719" t="s">
        <v>3</v>
      </c>
      <c r="CK2" s="720"/>
      <c r="CL2" s="723" t="e">
        <v>#N/A</v>
      </c>
      <c r="CM2" s="719"/>
      <c r="CN2" s="719"/>
      <c r="CO2" s="720"/>
      <c r="DA2" s="715">
        <v>5</v>
      </c>
      <c r="DB2" s="716"/>
      <c r="DC2" s="719" t="s">
        <v>3</v>
      </c>
      <c r="DD2" s="720"/>
      <c r="DE2" s="723" t="e">
        <v>#N/A</v>
      </c>
      <c r="DF2" s="719"/>
      <c r="DG2" s="719"/>
      <c r="DH2" s="720"/>
      <c r="DT2" s="715">
        <v>6</v>
      </c>
      <c r="DU2" s="716"/>
      <c r="DV2" s="719" t="s">
        <v>3</v>
      </c>
      <c r="DW2" s="720"/>
      <c r="DX2" s="723" t="e">
        <v>#N/A</v>
      </c>
      <c r="DY2" s="719"/>
      <c r="DZ2" s="719"/>
      <c r="EA2" s="720"/>
      <c r="EM2" s="715">
        <v>7</v>
      </c>
      <c r="EN2" s="716"/>
      <c r="EO2" s="719" t="s">
        <v>3</v>
      </c>
      <c r="EP2" s="720"/>
      <c r="EQ2" s="723" t="e">
        <v>#N/A</v>
      </c>
      <c r="ER2" s="719"/>
      <c r="ES2" s="719"/>
      <c r="ET2" s="720"/>
      <c r="FF2" s="715">
        <v>8</v>
      </c>
      <c r="FG2" s="716"/>
      <c r="FH2" s="719" t="s">
        <v>3</v>
      </c>
      <c r="FI2" s="720"/>
      <c r="FJ2" s="723" t="e">
        <v>#N/A</v>
      </c>
      <c r="FK2" s="719"/>
      <c r="FL2" s="719"/>
      <c r="FM2" s="720"/>
      <c r="FY2" s="715">
        <v>9</v>
      </c>
      <c r="FZ2" s="716"/>
      <c r="GA2" s="719" t="s">
        <v>3</v>
      </c>
      <c r="GB2" s="720"/>
      <c r="GC2" s="723" t="e">
        <v>#N/A</v>
      </c>
      <c r="GD2" s="719"/>
      <c r="GE2" s="719"/>
      <c r="GF2" s="720"/>
      <c r="GR2" s="715">
        <v>10</v>
      </c>
      <c r="GS2" s="716"/>
      <c r="GT2" s="719" t="s">
        <v>3</v>
      </c>
      <c r="GU2" s="720"/>
      <c r="GV2" s="723" t="e">
        <v>#N/A</v>
      </c>
      <c r="GW2" s="719"/>
      <c r="GX2" s="719"/>
      <c r="GY2" s="720"/>
      <c r="HK2" s="715">
        <v>11</v>
      </c>
      <c r="HL2" s="716"/>
      <c r="HM2" s="719" t="s">
        <v>3</v>
      </c>
      <c r="HN2" s="720"/>
      <c r="HO2" s="723" t="e">
        <v>#N/A</v>
      </c>
      <c r="HP2" s="719"/>
      <c r="HQ2" s="719"/>
      <c r="HR2" s="720"/>
      <c r="ID2" s="715">
        <v>12</v>
      </c>
      <c r="IE2" s="716"/>
      <c r="IF2" s="719" t="s">
        <v>3</v>
      </c>
      <c r="IG2" s="720"/>
      <c r="IH2" s="723" t="e">
        <v>#N/A</v>
      </c>
      <c r="II2" s="719"/>
      <c r="IJ2" s="719"/>
      <c r="IK2" s="720"/>
      <c r="IW2" s="715">
        <v>13</v>
      </c>
      <c r="IX2" s="716"/>
      <c r="IY2" s="719" t="s">
        <v>3</v>
      </c>
      <c r="IZ2" s="720"/>
      <c r="JA2" s="723" t="e">
        <v>#N/A</v>
      </c>
      <c r="JB2" s="719"/>
      <c r="JC2" s="719"/>
      <c r="JD2" s="720"/>
    </row>
    <row r="3" spans="2:273" ht="17.25" customHeight="1" thickTop="1" thickBot="1" x14ac:dyDescent="0.3">
      <c r="B3" s="803" t="s">
        <v>163</v>
      </c>
      <c r="C3" s="804"/>
      <c r="D3" s="804"/>
      <c r="E3" s="805" t="s">
        <v>164</v>
      </c>
      <c r="F3" s="806"/>
      <c r="G3" s="806"/>
      <c r="H3" s="806"/>
      <c r="I3" s="806"/>
      <c r="J3" s="806"/>
      <c r="K3" s="807"/>
      <c r="N3" s="717"/>
      <c r="O3" s="718"/>
      <c r="P3" s="721"/>
      <c r="Q3" s="722"/>
      <c r="R3" s="724"/>
      <c r="S3" s="721"/>
      <c r="T3" s="721"/>
      <c r="U3" s="721"/>
      <c r="V3" s="721"/>
      <c r="W3" s="721"/>
      <c r="X3" s="688" t="s">
        <v>98</v>
      </c>
      <c r="Y3" s="688" t="s">
        <v>371</v>
      </c>
      <c r="Z3" s="688" t="s">
        <v>372</v>
      </c>
      <c r="AA3" s="688" t="s">
        <v>99</v>
      </c>
      <c r="AB3" s="688" t="s">
        <v>373</v>
      </c>
      <c r="AC3" s="712" t="s">
        <v>100</v>
      </c>
      <c r="AD3" s="688" t="s">
        <v>101</v>
      </c>
      <c r="AE3" s="689" t="s">
        <v>102</v>
      </c>
      <c r="AF3" s="689" t="s">
        <v>103</v>
      </c>
      <c r="AG3" s="688" t="s">
        <v>68</v>
      </c>
      <c r="AH3" s="688" t="s">
        <v>69</v>
      </c>
      <c r="AI3" s="688" t="s">
        <v>70</v>
      </c>
      <c r="AL3" s="717"/>
      <c r="AM3" s="718"/>
      <c r="AN3" s="721"/>
      <c r="AO3" s="722"/>
      <c r="AP3" s="724"/>
      <c r="AQ3" s="721"/>
      <c r="AR3" s="721"/>
      <c r="AS3" s="721"/>
      <c r="AT3" s="721"/>
      <c r="AU3" s="721"/>
      <c r="AV3" s="688" t="s">
        <v>98</v>
      </c>
      <c r="AW3" s="688" t="s">
        <v>371</v>
      </c>
      <c r="AX3" s="688" t="s">
        <v>372</v>
      </c>
      <c r="AY3" s="688" t="s">
        <v>99</v>
      </c>
      <c r="AZ3" s="688" t="s">
        <v>373</v>
      </c>
      <c r="BA3" s="712" t="s">
        <v>100</v>
      </c>
      <c r="BB3" s="688" t="s">
        <v>101</v>
      </c>
      <c r="BC3" s="689" t="s">
        <v>102</v>
      </c>
      <c r="BD3" s="689" t="s">
        <v>103</v>
      </c>
      <c r="BE3" s="688" t="s">
        <v>68</v>
      </c>
      <c r="BF3" s="688" t="s">
        <v>69</v>
      </c>
      <c r="BG3" s="688" t="s">
        <v>70</v>
      </c>
      <c r="BJ3" s="717"/>
      <c r="BK3" s="718"/>
      <c r="BL3" s="721"/>
      <c r="BM3" s="722"/>
      <c r="BN3" s="724"/>
      <c r="BO3" s="721"/>
      <c r="BP3" s="721"/>
      <c r="BQ3" s="721"/>
      <c r="BR3" s="721"/>
      <c r="BS3" s="721"/>
      <c r="BT3" s="688" t="s">
        <v>98</v>
      </c>
      <c r="BU3" s="688" t="s">
        <v>371</v>
      </c>
      <c r="BV3" s="688" t="s">
        <v>372</v>
      </c>
      <c r="BW3" s="688" t="s">
        <v>99</v>
      </c>
      <c r="BX3" s="688" t="s">
        <v>373</v>
      </c>
      <c r="BY3" s="712" t="s">
        <v>100</v>
      </c>
      <c r="BZ3" s="688" t="s">
        <v>101</v>
      </c>
      <c r="CA3" s="689" t="s">
        <v>102</v>
      </c>
      <c r="CB3" s="689" t="s">
        <v>103</v>
      </c>
      <c r="CC3" s="688" t="s">
        <v>68</v>
      </c>
      <c r="CD3" s="688" t="s">
        <v>69</v>
      </c>
      <c r="CE3" s="688" t="s">
        <v>70</v>
      </c>
      <c r="CH3" s="717"/>
      <c r="CI3" s="718"/>
      <c r="CJ3" s="721"/>
      <c r="CK3" s="722"/>
      <c r="CL3" s="724"/>
      <c r="CM3" s="721"/>
      <c r="CN3" s="721"/>
      <c r="CO3" s="722"/>
      <c r="CP3" s="712" t="s">
        <v>98</v>
      </c>
      <c r="CQ3" s="712" t="s">
        <v>99</v>
      </c>
      <c r="CR3" s="712" t="s">
        <v>100</v>
      </c>
      <c r="CS3" s="712" t="s">
        <v>101</v>
      </c>
      <c r="CT3" s="798" t="s">
        <v>102</v>
      </c>
      <c r="CU3" s="798" t="s">
        <v>103</v>
      </c>
      <c r="CV3" s="712" t="s">
        <v>68</v>
      </c>
      <c r="CW3" s="712" t="s">
        <v>69</v>
      </c>
      <c r="CX3" s="712" t="s">
        <v>70</v>
      </c>
      <c r="DA3" s="717"/>
      <c r="DB3" s="718"/>
      <c r="DC3" s="721"/>
      <c r="DD3" s="722"/>
      <c r="DE3" s="724"/>
      <c r="DF3" s="721"/>
      <c r="DG3" s="721"/>
      <c r="DH3" s="722"/>
      <c r="DI3" s="712" t="s">
        <v>98</v>
      </c>
      <c r="DJ3" s="712" t="s">
        <v>99</v>
      </c>
      <c r="DK3" s="712" t="s">
        <v>100</v>
      </c>
      <c r="DL3" s="712" t="s">
        <v>101</v>
      </c>
      <c r="DM3" s="798" t="s">
        <v>102</v>
      </c>
      <c r="DN3" s="798" t="s">
        <v>103</v>
      </c>
      <c r="DO3" s="712" t="s">
        <v>68</v>
      </c>
      <c r="DP3" s="712" t="s">
        <v>69</v>
      </c>
      <c r="DQ3" s="712" t="s">
        <v>70</v>
      </c>
      <c r="DT3" s="717"/>
      <c r="DU3" s="718"/>
      <c r="DV3" s="721"/>
      <c r="DW3" s="722"/>
      <c r="DX3" s="724"/>
      <c r="DY3" s="721"/>
      <c r="DZ3" s="721"/>
      <c r="EA3" s="722"/>
      <c r="EB3" s="712" t="s">
        <v>98</v>
      </c>
      <c r="EC3" s="712" t="s">
        <v>99</v>
      </c>
      <c r="ED3" s="712" t="s">
        <v>100</v>
      </c>
      <c r="EE3" s="712" t="s">
        <v>101</v>
      </c>
      <c r="EF3" s="798" t="s">
        <v>102</v>
      </c>
      <c r="EG3" s="798" t="s">
        <v>103</v>
      </c>
      <c r="EH3" s="712" t="s">
        <v>68</v>
      </c>
      <c r="EI3" s="712" t="s">
        <v>69</v>
      </c>
      <c r="EJ3" s="712" t="s">
        <v>70</v>
      </c>
      <c r="EM3" s="717"/>
      <c r="EN3" s="718"/>
      <c r="EO3" s="721"/>
      <c r="EP3" s="722"/>
      <c r="EQ3" s="724"/>
      <c r="ER3" s="721"/>
      <c r="ES3" s="721"/>
      <c r="ET3" s="722"/>
      <c r="EU3" s="712" t="s">
        <v>98</v>
      </c>
      <c r="EV3" s="712" t="s">
        <v>99</v>
      </c>
      <c r="EW3" s="712" t="s">
        <v>100</v>
      </c>
      <c r="EX3" s="712" t="s">
        <v>101</v>
      </c>
      <c r="EY3" s="798" t="s">
        <v>102</v>
      </c>
      <c r="EZ3" s="798" t="s">
        <v>103</v>
      </c>
      <c r="FA3" s="712" t="s">
        <v>68</v>
      </c>
      <c r="FB3" s="712" t="s">
        <v>69</v>
      </c>
      <c r="FC3" s="712" t="s">
        <v>70</v>
      </c>
      <c r="FF3" s="717"/>
      <c r="FG3" s="718"/>
      <c r="FH3" s="721"/>
      <c r="FI3" s="722"/>
      <c r="FJ3" s="724"/>
      <c r="FK3" s="721"/>
      <c r="FL3" s="721"/>
      <c r="FM3" s="722"/>
      <c r="FN3" s="712" t="s">
        <v>98</v>
      </c>
      <c r="FO3" s="712" t="s">
        <v>99</v>
      </c>
      <c r="FP3" s="712" t="s">
        <v>100</v>
      </c>
      <c r="FQ3" s="712" t="s">
        <v>101</v>
      </c>
      <c r="FR3" s="798" t="s">
        <v>102</v>
      </c>
      <c r="FS3" s="798" t="s">
        <v>103</v>
      </c>
      <c r="FT3" s="712" t="s">
        <v>68</v>
      </c>
      <c r="FU3" s="712" t="s">
        <v>69</v>
      </c>
      <c r="FV3" s="712" t="s">
        <v>70</v>
      </c>
      <c r="FY3" s="717"/>
      <c r="FZ3" s="718"/>
      <c r="GA3" s="721"/>
      <c r="GB3" s="722"/>
      <c r="GC3" s="724"/>
      <c r="GD3" s="721"/>
      <c r="GE3" s="721"/>
      <c r="GF3" s="722"/>
      <c r="GG3" s="712" t="s">
        <v>98</v>
      </c>
      <c r="GH3" s="712" t="s">
        <v>99</v>
      </c>
      <c r="GI3" s="712" t="s">
        <v>100</v>
      </c>
      <c r="GJ3" s="712" t="s">
        <v>101</v>
      </c>
      <c r="GK3" s="798" t="s">
        <v>102</v>
      </c>
      <c r="GL3" s="798" t="s">
        <v>103</v>
      </c>
      <c r="GM3" s="712" t="s">
        <v>68</v>
      </c>
      <c r="GN3" s="712" t="s">
        <v>69</v>
      </c>
      <c r="GO3" s="712" t="s">
        <v>70</v>
      </c>
      <c r="GR3" s="717"/>
      <c r="GS3" s="718"/>
      <c r="GT3" s="721"/>
      <c r="GU3" s="722"/>
      <c r="GV3" s="724"/>
      <c r="GW3" s="721"/>
      <c r="GX3" s="721"/>
      <c r="GY3" s="722"/>
      <c r="GZ3" s="712" t="s">
        <v>98</v>
      </c>
      <c r="HA3" s="712" t="s">
        <v>99</v>
      </c>
      <c r="HB3" s="712" t="s">
        <v>100</v>
      </c>
      <c r="HC3" s="712" t="s">
        <v>101</v>
      </c>
      <c r="HD3" s="798" t="s">
        <v>102</v>
      </c>
      <c r="HE3" s="798" t="s">
        <v>103</v>
      </c>
      <c r="HF3" s="712" t="s">
        <v>68</v>
      </c>
      <c r="HG3" s="712" t="s">
        <v>69</v>
      </c>
      <c r="HH3" s="712" t="s">
        <v>70</v>
      </c>
      <c r="HK3" s="717"/>
      <c r="HL3" s="718"/>
      <c r="HM3" s="721"/>
      <c r="HN3" s="722"/>
      <c r="HO3" s="724"/>
      <c r="HP3" s="721"/>
      <c r="HQ3" s="721"/>
      <c r="HR3" s="722"/>
      <c r="HS3" s="712" t="s">
        <v>98</v>
      </c>
      <c r="HT3" s="712" t="s">
        <v>99</v>
      </c>
      <c r="HU3" s="712" t="s">
        <v>100</v>
      </c>
      <c r="HV3" s="712" t="s">
        <v>101</v>
      </c>
      <c r="HW3" s="798" t="s">
        <v>102</v>
      </c>
      <c r="HX3" s="798" t="s">
        <v>103</v>
      </c>
      <c r="HY3" s="712" t="s">
        <v>68</v>
      </c>
      <c r="HZ3" s="712" t="s">
        <v>69</v>
      </c>
      <c r="IA3" s="712" t="s">
        <v>70</v>
      </c>
      <c r="ID3" s="717"/>
      <c r="IE3" s="718"/>
      <c r="IF3" s="721"/>
      <c r="IG3" s="722"/>
      <c r="IH3" s="724"/>
      <c r="II3" s="721"/>
      <c r="IJ3" s="721"/>
      <c r="IK3" s="722"/>
      <c r="IL3" s="712" t="s">
        <v>98</v>
      </c>
      <c r="IM3" s="712" t="s">
        <v>99</v>
      </c>
      <c r="IN3" s="712" t="s">
        <v>100</v>
      </c>
      <c r="IO3" s="712" t="s">
        <v>101</v>
      </c>
      <c r="IP3" s="798" t="s">
        <v>102</v>
      </c>
      <c r="IQ3" s="798" t="s">
        <v>103</v>
      </c>
      <c r="IR3" s="712" t="s">
        <v>68</v>
      </c>
      <c r="IS3" s="712" t="s">
        <v>69</v>
      </c>
      <c r="IT3" s="712" t="s">
        <v>70</v>
      </c>
      <c r="IW3" s="717"/>
      <c r="IX3" s="718"/>
      <c r="IY3" s="721"/>
      <c r="IZ3" s="722"/>
      <c r="JA3" s="724"/>
      <c r="JB3" s="721"/>
      <c r="JC3" s="721"/>
      <c r="JD3" s="722"/>
      <c r="JE3" s="712" t="s">
        <v>98</v>
      </c>
      <c r="JF3" s="712" t="s">
        <v>99</v>
      </c>
      <c r="JG3" s="712" t="s">
        <v>100</v>
      </c>
      <c r="JH3" s="712" t="s">
        <v>101</v>
      </c>
      <c r="JI3" s="798" t="s">
        <v>102</v>
      </c>
      <c r="JJ3" s="798" t="s">
        <v>103</v>
      </c>
      <c r="JK3" s="712" t="s">
        <v>68</v>
      </c>
      <c r="JL3" s="712" t="s">
        <v>69</v>
      </c>
      <c r="JM3" s="712" t="s">
        <v>70</v>
      </c>
    </row>
    <row r="4" spans="2:273" ht="17.25" thickTop="1" thickBot="1" x14ac:dyDescent="0.3">
      <c r="B4" s="803" t="s">
        <v>149</v>
      </c>
      <c r="C4" s="804"/>
      <c r="D4" s="814"/>
      <c r="E4" s="808"/>
      <c r="F4" s="809"/>
      <c r="G4" s="809"/>
      <c r="H4" s="809"/>
      <c r="I4" s="809"/>
      <c r="J4" s="809"/>
      <c r="K4" s="810"/>
      <c r="N4" s="789"/>
      <c r="O4" s="790"/>
      <c r="P4" s="790"/>
      <c r="Q4" s="791"/>
      <c r="R4" s="795" t="s">
        <v>0</v>
      </c>
      <c r="S4" s="796"/>
      <c r="T4" s="796"/>
      <c r="U4" s="796"/>
      <c r="V4" s="796"/>
      <c r="W4" s="796"/>
      <c r="X4" s="688"/>
      <c r="Y4" s="688"/>
      <c r="Z4" s="688"/>
      <c r="AA4" s="688"/>
      <c r="AB4" s="688"/>
      <c r="AC4" s="713"/>
      <c r="AD4" s="688"/>
      <c r="AE4" s="689"/>
      <c r="AF4" s="689"/>
      <c r="AG4" s="688"/>
      <c r="AH4" s="688"/>
      <c r="AI4" s="688"/>
      <c r="AL4" s="789"/>
      <c r="AM4" s="790"/>
      <c r="AN4" s="790"/>
      <c r="AO4" s="791"/>
      <c r="AP4" s="795" t="s">
        <v>0</v>
      </c>
      <c r="AQ4" s="796"/>
      <c r="AR4" s="796"/>
      <c r="AS4" s="796"/>
      <c r="AT4" s="796"/>
      <c r="AU4" s="796"/>
      <c r="AV4" s="688"/>
      <c r="AW4" s="688"/>
      <c r="AX4" s="688"/>
      <c r="AY4" s="688"/>
      <c r="AZ4" s="688"/>
      <c r="BA4" s="713"/>
      <c r="BB4" s="688"/>
      <c r="BC4" s="689"/>
      <c r="BD4" s="689"/>
      <c r="BE4" s="688"/>
      <c r="BF4" s="688"/>
      <c r="BG4" s="688"/>
      <c r="BJ4" s="789"/>
      <c r="BK4" s="790"/>
      <c r="BL4" s="790"/>
      <c r="BM4" s="791"/>
      <c r="BN4" s="795" t="s">
        <v>0</v>
      </c>
      <c r="BO4" s="796"/>
      <c r="BP4" s="796"/>
      <c r="BQ4" s="796"/>
      <c r="BR4" s="796"/>
      <c r="BS4" s="796"/>
      <c r="BT4" s="688"/>
      <c r="BU4" s="688"/>
      <c r="BV4" s="688"/>
      <c r="BW4" s="688"/>
      <c r="BX4" s="688"/>
      <c r="BY4" s="713"/>
      <c r="BZ4" s="688"/>
      <c r="CA4" s="689"/>
      <c r="CB4" s="689"/>
      <c r="CC4" s="688"/>
      <c r="CD4" s="688"/>
      <c r="CE4" s="688"/>
      <c r="CH4" s="789"/>
      <c r="CI4" s="790"/>
      <c r="CJ4" s="790"/>
      <c r="CK4" s="791"/>
      <c r="CL4" s="795" t="s">
        <v>0</v>
      </c>
      <c r="CM4" s="796"/>
      <c r="CN4" s="796"/>
      <c r="CO4" s="797"/>
      <c r="CP4" s="713"/>
      <c r="CQ4" s="713"/>
      <c r="CR4" s="713"/>
      <c r="CS4" s="713"/>
      <c r="CT4" s="799"/>
      <c r="CU4" s="799"/>
      <c r="CV4" s="713"/>
      <c r="CW4" s="713"/>
      <c r="CX4" s="713"/>
      <c r="DA4" s="789"/>
      <c r="DB4" s="790"/>
      <c r="DC4" s="790"/>
      <c r="DD4" s="791"/>
      <c r="DE4" s="795" t="s">
        <v>0</v>
      </c>
      <c r="DF4" s="796"/>
      <c r="DG4" s="796"/>
      <c r="DH4" s="797"/>
      <c r="DI4" s="713"/>
      <c r="DJ4" s="713"/>
      <c r="DK4" s="713"/>
      <c r="DL4" s="713"/>
      <c r="DM4" s="799"/>
      <c r="DN4" s="799"/>
      <c r="DO4" s="713"/>
      <c r="DP4" s="713"/>
      <c r="DQ4" s="713"/>
      <c r="DT4" s="789"/>
      <c r="DU4" s="790"/>
      <c r="DV4" s="790"/>
      <c r="DW4" s="791"/>
      <c r="DX4" s="795" t="s">
        <v>0</v>
      </c>
      <c r="DY4" s="796"/>
      <c r="DZ4" s="796"/>
      <c r="EA4" s="797"/>
      <c r="EB4" s="713"/>
      <c r="EC4" s="713"/>
      <c r="ED4" s="713"/>
      <c r="EE4" s="713"/>
      <c r="EF4" s="799"/>
      <c r="EG4" s="799"/>
      <c r="EH4" s="713"/>
      <c r="EI4" s="713"/>
      <c r="EJ4" s="713"/>
      <c r="EM4" s="789"/>
      <c r="EN4" s="790"/>
      <c r="EO4" s="790"/>
      <c r="EP4" s="791"/>
      <c r="EQ4" s="795" t="s">
        <v>0</v>
      </c>
      <c r="ER4" s="796"/>
      <c r="ES4" s="796"/>
      <c r="ET4" s="797"/>
      <c r="EU4" s="713"/>
      <c r="EV4" s="713"/>
      <c r="EW4" s="713"/>
      <c r="EX4" s="713"/>
      <c r="EY4" s="799"/>
      <c r="EZ4" s="799"/>
      <c r="FA4" s="713"/>
      <c r="FB4" s="713"/>
      <c r="FC4" s="713"/>
      <c r="FF4" s="789"/>
      <c r="FG4" s="790"/>
      <c r="FH4" s="790"/>
      <c r="FI4" s="791"/>
      <c r="FJ4" s="795" t="s">
        <v>0</v>
      </c>
      <c r="FK4" s="796"/>
      <c r="FL4" s="796"/>
      <c r="FM4" s="797"/>
      <c r="FN4" s="713"/>
      <c r="FO4" s="713"/>
      <c r="FP4" s="713"/>
      <c r="FQ4" s="713"/>
      <c r="FR4" s="799"/>
      <c r="FS4" s="799"/>
      <c r="FT4" s="713"/>
      <c r="FU4" s="713"/>
      <c r="FV4" s="713"/>
      <c r="FY4" s="789"/>
      <c r="FZ4" s="790"/>
      <c r="GA4" s="790"/>
      <c r="GB4" s="791"/>
      <c r="GC4" s="795" t="s">
        <v>0</v>
      </c>
      <c r="GD4" s="796"/>
      <c r="GE4" s="796"/>
      <c r="GF4" s="797"/>
      <c r="GG4" s="713"/>
      <c r="GH4" s="713"/>
      <c r="GI4" s="713"/>
      <c r="GJ4" s="713"/>
      <c r="GK4" s="799"/>
      <c r="GL4" s="799"/>
      <c r="GM4" s="713"/>
      <c r="GN4" s="713"/>
      <c r="GO4" s="713"/>
      <c r="GR4" s="789"/>
      <c r="GS4" s="790"/>
      <c r="GT4" s="790"/>
      <c r="GU4" s="791"/>
      <c r="GV4" s="795" t="s">
        <v>0</v>
      </c>
      <c r="GW4" s="796"/>
      <c r="GX4" s="796"/>
      <c r="GY4" s="797"/>
      <c r="GZ4" s="713"/>
      <c r="HA4" s="713"/>
      <c r="HB4" s="713"/>
      <c r="HC4" s="713"/>
      <c r="HD4" s="799"/>
      <c r="HE4" s="799"/>
      <c r="HF4" s="713"/>
      <c r="HG4" s="713"/>
      <c r="HH4" s="713"/>
      <c r="HK4" s="789"/>
      <c r="HL4" s="790"/>
      <c r="HM4" s="790"/>
      <c r="HN4" s="791"/>
      <c r="HO4" s="795" t="s">
        <v>0</v>
      </c>
      <c r="HP4" s="796"/>
      <c r="HQ4" s="796"/>
      <c r="HR4" s="797"/>
      <c r="HS4" s="713"/>
      <c r="HT4" s="713"/>
      <c r="HU4" s="713"/>
      <c r="HV4" s="713"/>
      <c r="HW4" s="799"/>
      <c r="HX4" s="799"/>
      <c r="HY4" s="713"/>
      <c r="HZ4" s="713"/>
      <c r="IA4" s="713"/>
      <c r="ID4" s="789"/>
      <c r="IE4" s="790"/>
      <c r="IF4" s="790"/>
      <c r="IG4" s="791"/>
      <c r="IH4" s="795" t="s">
        <v>0</v>
      </c>
      <c r="II4" s="796"/>
      <c r="IJ4" s="796"/>
      <c r="IK4" s="797"/>
      <c r="IL4" s="713"/>
      <c r="IM4" s="713"/>
      <c r="IN4" s="713"/>
      <c r="IO4" s="713"/>
      <c r="IP4" s="799"/>
      <c r="IQ4" s="799"/>
      <c r="IR4" s="713"/>
      <c r="IS4" s="713"/>
      <c r="IT4" s="713"/>
      <c r="IW4" s="789"/>
      <c r="IX4" s="790"/>
      <c r="IY4" s="790"/>
      <c r="IZ4" s="791"/>
      <c r="JA4" s="795" t="s">
        <v>0</v>
      </c>
      <c r="JB4" s="796"/>
      <c r="JC4" s="796"/>
      <c r="JD4" s="797"/>
      <c r="JE4" s="713"/>
      <c r="JF4" s="713"/>
      <c r="JG4" s="713"/>
      <c r="JH4" s="713"/>
      <c r="JI4" s="799"/>
      <c r="JJ4" s="799"/>
      <c r="JK4" s="713"/>
      <c r="JL4" s="713"/>
      <c r="JM4" s="713"/>
    </row>
    <row r="5" spans="2:273" ht="17.25" thickTop="1" thickBot="1" x14ac:dyDescent="0.3">
      <c r="B5" s="815"/>
      <c r="C5" s="816"/>
      <c r="D5" s="817"/>
      <c r="E5" s="808"/>
      <c r="F5" s="809"/>
      <c r="G5" s="809"/>
      <c r="H5" s="809"/>
      <c r="I5" s="809"/>
      <c r="J5" s="809"/>
      <c r="K5" s="810"/>
      <c r="N5" s="792"/>
      <c r="O5" s="793"/>
      <c r="P5" s="793"/>
      <c r="Q5" s="794"/>
      <c r="R5" s="783" t="s">
        <v>226</v>
      </c>
      <c r="S5" s="784"/>
      <c r="T5" s="784"/>
      <c r="U5" s="784"/>
      <c r="V5" s="784"/>
      <c r="W5" s="784"/>
      <c r="X5" s="688"/>
      <c r="Y5" s="688"/>
      <c r="Z5" s="688"/>
      <c r="AA5" s="688"/>
      <c r="AB5" s="688"/>
      <c r="AC5" s="713"/>
      <c r="AD5" s="688"/>
      <c r="AE5" s="689"/>
      <c r="AF5" s="689"/>
      <c r="AG5" s="688"/>
      <c r="AH5" s="688"/>
      <c r="AI5" s="688"/>
      <c r="AL5" s="792"/>
      <c r="AM5" s="793"/>
      <c r="AN5" s="793"/>
      <c r="AO5" s="794"/>
      <c r="AP5" s="783" t="s">
        <v>226</v>
      </c>
      <c r="AQ5" s="784"/>
      <c r="AR5" s="784"/>
      <c r="AS5" s="784"/>
      <c r="AT5" s="784"/>
      <c r="AU5" s="784"/>
      <c r="AV5" s="688"/>
      <c r="AW5" s="688"/>
      <c r="AX5" s="688"/>
      <c r="AY5" s="688"/>
      <c r="AZ5" s="688"/>
      <c r="BA5" s="713"/>
      <c r="BB5" s="688"/>
      <c r="BC5" s="689"/>
      <c r="BD5" s="689"/>
      <c r="BE5" s="688"/>
      <c r="BF5" s="688"/>
      <c r="BG5" s="688"/>
      <c r="BJ5" s="792"/>
      <c r="BK5" s="793"/>
      <c r="BL5" s="793"/>
      <c r="BM5" s="794"/>
      <c r="BN5" s="783" t="s">
        <v>226</v>
      </c>
      <c r="BO5" s="784"/>
      <c r="BP5" s="784"/>
      <c r="BQ5" s="784"/>
      <c r="BR5" s="784"/>
      <c r="BS5" s="784"/>
      <c r="BT5" s="688"/>
      <c r="BU5" s="688"/>
      <c r="BV5" s="688"/>
      <c r="BW5" s="688"/>
      <c r="BX5" s="688"/>
      <c r="BY5" s="713"/>
      <c r="BZ5" s="688"/>
      <c r="CA5" s="689"/>
      <c r="CB5" s="689"/>
      <c r="CC5" s="688"/>
      <c r="CD5" s="688"/>
      <c r="CE5" s="688"/>
      <c r="CH5" s="792"/>
      <c r="CI5" s="793"/>
      <c r="CJ5" s="793"/>
      <c r="CK5" s="794"/>
      <c r="CL5" s="783" t="s">
        <v>96</v>
      </c>
      <c r="CM5" s="784"/>
      <c r="CN5" s="784"/>
      <c r="CO5" s="785"/>
      <c r="CP5" s="713"/>
      <c r="CQ5" s="713"/>
      <c r="CR5" s="713"/>
      <c r="CS5" s="713"/>
      <c r="CT5" s="799"/>
      <c r="CU5" s="799"/>
      <c r="CV5" s="713"/>
      <c r="CW5" s="713"/>
      <c r="CX5" s="713"/>
      <c r="DA5" s="792"/>
      <c r="DB5" s="793"/>
      <c r="DC5" s="793"/>
      <c r="DD5" s="794"/>
      <c r="DE5" s="783" t="s">
        <v>96</v>
      </c>
      <c r="DF5" s="784"/>
      <c r="DG5" s="784"/>
      <c r="DH5" s="785"/>
      <c r="DI5" s="713"/>
      <c r="DJ5" s="713"/>
      <c r="DK5" s="713"/>
      <c r="DL5" s="713"/>
      <c r="DM5" s="799"/>
      <c r="DN5" s="799"/>
      <c r="DO5" s="713"/>
      <c r="DP5" s="713"/>
      <c r="DQ5" s="713"/>
      <c r="DT5" s="792"/>
      <c r="DU5" s="793"/>
      <c r="DV5" s="793"/>
      <c r="DW5" s="794"/>
      <c r="DX5" s="783" t="s">
        <v>96</v>
      </c>
      <c r="DY5" s="784"/>
      <c r="DZ5" s="784"/>
      <c r="EA5" s="785"/>
      <c r="EB5" s="713"/>
      <c r="EC5" s="713"/>
      <c r="ED5" s="713"/>
      <c r="EE5" s="713"/>
      <c r="EF5" s="799"/>
      <c r="EG5" s="799"/>
      <c r="EH5" s="713"/>
      <c r="EI5" s="713"/>
      <c r="EJ5" s="713"/>
      <c r="EM5" s="792"/>
      <c r="EN5" s="793"/>
      <c r="EO5" s="793"/>
      <c r="EP5" s="794"/>
      <c r="EQ5" s="783" t="s">
        <v>96</v>
      </c>
      <c r="ER5" s="784"/>
      <c r="ES5" s="784"/>
      <c r="ET5" s="785"/>
      <c r="EU5" s="713"/>
      <c r="EV5" s="713"/>
      <c r="EW5" s="713"/>
      <c r="EX5" s="713"/>
      <c r="EY5" s="799"/>
      <c r="EZ5" s="799"/>
      <c r="FA5" s="713"/>
      <c r="FB5" s="713"/>
      <c r="FC5" s="713"/>
      <c r="FF5" s="792"/>
      <c r="FG5" s="793"/>
      <c r="FH5" s="793"/>
      <c r="FI5" s="794"/>
      <c r="FJ5" s="783" t="s">
        <v>96</v>
      </c>
      <c r="FK5" s="784"/>
      <c r="FL5" s="784"/>
      <c r="FM5" s="785"/>
      <c r="FN5" s="713"/>
      <c r="FO5" s="713"/>
      <c r="FP5" s="713"/>
      <c r="FQ5" s="713"/>
      <c r="FR5" s="799"/>
      <c r="FS5" s="799"/>
      <c r="FT5" s="713"/>
      <c r="FU5" s="713"/>
      <c r="FV5" s="713"/>
      <c r="FY5" s="792"/>
      <c r="FZ5" s="793"/>
      <c r="GA5" s="793"/>
      <c r="GB5" s="794"/>
      <c r="GC5" s="783" t="s">
        <v>96</v>
      </c>
      <c r="GD5" s="784"/>
      <c r="GE5" s="784"/>
      <c r="GF5" s="785"/>
      <c r="GG5" s="713"/>
      <c r="GH5" s="713"/>
      <c r="GI5" s="713"/>
      <c r="GJ5" s="713"/>
      <c r="GK5" s="799"/>
      <c r="GL5" s="799"/>
      <c r="GM5" s="713"/>
      <c r="GN5" s="713"/>
      <c r="GO5" s="713"/>
      <c r="GR5" s="792"/>
      <c r="GS5" s="793"/>
      <c r="GT5" s="793"/>
      <c r="GU5" s="794"/>
      <c r="GV5" s="783" t="s">
        <v>96</v>
      </c>
      <c r="GW5" s="784"/>
      <c r="GX5" s="784"/>
      <c r="GY5" s="785"/>
      <c r="GZ5" s="713"/>
      <c r="HA5" s="713"/>
      <c r="HB5" s="713"/>
      <c r="HC5" s="713"/>
      <c r="HD5" s="799"/>
      <c r="HE5" s="799"/>
      <c r="HF5" s="713"/>
      <c r="HG5" s="713"/>
      <c r="HH5" s="713"/>
      <c r="HK5" s="792"/>
      <c r="HL5" s="793"/>
      <c r="HM5" s="793"/>
      <c r="HN5" s="794"/>
      <c r="HO5" s="783" t="s">
        <v>96</v>
      </c>
      <c r="HP5" s="784"/>
      <c r="HQ5" s="784"/>
      <c r="HR5" s="785"/>
      <c r="HS5" s="713"/>
      <c r="HT5" s="713"/>
      <c r="HU5" s="713"/>
      <c r="HV5" s="713"/>
      <c r="HW5" s="799"/>
      <c r="HX5" s="799"/>
      <c r="HY5" s="713"/>
      <c r="HZ5" s="713"/>
      <c r="IA5" s="713"/>
      <c r="ID5" s="792"/>
      <c r="IE5" s="793"/>
      <c r="IF5" s="793"/>
      <c r="IG5" s="794"/>
      <c r="IH5" s="783" t="s">
        <v>96</v>
      </c>
      <c r="II5" s="784"/>
      <c r="IJ5" s="784"/>
      <c r="IK5" s="785"/>
      <c r="IL5" s="713"/>
      <c r="IM5" s="713"/>
      <c r="IN5" s="713"/>
      <c r="IO5" s="713"/>
      <c r="IP5" s="799"/>
      <c r="IQ5" s="799"/>
      <c r="IR5" s="713"/>
      <c r="IS5" s="713"/>
      <c r="IT5" s="713"/>
      <c r="IW5" s="792"/>
      <c r="IX5" s="793"/>
      <c r="IY5" s="793"/>
      <c r="IZ5" s="794"/>
      <c r="JA5" s="783" t="s">
        <v>96</v>
      </c>
      <c r="JB5" s="784"/>
      <c r="JC5" s="784"/>
      <c r="JD5" s="785"/>
      <c r="JE5" s="713"/>
      <c r="JF5" s="713"/>
      <c r="JG5" s="713"/>
      <c r="JH5" s="713"/>
      <c r="JI5" s="799"/>
      <c r="JJ5" s="799"/>
      <c r="JK5" s="713"/>
      <c r="JL5" s="713"/>
      <c r="JM5" s="713"/>
    </row>
    <row r="6" spans="2:273" ht="17.25" thickTop="1" thickBot="1" x14ac:dyDescent="0.3">
      <c r="B6" s="815"/>
      <c r="C6" s="816"/>
      <c r="D6" s="817"/>
      <c r="E6" s="808"/>
      <c r="F6" s="809"/>
      <c r="G6" s="809"/>
      <c r="H6" s="809"/>
      <c r="I6" s="809"/>
      <c r="J6" s="809"/>
      <c r="K6" s="810"/>
      <c r="N6" s="792"/>
      <c r="O6" s="793"/>
      <c r="P6" s="793"/>
      <c r="Q6" s="794"/>
      <c r="R6" s="786"/>
      <c r="S6" s="787"/>
      <c r="T6" s="787"/>
      <c r="U6" s="787"/>
      <c r="V6" s="787"/>
      <c r="W6" s="787"/>
      <c r="X6" s="688"/>
      <c r="Y6" s="688"/>
      <c r="Z6" s="688"/>
      <c r="AA6" s="688"/>
      <c r="AB6" s="688"/>
      <c r="AC6" s="713"/>
      <c r="AD6" s="688"/>
      <c r="AE6" s="689"/>
      <c r="AF6" s="689"/>
      <c r="AG6" s="688"/>
      <c r="AH6" s="688"/>
      <c r="AI6" s="688"/>
      <c r="AL6" s="792"/>
      <c r="AM6" s="793"/>
      <c r="AN6" s="793"/>
      <c r="AO6" s="794"/>
      <c r="AP6" s="786"/>
      <c r="AQ6" s="787"/>
      <c r="AR6" s="787"/>
      <c r="AS6" s="787"/>
      <c r="AT6" s="787"/>
      <c r="AU6" s="787"/>
      <c r="AV6" s="688"/>
      <c r="AW6" s="688"/>
      <c r="AX6" s="688"/>
      <c r="AY6" s="688"/>
      <c r="AZ6" s="688"/>
      <c r="BA6" s="713"/>
      <c r="BB6" s="688"/>
      <c r="BC6" s="689"/>
      <c r="BD6" s="689"/>
      <c r="BE6" s="688"/>
      <c r="BF6" s="688"/>
      <c r="BG6" s="688"/>
      <c r="BJ6" s="792"/>
      <c r="BK6" s="793"/>
      <c r="BL6" s="793"/>
      <c r="BM6" s="794"/>
      <c r="BN6" s="786"/>
      <c r="BO6" s="787"/>
      <c r="BP6" s="787"/>
      <c r="BQ6" s="787"/>
      <c r="BR6" s="787"/>
      <c r="BS6" s="787"/>
      <c r="BT6" s="688"/>
      <c r="BU6" s="688"/>
      <c r="BV6" s="688"/>
      <c r="BW6" s="688"/>
      <c r="BX6" s="688"/>
      <c r="BY6" s="713"/>
      <c r="BZ6" s="688"/>
      <c r="CA6" s="689"/>
      <c r="CB6" s="689"/>
      <c r="CC6" s="688"/>
      <c r="CD6" s="688"/>
      <c r="CE6" s="688"/>
      <c r="CH6" s="792"/>
      <c r="CI6" s="793"/>
      <c r="CJ6" s="793"/>
      <c r="CK6" s="794"/>
      <c r="CL6" s="786"/>
      <c r="CM6" s="787"/>
      <c r="CN6" s="787"/>
      <c r="CO6" s="788"/>
      <c r="CP6" s="713"/>
      <c r="CQ6" s="713"/>
      <c r="CR6" s="713"/>
      <c r="CS6" s="713"/>
      <c r="CT6" s="799"/>
      <c r="CU6" s="799"/>
      <c r="CV6" s="713"/>
      <c r="CW6" s="713"/>
      <c r="CX6" s="713"/>
      <c r="DA6" s="792"/>
      <c r="DB6" s="793"/>
      <c r="DC6" s="793"/>
      <c r="DD6" s="794"/>
      <c r="DE6" s="786"/>
      <c r="DF6" s="787"/>
      <c r="DG6" s="787"/>
      <c r="DH6" s="788"/>
      <c r="DI6" s="713"/>
      <c r="DJ6" s="713"/>
      <c r="DK6" s="713"/>
      <c r="DL6" s="713"/>
      <c r="DM6" s="799"/>
      <c r="DN6" s="799"/>
      <c r="DO6" s="713"/>
      <c r="DP6" s="713"/>
      <c r="DQ6" s="713"/>
      <c r="DT6" s="792"/>
      <c r="DU6" s="793"/>
      <c r="DV6" s="793"/>
      <c r="DW6" s="794"/>
      <c r="DX6" s="786"/>
      <c r="DY6" s="787"/>
      <c r="DZ6" s="787"/>
      <c r="EA6" s="788"/>
      <c r="EB6" s="713"/>
      <c r="EC6" s="713"/>
      <c r="ED6" s="713"/>
      <c r="EE6" s="713"/>
      <c r="EF6" s="799"/>
      <c r="EG6" s="799"/>
      <c r="EH6" s="713"/>
      <c r="EI6" s="713"/>
      <c r="EJ6" s="713"/>
      <c r="EM6" s="792"/>
      <c r="EN6" s="793"/>
      <c r="EO6" s="793"/>
      <c r="EP6" s="794"/>
      <c r="EQ6" s="786"/>
      <c r="ER6" s="787"/>
      <c r="ES6" s="787"/>
      <c r="ET6" s="788"/>
      <c r="EU6" s="713"/>
      <c r="EV6" s="713"/>
      <c r="EW6" s="713"/>
      <c r="EX6" s="713"/>
      <c r="EY6" s="799"/>
      <c r="EZ6" s="799"/>
      <c r="FA6" s="713"/>
      <c r="FB6" s="713"/>
      <c r="FC6" s="713"/>
      <c r="FF6" s="792"/>
      <c r="FG6" s="793"/>
      <c r="FH6" s="793"/>
      <c r="FI6" s="794"/>
      <c r="FJ6" s="786"/>
      <c r="FK6" s="787"/>
      <c r="FL6" s="787"/>
      <c r="FM6" s="788"/>
      <c r="FN6" s="713"/>
      <c r="FO6" s="713"/>
      <c r="FP6" s="713"/>
      <c r="FQ6" s="713"/>
      <c r="FR6" s="799"/>
      <c r="FS6" s="799"/>
      <c r="FT6" s="713"/>
      <c r="FU6" s="713"/>
      <c r="FV6" s="713"/>
      <c r="FY6" s="792"/>
      <c r="FZ6" s="793"/>
      <c r="GA6" s="793"/>
      <c r="GB6" s="794"/>
      <c r="GC6" s="786"/>
      <c r="GD6" s="787"/>
      <c r="GE6" s="787"/>
      <c r="GF6" s="788"/>
      <c r="GG6" s="713"/>
      <c r="GH6" s="713"/>
      <c r="GI6" s="713"/>
      <c r="GJ6" s="713"/>
      <c r="GK6" s="799"/>
      <c r="GL6" s="799"/>
      <c r="GM6" s="713"/>
      <c r="GN6" s="713"/>
      <c r="GO6" s="713"/>
      <c r="GR6" s="792"/>
      <c r="GS6" s="793"/>
      <c r="GT6" s="793"/>
      <c r="GU6" s="794"/>
      <c r="GV6" s="786"/>
      <c r="GW6" s="787"/>
      <c r="GX6" s="787"/>
      <c r="GY6" s="788"/>
      <c r="GZ6" s="713"/>
      <c r="HA6" s="713"/>
      <c r="HB6" s="713"/>
      <c r="HC6" s="713"/>
      <c r="HD6" s="799"/>
      <c r="HE6" s="799"/>
      <c r="HF6" s="713"/>
      <c r="HG6" s="713"/>
      <c r="HH6" s="713"/>
      <c r="HK6" s="792"/>
      <c r="HL6" s="793"/>
      <c r="HM6" s="793"/>
      <c r="HN6" s="794"/>
      <c r="HO6" s="786"/>
      <c r="HP6" s="787"/>
      <c r="HQ6" s="787"/>
      <c r="HR6" s="788"/>
      <c r="HS6" s="713"/>
      <c r="HT6" s="713"/>
      <c r="HU6" s="713"/>
      <c r="HV6" s="713"/>
      <c r="HW6" s="799"/>
      <c r="HX6" s="799"/>
      <c r="HY6" s="713"/>
      <c r="HZ6" s="713"/>
      <c r="IA6" s="713"/>
      <c r="ID6" s="792"/>
      <c r="IE6" s="793"/>
      <c r="IF6" s="793"/>
      <c r="IG6" s="794"/>
      <c r="IH6" s="786"/>
      <c r="II6" s="787"/>
      <c r="IJ6" s="787"/>
      <c r="IK6" s="788"/>
      <c r="IL6" s="713"/>
      <c r="IM6" s="713"/>
      <c r="IN6" s="713"/>
      <c r="IO6" s="713"/>
      <c r="IP6" s="799"/>
      <c r="IQ6" s="799"/>
      <c r="IR6" s="713"/>
      <c r="IS6" s="713"/>
      <c r="IT6" s="713"/>
      <c r="IW6" s="792"/>
      <c r="IX6" s="793"/>
      <c r="IY6" s="793"/>
      <c r="IZ6" s="794"/>
      <c r="JA6" s="786"/>
      <c r="JB6" s="787"/>
      <c r="JC6" s="787"/>
      <c r="JD6" s="788"/>
      <c r="JE6" s="713"/>
      <c r="JF6" s="713"/>
      <c r="JG6" s="713"/>
      <c r="JH6" s="713"/>
      <c r="JI6" s="799"/>
      <c r="JJ6" s="799"/>
      <c r="JK6" s="713"/>
      <c r="JL6" s="713"/>
      <c r="JM6" s="713"/>
    </row>
    <row r="7" spans="2:273" ht="35.1" customHeight="1" thickTop="1" thickBot="1" x14ac:dyDescent="0.3">
      <c r="B7" s="818"/>
      <c r="C7" s="819"/>
      <c r="D7" s="820"/>
      <c r="E7" s="808"/>
      <c r="F7" s="809"/>
      <c r="G7" s="809"/>
      <c r="H7" s="809"/>
      <c r="I7" s="809"/>
      <c r="J7" s="809"/>
      <c r="K7" s="810"/>
      <c r="N7" s="792"/>
      <c r="O7" s="793"/>
      <c r="P7" s="793"/>
      <c r="Q7" s="794"/>
      <c r="R7" s="775" t="str">
        <f>'1_ENTREGA'!A4</f>
        <v>El (LA) CONTRATISTA se compromete con LA CONTRATANTE bajo su exclusiva responsabilidad, con completa autonomía técnica, directiva, administrativa y financiera, a prestar el servicio de Fumigación y control de plagas y roedores en todas las sedes, regionales, casas, haciendas y edificaciones propiedad de la Universidad de Antioquia, ubicadas en el departamento de Antioquia, bajo la modalidad de precios unitarios fijos, no reajustables.</v>
      </c>
      <c r="S7" s="776"/>
      <c r="T7" s="776"/>
      <c r="U7" s="776"/>
      <c r="V7" s="776"/>
      <c r="W7" s="776"/>
      <c r="X7" s="688"/>
      <c r="Y7" s="688"/>
      <c r="Z7" s="688"/>
      <c r="AA7" s="688"/>
      <c r="AB7" s="688"/>
      <c r="AC7" s="713"/>
      <c r="AD7" s="688"/>
      <c r="AE7" s="689"/>
      <c r="AF7" s="689"/>
      <c r="AG7" s="688"/>
      <c r="AH7" s="688"/>
      <c r="AI7" s="688"/>
      <c r="AL7" s="792"/>
      <c r="AM7" s="793"/>
      <c r="AN7" s="793"/>
      <c r="AO7" s="794"/>
      <c r="AP7" s="775" t="str">
        <f>'1_ENTREGA'!A4</f>
        <v>El (LA) CONTRATISTA se compromete con LA CONTRATANTE bajo su exclusiva responsabilidad, con completa autonomía técnica, directiva, administrativa y financiera, a prestar el servicio de Fumigación y control de plagas y roedores en todas las sedes, regionales, casas, haciendas y edificaciones propiedad de la Universidad de Antioquia, ubicadas en el departamento de Antioquia, bajo la modalidad de precios unitarios fijos, no reajustables.</v>
      </c>
      <c r="AQ7" s="776"/>
      <c r="AR7" s="776"/>
      <c r="AS7" s="776"/>
      <c r="AT7" s="776"/>
      <c r="AU7" s="776"/>
      <c r="AV7" s="688"/>
      <c r="AW7" s="688"/>
      <c r="AX7" s="688"/>
      <c r="AY7" s="688"/>
      <c r="AZ7" s="688"/>
      <c r="BA7" s="713"/>
      <c r="BB7" s="688"/>
      <c r="BC7" s="689"/>
      <c r="BD7" s="689"/>
      <c r="BE7" s="688"/>
      <c r="BF7" s="688"/>
      <c r="BG7" s="688"/>
      <c r="BJ7" s="792"/>
      <c r="BK7" s="793"/>
      <c r="BL7" s="793"/>
      <c r="BM7" s="794"/>
      <c r="BN7" s="775" t="str">
        <f>'1_ENTREGA'!A4</f>
        <v>El (LA) CONTRATISTA se compromete con LA CONTRATANTE bajo su exclusiva responsabilidad, con completa autonomía técnica, directiva, administrativa y financiera, a prestar el servicio de Fumigación y control de plagas y roedores en todas las sedes, regionales, casas, haciendas y edificaciones propiedad de la Universidad de Antioquia, ubicadas en el departamento de Antioquia, bajo la modalidad de precios unitarios fijos, no reajustables.</v>
      </c>
      <c r="BO7" s="776"/>
      <c r="BP7" s="776"/>
      <c r="BQ7" s="776"/>
      <c r="BR7" s="776"/>
      <c r="BS7" s="776"/>
      <c r="BT7" s="688"/>
      <c r="BU7" s="688"/>
      <c r="BV7" s="688"/>
      <c r="BW7" s="688"/>
      <c r="BX7" s="688"/>
      <c r="BY7" s="713"/>
      <c r="BZ7" s="688"/>
      <c r="CA7" s="689"/>
      <c r="CB7" s="689"/>
      <c r="CC7" s="688"/>
      <c r="CD7" s="688"/>
      <c r="CE7" s="688"/>
      <c r="CH7" s="792"/>
      <c r="CI7" s="793"/>
      <c r="CJ7" s="793"/>
      <c r="CK7" s="794"/>
      <c r="CL7" s="775" t="e">
        <f>'[1]1_ENTREGA'!$A$4</f>
        <v>#REF!</v>
      </c>
      <c r="CM7" s="776"/>
      <c r="CN7" s="776"/>
      <c r="CO7" s="777"/>
      <c r="CP7" s="713"/>
      <c r="CQ7" s="713"/>
      <c r="CR7" s="713"/>
      <c r="CS7" s="713"/>
      <c r="CT7" s="799"/>
      <c r="CU7" s="799"/>
      <c r="CV7" s="713"/>
      <c r="CW7" s="713"/>
      <c r="CX7" s="713"/>
      <c r="DA7" s="792"/>
      <c r="DB7" s="793"/>
      <c r="DC7" s="793"/>
      <c r="DD7" s="794"/>
      <c r="DE7" s="775" t="e">
        <f>'[1]1_ENTREGA'!$A$4</f>
        <v>#REF!</v>
      </c>
      <c r="DF7" s="776"/>
      <c r="DG7" s="776"/>
      <c r="DH7" s="777"/>
      <c r="DI7" s="713"/>
      <c r="DJ7" s="713"/>
      <c r="DK7" s="713"/>
      <c r="DL7" s="713"/>
      <c r="DM7" s="799"/>
      <c r="DN7" s="799"/>
      <c r="DO7" s="713"/>
      <c r="DP7" s="713"/>
      <c r="DQ7" s="713"/>
      <c r="DT7" s="792"/>
      <c r="DU7" s="793"/>
      <c r="DV7" s="793"/>
      <c r="DW7" s="794"/>
      <c r="DX7" s="775" t="e">
        <f>'[1]1_ENTREGA'!$A$4</f>
        <v>#REF!</v>
      </c>
      <c r="DY7" s="776"/>
      <c r="DZ7" s="776"/>
      <c r="EA7" s="777"/>
      <c r="EB7" s="713"/>
      <c r="EC7" s="713"/>
      <c r="ED7" s="713"/>
      <c r="EE7" s="713"/>
      <c r="EF7" s="799"/>
      <c r="EG7" s="799"/>
      <c r="EH7" s="713"/>
      <c r="EI7" s="713"/>
      <c r="EJ7" s="713"/>
      <c r="EM7" s="792"/>
      <c r="EN7" s="793"/>
      <c r="EO7" s="793"/>
      <c r="EP7" s="794"/>
      <c r="EQ7" s="775" t="e">
        <f>'[1]1_ENTREGA'!$A$4</f>
        <v>#REF!</v>
      </c>
      <c r="ER7" s="776"/>
      <c r="ES7" s="776"/>
      <c r="ET7" s="777"/>
      <c r="EU7" s="713"/>
      <c r="EV7" s="713"/>
      <c r="EW7" s="713"/>
      <c r="EX7" s="713"/>
      <c r="EY7" s="799"/>
      <c r="EZ7" s="799"/>
      <c r="FA7" s="713"/>
      <c r="FB7" s="713"/>
      <c r="FC7" s="713"/>
      <c r="FF7" s="792"/>
      <c r="FG7" s="793"/>
      <c r="FH7" s="793"/>
      <c r="FI7" s="794"/>
      <c r="FJ7" s="775" t="e">
        <f>'[1]1_ENTREGA'!$A$4</f>
        <v>#REF!</v>
      </c>
      <c r="FK7" s="776"/>
      <c r="FL7" s="776"/>
      <c r="FM7" s="777"/>
      <c r="FN7" s="713"/>
      <c r="FO7" s="713"/>
      <c r="FP7" s="713"/>
      <c r="FQ7" s="713"/>
      <c r="FR7" s="799"/>
      <c r="FS7" s="799"/>
      <c r="FT7" s="713"/>
      <c r="FU7" s="713"/>
      <c r="FV7" s="713"/>
      <c r="FY7" s="792"/>
      <c r="FZ7" s="793"/>
      <c r="GA7" s="793"/>
      <c r="GB7" s="794"/>
      <c r="GC7" s="775" t="e">
        <f>'[1]1_ENTREGA'!$A$4</f>
        <v>#REF!</v>
      </c>
      <c r="GD7" s="776"/>
      <c r="GE7" s="776"/>
      <c r="GF7" s="777"/>
      <c r="GG7" s="713"/>
      <c r="GH7" s="713"/>
      <c r="GI7" s="713"/>
      <c r="GJ7" s="713"/>
      <c r="GK7" s="799"/>
      <c r="GL7" s="799"/>
      <c r="GM7" s="713"/>
      <c r="GN7" s="713"/>
      <c r="GO7" s="713"/>
      <c r="GR7" s="792"/>
      <c r="GS7" s="793"/>
      <c r="GT7" s="793"/>
      <c r="GU7" s="794"/>
      <c r="GV7" s="775" t="e">
        <f>'[1]1_ENTREGA'!$A$4</f>
        <v>#REF!</v>
      </c>
      <c r="GW7" s="776"/>
      <c r="GX7" s="776"/>
      <c r="GY7" s="777"/>
      <c r="GZ7" s="713"/>
      <c r="HA7" s="713"/>
      <c r="HB7" s="713"/>
      <c r="HC7" s="713"/>
      <c r="HD7" s="799"/>
      <c r="HE7" s="799"/>
      <c r="HF7" s="713"/>
      <c r="HG7" s="713"/>
      <c r="HH7" s="713"/>
      <c r="HK7" s="792"/>
      <c r="HL7" s="793"/>
      <c r="HM7" s="793"/>
      <c r="HN7" s="794"/>
      <c r="HO7" s="775" t="e">
        <f>'[1]1_ENTREGA'!$A$4</f>
        <v>#REF!</v>
      </c>
      <c r="HP7" s="776"/>
      <c r="HQ7" s="776"/>
      <c r="HR7" s="777"/>
      <c r="HS7" s="713"/>
      <c r="HT7" s="713"/>
      <c r="HU7" s="713"/>
      <c r="HV7" s="713"/>
      <c r="HW7" s="799"/>
      <c r="HX7" s="799"/>
      <c r="HY7" s="713"/>
      <c r="HZ7" s="713"/>
      <c r="IA7" s="713"/>
      <c r="ID7" s="792"/>
      <c r="IE7" s="793"/>
      <c r="IF7" s="793"/>
      <c r="IG7" s="794"/>
      <c r="IH7" s="775" t="e">
        <f>'[1]1_ENTREGA'!$A$4</f>
        <v>#REF!</v>
      </c>
      <c r="II7" s="776"/>
      <c r="IJ7" s="776"/>
      <c r="IK7" s="777"/>
      <c r="IL7" s="713"/>
      <c r="IM7" s="713"/>
      <c r="IN7" s="713"/>
      <c r="IO7" s="713"/>
      <c r="IP7" s="799"/>
      <c r="IQ7" s="799"/>
      <c r="IR7" s="713"/>
      <c r="IS7" s="713"/>
      <c r="IT7" s="713"/>
      <c r="IW7" s="792"/>
      <c r="IX7" s="793"/>
      <c r="IY7" s="793"/>
      <c r="IZ7" s="794"/>
      <c r="JA7" s="775" t="e">
        <f>'[1]1_ENTREGA'!$A$4</f>
        <v>#REF!</v>
      </c>
      <c r="JB7" s="776"/>
      <c r="JC7" s="776"/>
      <c r="JD7" s="777"/>
      <c r="JE7" s="713"/>
      <c r="JF7" s="713"/>
      <c r="JG7" s="713"/>
      <c r="JH7" s="713"/>
      <c r="JI7" s="799"/>
      <c r="JJ7" s="799"/>
      <c r="JK7" s="713"/>
      <c r="JL7" s="713"/>
      <c r="JM7" s="713"/>
    </row>
    <row r="8" spans="2:273" ht="35.1" customHeight="1" thickTop="1" thickBot="1" x14ac:dyDescent="0.3">
      <c r="B8" s="781" t="s">
        <v>165</v>
      </c>
      <c r="C8" s="782"/>
      <c r="D8" s="782"/>
      <c r="E8" s="808"/>
      <c r="F8" s="809"/>
      <c r="G8" s="809"/>
      <c r="H8" s="809"/>
      <c r="I8" s="809"/>
      <c r="J8" s="809"/>
      <c r="K8" s="810"/>
      <c r="N8" s="792"/>
      <c r="O8" s="793"/>
      <c r="P8" s="793"/>
      <c r="Q8" s="794"/>
      <c r="R8" s="778"/>
      <c r="S8" s="779"/>
      <c r="T8" s="779"/>
      <c r="U8" s="779"/>
      <c r="V8" s="779"/>
      <c r="W8" s="779"/>
      <c r="X8" s="688"/>
      <c r="Y8" s="688"/>
      <c r="Z8" s="688"/>
      <c r="AA8" s="688"/>
      <c r="AB8" s="688"/>
      <c r="AC8" s="713"/>
      <c r="AD8" s="688"/>
      <c r="AE8" s="689"/>
      <c r="AF8" s="689"/>
      <c r="AG8" s="688"/>
      <c r="AH8" s="688"/>
      <c r="AI8" s="688"/>
      <c r="AL8" s="792"/>
      <c r="AM8" s="793"/>
      <c r="AN8" s="793"/>
      <c r="AO8" s="794"/>
      <c r="AP8" s="778"/>
      <c r="AQ8" s="779"/>
      <c r="AR8" s="779"/>
      <c r="AS8" s="779"/>
      <c r="AT8" s="779"/>
      <c r="AU8" s="779"/>
      <c r="AV8" s="688"/>
      <c r="AW8" s="688"/>
      <c r="AX8" s="688"/>
      <c r="AY8" s="688"/>
      <c r="AZ8" s="688"/>
      <c r="BA8" s="713"/>
      <c r="BB8" s="688"/>
      <c r="BC8" s="689"/>
      <c r="BD8" s="689"/>
      <c r="BE8" s="688"/>
      <c r="BF8" s="688"/>
      <c r="BG8" s="688"/>
      <c r="BJ8" s="792"/>
      <c r="BK8" s="793"/>
      <c r="BL8" s="793"/>
      <c r="BM8" s="794"/>
      <c r="BN8" s="778"/>
      <c r="BO8" s="779"/>
      <c r="BP8" s="779"/>
      <c r="BQ8" s="779"/>
      <c r="BR8" s="779"/>
      <c r="BS8" s="779"/>
      <c r="BT8" s="688"/>
      <c r="BU8" s="688"/>
      <c r="BV8" s="688"/>
      <c r="BW8" s="688"/>
      <c r="BX8" s="688"/>
      <c r="BY8" s="713"/>
      <c r="BZ8" s="688"/>
      <c r="CA8" s="689"/>
      <c r="CB8" s="689"/>
      <c r="CC8" s="688"/>
      <c r="CD8" s="688"/>
      <c r="CE8" s="688"/>
      <c r="CH8" s="792"/>
      <c r="CI8" s="793"/>
      <c r="CJ8" s="793"/>
      <c r="CK8" s="794"/>
      <c r="CL8" s="778"/>
      <c r="CM8" s="779"/>
      <c r="CN8" s="779"/>
      <c r="CO8" s="780"/>
      <c r="CP8" s="713"/>
      <c r="CQ8" s="713"/>
      <c r="CR8" s="713"/>
      <c r="CS8" s="713"/>
      <c r="CT8" s="799"/>
      <c r="CU8" s="799"/>
      <c r="CV8" s="713"/>
      <c r="CW8" s="713"/>
      <c r="CX8" s="713"/>
      <c r="DA8" s="792"/>
      <c r="DB8" s="793"/>
      <c r="DC8" s="793"/>
      <c r="DD8" s="794"/>
      <c r="DE8" s="778"/>
      <c r="DF8" s="779"/>
      <c r="DG8" s="779"/>
      <c r="DH8" s="780"/>
      <c r="DI8" s="713"/>
      <c r="DJ8" s="713"/>
      <c r="DK8" s="713"/>
      <c r="DL8" s="713"/>
      <c r="DM8" s="799"/>
      <c r="DN8" s="799"/>
      <c r="DO8" s="713"/>
      <c r="DP8" s="713"/>
      <c r="DQ8" s="713"/>
      <c r="DT8" s="792"/>
      <c r="DU8" s="793"/>
      <c r="DV8" s="793"/>
      <c r="DW8" s="794"/>
      <c r="DX8" s="778"/>
      <c r="DY8" s="779"/>
      <c r="DZ8" s="779"/>
      <c r="EA8" s="780"/>
      <c r="EB8" s="713"/>
      <c r="EC8" s="713"/>
      <c r="ED8" s="713"/>
      <c r="EE8" s="713"/>
      <c r="EF8" s="799"/>
      <c r="EG8" s="799"/>
      <c r="EH8" s="713"/>
      <c r="EI8" s="713"/>
      <c r="EJ8" s="713"/>
      <c r="EM8" s="792"/>
      <c r="EN8" s="793"/>
      <c r="EO8" s="793"/>
      <c r="EP8" s="794"/>
      <c r="EQ8" s="778"/>
      <c r="ER8" s="779"/>
      <c r="ES8" s="779"/>
      <c r="ET8" s="780"/>
      <c r="EU8" s="713"/>
      <c r="EV8" s="713"/>
      <c r="EW8" s="713"/>
      <c r="EX8" s="713"/>
      <c r="EY8" s="799"/>
      <c r="EZ8" s="799"/>
      <c r="FA8" s="713"/>
      <c r="FB8" s="713"/>
      <c r="FC8" s="713"/>
      <c r="FF8" s="792"/>
      <c r="FG8" s="793"/>
      <c r="FH8" s="793"/>
      <c r="FI8" s="794"/>
      <c r="FJ8" s="778"/>
      <c r="FK8" s="779"/>
      <c r="FL8" s="779"/>
      <c r="FM8" s="780"/>
      <c r="FN8" s="713"/>
      <c r="FO8" s="713"/>
      <c r="FP8" s="713"/>
      <c r="FQ8" s="713"/>
      <c r="FR8" s="799"/>
      <c r="FS8" s="799"/>
      <c r="FT8" s="713"/>
      <c r="FU8" s="713"/>
      <c r="FV8" s="713"/>
      <c r="FY8" s="792"/>
      <c r="FZ8" s="793"/>
      <c r="GA8" s="793"/>
      <c r="GB8" s="794"/>
      <c r="GC8" s="778"/>
      <c r="GD8" s="779"/>
      <c r="GE8" s="779"/>
      <c r="GF8" s="780"/>
      <c r="GG8" s="713"/>
      <c r="GH8" s="713"/>
      <c r="GI8" s="713"/>
      <c r="GJ8" s="713"/>
      <c r="GK8" s="799"/>
      <c r="GL8" s="799"/>
      <c r="GM8" s="713"/>
      <c r="GN8" s="713"/>
      <c r="GO8" s="713"/>
      <c r="GR8" s="792"/>
      <c r="GS8" s="793"/>
      <c r="GT8" s="793"/>
      <c r="GU8" s="794"/>
      <c r="GV8" s="778"/>
      <c r="GW8" s="779"/>
      <c r="GX8" s="779"/>
      <c r="GY8" s="780"/>
      <c r="GZ8" s="713"/>
      <c r="HA8" s="713"/>
      <c r="HB8" s="713"/>
      <c r="HC8" s="713"/>
      <c r="HD8" s="799"/>
      <c r="HE8" s="799"/>
      <c r="HF8" s="713"/>
      <c r="HG8" s="713"/>
      <c r="HH8" s="713"/>
      <c r="HK8" s="792"/>
      <c r="HL8" s="793"/>
      <c r="HM8" s="793"/>
      <c r="HN8" s="794"/>
      <c r="HO8" s="778"/>
      <c r="HP8" s="779"/>
      <c r="HQ8" s="779"/>
      <c r="HR8" s="780"/>
      <c r="HS8" s="713"/>
      <c r="HT8" s="713"/>
      <c r="HU8" s="713"/>
      <c r="HV8" s="713"/>
      <c r="HW8" s="799"/>
      <c r="HX8" s="799"/>
      <c r="HY8" s="713"/>
      <c r="HZ8" s="713"/>
      <c r="IA8" s="713"/>
      <c r="ID8" s="792"/>
      <c r="IE8" s="793"/>
      <c r="IF8" s="793"/>
      <c r="IG8" s="794"/>
      <c r="IH8" s="778"/>
      <c r="II8" s="779"/>
      <c r="IJ8" s="779"/>
      <c r="IK8" s="780"/>
      <c r="IL8" s="713"/>
      <c r="IM8" s="713"/>
      <c r="IN8" s="713"/>
      <c r="IO8" s="713"/>
      <c r="IP8" s="799"/>
      <c r="IQ8" s="799"/>
      <c r="IR8" s="713"/>
      <c r="IS8" s="713"/>
      <c r="IT8" s="713"/>
      <c r="IW8" s="792"/>
      <c r="IX8" s="793"/>
      <c r="IY8" s="793"/>
      <c r="IZ8" s="794"/>
      <c r="JA8" s="778"/>
      <c r="JB8" s="779"/>
      <c r="JC8" s="779"/>
      <c r="JD8" s="780"/>
      <c r="JE8" s="713"/>
      <c r="JF8" s="713"/>
      <c r="JG8" s="713"/>
      <c r="JH8" s="713"/>
      <c r="JI8" s="799"/>
      <c r="JJ8" s="799"/>
      <c r="JK8" s="713"/>
      <c r="JL8" s="713"/>
      <c r="JM8" s="713"/>
    </row>
    <row r="9" spans="2:273" ht="80.25" thickTop="1" thickBot="1" x14ac:dyDescent="0.3">
      <c r="B9" s="379" t="s">
        <v>166</v>
      </c>
      <c r="C9" s="380" t="s">
        <v>33</v>
      </c>
      <c r="D9" s="381" t="s">
        <v>227</v>
      </c>
      <c r="E9" s="381" t="s">
        <v>228</v>
      </c>
      <c r="F9" s="380" t="s">
        <v>229</v>
      </c>
      <c r="G9" s="380" t="s">
        <v>230</v>
      </c>
      <c r="H9" s="380" t="s">
        <v>231</v>
      </c>
      <c r="I9" s="380" t="s">
        <v>232</v>
      </c>
      <c r="J9" s="380" t="s">
        <v>233</v>
      </c>
      <c r="K9" s="380" t="s">
        <v>234</v>
      </c>
      <c r="N9" s="379" t="s">
        <v>166</v>
      </c>
      <c r="O9" s="380" t="s">
        <v>33</v>
      </c>
      <c r="P9" s="381" t="s">
        <v>227</v>
      </c>
      <c r="Q9" s="381" t="s">
        <v>228</v>
      </c>
      <c r="R9" s="380" t="s">
        <v>229</v>
      </c>
      <c r="S9" s="380" t="s">
        <v>230</v>
      </c>
      <c r="T9" s="380" t="s">
        <v>231</v>
      </c>
      <c r="U9" s="380" t="s">
        <v>232</v>
      </c>
      <c r="V9" s="380" t="s">
        <v>233</v>
      </c>
      <c r="W9" s="527" t="s">
        <v>234</v>
      </c>
      <c r="X9" s="688"/>
      <c r="Y9" s="688"/>
      <c r="Z9" s="688"/>
      <c r="AA9" s="688"/>
      <c r="AB9" s="688"/>
      <c r="AC9" s="713"/>
      <c r="AD9" s="688"/>
      <c r="AE9" s="689"/>
      <c r="AF9" s="689"/>
      <c r="AG9" s="688"/>
      <c r="AH9" s="688"/>
      <c r="AI9" s="688"/>
      <c r="AL9" s="464" t="s">
        <v>166</v>
      </c>
      <c r="AM9" s="465" t="s">
        <v>33</v>
      </c>
      <c r="AN9" s="466" t="s">
        <v>227</v>
      </c>
      <c r="AO9" s="466" t="s">
        <v>228</v>
      </c>
      <c r="AP9" s="465" t="s">
        <v>229</v>
      </c>
      <c r="AQ9" s="465" t="s">
        <v>230</v>
      </c>
      <c r="AR9" s="465" t="s">
        <v>231</v>
      </c>
      <c r="AS9" s="465" t="s">
        <v>232</v>
      </c>
      <c r="AT9" s="465" t="s">
        <v>233</v>
      </c>
      <c r="AU9" s="526" t="s">
        <v>234</v>
      </c>
      <c r="AV9" s="688"/>
      <c r="AW9" s="688"/>
      <c r="AX9" s="688"/>
      <c r="AY9" s="688"/>
      <c r="AZ9" s="688"/>
      <c r="BA9" s="713"/>
      <c r="BB9" s="688"/>
      <c r="BC9" s="689"/>
      <c r="BD9" s="689"/>
      <c r="BE9" s="688"/>
      <c r="BF9" s="688"/>
      <c r="BG9" s="688"/>
      <c r="BJ9" s="379" t="s">
        <v>166</v>
      </c>
      <c r="BK9" s="380" t="s">
        <v>33</v>
      </c>
      <c r="BL9" s="381" t="s">
        <v>227</v>
      </c>
      <c r="BM9" s="381" t="s">
        <v>228</v>
      </c>
      <c r="BN9" s="380" t="s">
        <v>229</v>
      </c>
      <c r="BO9" s="380" t="s">
        <v>230</v>
      </c>
      <c r="BP9" s="380" t="s">
        <v>231</v>
      </c>
      <c r="BQ9" s="380" t="s">
        <v>232</v>
      </c>
      <c r="BR9" s="380" t="s">
        <v>233</v>
      </c>
      <c r="BS9" s="527" t="s">
        <v>234</v>
      </c>
      <c r="BT9" s="688"/>
      <c r="BU9" s="688"/>
      <c r="BV9" s="688"/>
      <c r="BW9" s="688"/>
      <c r="BX9" s="688"/>
      <c r="BY9" s="713"/>
      <c r="BZ9" s="688"/>
      <c r="CA9" s="689"/>
      <c r="CB9" s="689"/>
      <c r="CC9" s="688"/>
      <c r="CD9" s="688"/>
      <c r="CE9" s="688"/>
      <c r="CH9" s="343"/>
      <c r="CI9" s="344"/>
      <c r="CJ9" s="344"/>
      <c r="CK9" s="344"/>
      <c r="CL9" s="345"/>
      <c r="CM9" s="346"/>
      <c r="CN9" s="346"/>
      <c r="CO9" s="347"/>
      <c r="CP9" s="801"/>
      <c r="CQ9" s="713"/>
      <c r="CR9" s="713"/>
      <c r="CS9" s="713"/>
      <c r="CT9" s="799"/>
      <c r="CU9" s="799"/>
      <c r="CV9" s="713"/>
      <c r="CW9" s="713"/>
      <c r="CX9" s="713"/>
      <c r="DA9" s="343"/>
      <c r="DB9" s="344"/>
      <c r="DC9" s="344"/>
      <c r="DD9" s="344"/>
      <c r="DE9" s="345"/>
      <c r="DF9" s="346"/>
      <c r="DG9" s="346"/>
      <c r="DH9" s="347"/>
      <c r="DI9" s="801"/>
      <c r="DJ9" s="713"/>
      <c r="DK9" s="713"/>
      <c r="DL9" s="713"/>
      <c r="DM9" s="799"/>
      <c r="DN9" s="799"/>
      <c r="DO9" s="713"/>
      <c r="DP9" s="713"/>
      <c r="DQ9" s="713"/>
      <c r="DT9" s="343"/>
      <c r="DU9" s="344"/>
      <c r="DV9" s="344"/>
      <c r="DW9" s="344"/>
      <c r="DX9" s="345"/>
      <c r="DY9" s="346"/>
      <c r="DZ9" s="346"/>
      <c r="EA9" s="347"/>
      <c r="EB9" s="801"/>
      <c r="EC9" s="713"/>
      <c r="ED9" s="713"/>
      <c r="EE9" s="713"/>
      <c r="EF9" s="799"/>
      <c r="EG9" s="799"/>
      <c r="EH9" s="713"/>
      <c r="EI9" s="713"/>
      <c r="EJ9" s="713"/>
      <c r="EM9" s="343"/>
      <c r="EN9" s="344"/>
      <c r="EO9" s="344"/>
      <c r="EP9" s="344"/>
      <c r="EQ9" s="345"/>
      <c r="ER9" s="346"/>
      <c r="ES9" s="346"/>
      <c r="ET9" s="347"/>
      <c r="EU9" s="801"/>
      <c r="EV9" s="713"/>
      <c r="EW9" s="713"/>
      <c r="EX9" s="713"/>
      <c r="EY9" s="799"/>
      <c r="EZ9" s="799"/>
      <c r="FA9" s="713"/>
      <c r="FB9" s="713"/>
      <c r="FC9" s="713"/>
      <c r="FF9" s="343"/>
      <c r="FG9" s="344"/>
      <c r="FH9" s="344"/>
      <c r="FI9" s="344"/>
      <c r="FJ9" s="345"/>
      <c r="FK9" s="346"/>
      <c r="FL9" s="346"/>
      <c r="FM9" s="347"/>
      <c r="FN9" s="801"/>
      <c r="FO9" s="713"/>
      <c r="FP9" s="713"/>
      <c r="FQ9" s="713"/>
      <c r="FR9" s="799"/>
      <c r="FS9" s="799"/>
      <c r="FT9" s="713"/>
      <c r="FU9" s="713"/>
      <c r="FV9" s="713"/>
      <c r="FY9" s="343"/>
      <c r="FZ9" s="344"/>
      <c r="GA9" s="344"/>
      <c r="GB9" s="344"/>
      <c r="GC9" s="345"/>
      <c r="GD9" s="346"/>
      <c r="GE9" s="346"/>
      <c r="GF9" s="347"/>
      <c r="GG9" s="801"/>
      <c r="GH9" s="713"/>
      <c r="GI9" s="713"/>
      <c r="GJ9" s="713"/>
      <c r="GK9" s="799"/>
      <c r="GL9" s="799"/>
      <c r="GM9" s="713"/>
      <c r="GN9" s="713"/>
      <c r="GO9" s="713"/>
      <c r="GR9" s="343"/>
      <c r="GS9" s="344"/>
      <c r="GT9" s="344"/>
      <c r="GU9" s="344"/>
      <c r="GV9" s="345"/>
      <c r="GW9" s="346"/>
      <c r="GX9" s="346"/>
      <c r="GY9" s="347"/>
      <c r="GZ9" s="801"/>
      <c r="HA9" s="713"/>
      <c r="HB9" s="713"/>
      <c r="HC9" s="713"/>
      <c r="HD9" s="799"/>
      <c r="HE9" s="799"/>
      <c r="HF9" s="713"/>
      <c r="HG9" s="713"/>
      <c r="HH9" s="713"/>
      <c r="HK9" s="343"/>
      <c r="HL9" s="344"/>
      <c r="HM9" s="344"/>
      <c r="HN9" s="344"/>
      <c r="HO9" s="345"/>
      <c r="HP9" s="346"/>
      <c r="HQ9" s="346"/>
      <c r="HR9" s="347"/>
      <c r="HS9" s="801"/>
      <c r="HT9" s="713"/>
      <c r="HU9" s="713"/>
      <c r="HV9" s="713"/>
      <c r="HW9" s="799"/>
      <c r="HX9" s="799"/>
      <c r="HY9" s="713"/>
      <c r="HZ9" s="713"/>
      <c r="IA9" s="713"/>
      <c r="ID9" s="343"/>
      <c r="IE9" s="344"/>
      <c r="IF9" s="344"/>
      <c r="IG9" s="344"/>
      <c r="IH9" s="345"/>
      <c r="II9" s="346"/>
      <c r="IJ9" s="346"/>
      <c r="IK9" s="347"/>
      <c r="IL9" s="801"/>
      <c r="IM9" s="713"/>
      <c r="IN9" s="713"/>
      <c r="IO9" s="713"/>
      <c r="IP9" s="799"/>
      <c r="IQ9" s="799"/>
      <c r="IR9" s="713"/>
      <c r="IS9" s="713"/>
      <c r="IT9" s="713"/>
      <c r="IV9" s="343"/>
      <c r="IW9" s="344"/>
      <c r="IX9" s="344"/>
      <c r="IY9" s="344"/>
      <c r="IZ9" s="345"/>
      <c r="JA9" s="346"/>
      <c r="JB9" s="346"/>
      <c r="JC9" s="347"/>
      <c r="JD9" s="347"/>
      <c r="JE9" s="801"/>
      <c r="JF9" s="713"/>
      <c r="JG9" s="713"/>
      <c r="JH9" s="713"/>
      <c r="JI9" s="799"/>
      <c r="JJ9" s="799"/>
      <c r="JK9" s="713"/>
      <c r="JL9" s="713"/>
      <c r="JM9" s="713"/>
    </row>
    <row r="10" spans="2:273" ht="18" thickTop="1" thickBot="1" x14ac:dyDescent="0.3">
      <c r="B10" s="382"/>
      <c r="C10" s="383" t="s">
        <v>235</v>
      </c>
      <c r="D10" s="702" t="s">
        <v>236</v>
      </c>
      <c r="E10" s="702"/>
      <c r="F10" s="702"/>
      <c r="G10" s="702"/>
      <c r="H10" s="702"/>
      <c r="I10" s="702"/>
      <c r="J10" s="702"/>
      <c r="K10" s="702"/>
      <c r="N10" s="382"/>
      <c r="O10" s="383" t="s">
        <v>235</v>
      </c>
      <c r="P10" s="702" t="s">
        <v>236</v>
      </c>
      <c r="Q10" s="702"/>
      <c r="R10" s="702"/>
      <c r="S10" s="702"/>
      <c r="T10" s="702"/>
      <c r="U10" s="702"/>
      <c r="V10" s="702"/>
      <c r="W10" s="747"/>
      <c r="X10" s="688"/>
      <c r="Y10" s="688"/>
      <c r="Z10" s="688"/>
      <c r="AA10" s="688"/>
      <c r="AB10" s="688"/>
      <c r="AC10" s="714"/>
      <c r="AD10" s="688"/>
      <c r="AE10" s="689"/>
      <c r="AF10" s="689"/>
      <c r="AG10" s="688"/>
      <c r="AH10" s="688"/>
      <c r="AI10" s="688"/>
      <c r="AL10" s="467"/>
      <c r="AM10" s="468" t="s">
        <v>235</v>
      </c>
      <c r="AN10" s="725" t="s">
        <v>236</v>
      </c>
      <c r="AO10" s="726"/>
      <c r="AP10" s="726"/>
      <c r="AQ10" s="726"/>
      <c r="AR10" s="726"/>
      <c r="AS10" s="726"/>
      <c r="AT10" s="726"/>
      <c r="AU10" s="726"/>
      <c r="AV10" s="688"/>
      <c r="AW10" s="688"/>
      <c r="AX10" s="688"/>
      <c r="AY10" s="688"/>
      <c r="AZ10" s="688"/>
      <c r="BA10" s="714"/>
      <c r="BB10" s="688"/>
      <c r="BC10" s="689"/>
      <c r="BD10" s="689"/>
      <c r="BE10" s="688"/>
      <c r="BF10" s="688"/>
      <c r="BG10" s="688"/>
      <c r="BJ10" s="382"/>
      <c r="BK10" s="383" t="s">
        <v>235</v>
      </c>
      <c r="BL10" s="702" t="s">
        <v>236</v>
      </c>
      <c r="BM10" s="702"/>
      <c r="BN10" s="702"/>
      <c r="BO10" s="702"/>
      <c r="BP10" s="702"/>
      <c r="BQ10" s="702"/>
      <c r="BR10" s="702"/>
      <c r="BS10" s="747"/>
      <c r="BT10" s="688"/>
      <c r="BU10" s="688"/>
      <c r="BV10" s="688"/>
      <c r="BW10" s="688"/>
      <c r="BX10" s="688"/>
      <c r="BY10" s="714"/>
      <c r="BZ10" s="688"/>
      <c r="CA10" s="689"/>
      <c r="CB10" s="689"/>
      <c r="CC10" s="688"/>
      <c r="CD10" s="688"/>
      <c r="CE10" s="688"/>
      <c r="CH10" s="340"/>
      <c r="CI10" s="340"/>
      <c r="CJ10" s="348"/>
      <c r="CK10" s="349"/>
      <c r="CL10" s="350"/>
      <c r="CM10" s="351"/>
      <c r="CN10" s="352"/>
      <c r="CO10" s="353"/>
      <c r="CP10" s="801"/>
      <c r="CQ10" s="713"/>
      <c r="CR10" s="713"/>
      <c r="CS10" s="713"/>
      <c r="CT10" s="799"/>
      <c r="CU10" s="799"/>
      <c r="CV10" s="713"/>
      <c r="CW10" s="713"/>
      <c r="CX10" s="713"/>
      <c r="DA10" s="340"/>
      <c r="DB10" s="340"/>
      <c r="DC10" s="348"/>
      <c r="DD10" s="349"/>
      <c r="DE10" s="350"/>
      <c r="DF10" s="351"/>
      <c r="DG10" s="352"/>
      <c r="DH10" s="353"/>
      <c r="DI10" s="801"/>
      <c r="DJ10" s="713"/>
      <c r="DK10" s="713"/>
      <c r="DL10" s="713"/>
      <c r="DM10" s="799"/>
      <c r="DN10" s="799"/>
      <c r="DO10" s="713"/>
      <c r="DP10" s="713"/>
      <c r="DQ10" s="713"/>
      <c r="DT10" s="340"/>
      <c r="DU10" s="340"/>
      <c r="DV10" s="348"/>
      <c r="DW10" s="349"/>
      <c r="DX10" s="350"/>
      <c r="DY10" s="351"/>
      <c r="DZ10" s="352"/>
      <c r="EA10" s="353"/>
      <c r="EB10" s="801"/>
      <c r="EC10" s="713"/>
      <c r="ED10" s="713"/>
      <c r="EE10" s="713"/>
      <c r="EF10" s="799"/>
      <c r="EG10" s="799"/>
      <c r="EH10" s="713"/>
      <c r="EI10" s="713"/>
      <c r="EJ10" s="713"/>
      <c r="EM10" s="340"/>
      <c r="EN10" s="340"/>
      <c r="EO10" s="348"/>
      <c r="EP10" s="349"/>
      <c r="EQ10" s="350"/>
      <c r="ER10" s="351"/>
      <c r="ES10" s="352"/>
      <c r="ET10" s="353"/>
      <c r="EU10" s="801"/>
      <c r="EV10" s="713"/>
      <c r="EW10" s="713"/>
      <c r="EX10" s="713"/>
      <c r="EY10" s="799"/>
      <c r="EZ10" s="799"/>
      <c r="FA10" s="713"/>
      <c r="FB10" s="713"/>
      <c r="FC10" s="713"/>
      <c r="FF10" s="340"/>
      <c r="FG10" s="340"/>
      <c r="FH10" s="348"/>
      <c r="FI10" s="349"/>
      <c r="FJ10" s="350"/>
      <c r="FK10" s="351"/>
      <c r="FL10" s="352"/>
      <c r="FM10" s="353"/>
      <c r="FN10" s="801"/>
      <c r="FO10" s="713"/>
      <c r="FP10" s="713"/>
      <c r="FQ10" s="713"/>
      <c r="FR10" s="799"/>
      <c r="FS10" s="799"/>
      <c r="FT10" s="713"/>
      <c r="FU10" s="713"/>
      <c r="FV10" s="713"/>
      <c r="FY10" s="340"/>
      <c r="FZ10" s="340"/>
      <c r="GA10" s="348"/>
      <c r="GB10" s="349"/>
      <c r="GC10" s="350"/>
      <c r="GD10" s="351"/>
      <c r="GE10" s="352"/>
      <c r="GF10" s="353"/>
      <c r="GG10" s="801"/>
      <c r="GH10" s="713"/>
      <c r="GI10" s="713"/>
      <c r="GJ10" s="713"/>
      <c r="GK10" s="799"/>
      <c r="GL10" s="799"/>
      <c r="GM10" s="713"/>
      <c r="GN10" s="713"/>
      <c r="GO10" s="713"/>
      <c r="GR10" s="340"/>
      <c r="GS10" s="340"/>
      <c r="GT10" s="348"/>
      <c r="GU10" s="349"/>
      <c r="GV10" s="350"/>
      <c r="GW10" s="351"/>
      <c r="GX10" s="352"/>
      <c r="GY10" s="353"/>
      <c r="GZ10" s="801"/>
      <c r="HA10" s="713"/>
      <c r="HB10" s="713"/>
      <c r="HC10" s="713"/>
      <c r="HD10" s="799"/>
      <c r="HE10" s="799"/>
      <c r="HF10" s="713"/>
      <c r="HG10" s="713"/>
      <c r="HH10" s="713"/>
      <c r="HK10" s="340"/>
      <c r="HL10" s="340"/>
      <c r="HM10" s="348"/>
      <c r="HN10" s="349"/>
      <c r="HO10" s="350"/>
      <c r="HP10" s="351"/>
      <c r="HQ10" s="352"/>
      <c r="HR10" s="353"/>
      <c r="HS10" s="801"/>
      <c r="HT10" s="713"/>
      <c r="HU10" s="713"/>
      <c r="HV10" s="713"/>
      <c r="HW10" s="799"/>
      <c r="HX10" s="799"/>
      <c r="HY10" s="713"/>
      <c r="HZ10" s="713"/>
      <c r="IA10" s="713"/>
      <c r="ID10" s="340"/>
      <c r="IE10" s="340"/>
      <c r="IF10" s="348"/>
      <c r="IG10" s="349"/>
      <c r="IH10" s="350"/>
      <c r="II10" s="351"/>
      <c r="IJ10" s="352"/>
      <c r="IK10" s="353"/>
      <c r="IL10" s="801"/>
      <c r="IM10" s="713"/>
      <c r="IN10" s="713"/>
      <c r="IO10" s="713"/>
      <c r="IP10" s="799"/>
      <c r="IQ10" s="799"/>
      <c r="IR10" s="713"/>
      <c r="IS10" s="713"/>
      <c r="IT10" s="713"/>
      <c r="IV10" s="340"/>
      <c r="IW10" s="340"/>
      <c r="IX10" s="348"/>
      <c r="IY10" s="349"/>
      <c r="IZ10" s="350"/>
      <c r="JA10" s="351"/>
      <c r="JB10" s="352"/>
      <c r="JC10" s="353"/>
      <c r="JD10" s="353"/>
      <c r="JE10" s="801"/>
      <c r="JF10" s="713"/>
      <c r="JG10" s="713"/>
      <c r="JH10" s="713"/>
      <c r="JI10" s="799"/>
      <c r="JJ10" s="799"/>
      <c r="JK10" s="713"/>
      <c r="JL10" s="713"/>
      <c r="JM10" s="713"/>
    </row>
    <row r="11" spans="2:273" ht="64.5" thickTop="1" thickBot="1" x14ac:dyDescent="0.3">
      <c r="B11" s="384" t="str">
        <f>IF(K11&gt;=3900000,"R","NR")</f>
        <v>NR</v>
      </c>
      <c r="C11" s="385" t="s">
        <v>237</v>
      </c>
      <c r="D11" s="386" t="s">
        <v>238</v>
      </c>
      <c r="E11" s="387" t="s">
        <v>239</v>
      </c>
      <c r="F11" s="387" t="s">
        <v>240</v>
      </c>
      <c r="G11" s="388">
        <v>5109</v>
      </c>
      <c r="H11" s="388" t="s">
        <v>241</v>
      </c>
      <c r="I11" s="389">
        <v>58</v>
      </c>
      <c r="J11" s="390">
        <v>0</v>
      </c>
      <c r="K11" s="391">
        <f>I11*J11</f>
        <v>0</v>
      </c>
      <c r="N11" s="384" t="str">
        <f>IF(W11&gt;=3900000,"R","NR")</f>
        <v>R</v>
      </c>
      <c r="O11" s="385" t="s">
        <v>237</v>
      </c>
      <c r="P11" s="386" t="s">
        <v>238</v>
      </c>
      <c r="Q11" s="387" t="s">
        <v>239</v>
      </c>
      <c r="R11" s="387" t="s">
        <v>240</v>
      </c>
      <c r="S11" s="388">
        <v>5109</v>
      </c>
      <c r="T11" s="388" t="s">
        <v>241</v>
      </c>
      <c r="U11" s="389">
        <v>58</v>
      </c>
      <c r="V11" s="390">
        <v>900000</v>
      </c>
      <c r="W11" s="391">
        <f>U11*V11</f>
        <v>52200000</v>
      </c>
      <c r="X11" s="335">
        <f t="shared" ref="X11:X40" si="0">IFERROR(IF(EXACT(VLOOKUP(O11,Propuesta_0,1,FALSE),O11),1,0),0)</f>
        <v>1</v>
      </c>
      <c r="Y11" s="108">
        <f t="shared" ref="Y11:Y40" si="1">IFERROR(IF(EXACT(VLOOKUP(O11,Propuesta_0,2,FALSE),P11),1,0),0)</f>
        <v>1</v>
      </c>
      <c r="Z11" s="108">
        <f t="shared" ref="Z11:Z40" si="2">IFERROR(IF(EXACT(VLOOKUP(O11,Propuesta_0,3,FALSE),Q11),1,0),0)</f>
        <v>1</v>
      </c>
      <c r="AA11" s="108">
        <f t="shared" ref="AA11:AA40" si="3">IFERROR(IF(EXACT(VLOOKUP(O11,Propuesta_0,4,FALSE),R11),1,0),0)</f>
        <v>1</v>
      </c>
      <c r="AB11" s="108">
        <f t="shared" ref="AB11:AB40" si="4">IFERROR(IF(EXACT(VLOOKUP(O11,Propuesta_0,5,FALSE),S11),1,0),0)</f>
        <v>1</v>
      </c>
      <c r="AC11" s="108">
        <f t="shared" ref="AC11:AC40" si="5">IFERROR(IF(EXACT(VLOOKUP(O11,Propuesta_0,6,FALSE),T11),1,0),0)</f>
        <v>1</v>
      </c>
      <c r="AD11" s="108">
        <f t="shared" ref="AD11:AD40" si="6">IFERROR(IF(EXACT(VLOOKUP(O11,Propuesta_0,7,FALSE),U11),1,0),0)</f>
        <v>1</v>
      </c>
      <c r="AE11" s="108">
        <f>IFERROR(IF(V11&lt;=0,0,1),0)</f>
        <v>1</v>
      </c>
      <c r="AF11" s="108">
        <f>IFERROR(IF(W11&lt;=0,0,1),0)</f>
        <v>1</v>
      </c>
      <c r="AG11" s="108">
        <f>PRODUCT(X11:AF11)</f>
        <v>1</v>
      </c>
      <c r="AH11" s="109">
        <f>ROUND(W11,0)</f>
        <v>52200000</v>
      </c>
      <c r="AI11" s="110">
        <f>W11-AH11</f>
        <v>0</v>
      </c>
      <c r="AL11" s="469" t="str">
        <f t="shared" ref="AL11:AL40" si="7">IF(AU11&gt;=3900000,"R","NR")</f>
        <v>R</v>
      </c>
      <c r="AM11" s="470" t="s">
        <v>237</v>
      </c>
      <c r="AN11" s="471" t="s">
        <v>238</v>
      </c>
      <c r="AO11" s="472" t="s">
        <v>239</v>
      </c>
      <c r="AP11" s="472" t="s">
        <v>374</v>
      </c>
      <c r="AQ11" s="473">
        <v>5109</v>
      </c>
      <c r="AR11" s="473" t="s">
        <v>241</v>
      </c>
      <c r="AS11" s="474">
        <v>58</v>
      </c>
      <c r="AT11" s="475">
        <v>161964.54999999999</v>
      </c>
      <c r="AU11" s="476">
        <f>AS11*AT11</f>
        <v>9393943.8999999985</v>
      </c>
      <c r="AV11" s="335">
        <f t="shared" ref="AV11:AV40" si="8">IFERROR(IF(EXACT(VLOOKUP(AM11,Propuesta_0,1,FALSE),AM11),1,0),0)</f>
        <v>1</v>
      </c>
      <c r="AW11" s="108">
        <f t="shared" ref="AW11:AW40" si="9">IFERROR(IF(EXACT(VLOOKUP(AM11,Propuesta_0,2,FALSE),AN11),1,0),0)</f>
        <v>1</v>
      </c>
      <c r="AX11" s="108">
        <f t="shared" ref="AX11:AX40" si="10">IFERROR(IF(EXACT(VLOOKUP(AM11,Propuesta_0,3,FALSE),AO11),1,0),0)</f>
        <v>1</v>
      </c>
      <c r="AY11" s="108">
        <f t="shared" ref="AY11:AY40" si="11">IFERROR(IF(EXACT(VLOOKUP(AM11,Propuesta_0,4,FALSE),AP11),1,0),0)</f>
        <v>1</v>
      </c>
      <c r="AZ11" s="108">
        <f t="shared" ref="AZ11:AZ40" si="12">IFERROR(IF(EXACT(VLOOKUP(AM11,Propuesta_0,5,FALSE),AQ11),1,0),0)</f>
        <v>1</v>
      </c>
      <c r="BA11" s="108">
        <f t="shared" ref="BA11:BA40" si="13">IFERROR(IF(EXACT(VLOOKUP(AM11,Propuesta_0,6,FALSE),AR11),1,0),0)</f>
        <v>1</v>
      </c>
      <c r="BB11" s="108">
        <f t="shared" ref="BB11:BB40" si="14">IFERROR(IF(EXACT(VLOOKUP(AM11,Propuesta_0,7,FALSE),AS11),1,0),0)</f>
        <v>1</v>
      </c>
      <c r="BC11" s="108">
        <f>IFERROR(IF(AT11&lt;=0,0,1),0)</f>
        <v>1</v>
      </c>
      <c r="BD11" s="108">
        <f>IFERROR(IF(AU11&lt;=0,0,1),0)</f>
        <v>1</v>
      </c>
      <c r="BE11" s="108">
        <f>PRODUCT(AV11:BD11)</f>
        <v>1</v>
      </c>
      <c r="BF11" s="109">
        <f>ROUND(AU11,0)</f>
        <v>9393944</v>
      </c>
      <c r="BG11" s="110">
        <f>AU11-BF11</f>
        <v>-0.10000000149011612</v>
      </c>
      <c r="BJ11" s="384" t="str">
        <f>IF(BS11&gt;=3900000,"R","NR")</f>
        <v>R</v>
      </c>
      <c r="BK11" s="385" t="s">
        <v>237</v>
      </c>
      <c r="BL11" s="386" t="s">
        <v>238</v>
      </c>
      <c r="BM11" s="387" t="s">
        <v>239</v>
      </c>
      <c r="BN11" s="387" t="s">
        <v>240</v>
      </c>
      <c r="BO11" s="388">
        <v>5109</v>
      </c>
      <c r="BP11" s="388" t="s">
        <v>241</v>
      </c>
      <c r="BQ11" s="389">
        <v>58</v>
      </c>
      <c r="BR11" s="390">
        <v>550000</v>
      </c>
      <c r="BS11" s="391">
        <f>BQ11*BR11</f>
        <v>31900000</v>
      </c>
      <c r="BT11" s="335">
        <f t="shared" ref="BT11:BT40" si="15">IFERROR(IF(EXACT(VLOOKUP(BK11,Propuesta_0,1,FALSE),BK11),1,0),0)</f>
        <v>1</v>
      </c>
      <c r="BU11" s="108">
        <f t="shared" ref="BU11:BU40" si="16">IFERROR(IF(EXACT(VLOOKUP(BK11,Propuesta_0,2,FALSE),BL11),1,0),0)</f>
        <v>1</v>
      </c>
      <c r="BV11" s="108">
        <f t="shared" ref="BV11:BV40" si="17">IFERROR(IF(EXACT(VLOOKUP(BK11,Propuesta_0,3,FALSE),BM11),1,0),0)</f>
        <v>1</v>
      </c>
      <c r="BW11" s="108">
        <f t="shared" ref="BW11:BW40" si="18">IFERROR(IF(EXACT(VLOOKUP(BK11,Propuesta_0,4,FALSE),BN11),1,0),0)</f>
        <v>1</v>
      </c>
      <c r="BX11" s="108">
        <f t="shared" ref="BX11:BX40" si="19">IFERROR(IF(EXACT(VLOOKUP(BK11,Propuesta_0,5,FALSE),BO11),1,0),0)</f>
        <v>1</v>
      </c>
      <c r="BY11" s="108">
        <f t="shared" ref="BY11:BY40" si="20">IFERROR(IF(EXACT(VLOOKUP(BK11,Propuesta_0,6,FALSE),BP11),1,0),0)</f>
        <v>1</v>
      </c>
      <c r="BZ11" s="108">
        <f t="shared" ref="BZ11:BZ40" si="21">IFERROR(IF(EXACT(VLOOKUP(BK11,Propuesta_0,7,FALSE),BQ11),1,0),0)</f>
        <v>1</v>
      </c>
      <c r="CA11" s="108">
        <f>IFERROR(IF(BR11&lt;=0,0,1),0)</f>
        <v>1</v>
      </c>
      <c r="CB11" s="108">
        <f>IFERROR(IF(BS11&lt;=0,0,1),0)</f>
        <v>1</v>
      </c>
      <c r="CC11" s="108">
        <f>PRODUCT(BT11:CB11)</f>
        <v>1</v>
      </c>
      <c r="CD11" s="109">
        <f>ROUND(BS11,0)</f>
        <v>31900000</v>
      </c>
      <c r="CE11" s="110">
        <f>BS11-CD11</f>
        <v>0</v>
      </c>
      <c r="CH11" s="340"/>
      <c r="CI11" s="340"/>
      <c r="CJ11" s="348"/>
      <c r="CK11" s="349"/>
      <c r="CL11" s="350"/>
      <c r="CM11" s="351"/>
      <c r="CN11" s="352"/>
      <c r="CO11" s="342"/>
      <c r="CP11" s="802"/>
      <c r="CQ11" s="714"/>
      <c r="CR11" s="714"/>
      <c r="CS11" s="714"/>
      <c r="CT11" s="800"/>
      <c r="CU11" s="800"/>
      <c r="CV11" s="714"/>
      <c r="CW11" s="714"/>
      <c r="CX11" s="714"/>
      <c r="DA11" s="340"/>
      <c r="DB11" s="340"/>
      <c r="DC11" s="348"/>
      <c r="DD11" s="349"/>
      <c r="DE11" s="350"/>
      <c r="DF11" s="351"/>
      <c r="DG11" s="352"/>
      <c r="DH11" s="342"/>
      <c r="DI11" s="802"/>
      <c r="DJ11" s="714"/>
      <c r="DK11" s="714"/>
      <c r="DL11" s="714"/>
      <c r="DM11" s="800"/>
      <c r="DN11" s="800"/>
      <c r="DO11" s="714"/>
      <c r="DP11" s="714"/>
      <c r="DQ11" s="714"/>
      <c r="DT11" s="340"/>
      <c r="DU11" s="340"/>
      <c r="DV11" s="348"/>
      <c r="DW11" s="349"/>
      <c r="DX11" s="350"/>
      <c r="DY11" s="351"/>
      <c r="DZ11" s="352"/>
      <c r="EA11" s="342"/>
      <c r="EB11" s="802"/>
      <c r="EC11" s="714"/>
      <c r="ED11" s="714"/>
      <c r="EE11" s="714"/>
      <c r="EF11" s="800"/>
      <c r="EG11" s="800"/>
      <c r="EH11" s="714"/>
      <c r="EI11" s="714"/>
      <c r="EJ11" s="714"/>
      <c r="EM11" s="340"/>
      <c r="EN11" s="340"/>
      <c r="EO11" s="348"/>
      <c r="EP11" s="349"/>
      <c r="EQ11" s="350"/>
      <c r="ER11" s="351"/>
      <c r="ES11" s="352"/>
      <c r="ET11" s="342"/>
      <c r="EU11" s="802"/>
      <c r="EV11" s="714"/>
      <c r="EW11" s="714"/>
      <c r="EX11" s="714"/>
      <c r="EY11" s="800"/>
      <c r="EZ11" s="800"/>
      <c r="FA11" s="714"/>
      <c r="FB11" s="714"/>
      <c r="FC11" s="714"/>
      <c r="FF11" s="340"/>
      <c r="FG11" s="340"/>
      <c r="FH11" s="348"/>
      <c r="FI11" s="349"/>
      <c r="FJ11" s="350"/>
      <c r="FK11" s="351"/>
      <c r="FL11" s="352"/>
      <c r="FM11" s="342"/>
      <c r="FN11" s="802"/>
      <c r="FO11" s="714"/>
      <c r="FP11" s="714"/>
      <c r="FQ11" s="714"/>
      <c r="FR11" s="800"/>
      <c r="FS11" s="800"/>
      <c r="FT11" s="714"/>
      <c r="FU11" s="714"/>
      <c r="FV11" s="714"/>
      <c r="FY11" s="340"/>
      <c r="FZ11" s="340"/>
      <c r="GA11" s="348"/>
      <c r="GB11" s="349"/>
      <c r="GC11" s="350"/>
      <c r="GD11" s="351"/>
      <c r="GE11" s="352"/>
      <c r="GF11" s="342"/>
      <c r="GG11" s="802"/>
      <c r="GH11" s="714"/>
      <c r="GI11" s="714"/>
      <c r="GJ11" s="714"/>
      <c r="GK11" s="800"/>
      <c r="GL11" s="800"/>
      <c r="GM11" s="714"/>
      <c r="GN11" s="714"/>
      <c r="GO11" s="714"/>
      <c r="GR11" s="340"/>
      <c r="GS11" s="340"/>
      <c r="GT11" s="348"/>
      <c r="GU11" s="349"/>
      <c r="GV11" s="350"/>
      <c r="GW11" s="351"/>
      <c r="GX11" s="352"/>
      <c r="GY11" s="342"/>
      <c r="GZ11" s="802"/>
      <c r="HA11" s="714"/>
      <c r="HB11" s="714"/>
      <c r="HC11" s="714"/>
      <c r="HD11" s="800"/>
      <c r="HE11" s="800"/>
      <c r="HF11" s="714"/>
      <c r="HG11" s="714"/>
      <c r="HH11" s="714"/>
      <c r="HK11" s="340"/>
      <c r="HL11" s="340"/>
      <c r="HM11" s="348"/>
      <c r="HN11" s="349"/>
      <c r="HO11" s="350"/>
      <c r="HP11" s="351"/>
      <c r="HQ11" s="352"/>
      <c r="HR11" s="342"/>
      <c r="HS11" s="802"/>
      <c r="HT11" s="714"/>
      <c r="HU11" s="714"/>
      <c r="HV11" s="714"/>
      <c r="HW11" s="800"/>
      <c r="HX11" s="800"/>
      <c r="HY11" s="714"/>
      <c r="HZ11" s="714"/>
      <c r="IA11" s="714"/>
      <c r="ID11" s="340"/>
      <c r="IE11" s="340"/>
      <c r="IF11" s="348"/>
      <c r="IG11" s="349"/>
      <c r="IH11" s="350"/>
      <c r="II11" s="351"/>
      <c r="IJ11" s="352"/>
      <c r="IK11" s="342"/>
      <c r="IL11" s="802"/>
      <c r="IM11" s="714"/>
      <c r="IN11" s="714"/>
      <c r="IO11" s="714"/>
      <c r="IP11" s="800"/>
      <c r="IQ11" s="800"/>
      <c r="IR11" s="714"/>
      <c r="IS11" s="714"/>
      <c r="IT11" s="714"/>
      <c r="IV11" s="340"/>
      <c r="IW11" s="340"/>
      <c r="IX11" s="348"/>
      <c r="IY11" s="349"/>
      <c r="IZ11" s="350"/>
      <c r="JA11" s="351"/>
      <c r="JB11" s="352"/>
      <c r="JC11" s="342"/>
      <c r="JD11" s="342"/>
      <c r="JE11" s="802"/>
      <c r="JF11" s="714"/>
      <c r="JG11" s="714"/>
      <c r="JH11" s="714"/>
      <c r="JI11" s="800"/>
      <c r="JJ11" s="800"/>
      <c r="JK11" s="714"/>
      <c r="JL11" s="714"/>
      <c r="JM11" s="714"/>
    </row>
    <row r="12" spans="2:273" ht="63.75" thickTop="1" x14ac:dyDescent="0.25">
      <c r="B12" s="384" t="str">
        <f t="shared" ref="B12:B40" si="22">IF(K12&gt;=3900000,"R","NR")</f>
        <v>NR</v>
      </c>
      <c r="C12" s="385" t="s">
        <v>242</v>
      </c>
      <c r="D12" s="386" t="s">
        <v>243</v>
      </c>
      <c r="E12" s="387" t="s">
        <v>244</v>
      </c>
      <c r="F12" s="387" t="s">
        <v>245</v>
      </c>
      <c r="G12" s="388">
        <v>238.5</v>
      </c>
      <c r="H12" s="388" t="s">
        <v>241</v>
      </c>
      <c r="I12" s="389">
        <v>16</v>
      </c>
      <c r="J12" s="390">
        <v>0</v>
      </c>
      <c r="K12" s="391">
        <f t="shared" ref="K12:K34" si="23">SUM(I12*J12)</f>
        <v>0</v>
      </c>
      <c r="N12" s="384" t="str">
        <f t="shared" ref="N12:N40" si="24">IF(W12&gt;=3900000,"R","NR")</f>
        <v>R</v>
      </c>
      <c r="O12" s="385" t="s">
        <v>242</v>
      </c>
      <c r="P12" s="386" t="s">
        <v>243</v>
      </c>
      <c r="Q12" s="387" t="s">
        <v>244</v>
      </c>
      <c r="R12" s="387" t="s">
        <v>245</v>
      </c>
      <c r="S12" s="388">
        <v>238.5</v>
      </c>
      <c r="T12" s="388" t="s">
        <v>241</v>
      </c>
      <c r="U12" s="389">
        <v>16</v>
      </c>
      <c r="V12" s="390">
        <v>405000</v>
      </c>
      <c r="W12" s="391">
        <f>SUM(U12*V12)</f>
        <v>6480000</v>
      </c>
      <c r="X12" s="335">
        <f t="shared" si="0"/>
        <v>1</v>
      </c>
      <c r="Y12" s="108">
        <f t="shared" si="1"/>
        <v>1</v>
      </c>
      <c r="Z12" s="108">
        <f t="shared" si="2"/>
        <v>1</v>
      </c>
      <c r="AA12" s="108">
        <f t="shared" si="3"/>
        <v>1</v>
      </c>
      <c r="AB12" s="108">
        <f t="shared" si="4"/>
        <v>1</v>
      </c>
      <c r="AC12" s="108">
        <f t="shared" si="5"/>
        <v>1</v>
      </c>
      <c r="AD12" s="108">
        <f t="shared" si="6"/>
        <v>1</v>
      </c>
      <c r="AE12" s="108">
        <f t="shared" ref="AE12:AE40" si="25">IFERROR(IF(V12&lt;=0,0,1),0)</f>
        <v>1</v>
      </c>
      <c r="AF12" s="108">
        <f t="shared" ref="AF12:AF40" si="26">IFERROR(IF(W12&lt;=0,0,1),0)</f>
        <v>1</v>
      </c>
      <c r="AG12" s="108">
        <f t="shared" ref="AG12:AG40" si="27">PRODUCT(X12:AF12)</f>
        <v>1</v>
      </c>
      <c r="AH12" s="109">
        <f t="shared" ref="AH12:AH40" si="28">ROUND(W12,0)</f>
        <v>6480000</v>
      </c>
      <c r="AI12" s="110">
        <f t="shared" ref="AI12:AI40" si="29">W12-AH12</f>
        <v>0</v>
      </c>
      <c r="AL12" s="469" t="str">
        <f t="shared" si="7"/>
        <v>R</v>
      </c>
      <c r="AM12" s="470" t="s">
        <v>242</v>
      </c>
      <c r="AN12" s="471" t="s">
        <v>243</v>
      </c>
      <c r="AO12" s="472" t="s">
        <v>244</v>
      </c>
      <c r="AP12" s="472" t="s">
        <v>375</v>
      </c>
      <c r="AQ12" s="473">
        <v>238.5</v>
      </c>
      <c r="AR12" s="473" t="s">
        <v>241</v>
      </c>
      <c r="AS12" s="474">
        <v>16</v>
      </c>
      <c r="AT12" s="475">
        <v>295421.5</v>
      </c>
      <c r="AU12" s="476">
        <f t="shared" ref="AU12:AU34" si="30">SUM(AS12*AT12)</f>
        <v>4726744</v>
      </c>
      <c r="AV12" s="335">
        <f t="shared" si="8"/>
        <v>1</v>
      </c>
      <c r="AW12" s="108">
        <f t="shared" si="9"/>
        <v>1</v>
      </c>
      <c r="AX12" s="108">
        <f t="shared" si="10"/>
        <v>1</v>
      </c>
      <c r="AY12" s="108">
        <f t="shared" si="11"/>
        <v>1</v>
      </c>
      <c r="AZ12" s="108">
        <f t="shared" si="12"/>
        <v>1</v>
      </c>
      <c r="BA12" s="108">
        <f t="shared" si="13"/>
        <v>1</v>
      </c>
      <c r="BB12" s="108">
        <f t="shared" si="14"/>
        <v>1</v>
      </c>
      <c r="BC12" s="108">
        <f t="shared" ref="BC12:BC40" si="31">IFERROR(IF(AT12&lt;=0,0,1),0)</f>
        <v>1</v>
      </c>
      <c r="BD12" s="108">
        <f t="shared" ref="BD12:BD40" si="32">IFERROR(IF(AU12&lt;=0,0,1),0)</f>
        <v>1</v>
      </c>
      <c r="BE12" s="108">
        <f t="shared" ref="BE12:BE40" si="33">PRODUCT(AV12:BD12)</f>
        <v>1</v>
      </c>
      <c r="BF12" s="109">
        <f t="shared" ref="BF12:BF40" si="34">ROUND(AU12,0)</f>
        <v>4726744</v>
      </c>
      <c r="BG12" s="110">
        <f t="shared" ref="BG12:BG40" si="35">AU12-BF12</f>
        <v>0</v>
      </c>
      <c r="BJ12" s="384" t="str">
        <f t="shared" ref="BJ12:BJ40" si="36">IF(BS12&gt;=3900000,"R","NR")</f>
        <v>R</v>
      </c>
      <c r="BK12" s="385" t="s">
        <v>242</v>
      </c>
      <c r="BL12" s="386" t="s">
        <v>243</v>
      </c>
      <c r="BM12" s="387" t="s">
        <v>244</v>
      </c>
      <c r="BN12" s="387" t="s">
        <v>245</v>
      </c>
      <c r="BO12" s="388">
        <v>238.5</v>
      </c>
      <c r="BP12" s="388" t="s">
        <v>241</v>
      </c>
      <c r="BQ12" s="389">
        <v>16</v>
      </c>
      <c r="BR12" s="390">
        <v>550000</v>
      </c>
      <c r="BS12" s="391">
        <f t="shared" ref="BS12:BS34" si="37">SUM(BQ12*BR12)</f>
        <v>8800000</v>
      </c>
      <c r="BT12" s="335">
        <f t="shared" si="15"/>
        <v>1</v>
      </c>
      <c r="BU12" s="108">
        <f t="shared" si="16"/>
        <v>1</v>
      </c>
      <c r="BV12" s="108">
        <f t="shared" si="17"/>
        <v>1</v>
      </c>
      <c r="BW12" s="108">
        <f t="shared" si="18"/>
        <v>1</v>
      </c>
      <c r="BX12" s="108">
        <f t="shared" si="19"/>
        <v>1</v>
      </c>
      <c r="BY12" s="108">
        <f t="shared" si="20"/>
        <v>1</v>
      </c>
      <c r="BZ12" s="108">
        <f t="shared" si="21"/>
        <v>1</v>
      </c>
      <c r="CA12" s="108">
        <f t="shared" ref="CA12:CA40" si="38">IFERROR(IF(BR12&lt;=0,0,1),0)</f>
        <v>1</v>
      </c>
      <c r="CB12" s="108">
        <f t="shared" ref="CB12:CB40" si="39">IFERROR(IF(BS12&lt;=0,0,1),0)</f>
        <v>1</v>
      </c>
      <c r="CC12" s="108">
        <f t="shared" ref="CC12:CC40" si="40">PRODUCT(BT12:CB12)</f>
        <v>1</v>
      </c>
      <c r="CD12" s="109">
        <f t="shared" ref="CD12:CD40" si="41">ROUND(BS12,0)</f>
        <v>8800000</v>
      </c>
      <c r="CE12" s="110">
        <f t="shared" ref="CE12:CE40" si="42">BS12-CD12</f>
        <v>0</v>
      </c>
      <c r="CH12" s="340"/>
      <c r="CI12" s="340"/>
      <c r="CJ12" s="348"/>
      <c r="CK12" s="354"/>
      <c r="CL12" s="355"/>
      <c r="CM12" s="356"/>
      <c r="CN12" s="357"/>
      <c r="CO12" s="338"/>
      <c r="CP12" s="691"/>
      <c r="CQ12" s="691"/>
      <c r="CR12" s="691"/>
      <c r="CS12" s="691"/>
      <c r="CT12" s="691"/>
      <c r="CU12" s="691"/>
      <c r="CV12" s="691"/>
      <c r="CW12" s="691"/>
      <c r="CX12" s="692"/>
      <c r="DA12" s="340"/>
      <c r="DB12" s="340"/>
      <c r="DC12" s="348"/>
      <c r="DD12" s="354"/>
      <c r="DE12" s="355"/>
      <c r="DF12" s="356"/>
      <c r="DG12" s="357"/>
      <c r="DH12" s="338"/>
      <c r="DI12" s="691"/>
      <c r="DJ12" s="691"/>
      <c r="DK12" s="691"/>
      <c r="DL12" s="691"/>
      <c r="DM12" s="691"/>
      <c r="DN12" s="691"/>
      <c r="DO12" s="691"/>
      <c r="DP12" s="691"/>
      <c r="DQ12" s="692"/>
      <c r="DT12" s="340"/>
      <c r="DU12" s="340"/>
      <c r="DV12" s="348"/>
      <c r="DW12" s="354"/>
      <c r="DX12" s="355"/>
      <c r="DY12" s="356"/>
      <c r="DZ12" s="357"/>
      <c r="EA12" s="338"/>
      <c r="EB12" s="691"/>
      <c r="EC12" s="691"/>
      <c r="ED12" s="691"/>
      <c r="EE12" s="691"/>
      <c r="EF12" s="691"/>
      <c r="EG12" s="691"/>
      <c r="EH12" s="691"/>
      <c r="EI12" s="691"/>
      <c r="EJ12" s="692"/>
      <c r="EM12" s="340"/>
      <c r="EN12" s="340"/>
      <c r="EO12" s="348"/>
      <c r="EP12" s="354"/>
      <c r="EQ12" s="355"/>
      <c r="ER12" s="356"/>
      <c r="ES12" s="357"/>
      <c r="ET12" s="338"/>
      <c r="EU12" s="691"/>
      <c r="EV12" s="691"/>
      <c r="EW12" s="691"/>
      <c r="EX12" s="691"/>
      <c r="EY12" s="691"/>
      <c r="EZ12" s="691"/>
      <c r="FA12" s="691"/>
      <c r="FB12" s="691"/>
      <c r="FC12" s="692"/>
      <c r="FF12" s="340"/>
      <c r="FG12" s="340"/>
      <c r="FH12" s="348"/>
      <c r="FI12" s="354"/>
      <c r="FJ12" s="355"/>
      <c r="FK12" s="356"/>
      <c r="FL12" s="357"/>
      <c r="FM12" s="338"/>
      <c r="FN12" s="691"/>
      <c r="FO12" s="691"/>
      <c r="FP12" s="691"/>
      <c r="FQ12" s="691"/>
      <c r="FR12" s="691"/>
      <c r="FS12" s="691"/>
      <c r="FT12" s="691"/>
      <c r="FU12" s="691"/>
      <c r="FV12" s="692"/>
      <c r="FY12" s="340"/>
      <c r="FZ12" s="340"/>
      <c r="GA12" s="348"/>
      <c r="GB12" s="354"/>
      <c r="GC12" s="355"/>
      <c r="GD12" s="356"/>
      <c r="GE12" s="357"/>
      <c r="GF12" s="338"/>
      <c r="GG12" s="691"/>
      <c r="GH12" s="691"/>
      <c r="GI12" s="691"/>
      <c r="GJ12" s="691"/>
      <c r="GK12" s="691"/>
      <c r="GL12" s="691"/>
      <c r="GM12" s="691"/>
      <c r="GN12" s="691"/>
      <c r="GO12" s="692"/>
      <c r="GR12" s="340"/>
      <c r="GS12" s="340"/>
      <c r="GT12" s="348"/>
      <c r="GU12" s="354"/>
      <c r="GV12" s="355"/>
      <c r="GW12" s="356"/>
      <c r="GX12" s="357"/>
      <c r="GY12" s="338"/>
      <c r="GZ12" s="691"/>
      <c r="HA12" s="691"/>
      <c r="HB12" s="691"/>
      <c r="HC12" s="691"/>
      <c r="HD12" s="691"/>
      <c r="HE12" s="691"/>
      <c r="HF12" s="691"/>
      <c r="HG12" s="691"/>
      <c r="HH12" s="692"/>
      <c r="HK12" s="340"/>
      <c r="HL12" s="340"/>
      <c r="HM12" s="348"/>
      <c r="HN12" s="354"/>
      <c r="HO12" s="355"/>
      <c r="HP12" s="356"/>
      <c r="HQ12" s="357"/>
      <c r="HR12" s="338"/>
      <c r="HS12" s="691"/>
      <c r="HT12" s="691"/>
      <c r="HU12" s="691"/>
      <c r="HV12" s="691"/>
      <c r="HW12" s="691"/>
      <c r="HX12" s="691"/>
      <c r="HY12" s="691"/>
      <c r="HZ12" s="691"/>
      <c r="IA12" s="692"/>
      <c r="ID12" s="340"/>
      <c r="IE12" s="340"/>
      <c r="IF12" s="348"/>
      <c r="IG12" s="354"/>
      <c r="IH12" s="355"/>
      <c r="II12" s="356"/>
      <c r="IJ12" s="357"/>
      <c r="IK12" s="338"/>
      <c r="IL12" s="691"/>
      <c r="IM12" s="691"/>
      <c r="IN12" s="691"/>
      <c r="IO12" s="691"/>
      <c r="IP12" s="691"/>
      <c r="IQ12" s="691"/>
      <c r="IR12" s="691"/>
      <c r="IS12" s="691"/>
      <c r="IT12" s="692"/>
      <c r="IV12" s="340"/>
      <c r="IW12" s="340"/>
      <c r="IX12" s="348"/>
      <c r="IY12" s="354"/>
      <c r="IZ12" s="355"/>
      <c r="JA12" s="356"/>
      <c r="JB12" s="357"/>
      <c r="JC12" s="338"/>
      <c r="JD12" s="338"/>
      <c r="JE12" s="691"/>
      <c r="JF12" s="691"/>
      <c r="JG12" s="691"/>
      <c r="JH12" s="691"/>
      <c r="JI12" s="691"/>
      <c r="JJ12" s="691"/>
      <c r="JK12" s="691"/>
      <c r="JL12" s="691"/>
      <c r="JM12" s="692"/>
    </row>
    <row r="13" spans="2:273" ht="31.5" x14ac:dyDescent="0.25">
      <c r="B13" s="384" t="str">
        <f t="shared" si="22"/>
        <v>NR</v>
      </c>
      <c r="C13" s="385" t="s">
        <v>246</v>
      </c>
      <c r="D13" s="387" t="s">
        <v>247</v>
      </c>
      <c r="E13" s="387" t="s">
        <v>248</v>
      </c>
      <c r="F13" s="392" t="s">
        <v>249</v>
      </c>
      <c r="G13" s="393">
        <v>7108</v>
      </c>
      <c r="H13" s="388" t="s">
        <v>241</v>
      </c>
      <c r="I13" s="394">
        <v>2</v>
      </c>
      <c r="J13" s="390">
        <v>0</v>
      </c>
      <c r="K13" s="391">
        <f t="shared" si="23"/>
        <v>0</v>
      </c>
      <c r="N13" s="384" t="str">
        <f t="shared" si="24"/>
        <v>NR</v>
      </c>
      <c r="O13" s="385" t="s">
        <v>246</v>
      </c>
      <c r="P13" s="387" t="s">
        <v>247</v>
      </c>
      <c r="Q13" s="387" t="s">
        <v>248</v>
      </c>
      <c r="R13" s="392" t="s">
        <v>249</v>
      </c>
      <c r="S13" s="393">
        <v>7108</v>
      </c>
      <c r="T13" s="388" t="s">
        <v>241</v>
      </c>
      <c r="U13" s="394">
        <v>2</v>
      </c>
      <c r="V13" s="390">
        <v>535000</v>
      </c>
      <c r="W13" s="391">
        <f t="shared" ref="W13:W34" si="43">SUM(U13*V13)</f>
        <v>1070000</v>
      </c>
      <c r="X13" s="335">
        <f t="shared" si="0"/>
        <v>1</v>
      </c>
      <c r="Y13" s="108">
        <f t="shared" si="1"/>
        <v>1</v>
      </c>
      <c r="Z13" s="108">
        <f t="shared" si="2"/>
        <v>1</v>
      </c>
      <c r="AA13" s="108">
        <f t="shared" si="3"/>
        <v>1</v>
      </c>
      <c r="AB13" s="108">
        <f t="shared" si="4"/>
        <v>1</v>
      </c>
      <c r="AC13" s="108">
        <f t="shared" si="5"/>
        <v>1</v>
      </c>
      <c r="AD13" s="108">
        <f t="shared" si="6"/>
        <v>1</v>
      </c>
      <c r="AE13" s="108">
        <f t="shared" si="25"/>
        <v>1</v>
      </c>
      <c r="AF13" s="108">
        <f t="shared" si="26"/>
        <v>1</v>
      </c>
      <c r="AG13" s="108">
        <f t="shared" si="27"/>
        <v>1</v>
      </c>
      <c r="AH13" s="109">
        <f t="shared" si="28"/>
        <v>1070000</v>
      </c>
      <c r="AI13" s="110">
        <f t="shared" si="29"/>
        <v>0</v>
      </c>
      <c r="AL13" s="469" t="str">
        <f t="shared" si="7"/>
        <v>NR</v>
      </c>
      <c r="AM13" s="470" t="s">
        <v>246</v>
      </c>
      <c r="AN13" s="472" t="s">
        <v>247</v>
      </c>
      <c r="AO13" s="472" t="s">
        <v>248</v>
      </c>
      <c r="AP13" s="477" t="s">
        <v>249</v>
      </c>
      <c r="AQ13" s="478">
        <v>7108</v>
      </c>
      <c r="AR13" s="473" t="s">
        <v>241</v>
      </c>
      <c r="AS13" s="479">
        <v>2</v>
      </c>
      <c r="AT13" s="475">
        <v>469915.6</v>
      </c>
      <c r="AU13" s="476">
        <f t="shared" si="30"/>
        <v>939831.2</v>
      </c>
      <c r="AV13" s="335">
        <f t="shared" si="8"/>
        <v>1</v>
      </c>
      <c r="AW13" s="108">
        <f t="shared" si="9"/>
        <v>1</v>
      </c>
      <c r="AX13" s="108">
        <f t="shared" si="10"/>
        <v>1</v>
      </c>
      <c r="AY13" s="108">
        <f t="shared" si="11"/>
        <v>1</v>
      </c>
      <c r="AZ13" s="108">
        <f t="shared" si="12"/>
        <v>1</v>
      </c>
      <c r="BA13" s="108">
        <f t="shared" si="13"/>
        <v>1</v>
      </c>
      <c r="BB13" s="108">
        <f t="shared" si="14"/>
        <v>1</v>
      </c>
      <c r="BC13" s="108">
        <f t="shared" si="31"/>
        <v>1</v>
      </c>
      <c r="BD13" s="108">
        <f t="shared" si="32"/>
        <v>1</v>
      </c>
      <c r="BE13" s="108">
        <f t="shared" si="33"/>
        <v>1</v>
      </c>
      <c r="BF13" s="109">
        <f t="shared" si="34"/>
        <v>939831</v>
      </c>
      <c r="BG13" s="110">
        <f t="shared" si="35"/>
        <v>0.19999999995343387</v>
      </c>
      <c r="BJ13" s="384" t="str">
        <f t="shared" si="36"/>
        <v>NR</v>
      </c>
      <c r="BK13" s="385" t="s">
        <v>246</v>
      </c>
      <c r="BL13" s="387" t="s">
        <v>247</v>
      </c>
      <c r="BM13" s="387" t="s">
        <v>248</v>
      </c>
      <c r="BN13" s="392" t="s">
        <v>249</v>
      </c>
      <c r="BO13" s="393">
        <v>7108</v>
      </c>
      <c r="BP13" s="388" t="s">
        <v>241</v>
      </c>
      <c r="BQ13" s="394">
        <v>2</v>
      </c>
      <c r="BR13" s="390">
        <v>550000</v>
      </c>
      <c r="BS13" s="391">
        <f t="shared" si="37"/>
        <v>1100000</v>
      </c>
      <c r="BT13" s="335">
        <f t="shared" si="15"/>
        <v>1</v>
      </c>
      <c r="BU13" s="108">
        <f t="shared" si="16"/>
        <v>1</v>
      </c>
      <c r="BV13" s="108">
        <f t="shared" si="17"/>
        <v>1</v>
      </c>
      <c r="BW13" s="108">
        <f t="shared" si="18"/>
        <v>1</v>
      </c>
      <c r="BX13" s="108">
        <f t="shared" si="19"/>
        <v>1</v>
      </c>
      <c r="BY13" s="108">
        <f t="shared" si="20"/>
        <v>1</v>
      </c>
      <c r="BZ13" s="108">
        <f t="shared" si="21"/>
        <v>1</v>
      </c>
      <c r="CA13" s="108">
        <f t="shared" si="38"/>
        <v>1</v>
      </c>
      <c r="CB13" s="108">
        <f t="shared" si="39"/>
        <v>1</v>
      </c>
      <c r="CC13" s="108">
        <f t="shared" si="40"/>
        <v>1</v>
      </c>
      <c r="CD13" s="109">
        <f t="shared" si="41"/>
        <v>1100000</v>
      </c>
      <c r="CE13" s="110">
        <f t="shared" si="42"/>
        <v>0</v>
      </c>
      <c r="CH13" s="358"/>
      <c r="CI13" s="358"/>
      <c r="CJ13" s="359"/>
      <c r="CK13" s="339"/>
      <c r="CL13" s="360"/>
      <c r="CM13" s="361"/>
      <c r="CN13" s="362"/>
      <c r="CO13" s="338"/>
      <c r="CP13" s="335">
        <f t="shared" ref="CP13:CP17" si="44">IFERROR(IF(EXACT(VLOOKUP(CI13,OFERTA_0,1,FALSE),CI13),1,0),0)</f>
        <v>0</v>
      </c>
      <c r="CQ13" s="108">
        <f>IFERROR(IF(EXACT(VLOOKUP(CI13,OFERTA_0,2,FALSE),CJ13),1,0),0)</f>
        <v>0</v>
      </c>
      <c r="CR13" s="108">
        <f>IFERROR(IF(EXACT(VLOOKUP(CI13,OFERTA_0,3,FALSE),CK13),1,0),0)</f>
        <v>0</v>
      </c>
      <c r="CS13" s="108">
        <f>IFERROR(IF(EXACT(VLOOKUP(CI13,OFERTA_0,4,FALSE),CL13),1,0),0)</f>
        <v>0</v>
      </c>
      <c r="CT13" s="108">
        <f>IFERROR(IF(CM13&lt;=0,0,1),0)</f>
        <v>0</v>
      </c>
      <c r="CU13" s="108">
        <f>IFERROR(IF(CN13&lt;=0,0,1),0)</f>
        <v>0</v>
      </c>
      <c r="CV13" s="108">
        <f>PRODUCT(CP13:CU13)</f>
        <v>0</v>
      </c>
      <c r="CW13" s="109">
        <f>ROUND(CN13,0)</f>
        <v>0</v>
      </c>
      <c r="CX13" s="110">
        <f>CN13-CW13</f>
        <v>0</v>
      </c>
      <c r="DA13" s="358"/>
      <c r="DB13" s="358"/>
      <c r="DC13" s="359"/>
      <c r="DD13" s="339"/>
      <c r="DE13" s="360"/>
      <c r="DF13" s="361"/>
      <c r="DG13" s="362"/>
      <c r="DH13" s="338"/>
      <c r="DI13" s="335">
        <f t="shared" ref="DI13:DI17" si="45">IFERROR(IF(EXACT(VLOOKUP(DB13,OFERTA_0,1,FALSE),DB13),1,0),0)</f>
        <v>0</v>
      </c>
      <c r="DJ13" s="108">
        <f>IFERROR(IF(EXACT(VLOOKUP(DB13,OFERTA_0,2,FALSE),DC13),1,0),0)</f>
        <v>0</v>
      </c>
      <c r="DK13" s="108">
        <f>IFERROR(IF(EXACT(VLOOKUP(DB13,OFERTA_0,3,FALSE),DD13),1,0),0)</f>
        <v>0</v>
      </c>
      <c r="DL13" s="108">
        <f>IFERROR(IF(EXACT(VLOOKUP(DB13,OFERTA_0,4,FALSE),DE13),1,0),0)</f>
        <v>0</v>
      </c>
      <c r="DM13" s="108">
        <f>IFERROR(IF(DF13&lt;=0,0,1),0)</f>
        <v>0</v>
      </c>
      <c r="DN13" s="108">
        <f>IFERROR(IF(DG13&lt;=0,0,1),0)</f>
        <v>0</v>
      </c>
      <c r="DO13" s="108">
        <f>PRODUCT(DI13:DN13)</f>
        <v>0</v>
      </c>
      <c r="DP13" s="109">
        <f>ROUND(DG13,0)</f>
        <v>0</v>
      </c>
      <c r="DQ13" s="110">
        <f>DG13-DP13</f>
        <v>0</v>
      </c>
      <c r="DT13" s="358"/>
      <c r="DU13" s="358"/>
      <c r="DV13" s="359"/>
      <c r="DW13" s="339"/>
      <c r="DX13" s="360"/>
      <c r="DY13" s="361"/>
      <c r="DZ13" s="362"/>
      <c r="EA13" s="338"/>
      <c r="EB13" s="335">
        <f t="shared" ref="EB13:EB17" si="46">IFERROR(IF(EXACT(VLOOKUP(DU13,OFERTA_0,1,FALSE),DU13),1,0),0)</f>
        <v>0</v>
      </c>
      <c r="EC13" s="108">
        <f>IFERROR(IF(EXACT(VLOOKUP(DU13,OFERTA_0,2,FALSE),DV13),1,0),0)</f>
        <v>0</v>
      </c>
      <c r="ED13" s="108">
        <f>IFERROR(IF(EXACT(VLOOKUP(DU13,OFERTA_0,3,FALSE),DW13),1,0),0)</f>
        <v>0</v>
      </c>
      <c r="EE13" s="108">
        <f>IFERROR(IF(EXACT(VLOOKUP(DU13,OFERTA_0,4,FALSE),DX13),1,0),0)</f>
        <v>0</v>
      </c>
      <c r="EF13" s="108">
        <f>IFERROR(IF(DY13&lt;=0,0,1),0)</f>
        <v>0</v>
      </c>
      <c r="EG13" s="108">
        <f>IFERROR(IF(DZ13&lt;=0,0,1),0)</f>
        <v>0</v>
      </c>
      <c r="EH13" s="108">
        <f>PRODUCT(EB13:EG13)</f>
        <v>0</v>
      </c>
      <c r="EI13" s="109">
        <f>ROUND(DZ13,0)</f>
        <v>0</v>
      </c>
      <c r="EJ13" s="110">
        <f>DZ13-EI13</f>
        <v>0</v>
      </c>
      <c r="EM13" s="358"/>
      <c r="EN13" s="358"/>
      <c r="EO13" s="359"/>
      <c r="EP13" s="339"/>
      <c r="EQ13" s="360"/>
      <c r="ER13" s="361"/>
      <c r="ES13" s="362"/>
      <c r="ET13" s="338"/>
      <c r="EU13" s="335">
        <f t="shared" ref="EU13:EU17" si="47">IFERROR(IF(EXACT(VLOOKUP(EN13,OFERTA_0,1,FALSE),EN13),1,0),0)</f>
        <v>0</v>
      </c>
      <c r="EV13" s="108">
        <f>IFERROR(IF(EXACT(VLOOKUP(EN13,OFERTA_0,2,FALSE),EO13),1,0),0)</f>
        <v>0</v>
      </c>
      <c r="EW13" s="108">
        <f>IFERROR(IF(EXACT(VLOOKUP(EN13,OFERTA_0,3,FALSE),EP13),1,0),0)</f>
        <v>0</v>
      </c>
      <c r="EX13" s="108">
        <f>IFERROR(IF(EXACT(VLOOKUP(EN13,OFERTA_0,4,FALSE),EQ13),1,0),0)</f>
        <v>0</v>
      </c>
      <c r="EY13" s="108">
        <f>IFERROR(IF(ER13&lt;=0,0,1),0)</f>
        <v>0</v>
      </c>
      <c r="EZ13" s="108">
        <f>IFERROR(IF(ES13&lt;=0,0,1),0)</f>
        <v>0</v>
      </c>
      <c r="FA13" s="108">
        <f>PRODUCT(EU13:EZ13)</f>
        <v>0</v>
      </c>
      <c r="FB13" s="109">
        <f>ROUND(ES13,0)</f>
        <v>0</v>
      </c>
      <c r="FC13" s="110">
        <f>ES13-FB13</f>
        <v>0</v>
      </c>
      <c r="FF13" s="358"/>
      <c r="FG13" s="358"/>
      <c r="FH13" s="359"/>
      <c r="FI13" s="339"/>
      <c r="FJ13" s="360"/>
      <c r="FK13" s="361"/>
      <c r="FL13" s="362"/>
      <c r="FM13" s="338"/>
      <c r="FN13" s="335">
        <f t="shared" ref="FN13:FN17" si="48">IFERROR(IF(EXACT(VLOOKUP(FG13,OFERTA_0,1,FALSE),FG13),1,0),0)</f>
        <v>0</v>
      </c>
      <c r="FO13" s="108">
        <f>IFERROR(IF(EXACT(VLOOKUP(FG13,OFERTA_0,2,FALSE),FH13),1,0),0)</f>
        <v>0</v>
      </c>
      <c r="FP13" s="108">
        <f>IFERROR(IF(EXACT(VLOOKUP(FG13,OFERTA_0,3,FALSE),FI13),1,0),0)</f>
        <v>0</v>
      </c>
      <c r="FQ13" s="108">
        <f>IFERROR(IF(EXACT(VLOOKUP(FG13,OFERTA_0,4,FALSE),FJ13),1,0),0)</f>
        <v>0</v>
      </c>
      <c r="FR13" s="108">
        <f>IFERROR(IF(FK13&lt;=0,0,1),0)</f>
        <v>0</v>
      </c>
      <c r="FS13" s="108">
        <f>IFERROR(IF(FL13&lt;=0,0,1),0)</f>
        <v>0</v>
      </c>
      <c r="FT13" s="108">
        <f>PRODUCT(FN13:FS13)</f>
        <v>0</v>
      </c>
      <c r="FU13" s="109">
        <f>ROUND(FL13,0)</f>
        <v>0</v>
      </c>
      <c r="FV13" s="110">
        <f>FL13-FU13</f>
        <v>0</v>
      </c>
      <c r="FY13" s="358"/>
      <c r="FZ13" s="358"/>
      <c r="GA13" s="359"/>
      <c r="GB13" s="339"/>
      <c r="GC13" s="360"/>
      <c r="GD13" s="361"/>
      <c r="GE13" s="362"/>
      <c r="GF13" s="338"/>
      <c r="GG13" s="335">
        <f t="shared" ref="GG13:GG17" si="49">IFERROR(IF(EXACT(VLOOKUP(FZ13,OFERTA_0,1,FALSE),FZ13),1,0),0)</f>
        <v>0</v>
      </c>
      <c r="GH13" s="108">
        <f>IFERROR(IF(EXACT(VLOOKUP(FZ13,OFERTA_0,2,FALSE),GA13),1,0),0)</f>
        <v>0</v>
      </c>
      <c r="GI13" s="108">
        <f>IFERROR(IF(EXACT(VLOOKUP(FZ13,OFERTA_0,3,FALSE),GB13),1,0),0)</f>
        <v>0</v>
      </c>
      <c r="GJ13" s="108">
        <f>IFERROR(IF(EXACT(VLOOKUP(FZ13,OFERTA_0,4,FALSE),GC13),1,0),0)</f>
        <v>0</v>
      </c>
      <c r="GK13" s="108">
        <f>IFERROR(IF(GD13&lt;=0,0,1),0)</f>
        <v>0</v>
      </c>
      <c r="GL13" s="108">
        <f>IFERROR(IF(GE13&lt;=0,0,1),0)</f>
        <v>0</v>
      </c>
      <c r="GM13" s="108">
        <f>PRODUCT(GG13:GL13)</f>
        <v>0</v>
      </c>
      <c r="GN13" s="109">
        <f>ROUND(GE13,0)</f>
        <v>0</v>
      </c>
      <c r="GO13" s="110">
        <f>GE13-GN13</f>
        <v>0</v>
      </c>
      <c r="GR13" s="358"/>
      <c r="GS13" s="358"/>
      <c r="GT13" s="359"/>
      <c r="GU13" s="339"/>
      <c r="GV13" s="360"/>
      <c r="GW13" s="361"/>
      <c r="GX13" s="362"/>
      <c r="GY13" s="338"/>
      <c r="GZ13" s="335">
        <f t="shared" ref="GZ13:GZ17" si="50">IFERROR(IF(EXACT(VLOOKUP(GS13,OFERTA_0,1,FALSE),GS13),1,0),0)</f>
        <v>0</v>
      </c>
      <c r="HA13" s="108">
        <f>IFERROR(IF(EXACT(VLOOKUP(GS13,OFERTA_0,2,FALSE),GT13),1,0),0)</f>
        <v>0</v>
      </c>
      <c r="HB13" s="108">
        <f>IFERROR(IF(EXACT(VLOOKUP(GS13,OFERTA_0,3,FALSE),GU13),1,0),0)</f>
        <v>0</v>
      </c>
      <c r="HC13" s="108">
        <f>IFERROR(IF(EXACT(VLOOKUP(GS13,OFERTA_0,4,FALSE),GV13),1,0),0)</f>
        <v>0</v>
      </c>
      <c r="HD13" s="108">
        <f>IFERROR(IF(GW13&lt;=0,0,1),0)</f>
        <v>0</v>
      </c>
      <c r="HE13" s="108">
        <f>IFERROR(IF(GX13&lt;=0,0,1),0)</f>
        <v>0</v>
      </c>
      <c r="HF13" s="108">
        <f>PRODUCT(GZ13:HE13)</f>
        <v>0</v>
      </c>
      <c r="HG13" s="109">
        <f>ROUND(GX13,0)</f>
        <v>0</v>
      </c>
      <c r="HH13" s="110">
        <f>GX13-HG13</f>
        <v>0</v>
      </c>
      <c r="HK13" s="358"/>
      <c r="HL13" s="358"/>
      <c r="HM13" s="359"/>
      <c r="HN13" s="339"/>
      <c r="HO13" s="360"/>
      <c r="HP13" s="361"/>
      <c r="HQ13" s="362"/>
      <c r="HR13" s="338"/>
      <c r="HS13" s="335">
        <f t="shared" ref="HS13:HS17" si="51">IFERROR(IF(EXACT(VLOOKUP(HL13,OFERTA_0,1,FALSE),HL13),1,0),0)</f>
        <v>0</v>
      </c>
      <c r="HT13" s="108">
        <f>IFERROR(IF(EXACT(VLOOKUP(HL13,OFERTA_0,2,FALSE),HM13),1,0),0)</f>
        <v>0</v>
      </c>
      <c r="HU13" s="108">
        <f>IFERROR(IF(EXACT(VLOOKUP(HL13,OFERTA_0,3,FALSE),HN13),1,0),0)</f>
        <v>0</v>
      </c>
      <c r="HV13" s="108">
        <f>IFERROR(IF(EXACT(VLOOKUP(HL13,OFERTA_0,4,FALSE),HO13),1,0),0)</f>
        <v>0</v>
      </c>
      <c r="HW13" s="108">
        <f>IFERROR(IF(HP13&lt;=0,0,1),0)</f>
        <v>0</v>
      </c>
      <c r="HX13" s="108">
        <f>IFERROR(IF(HQ13&lt;=0,0,1),0)</f>
        <v>0</v>
      </c>
      <c r="HY13" s="108">
        <f>PRODUCT(HS13:HX13)</f>
        <v>0</v>
      </c>
      <c r="HZ13" s="109">
        <f>ROUND(HQ13,0)</f>
        <v>0</v>
      </c>
      <c r="IA13" s="110">
        <f>HQ13-HZ13</f>
        <v>0</v>
      </c>
      <c r="ID13" s="358"/>
      <c r="IE13" s="358"/>
      <c r="IF13" s="359"/>
      <c r="IG13" s="339"/>
      <c r="IH13" s="360"/>
      <c r="II13" s="361"/>
      <c r="IJ13" s="362"/>
      <c r="IK13" s="338"/>
      <c r="IL13" s="335">
        <f t="shared" ref="IL13:IL17" si="52">IFERROR(IF(EXACT(VLOOKUP(IE13,OFERTA_0,1,FALSE),IE13),1,0),0)</f>
        <v>0</v>
      </c>
      <c r="IM13" s="108">
        <f>IFERROR(IF(EXACT(VLOOKUP(IE13,OFERTA_0,2,FALSE),IF13),1,0),0)</f>
        <v>0</v>
      </c>
      <c r="IN13" s="108">
        <f>IFERROR(IF(EXACT(VLOOKUP(IE13,OFERTA_0,3,FALSE),IG13),1,0),0)</f>
        <v>0</v>
      </c>
      <c r="IO13" s="108">
        <f>IFERROR(IF(EXACT(VLOOKUP(IE13,OFERTA_0,4,FALSE),IH13),1,0),0)</f>
        <v>0</v>
      </c>
      <c r="IP13" s="108">
        <f>IFERROR(IF(II13&lt;=0,0,1),0)</f>
        <v>0</v>
      </c>
      <c r="IQ13" s="108">
        <f>IFERROR(IF(IJ13&lt;=0,0,1),0)</f>
        <v>0</v>
      </c>
      <c r="IR13" s="108">
        <f>PRODUCT(IL13:IQ13)</f>
        <v>0</v>
      </c>
      <c r="IS13" s="109">
        <f>ROUND(IJ13,0)</f>
        <v>0</v>
      </c>
      <c r="IT13" s="110">
        <f>IJ13-IS13</f>
        <v>0</v>
      </c>
      <c r="IV13" s="358"/>
      <c r="IW13" s="358"/>
      <c r="IX13" s="359"/>
      <c r="IY13" s="339"/>
      <c r="IZ13" s="360"/>
      <c r="JA13" s="361"/>
      <c r="JB13" s="362"/>
      <c r="JC13" s="338"/>
      <c r="JD13" s="338"/>
      <c r="JE13" s="335">
        <f t="shared" ref="JE13:JE17" si="53">IFERROR(IF(EXACT(VLOOKUP(IX13,OFERTA_0,1,FALSE),IX13),1,0),0)</f>
        <v>0</v>
      </c>
      <c r="JF13" s="108">
        <f>IFERROR(IF(EXACT(VLOOKUP(IX13,OFERTA_0,2,FALSE),IY13),1,0),0)</f>
        <v>0</v>
      </c>
      <c r="JG13" s="108">
        <f>IFERROR(IF(EXACT(VLOOKUP(IX13,OFERTA_0,3,FALSE),IZ13),1,0),0)</f>
        <v>0</v>
      </c>
      <c r="JH13" s="108">
        <f>IFERROR(IF(EXACT(VLOOKUP(IX13,OFERTA_0,4,FALSE),JA13),1,0),0)</f>
        <v>0</v>
      </c>
      <c r="JI13" s="108">
        <f>IFERROR(IF(JB13&lt;=0,0,1),0)</f>
        <v>0</v>
      </c>
      <c r="JJ13" s="108">
        <f>IFERROR(IF(JC13&lt;=0,0,1),0)</f>
        <v>0</v>
      </c>
      <c r="JK13" s="108">
        <f>PRODUCT(JE13:JJ13)</f>
        <v>0</v>
      </c>
      <c r="JL13" s="109">
        <f>ROUND(JC13,0)</f>
        <v>0</v>
      </c>
      <c r="JM13" s="110">
        <f>JC13-JL13</f>
        <v>0</v>
      </c>
    </row>
    <row r="14" spans="2:273" ht="31.5" x14ac:dyDescent="0.25">
      <c r="B14" s="384" t="str">
        <f t="shared" si="22"/>
        <v>NR</v>
      </c>
      <c r="C14" s="385" t="s">
        <v>250</v>
      </c>
      <c r="D14" s="387" t="s">
        <v>251</v>
      </c>
      <c r="E14" s="387" t="s">
        <v>248</v>
      </c>
      <c r="F14" s="392" t="s">
        <v>249</v>
      </c>
      <c r="G14" s="395">
        <v>9685.1</v>
      </c>
      <c r="H14" s="396" t="s">
        <v>241</v>
      </c>
      <c r="I14" s="394">
        <v>2</v>
      </c>
      <c r="J14" s="390">
        <v>0</v>
      </c>
      <c r="K14" s="391">
        <f t="shared" si="23"/>
        <v>0</v>
      </c>
      <c r="N14" s="384" t="str">
        <f t="shared" si="24"/>
        <v>NR</v>
      </c>
      <c r="O14" s="385" t="s">
        <v>250</v>
      </c>
      <c r="P14" s="387" t="s">
        <v>251</v>
      </c>
      <c r="Q14" s="387" t="s">
        <v>248</v>
      </c>
      <c r="R14" s="392" t="s">
        <v>249</v>
      </c>
      <c r="S14" s="395">
        <v>9685.1</v>
      </c>
      <c r="T14" s="396" t="s">
        <v>241</v>
      </c>
      <c r="U14" s="394">
        <v>2</v>
      </c>
      <c r="V14" s="390">
        <v>535000</v>
      </c>
      <c r="W14" s="391">
        <f t="shared" si="43"/>
        <v>1070000</v>
      </c>
      <c r="X14" s="335">
        <f t="shared" si="0"/>
        <v>1</v>
      </c>
      <c r="Y14" s="108">
        <f t="shared" si="1"/>
        <v>1</v>
      </c>
      <c r="Z14" s="108">
        <f t="shared" si="2"/>
        <v>1</v>
      </c>
      <c r="AA14" s="108">
        <f t="shared" si="3"/>
        <v>1</v>
      </c>
      <c r="AB14" s="108">
        <f t="shared" si="4"/>
        <v>1</v>
      </c>
      <c r="AC14" s="108">
        <f t="shared" si="5"/>
        <v>1</v>
      </c>
      <c r="AD14" s="108">
        <f t="shared" si="6"/>
        <v>1</v>
      </c>
      <c r="AE14" s="108">
        <f t="shared" si="25"/>
        <v>1</v>
      </c>
      <c r="AF14" s="108">
        <f t="shared" si="26"/>
        <v>1</v>
      </c>
      <c r="AG14" s="108">
        <f t="shared" si="27"/>
        <v>1</v>
      </c>
      <c r="AH14" s="109">
        <f t="shared" si="28"/>
        <v>1070000</v>
      </c>
      <c r="AI14" s="110">
        <f t="shared" si="29"/>
        <v>0</v>
      </c>
      <c r="AL14" s="469" t="str">
        <f t="shared" si="7"/>
        <v>NR</v>
      </c>
      <c r="AM14" s="470" t="s">
        <v>250</v>
      </c>
      <c r="AN14" s="472" t="s">
        <v>251</v>
      </c>
      <c r="AO14" s="472" t="s">
        <v>248</v>
      </c>
      <c r="AP14" s="477" t="s">
        <v>249</v>
      </c>
      <c r="AQ14" s="480">
        <v>9685.1</v>
      </c>
      <c r="AR14" s="481" t="s">
        <v>241</v>
      </c>
      <c r="AS14" s="479">
        <v>2</v>
      </c>
      <c r="AT14" s="475">
        <v>469915.6</v>
      </c>
      <c r="AU14" s="476">
        <f t="shared" si="30"/>
        <v>939831.2</v>
      </c>
      <c r="AV14" s="335">
        <f t="shared" si="8"/>
        <v>1</v>
      </c>
      <c r="AW14" s="108">
        <f t="shared" si="9"/>
        <v>1</v>
      </c>
      <c r="AX14" s="108">
        <f t="shared" si="10"/>
        <v>1</v>
      </c>
      <c r="AY14" s="108">
        <f t="shared" si="11"/>
        <v>1</v>
      </c>
      <c r="AZ14" s="108">
        <f t="shared" si="12"/>
        <v>1</v>
      </c>
      <c r="BA14" s="108">
        <f t="shared" si="13"/>
        <v>1</v>
      </c>
      <c r="BB14" s="108">
        <f t="shared" si="14"/>
        <v>1</v>
      </c>
      <c r="BC14" s="108">
        <f t="shared" si="31"/>
        <v>1</v>
      </c>
      <c r="BD14" s="108">
        <f t="shared" si="32"/>
        <v>1</v>
      </c>
      <c r="BE14" s="108">
        <f t="shared" si="33"/>
        <v>1</v>
      </c>
      <c r="BF14" s="109">
        <f t="shared" si="34"/>
        <v>939831</v>
      </c>
      <c r="BG14" s="110">
        <f t="shared" si="35"/>
        <v>0.19999999995343387</v>
      </c>
      <c r="BJ14" s="384" t="str">
        <f t="shared" si="36"/>
        <v>NR</v>
      </c>
      <c r="BK14" s="385" t="s">
        <v>250</v>
      </c>
      <c r="BL14" s="387" t="s">
        <v>251</v>
      </c>
      <c r="BM14" s="387" t="s">
        <v>248</v>
      </c>
      <c r="BN14" s="392" t="s">
        <v>249</v>
      </c>
      <c r="BO14" s="395">
        <v>9685.1</v>
      </c>
      <c r="BP14" s="396" t="s">
        <v>241</v>
      </c>
      <c r="BQ14" s="394">
        <v>2</v>
      </c>
      <c r="BR14" s="390">
        <v>650000</v>
      </c>
      <c r="BS14" s="391">
        <f t="shared" si="37"/>
        <v>1300000</v>
      </c>
      <c r="BT14" s="335">
        <f t="shared" si="15"/>
        <v>1</v>
      </c>
      <c r="BU14" s="108">
        <f t="shared" si="16"/>
        <v>1</v>
      </c>
      <c r="BV14" s="108">
        <f t="shared" si="17"/>
        <v>1</v>
      </c>
      <c r="BW14" s="108">
        <f t="shared" si="18"/>
        <v>1</v>
      </c>
      <c r="BX14" s="108">
        <f t="shared" si="19"/>
        <v>1</v>
      </c>
      <c r="BY14" s="108">
        <f t="shared" si="20"/>
        <v>1</v>
      </c>
      <c r="BZ14" s="108">
        <f t="shared" si="21"/>
        <v>1</v>
      </c>
      <c r="CA14" s="108">
        <f t="shared" si="38"/>
        <v>1</v>
      </c>
      <c r="CB14" s="108">
        <f t="shared" si="39"/>
        <v>1</v>
      </c>
      <c r="CC14" s="108">
        <f t="shared" si="40"/>
        <v>1</v>
      </c>
      <c r="CD14" s="109">
        <f t="shared" si="41"/>
        <v>1300000</v>
      </c>
      <c r="CE14" s="110">
        <f t="shared" si="42"/>
        <v>0</v>
      </c>
      <c r="CH14" s="358"/>
      <c r="CI14" s="358"/>
      <c r="CJ14" s="359"/>
      <c r="CK14" s="339"/>
      <c r="CL14" s="360"/>
      <c r="CM14" s="361"/>
      <c r="CN14" s="362"/>
      <c r="CO14" s="338"/>
      <c r="CP14" s="335">
        <f t="shared" si="44"/>
        <v>0</v>
      </c>
      <c r="CQ14" s="108">
        <f>IFERROR(IF(EXACT(VLOOKUP(CI14,OFERTA_0,2,FALSE),CJ14),1,0),0)</f>
        <v>0</v>
      </c>
      <c r="CR14" s="108">
        <f>IFERROR(IF(EXACT(VLOOKUP(CI14,OFERTA_0,3,FALSE),CK14),1,0),0)</f>
        <v>0</v>
      </c>
      <c r="CS14" s="108">
        <f>IFERROR(IF(EXACT(VLOOKUP(CI14,OFERTA_0,4,FALSE),CL14),1,0),0)</f>
        <v>0</v>
      </c>
      <c r="CT14" s="108">
        <f t="shared" ref="CT14:CU17" si="54">IFERROR(IF(CM14&lt;=0,0,1),0)</f>
        <v>0</v>
      </c>
      <c r="CU14" s="108">
        <f t="shared" si="54"/>
        <v>0</v>
      </c>
      <c r="CV14" s="108">
        <f t="shared" ref="CV14:CV17" si="55">PRODUCT(CP14:CU14)</f>
        <v>0</v>
      </c>
      <c r="CW14" s="109">
        <f t="shared" ref="CW14:CW17" si="56">ROUND(CN14,0)</f>
        <v>0</v>
      </c>
      <c r="CX14" s="110">
        <f t="shared" ref="CX14:CX17" si="57">CN14-CW14</f>
        <v>0</v>
      </c>
      <c r="DA14" s="358"/>
      <c r="DB14" s="358"/>
      <c r="DC14" s="359"/>
      <c r="DD14" s="339"/>
      <c r="DE14" s="360"/>
      <c r="DF14" s="361"/>
      <c r="DG14" s="362"/>
      <c r="DH14" s="338"/>
      <c r="DI14" s="335">
        <f t="shared" si="45"/>
        <v>0</v>
      </c>
      <c r="DJ14" s="108">
        <f>IFERROR(IF(EXACT(VLOOKUP(DB14,OFERTA_0,2,FALSE),DC14),1,0),0)</f>
        <v>0</v>
      </c>
      <c r="DK14" s="108">
        <f>IFERROR(IF(EXACT(VLOOKUP(DB14,OFERTA_0,3,FALSE),DD14),1,0),0)</f>
        <v>0</v>
      </c>
      <c r="DL14" s="108">
        <f>IFERROR(IF(EXACT(VLOOKUP(DB14,OFERTA_0,4,FALSE),DE14),1,0),0)</f>
        <v>0</v>
      </c>
      <c r="DM14" s="108">
        <f t="shared" ref="DM14:DN17" si="58">IFERROR(IF(DF14&lt;=0,0,1),0)</f>
        <v>0</v>
      </c>
      <c r="DN14" s="108">
        <f t="shared" si="58"/>
        <v>0</v>
      </c>
      <c r="DO14" s="108">
        <f t="shared" ref="DO14:DO17" si="59">PRODUCT(DI14:DN14)</f>
        <v>0</v>
      </c>
      <c r="DP14" s="109">
        <f t="shared" ref="DP14:DP17" si="60">ROUND(DG14,0)</f>
        <v>0</v>
      </c>
      <c r="DQ14" s="110">
        <f t="shared" ref="DQ14:DQ17" si="61">DG14-DP14</f>
        <v>0</v>
      </c>
      <c r="DT14" s="358"/>
      <c r="DU14" s="358"/>
      <c r="DV14" s="359"/>
      <c r="DW14" s="339"/>
      <c r="DX14" s="360"/>
      <c r="DY14" s="361"/>
      <c r="DZ14" s="362"/>
      <c r="EA14" s="338"/>
      <c r="EB14" s="335">
        <f t="shared" si="46"/>
        <v>0</v>
      </c>
      <c r="EC14" s="108">
        <f>IFERROR(IF(EXACT(VLOOKUP(DU14,OFERTA_0,2,FALSE),DV14),1,0),0)</f>
        <v>0</v>
      </c>
      <c r="ED14" s="108">
        <f>IFERROR(IF(EXACT(VLOOKUP(DU14,OFERTA_0,3,FALSE),DW14),1,0),0)</f>
        <v>0</v>
      </c>
      <c r="EE14" s="108">
        <f>IFERROR(IF(EXACT(VLOOKUP(DU14,OFERTA_0,4,FALSE),DX14),1,0),0)</f>
        <v>0</v>
      </c>
      <c r="EF14" s="108">
        <f t="shared" ref="EF14:EG17" si="62">IFERROR(IF(DY14&lt;=0,0,1),0)</f>
        <v>0</v>
      </c>
      <c r="EG14" s="108">
        <f t="shared" si="62"/>
        <v>0</v>
      </c>
      <c r="EH14" s="108">
        <f t="shared" ref="EH14:EH17" si="63">PRODUCT(EB14:EG14)</f>
        <v>0</v>
      </c>
      <c r="EI14" s="109">
        <f t="shared" ref="EI14:EI17" si="64">ROUND(DZ14,0)</f>
        <v>0</v>
      </c>
      <c r="EJ14" s="110">
        <f t="shared" ref="EJ14:EJ17" si="65">DZ14-EI14</f>
        <v>0</v>
      </c>
      <c r="EM14" s="358"/>
      <c r="EN14" s="358"/>
      <c r="EO14" s="359"/>
      <c r="EP14" s="339"/>
      <c r="EQ14" s="360"/>
      <c r="ER14" s="361"/>
      <c r="ES14" s="362"/>
      <c r="ET14" s="338"/>
      <c r="EU14" s="335">
        <f t="shared" si="47"/>
        <v>0</v>
      </c>
      <c r="EV14" s="108">
        <f>IFERROR(IF(EXACT(VLOOKUP(EN14,OFERTA_0,2,FALSE),EO14),1,0),0)</f>
        <v>0</v>
      </c>
      <c r="EW14" s="108">
        <f>IFERROR(IF(EXACT(VLOOKUP(EN14,OFERTA_0,3,FALSE),EP14),1,0),0)</f>
        <v>0</v>
      </c>
      <c r="EX14" s="108">
        <f>IFERROR(IF(EXACT(VLOOKUP(EN14,OFERTA_0,4,FALSE),EQ14),1,0),0)</f>
        <v>0</v>
      </c>
      <c r="EY14" s="108">
        <f t="shared" ref="EY14:EZ17" si="66">IFERROR(IF(ER14&lt;=0,0,1),0)</f>
        <v>0</v>
      </c>
      <c r="EZ14" s="108">
        <f t="shared" si="66"/>
        <v>0</v>
      </c>
      <c r="FA14" s="108">
        <f t="shared" ref="FA14:FA17" si="67">PRODUCT(EU14:EZ14)</f>
        <v>0</v>
      </c>
      <c r="FB14" s="109">
        <f t="shared" ref="FB14:FB17" si="68">ROUND(ES14,0)</f>
        <v>0</v>
      </c>
      <c r="FC14" s="110">
        <f t="shared" ref="FC14:FC17" si="69">ES14-FB14</f>
        <v>0</v>
      </c>
      <c r="FF14" s="358"/>
      <c r="FG14" s="358"/>
      <c r="FH14" s="359"/>
      <c r="FI14" s="339"/>
      <c r="FJ14" s="360"/>
      <c r="FK14" s="361"/>
      <c r="FL14" s="362"/>
      <c r="FM14" s="338"/>
      <c r="FN14" s="335">
        <f t="shared" si="48"/>
        <v>0</v>
      </c>
      <c r="FO14" s="108">
        <f>IFERROR(IF(EXACT(VLOOKUP(FG14,OFERTA_0,2,FALSE),FH14),1,0),0)</f>
        <v>0</v>
      </c>
      <c r="FP14" s="108">
        <f>IFERROR(IF(EXACT(VLOOKUP(FG14,OFERTA_0,3,FALSE),FI14),1,0),0)</f>
        <v>0</v>
      </c>
      <c r="FQ14" s="108">
        <f>IFERROR(IF(EXACT(VLOOKUP(FG14,OFERTA_0,4,FALSE),FJ14),1,0),0)</f>
        <v>0</v>
      </c>
      <c r="FR14" s="108">
        <f t="shared" ref="FR14:FS17" si="70">IFERROR(IF(FK14&lt;=0,0,1),0)</f>
        <v>0</v>
      </c>
      <c r="FS14" s="108">
        <f t="shared" si="70"/>
        <v>0</v>
      </c>
      <c r="FT14" s="108">
        <f t="shared" ref="FT14:FT17" si="71">PRODUCT(FN14:FS14)</f>
        <v>0</v>
      </c>
      <c r="FU14" s="109">
        <f t="shared" ref="FU14:FU17" si="72">ROUND(FL14,0)</f>
        <v>0</v>
      </c>
      <c r="FV14" s="110">
        <f t="shared" ref="FV14:FV17" si="73">FL14-FU14</f>
        <v>0</v>
      </c>
      <c r="FY14" s="358"/>
      <c r="FZ14" s="358"/>
      <c r="GA14" s="359"/>
      <c r="GB14" s="339"/>
      <c r="GC14" s="360"/>
      <c r="GD14" s="361"/>
      <c r="GE14" s="362"/>
      <c r="GF14" s="338"/>
      <c r="GG14" s="335">
        <f t="shared" si="49"/>
        <v>0</v>
      </c>
      <c r="GH14" s="108">
        <f>IFERROR(IF(EXACT(VLOOKUP(FZ14,OFERTA_0,2,FALSE),GA14),1,0),0)</f>
        <v>0</v>
      </c>
      <c r="GI14" s="108">
        <f>IFERROR(IF(EXACT(VLOOKUP(FZ14,OFERTA_0,3,FALSE),GB14),1,0),0)</f>
        <v>0</v>
      </c>
      <c r="GJ14" s="108">
        <f>IFERROR(IF(EXACT(VLOOKUP(FZ14,OFERTA_0,4,FALSE),GC14),1,0),0)</f>
        <v>0</v>
      </c>
      <c r="GK14" s="108">
        <f t="shared" ref="GK14:GL17" si="74">IFERROR(IF(GD14&lt;=0,0,1),0)</f>
        <v>0</v>
      </c>
      <c r="GL14" s="108">
        <f t="shared" si="74"/>
        <v>0</v>
      </c>
      <c r="GM14" s="108">
        <f t="shared" ref="GM14:GM17" si="75">PRODUCT(GG14:GL14)</f>
        <v>0</v>
      </c>
      <c r="GN14" s="109">
        <f t="shared" ref="GN14:GN17" si="76">ROUND(GE14,0)</f>
        <v>0</v>
      </c>
      <c r="GO14" s="110">
        <f t="shared" ref="GO14:GO17" si="77">GE14-GN14</f>
        <v>0</v>
      </c>
      <c r="GR14" s="358"/>
      <c r="GS14" s="358"/>
      <c r="GT14" s="359"/>
      <c r="GU14" s="339"/>
      <c r="GV14" s="360"/>
      <c r="GW14" s="361"/>
      <c r="GX14" s="362"/>
      <c r="GY14" s="338"/>
      <c r="GZ14" s="335">
        <f t="shared" si="50"/>
        <v>0</v>
      </c>
      <c r="HA14" s="108">
        <f>IFERROR(IF(EXACT(VLOOKUP(GS14,OFERTA_0,2,FALSE),GT14),1,0),0)</f>
        <v>0</v>
      </c>
      <c r="HB14" s="108">
        <f>IFERROR(IF(EXACT(VLOOKUP(GS14,OFERTA_0,3,FALSE),GU14),1,0),0)</f>
        <v>0</v>
      </c>
      <c r="HC14" s="108">
        <f>IFERROR(IF(EXACT(VLOOKUP(GS14,OFERTA_0,4,FALSE),GV14),1,0),0)</f>
        <v>0</v>
      </c>
      <c r="HD14" s="108">
        <f t="shared" ref="HD14:HE17" si="78">IFERROR(IF(GW14&lt;=0,0,1),0)</f>
        <v>0</v>
      </c>
      <c r="HE14" s="108">
        <f t="shared" si="78"/>
        <v>0</v>
      </c>
      <c r="HF14" s="108">
        <f t="shared" ref="HF14:HF17" si="79">PRODUCT(GZ14:HE14)</f>
        <v>0</v>
      </c>
      <c r="HG14" s="109">
        <f t="shared" ref="HG14:HG17" si="80">ROUND(GX14,0)</f>
        <v>0</v>
      </c>
      <c r="HH14" s="110">
        <f t="shared" ref="HH14:HH17" si="81">GX14-HG14</f>
        <v>0</v>
      </c>
      <c r="HK14" s="358"/>
      <c r="HL14" s="358"/>
      <c r="HM14" s="359"/>
      <c r="HN14" s="339"/>
      <c r="HO14" s="360"/>
      <c r="HP14" s="361"/>
      <c r="HQ14" s="362"/>
      <c r="HR14" s="338"/>
      <c r="HS14" s="335">
        <f t="shared" si="51"/>
        <v>0</v>
      </c>
      <c r="HT14" s="108">
        <f>IFERROR(IF(EXACT(VLOOKUP(HL14,OFERTA_0,2,FALSE),HM14),1,0),0)</f>
        <v>0</v>
      </c>
      <c r="HU14" s="108">
        <f>IFERROR(IF(EXACT(VLOOKUP(HL14,OFERTA_0,3,FALSE),HN14),1,0),0)</f>
        <v>0</v>
      </c>
      <c r="HV14" s="108">
        <f>IFERROR(IF(EXACT(VLOOKUP(HL14,OFERTA_0,4,FALSE),HO14),1,0),0)</f>
        <v>0</v>
      </c>
      <c r="HW14" s="108">
        <f t="shared" ref="HW14:HX17" si="82">IFERROR(IF(HP14&lt;=0,0,1),0)</f>
        <v>0</v>
      </c>
      <c r="HX14" s="108">
        <f t="shared" si="82"/>
        <v>0</v>
      </c>
      <c r="HY14" s="108">
        <f t="shared" ref="HY14:HY17" si="83">PRODUCT(HS14:HX14)</f>
        <v>0</v>
      </c>
      <c r="HZ14" s="109">
        <f t="shared" ref="HZ14:HZ17" si="84">ROUND(HQ14,0)</f>
        <v>0</v>
      </c>
      <c r="IA14" s="110">
        <f t="shared" ref="IA14:IA17" si="85">HQ14-HZ14</f>
        <v>0</v>
      </c>
      <c r="ID14" s="358"/>
      <c r="IE14" s="358"/>
      <c r="IF14" s="359"/>
      <c r="IG14" s="339"/>
      <c r="IH14" s="360"/>
      <c r="II14" s="361"/>
      <c r="IJ14" s="362"/>
      <c r="IK14" s="338"/>
      <c r="IL14" s="335">
        <f t="shared" si="52"/>
        <v>0</v>
      </c>
      <c r="IM14" s="108">
        <f>IFERROR(IF(EXACT(VLOOKUP(IE14,OFERTA_0,2,FALSE),IF14),1,0),0)</f>
        <v>0</v>
      </c>
      <c r="IN14" s="108">
        <f>IFERROR(IF(EXACT(VLOOKUP(IE14,OFERTA_0,3,FALSE),IG14),1,0),0)</f>
        <v>0</v>
      </c>
      <c r="IO14" s="108">
        <f>IFERROR(IF(EXACT(VLOOKUP(IE14,OFERTA_0,4,FALSE),IH14),1,0),0)</f>
        <v>0</v>
      </c>
      <c r="IP14" s="108">
        <f t="shared" ref="IP14:IQ17" si="86">IFERROR(IF(II14&lt;=0,0,1),0)</f>
        <v>0</v>
      </c>
      <c r="IQ14" s="108">
        <f t="shared" si="86"/>
        <v>0</v>
      </c>
      <c r="IR14" s="108">
        <f t="shared" ref="IR14:IR17" si="87">PRODUCT(IL14:IQ14)</f>
        <v>0</v>
      </c>
      <c r="IS14" s="109">
        <f t="shared" ref="IS14:IS17" si="88">ROUND(IJ14,0)</f>
        <v>0</v>
      </c>
      <c r="IT14" s="110">
        <f t="shared" ref="IT14:IT17" si="89">IJ14-IS14</f>
        <v>0</v>
      </c>
      <c r="IV14" s="358"/>
      <c r="IW14" s="358"/>
      <c r="IX14" s="359"/>
      <c r="IY14" s="339"/>
      <c r="IZ14" s="360"/>
      <c r="JA14" s="361"/>
      <c r="JB14" s="362"/>
      <c r="JC14" s="338"/>
      <c r="JD14" s="338"/>
      <c r="JE14" s="335">
        <f t="shared" si="53"/>
        <v>0</v>
      </c>
      <c r="JF14" s="108">
        <f>IFERROR(IF(EXACT(VLOOKUP(IX14,OFERTA_0,2,FALSE),IY14),1,0),0)</f>
        <v>0</v>
      </c>
      <c r="JG14" s="108">
        <f>IFERROR(IF(EXACT(VLOOKUP(IX14,OFERTA_0,3,FALSE),IZ14),1,0),0)</f>
        <v>0</v>
      </c>
      <c r="JH14" s="108">
        <f>IFERROR(IF(EXACT(VLOOKUP(IX14,OFERTA_0,4,FALSE),JA14),1,0),0)</f>
        <v>0</v>
      </c>
      <c r="JI14" s="108">
        <f t="shared" ref="JI14:JJ17" si="90">IFERROR(IF(JB14&lt;=0,0,1),0)</f>
        <v>0</v>
      </c>
      <c r="JJ14" s="108">
        <f t="shared" si="90"/>
        <v>0</v>
      </c>
      <c r="JK14" s="108">
        <f t="shared" ref="JK14:JK17" si="91">PRODUCT(JE14:JJ14)</f>
        <v>0</v>
      </c>
      <c r="JL14" s="109">
        <f t="shared" ref="JL14:JL17" si="92">ROUND(JC14,0)</f>
        <v>0</v>
      </c>
      <c r="JM14" s="110">
        <f t="shared" ref="JM14:JM17" si="93">JC14-JL14</f>
        <v>0</v>
      </c>
    </row>
    <row r="15" spans="2:273" ht="31.5" x14ac:dyDescent="0.25">
      <c r="B15" s="384" t="str">
        <f t="shared" si="22"/>
        <v>NR</v>
      </c>
      <c r="C15" s="385" t="s">
        <v>252</v>
      </c>
      <c r="D15" s="397" t="s">
        <v>253</v>
      </c>
      <c r="E15" s="387" t="s">
        <v>248</v>
      </c>
      <c r="F15" s="392" t="s">
        <v>249</v>
      </c>
      <c r="G15" s="395">
        <v>7865.9</v>
      </c>
      <c r="H15" s="396" t="s">
        <v>241</v>
      </c>
      <c r="I15" s="394">
        <v>2</v>
      </c>
      <c r="J15" s="390">
        <v>0</v>
      </c>
      <c r="K15" s="391">
        <f t="shared" si="23"/>
        <v>0</v>
      </c>
      <c r="N15" s="384" t="str">
        <f t="shared" si="24"/>
        <v>NR</v>
      </c>
      <c r="O15" s="385" t="s">
        <v>252</v>
      </c>
      <c r="P15" s="397" t="s">
        <v>253</v>
      </c>
      <c r="Q15" s="387" t="s">
        <v>248</v>
      </c>
      <c r="R15" s="392" t="s">
        <v>249</v>
      </c>
      <c r="S15" s="395">
        <v>7865.9</v>
      </c>
      <c r="T15" s="396" t="s">
        <v>241</v>
      </c>
      <c r="U15" s="394">
        <v>2</v>
      </c>
      <c r="V15" s="390">
        <v>535000</v>
      </c>
      <c r="W15" s="391">
        <f t="shared" si="43"/>
        <v>1070000</v>
      </c>
      <c r="X15" s="335">
        <f t="shared" si="0"/>
        <v>1</v>
      </c>
      <c r="Y15" s="108">
        <f t="shared" si="1"/>
        <v>1</v>
      </c>
      <c r="Z15" s="108">
        <f t="shared" si="2"/>
        <v>1</v>
      </c>
      <c r="AA15" s="108">
        <f t="shared" si="3"/>
        <v>1</v>
      </c>
      <c r="AB15" s="108">
        <f t="shared" si="4"/>
        <v>1</v>
      </c>
      <c r="AC15" s="108">
        <f t="shared" si="5"/>
        <v>1</v>
      </c>
      <c r="AD15" s="108">
        <f t="shared" si="6"/>
        <v>1</v>
      </c>
      <c r="AE15" s="108">
        <f t="shared" si="25"/>
        <v>1</v>
      </c>
      <c r="AF15" s="108">
        <f t="shared" si="26"/>
        <v>1</v>
      </c>
      <c r="AG15" s="108">
        <f t="shared" si="27"/>
        <v>1</v>
      </c>
      <c r="AH15" s="109">
        <f t="shared" si="28"/>
        <v>1070000</v>
      </c>
      <c r="AI15" s="110">
        <f t="shared" si="29"/>
        <v>0</v>
      </c>
      <c r="AL15" s="469" t="str">
        <f t="shared" si="7"/>
        <v>NR</v>
      </c>
      <c r="AM15" s="470" t="s">
        <v>252</v>
      </c>
      <c r="AN15" s="482" t="s">
        <v>253</v>
      </c>
      <c r="AO15" s="472" t="s">
        <v>248</v>
      </c>
      <c r="AP15" s="477" t="s">
        <v>249</v>
      </c>
      <c r="AQ15" s="480">
        <v>7865.9</v>
      </c>
      <c r="AR15" s="481" t="s">
        <v>241</v>
      </c>
      <c r="AS15" s="479">
        <v>2</v>
      </c>
      <c r="AT15" s="475">
        <v>469915.6</v>
      </c>
      <c r="AU15" s="476">
        <f t="shared" si="30"/>
        <v>939831.2</v>
      </c>
      <c r="AV15" s="335">
        <f t="shared" si="8"/>
        <v>1</v>
      </c>
      <c r="AW15" s="108">
        <f t="shared" si="9"/>
        <v>1</v>
      </c>
      <c r="AX15" s="108">
        <f t="shared" si="10"/>
        <v>1</v>
      </c>
      <c r="AY15" s="108">
        <f t="shared" si="11"/>
        <v>1</v>
      </c>
      <c r="AZ15" s="108">
        <f t="shared" si="12"/>
        <v>1</v>
      </c>
      <c r="BA15" s="108">
        <f t="shared" si="13"/>
        <v>1</v>
      </c>
      <c r="BB15" s="108">
        <f t="shared" si="14"/>
        <v>1</v>
      </c>
      <c r="BC15" s="108">
        <f t="shared" si="31"/>
        <v>1</v>
      </c>
      <c r="BD15" s="108">
        <f t="shared" si="32"/>
        <v>1</v>
      </c>
      <c r="BE15" s="108">
        <f t="shared" si="33"/>
        <v>1</v>
      </c>
      <c r="BF15" s="109">
        <f t="shared" si="34"/>
        <v>939831</v>
      </c>
      <c r="BG15" s="110">
        <f t="shared" si="35"/>
        <v>0.19999999995343387</v>
      </c>
      <c r="BJ15" s="384" t="str">
        <f t="shared" si="36"/>
        <v>NR</v>
      </c>
      <c r="BK15" s="385" t="s">
        <v>252</v>
      </c>
      <c r="BL15" s="397" t="s">
        <v>253</v>
      </c>
      <c r="BM15" s="387" t="s">
        <v>248</v>
      </c>
      <c r="BN15" s="392" t="s">
        <v>249</v>
      </c>
      <c r="BO15" s="395">
        <v>7865.9</v>
      </c>
      <c r="BP15" s="396" t="s">
        <v>241</v>
      </c>
      <c r="BQ15" s="394">
        <v>2</v>
      </c>
      <c r="BR15" s="390">
        <v>550000</v>
      </c>
      <c r="BS15" s="391">
        <f t="shared" si="37"/>
        <v>1100000</v>
      </c>
      <c r="BT15" s="335">
        <f t="shared" si="15"/>
        <v>1</v>
      </c>
      <c r="BU15" s="108">
        <f t="shared" si="16"/>
        <v>1</v>
      </c>
      <c r="BV15" s="108">
        <f t="shared" si="17"/>
        <v>1</v>
      </c>
      <c r="BW15" s="108">
        <f t="shared" si="18"/>
        <v>1</v>
      </c>
      <c r="BX15" s="108">
        <f t="shared" si="19"/>
        <v>1</v>
      </c>
      <c r="BY15" s="108">
        <f t="shared" si="20"/>
        <v>1</v>
      </c>
      <c r="BZ15" s="108">
        <f t="shared" si="21"/>
        <v>1</v>
      </c>
      <c r="CA15" s="108">
        <f t="shared" si="38"/>
        <v>1</v>
      </c>
      <c r="CB15" s="108">
        <f t="shared" si="39"/>
        <v>1</v>
      </c>
      <c r="CC15" s="108">
        <f t="shared" si="40"/>
        <v>1</v>
      </c>
      <c r="CD15" s="109">
        <f t="shared" si="41"/>
        <v>1100000</v>
      </c>
      <c r="CE15" s="110">
        <f t="shared" si="42"/>
        <v>0</v>
      </c>
      <c r="CH15" s="358"/>
      <c r="CI15" s="358"/>
      <c r="CJ15" s="359"/>
      <c r="CK15" s="339"/>
      <c r="CL15" s="360"/>
      <c r="CM15" s="361"/>
      <c r="CN15" s="362"/>
      <c r="CO15" s="338"/>
      <c r="CP15" s="335">
        <f t="shared" si="44"/>
        <v>0</v>
      </c>
      <c r="CQ15" s="108">
        <f>IFERROR(IF(EXACT(VLOOKUP(CI15,OFERTA_0,2,FALSE),CJ15),1,0),0)</f>
        <v>0</v>
      </c>
      <c r="CR15" s="108">
        <f>IFERROR(IF(EXACT(VLOOKUP(CI15,OFERTA_0,3,FALSE),CK15),1,0),0)</f>
        <v>0</v>
      </c>
      <c r="CS15" s="108">
        <f>IFERROR(IF(EXACT(VLOOKUP(CI15,OFERTA_0,4,FALSE),CL15),1,0),0)</f>
        <v>0</v>
      </c>
      <c r="CT15" s="108">
        <f t="shared" si="54"/>
        <v>0</v>
      </c>
      <c r="CU15" s="108">
        <f t="shared" si="54"/>
        <v>0</v>
      </c>
      <c r="CV15" s="108">
        <f t="shared" si="55"/>
        <v>0</v>
      </c>
      <c r="CW15" s="109">
        <f t="shared" si="56"/>
        <v>0</v>
      </c>
      <c r="CX15" s="110">
        <f t="shared" si="57"/>
        <v>0</v>
      </c>
      <c r="DA15" s="358"/>
      <c r="DB15" s="358"/>
      <c r="DC15" s="359"/>
      <c r="DD15" s="339"/>
      <c r="DE15" s="360"/>
      <c r="DF15" s="361"/>
      <c r="DG15" s="362"/>
      <c r="DH15" s="338"/>
      <c r="DI15" s="335">
        <f t="shared" si="45"/>
        <v>0</v>
      </c>
      <c r="DJ15" s="108">
        <f>IFERROR(IF(EXACT(VLOOKUP(DB15,OFERTA_0,2,FALSE),DC15),1,0),0)</f>
        <v>0</v>
      </c>
      <c r="DK15" s="108">
        <f>IFERROR(IF(EXACT(VLOOKUP(DB15,OFERTA_0,3,FALSE),DD15),1,0),0)</f>
        <v>0</v>
      </c>
      <c r="DL15" s="108">
        <f>IFERROR(IF(EXACT(VLOOKUP(DB15,OFERTA_0,4,FALSE),DE15),1,0),0)</f>
        <v>0</v>
      </c>
      <c r="DM15" s="108">
        <f t="shared" si="58"/>
        <v>0</v>
      </c>
      <c r="DN15" s="108">
        <f t="shared" si="58"/>
        <v>0</v>
      </c>
      <c r="DO15" s="108">
        <f t="shared" si="59"/>
        <v>0</v>
      </c>
      <c r="DP15" s="109">
        <f t="shared" si="60"/>
        <v>0</v>
      </c>
      <c r="DQ15" s="110">
        <f t="shared" si="61"/>
        <v>0</v>
      </c>
      <c r="DT15" s="358"/>
      <c r="DU15" s="358"/>
      <c r="DV15" s="359"/>
      <c r="DW15" s="339"/>
      <c r="DX15" s="360"/>
      <c r="DY15" s="361"/>
      <c r="DZ15" s="362"/>
      <c r="EA15" s="338"/>
      <c r="EB15" s="335">
        <f t="shared" si="46"/>
        <v>0</v>
      </c>
      <c r="EC15" s="108">
        <f>IFERROR(IF(EXACT(VLOOKUP(DU15,OFERTA_0,2,FALSE),DV15),1,0),0)</f>
        <v>0</v>
      </c>
      <c r="ED15" s="108">
        <f>IFERROR(IF(EXACT(VLOOKUP(DU15,OFERTA_0,3,FALSE),DW15),1,0),0)</f>
        <v>0</v>
      </c>
      <c r="EE15" s="108">
        <f>IFERROR(IF(EXACT(VLOOKUP(DU15,OFERTA_0,4,FALSE),DX15),1,0),0)</f>
        <v>0</v>
      </c>
      <c r="EF15" s="108">
        <f t="shared" si="62"/>
        <v>0</v>
      </c>
      <c r="EG15" s="108">
        <f t="shared" si="62"/>
        <v>0</v>
      </c>
      <c r="EH15" s="108">
        <f t="shared" si="63"/>
        <v>0</v>
      </c>
      <c r="EI15" s="109">
        <f t="shared" si="64"/>
        <v>0</v>
      </c>
      <c r="EJ15" s="110">
        <f t="shared" si="65"/>
        <v>0</v>
      </c>
      <c r="EM15" s="358"/>
      <c r="EN15" s="358"/>
      <c r="EO15" s="359"/>
      <c r="EP15" s="339"/>
      <c r="EQ15" s="360"/>
      <c r="ER15" s="361"/>
      <c r="ES15" s="362"/>
      <c r="ET15" s="338"/>
      <c r="EU15" s="335">
        <f t="shared" si="47"/>
        <v>0</v>
      </c>
      <c r="EV15" s="108">
        <f>IFERROR(IF(EXACT(VLOOKUP(EN15,OFERTA_0,2,FALSE),EO15),1,0),0)</f>
        <v>0</v>
      </c>
      <c r="EW15" s="108">
        <f>IFERROR(IF(EXACT(VLOOKUP(EN15,OFERTA_0,3,FALSE),EP15),1,0),0)</f>
        <v>0</v>
      </c>
      <c r="EX15" s="108">
        <f>IFERROR(IF(EXACT(VLOOKUP(EN15,OFERTA_0,4,FALSE),EQ15),1,0),0)</f>
        <v>0</v>
      </c>
      <c r="EY15" s="108">
        <f t="shared" si="66"/>
        <v>0</v>
      </c>
      <c r="EZ15" s="108">
        <f t="shared" si="66"/>
        <v>0</v>
      </c>
      <c r="FA15" s="108">
        <f t="shared" si="67"/>
        <v>0</v>
      </c>
      <c r="FB15" s="109">
        <f t="shared" si="68"/>
        <v>0</v>
      </c>
      <c r="FC15" s="110">
        <f t="shared" si="69"/>
        <v>0</v>
      </c>
      <c r="FF15" s="358"/>
      <c r="FG15" s="358"/>
      <c r="FH15" s="359"/>
      <c r="FI15" s="339"/>
      <c r="FJ15" s="360"/>
      <c r="FK15" s="361"/>
      <c r="FL15" s="362"/>
      <c r="FM15" s="338"/>
      <c r="FN15" s="335">
        <f t="shared" si="48"/>
        <v>0</v>
      </c>
      <c r="FO15" s="108">
        <f>IFERROR(IF(EXACT(VLOOKUP(FG15,OFERTA_0,2,FALSE),FH15),1,0),0)</f>
        <v>0</v>
      </c>
      <c r="FP15" s="108">
        <f>IFERROR(IF(EXACT(VLOOKUP(FG15,OFERTA_0,3,FALSE),FI15),1,0),0)</f>
        <v>0</v>
      </c>
      <c r="FQ15" s="108">
        <f>IFERROR(IF(EXACT(VLOOKUP(FG15,OFERTA_0,4,FALSE),FJ15),1,0),0)</f>
        <v>0</v>
      </c>
      <c r="FR15" s="108">
        <f t="shared" si="70"/>
        <v>0</v>
      </c>
      <c r="FS15" s="108">
        <f t="shared" si="70"/>
        <v>0</v>
      </c>
      <c r="FT15" s="108">
        <f t="shared" si="71"/>
        <v>0</v>
      </c>
      <c r="FU15" s="109">
        <f t="shared" si="72"/>
        <v>0</v>
      </c>
      <c r="FV15" s="110">
        <f t="shared" si="73"/>
        <v>0</v>
      </c>
      <c r="FY15" s="358"/>
      <c r="FZ15" s="358"/>
      <c r="GA15" s="359"/>
      <c r="GB15" s="339"/>
      <c r="GC15" s="360"/>
      <c r="GD15" s="361"/>
      <c r="GE15" s="362"/>
      <c r="GF15" s="338"/>
      <c r="GG15" s="335">
        <f t="shared" si="49"/>
        <v>0</v>
      </c>
      <c r="GH15" s="108">
        <f>IFERROR(IF(EXACT(VLOOKUP(FZ15,OFERTA_0,2,FALSE),GA15),1,0),0)</f>
        <v>0</v>
      </c>
      <c r="GI15" s="108">
        <f>IFERROR(IF(EXACT(VLOOKUP(FZ15,OFERTA_0,3,FALSE),GB15),1,0),0)</f>
        <v>0</v>
      </c>
      <c r="GJ15" s="108">
        <f>IFERROR(IF(EXACT(VLOOKUP(FZ15,OFERTA_0,4,FALSE),GC15),1,0),0)</f>
        <v>0</v>
      </c>
      <c r="GK15" s="108">
        <f t="shared" si="74"/>
        <v>0</v>
      </c>
      <c r="GL15" s="108">
        <f t="shared" si="74"/>
        <v>0</v>
      </c>
      <c r="GM15" s="108">
        <f t="shared" si="75"/>
        <v>0</v>
      </c>
      <c r="GN15" s="109">
        <f t="shared" si="76"/>
        <v>0</v>
      </c>
      <c r="GO15" s="110">
        <f t="shared" si="77"/>
        <v>0</v>
      </c>
      <c r="GR15" s="358"/>
      <c r="GS15" s="358"/>
      <c r="GT15" s="359"/>
      <c r="GU15" s="339"/>
      <c r="GV15" s="360"/>
      <c r="GW15" s="361"/>
      <c r="GX15" s="362"/>
      <c r="GY15" s="338"/>
      <c r="GZ15" s="335">
        <f t="shared" si="50"/>
        <v>0</v>
      </c>
      <c r="HA15" s="108">
        <f>IFERROR(IF(EXACT(VLOOKUP(GS15,OFERTA_0,2,FALSE),GT15),1,0),0)</f>
        <v>0</v>
      </c>
      <c r="HB15" s="108">
        <f>IFERROR(IF(EXACT(VLOOKUP(GS15,OFERTA_0,3,FALSE),GU15),1,0),0)</f>
        <v>0</v>
      </c>
      <c r="HC15" s="108">
        <f>IFERROR(IF(EXACT(VLOOKUP(GS15,OFERTA_0,4,FALSE),GV15),1,0),0)</f>
        <v>0</v>
      </c>
      <c r="HD15" s="108">
        <f t="shared" si="78"/>
        <v>0</v>
      </c>
      <c r="HE15" s="108">
        <f t="shared" si="78"/>
        <v>0</v>
      </c>
      <c r="HF15" s="108">
        <f t="shared" si="79"/>
        <v>0</v>
      </c>
      <c r="HG15" s="109">
        <f t="shared" si="80"/>
        <v>0</v>
      </c>
      <c r="HH15" s="110">
        <f t="shared" si="81"/>
        <v>0</v>
      </c>
      <c r="HK15" s="358"/>
      <c r="HL15" s="358"/>
      <c r="HM15" s="359"/>
      <c r="HN15" s="339"/>
      <c r="HO15" s="360"/>
      <c r="HP15" s="361"/>
      <c r="HQ15" s="362"/>
      <c r="HR15" s="338"/>
      <c r="HS15" s="335">
        <f t="shared" si="51"/>
        <v>0</v>
      </c>
      <c r="HT15" s="108">
        <f>IFERROR(IF(EXACT(VLOOKUP(HL15,OFERTA_0,2,FALSE),HM15),1,0),0)</f>
        <v>0</v>
      </c>
      <c r="HU15" s="108">
        <f>IFERROR(IF(EXACT(VLOOKUP(HL15,OFERTA_0,3,FALSE),HN15),1,0),0)</f>
        <v>0</v>
      </c>
      <c r="HV15" s="108">
        <f>IFERROR(IF(EXACT(VLOOKUP(HL15,OFERTA_0,4,FALSE),HO15),1,0),0)</f>
        <v>0</v>
      </c>
      <c r="HW15" s="108">
        <f t="shared" si="82"/>
        <v>0</v>
      </c>
      <c r="HX15" s="108">
        <f t="shared" si="82"/>
        <v>0</v>
      </c>
      <c r="HY15" s="108">
        <f t="shared" si="83"/>
        <v>0</v>
      </c>
      <c r="HZ15" s="109">
        <f t="shared" si="84"/>
        <v>0</v>
      </c>
      <c r="IA15" s="110">
        <f t="shared" si="85"/>
        <v>0</v>
      </c>
      <c r="ID15" s="358"/>
      <c r="IE15" s="358"/>
      <c r="IF15" s="359"/>
      <c r="IG15" s="339"/>
      <c r="IH15" s="360"/>
      <c r="II15" s="361"/>
      <c r="IJ15" s="362"/>
      <c r="IK15" s="338"/>
      <c r="IL15" s="335">
        <f t="shared" si="52"/>
        <v>0</v>
      </c>
      <c r="IM15" s="108">
        <f>IFERROR(IF(EXACT(VLOOKUP(IE15,OFERTA_0,2,FALSE),IF15),1,0),0)</f>
        <v>0</v>
      </c>
      <c r="IN15" s="108">
        <f>IFERROR(IF(EXACT(VLOOKUP(IE15,OFERTA_0,3,FALSE),IG15),1,0),0)</f>
        <v>0</v>
      </c>
      <c r="IO15" s="108">
        <f>IFERROR(IF(EXACT(VLOOKUP(IE15,OFERTA_0,4,FALSE),IH15),1,0),0)</f>
        <v>0</v>
      </c>
      <c r="IP15" s="108">
        <f t="shared" si="86"/>
        <v>0</v>
      </c>
      <c r="IQ15" s="108">
        <f t="shared" si="86"/>
        <v>0</v>
      </c>
      <c r="IR15" s="108">
        <f t="shared" si="87"/>
        <v>0</v>
      </c>
      <c r="IS15" s="109">
        <f t="shared" si="88"/>
        <v>0</v>
      </c>
      <c r="IT15" s="110">
        <f t="shared" si="89"/>
        <v>0</v>
      </c>
      <c r="IV15" s="358"/>
      <c r="IW15" s="358"/>
      <c r="IX15" s="359"/>
      <c r="IY15" s="339"/>
      <c r="IZ15" s="360"/>
      <c r="JA15" s="361"/>
      <c r="JB15" s="362"/>
      <c r="JC15" s="338"/>
      <c r="JD15" s="338"/>
      <c r="JE15" s="335">
        <f t="shared" si="53"/>
        <v>0</v>
      </c>
      <c r="JF15" s="108">
        <f>IFERROR(IF(EXACT(VLOOKUP(IX15,OFERTA_0,2,FALSE),IY15),1,0),0)</f>
        <v>0</v>
      </c>
      <c r="JG15" s="108">
        <f>IFERROR(IF(EXACT(VLOOKUP(IX15,OFERTA_0,3,FALSE),IZ15),1,0),0)</f>
        <v>0</v>
      </c>
      <c r="JH15" s="108">
        <f>IFERROR(IF(EXACT(VLOOKUP(IX15,OFERTA_0,4,FALSE),JA15),1,0),0)</f>
        <v>0</v>
      </c>
      <c r="JI15" s="108">
        <f t="shared" si="90"/>
        <v>0</v>
      </c>
      <c r="JJ15" s="108">
        <f t="shared" si="90"/>
        <v>0</v>
      </c>
      <c r="JK15" s="108">
        <f t="shared" si="91"/>
        <v>0</v>
      </c>
      <c r="JL15" s="109">
        <f t="shared" si="92"/>
        <v>0</v>
      </c>
      <c r="JM15" s="110">
        <f t="shared" si="93"/>
        <v>0</v>
      </c>
    </row>
    <row r="16" spans="2:273" ht="31.5" x14ac:dyDescent="0.25">
      <c r="B16" s="384" t="str">
        <f t="shared" si="22"/>
        <v>NR</v>
      </c>
      <c r="C16" s="385" t="s">
        <v>254</v>
      </c>
      <c r="D16" s="397" t="s">
        <v>255</v>
      </c>
      <c r="E16" s="387" t="s">
        <v>248</v>
      </c>
      <c r="F16" s="392" t="s">
        <v>249</v>
      </c>
      <c r="G16" s="395">
        <v>4525.33</v>
      </c>
      <c r="H16" s="396" t="s">
        <v>241</v>
      </c>
      <c r="I16" s="394">
        <v>2</v>
      </c>
      <c r="J16" s="390">
        <v>0</v>
      </c>
      <c r="K16" s="391">
        <f t="shared" si="23"/>
        <v>0</v>
      </c>
      <c r="N16" s="384" t="str">
        <f t="shared" si="24"/>
        <v>NR</v>
      </c>
      <c r="O16" s="385" t="s">
        <v>254</v>
      </c>
      <c r="P16" s="397" t="s">
        <v>255</v>
      </c>
      <c r="Q16" s="387" t="s">
        <v>248</v>
      </c>
      <c r="R16" s="392" t="s">
        <v>249</v>
      </c>
      <c r="S16" s="395">
        <v>4525.33</v>
      </c>
      <c r="T16" s="396" t="s">
        <v>241</v>
      </c>
      <c r="U16" s="394">
        <v>2</v>
      </c>
      <c r="V16" s="390">
        <v>535000</v>
      </c>
      <c r="W16" s="391">
        <f t="shared" si="43"/>
        <v>1070000</v>
      </c>
      <c r="X16" s="335">
        <f t="shared" si="0"/>
        <v>1</v>
      </c>
      <c r="Y16" s="108">
        <f t="shared" si="1"/>
        <v>1</v>
      </c>
      <c r="Z16" s="108">
        <f t="shared" si="2"/>
        <v>1</v>
      </c>
      <c r="AA16" s="108">
        <f t="shared" si="3"/>
        <v>1</v>
      </c>
      <c r="AB16" s="108">
        <f t="shared" si="4"/>
        <v>1</v>
      </c>
      <c r="AC16" s="108">
        <f t="shared" si="5"/>
        <v>1</v>
      </c>
      <c r="AD16" s="108">
        <f t="shared" si="6"/>
        <v>1</v>
      </c>
      <c r="AE16" s="108">
        <f t="shared" si="25"/>
        <v>1</v>
      </c>
      <c r="AF16" s="108">
        <f t="shared" si="26"/>
        <v>1</v>
      </c>
      <c r="AG16" s="108">
        <f t="shared" si="27"/>
        <v>1</v>
      </c>
      <c r="AH16" s="109">
        <f t="shared" si="28"/>
        <v>1070000</v>
      </c>
      <c r="AI16" s="110">
        <f t="shared" si="29"/>
        <v>0</v>
      </c>
      <c r="AL16" s="469" t="str">
        <f t="shared" si="7"/>
        <v>NR</v>
      </c>
      <c r="AM16" s="470" t="s">
        <v>254</v>
      </c>
      <c r="AN16" s="482" t="s">
        <v>255</v>
      </c>
      <c r="AO16" s="472" t="s">
        <v>248</v>
      </c>
      <c r="AP16" s="477" t="s">
        <v>249</v>
      </c>
      <c r="AQ16" s="480">
        <v>4525.33</v>
      </c>
      <c r="AR16" s="481" t="s">
        <v>241</v>
      </c>
      <c r="AS16" s="479">
        <v>2</v>
      </c>
      <c r="AT16" s="475">
        <v>316917.14999999997</v>
      </c>
      <c r="AU16" s="476">
        <f t="shared" si="30"/>
        <v>633834.29999999993</v>
      </c>
      <c r="AV16" s="335">
        <f t="shared" si="8"/>
        <v>1</v>
      </c>
      <c r="AW16" s="108">
        <f t="shared" si="9"/>
        <v>1</v>
      </c>
      <c r="AX16" s="108">
        <f t="shared" si="10"/>
        <v>1</v>
      </c>
      <c r="AY16" s="108">
        <f t="shared" si="11"/>
        <v>1</v>
      </c>
      <c r="AZ16" s="108">
        <f t="shared" si="12"/>
        <v>1</v>
      </c>
      <c r="BA16" s="108">
        <f t="shared" si="13"/>
        <v>1</v>
      </c>
      <c r="BB16" s="108">
        <f t="shared" si="14"/>
        <v>1</v>
      </c>
      <c r="BC16" s="108">
        <f t="shared" si="31"/>
        <v>1</v>
      </c>
      <c r="BD16" s="108">
        <f t="shared" si="32"/>
        <v>1</v>
      </c>
      <c r="BE16" s="108">
        <f t="shared" si="33"/>
        <v>1</v>
      </c>
      <c r="BF16" s="109">
        <f t="shared" si="34"/>
        <v>633834</v>
      </c>
      <c r="BG16" s="110">
        <f t="shared" si="35"/>
        <v>0.29999999993015081</v>
      </c>
      <c r="BJ16" s="384" t="str">
        <f t="shared" si="36"/>
        <v>NR</v>
      </c>
      <c r="BK16" s="385" t="s">
        <v>254</v>
      </c>
      <c r="BL16" s="397" t="s">
        <v>255</v>
      </c>
      <c r="BM16" s="387" t="s">
        <v>248</v>
      </c>
      <c r="BN16" s="392" t="s">
        <v>249</v>
      </c>
      <c r="BO16" s="395">
        <v>4525.33</v>
      </c>
      <c r="BP16" s="396" t="s">
        <v>241</v>
      </c>
      <c r="BQ16" s="394">
        <v>2</v>
      </c>
      <c r="BR16" s="390">
        <v>400000</v>
      </c>
      <c r="BS16" s="391">
        <f t="shared" si="37"/>
        <v>800000</v>
      </c>
      <c r="BT16" s="335">
        <f t="shared" si="15"/>
        <v>1</v>
      </c>
      <c r="BU16" s="108">
        <f t="shared" si="16"/>
        <v>1</v>
      </c>
      <c r="BV16" s="108">
        <f t="shared" si="17"/>
        <v>1</v>
      </c>
      <c r="BW16" s="108">
        <f t="shared" si="18"/>
        <v>1</v>
      </c>
      <c r="BX16" s="108">
        <f t="shared" si="19"/>
        <v>1</v>
      </c>
      <c r="BY16" s="108">
        <f t="shared" si="20"/>
        <v>1</v>
      </c>
      <c r="BZ16" s="108">
        <f t="shared" si="21"/>
        <v>1</v>
      </c>
      <c r="CA16" s="108">
        <f t="shared" si="38"/>
        <v>1</v>
      </c>
      <c r="CB16" s="108">
        <f t="shared" si="39"/>
        <v>1</v>
      </c>
      <c r="CC16" s="108">
        <f t="shared" si="40"/>
        <v>1</v>
      </c>
      <c r="CD16" s="109">
        <f t="shared" si="41"/>
        <v>800000</v>
      </c>
      <c r="CE16" s="110">
        <f t="shared" si="42"/>
        <v>0</v>
      </c>
      <c r="CH16" s="358"/>
      <c r="CI16" s="358"/>
      <c r="CJ16" s="359"/>
      <c r="CK16" s="339"/>
      <c r="CL16" s="360"/>
      <c r="CM16" s="361"/>
      <c r="CN16" s="362"/>
      <c r="CO16" s="338"/>
      <c r="CP16" s="335">
        <f t="shared" si="44"/>
        <v>0</v>
      </c>
      <c r="CQ16" s="108">
        <f>IFERROR(IF(EXACT(VLOOKUP(CI16,OFERTA_0,2,FALSE),CJ16),1,0),0)</f>
        <v>0</v>
      </c>
      <c r="CR16" s="108">
        <f>IFERROR(IF(EXACT(VLOOKUP(CI16,OFERTA_0,3,FALSE),CK16),1,0),0)</f>
        <v>0</v>
      </c>
      <c r="CS16" s="108">
        <f>IFERROR(IF(EXACT(VLOOKUP(CI16,OFERTA_0,4,FALSE),CL16),1,0),0)</f>
        <v>0</v>
      </c>
      <c r="CT16" s="108">
        <f t="shared" si="54"/>
        <v>0</v>
      </c>
      <c r="CU16" s="108">
        <f t="shared" si="54"/>
        <v>0</v>
      </c>
      <c r="CV16" s="108">
        <f t="shared" si="55"/>
        <v>0</v>
      </c>
      <c r="CW16" s="109">
        <f t="shared" si="56"/>
        <v>0</v>
      </c>
      <c r="CX16" s="110">
        <f t="shared" si="57"/>
        <v>0</v>
      </c>
      <c r="DA16" s="358"/>
      <c r="DB16" s="358"/>
      <c r="DC16" s="359"/>
      <c r="DD16" s="339"/>
      <c r="DE16" s="360"/>
      <c r="DF16" s="361"/>
      <c r="DG16" s="362"/>
      <c r="DH16" s="338"/>
      <c r="DI16" s="335">
        <f t="shared" si="45"/>
        <v>0</v>
      </c>
      <c r="DJ16" s="108">
        <f>IFERROR(IF(EXACT(VLOOKUP(DB16,OFERTA_0,2,FALSE),DC16),1,0),0)</f>
        <v>0</v>
      </c>
      <c r="DK16" s="108">
        <f>IFERROR(IF(EXACT(VLOOKUP(DB16,OFERTA_0,3,FALSE),DD16),1,0),0)</f>
        <v>0</v>
      </c>
      <c r="DL16" s="108">
        <f>IFERROR(IF(EXACT(VLOOKUP(DB16,OFERTA_0,4,FALSE),DE16),1,0),0)</f>
        <v>0</v>
      </c>
      <c r="DM16" s="108">
        <f t="shared" si="58"/>
        <v>0</v>
      </c>
      <c r="DN16" s="108">
        <f t="shared" si="58"/>
        <v>0</v>
      </c>
      <c r="DO16" s="108">
        <f t="shared" si="59"/>
        <v>0</v>
      </c>
      <c r="DP16" s="109">
        <f t="shared" si="60"/>
        <v>0</v>
      </c>
      <c r="DQ16" s="110">
        <f t="shared" si="61"/>
        <v>0</v>
      </c>
      <c r="DT16" s="358"/>
      <c r="DU16" s="358"/>
      <c r="DV16" s="359"/>
      <c r="DW16" s="339"/>
      <c r="DX16" s="360"/>
      <c r="DY16" s="361"/>
      <c r="DZ16" s="362"/>
      <c r="EA16" s="338"/>
      <c r="EB16" s="335">
        <f t="shared" si="46"/>
        <v>0</v>
      </c>
      <c r="EC16" s="108">
        <f>IFERROR(IF(EXACT(VLOOKUP(DU16,OFERTA_0,2,FALSE),DV16),1,0),0)</f>
        <v>0</v>
      </c>
      <c r="ED16" s="108">
        <f>IFERROR(IF(EXACT(VLOOKUP(DU16,OFERTA_0,3,FALSE),DW16),1,0),0)</f>
        <v>0</v>
      </c>
      <c r="EE16" s="108">
        <f>IFERROR(IF(EXACT(VLOOKUP(DU16,OFERTA_0,4,FALSE),DX16),1,0),0)</f>
        <v>0</v>
      </c>
      <c r="EF16" s="108">
        <f t="shared" si="62"/>
        <v>0</v>
      </c>
      <c r="EG16" s="108">
        <f t="shared" si="62"/>
        <v>0</v>
      </c>
      <c r="EH16" s="108">
        <f t="shared" si="63"/>
        <v>0</v>
      </c>
      <c r="EI16" s="109">
        <f t="shared" si="64"/>
        <v>0</v>
      </c>
      <c r="EJ16" s="110">
        <f t="shared" si="65"/>
        <v>0</v>
      </c>
      <c r="EM16" s="358"/>
      <c r="EN16" s="358"/>
      <c r="EO16" s="359"/>
      <c r="EP16" s="339"/>
      <c r="EQ16" s="360"/>
      <c r="ER16" s="361"/>
      <c r="ES16" s="362"/>
      <c r="ET16" s="338"/>
      <c r="EU16" s="335">
        <f t="shared" si="47"/>
        <v>0</v>
      </c>
      <c r="EV16" s="108">
        <f>IFERROR(IF(EXACT(VLOOKUP(EN16,OFERTA_0,2,FALSE),EO16),1,0),0)</f>
        <v>0</v>
      </c>
      <c r="EW16" s="108">
        <f>IFERROR(IF(EXACT(VLOOKUP(EN16,OFERTA_0,3,FALSE),EP16),1,0),0)</f>
        <v>0</v>
      </c>
      <c r="EX16" s="108">
        <f>IFERROR(IF(EXACT(VLOOKUP(EN16,OFERTA_0,4,FALSE),EQ16),1,0),0)</f>
        <v>0</v>
      </c>
      <c r="EY16" s="108">
        <f t="shared" si="66"/>
        <v>0</v>
      </c>
      <c r="EZ16" s="108">
        <f t="shared" si="66"/>
        <v>0</v>
      </c>
      <c r="FA16" s="108">
        <f t="shared" si="67"/>
        <v>0</v>
      </c>
      <c r="FB16" s="109">
        <f t="shared" si="68"/>
        <v>0</v>
      </c>
      <c r="FC16" s="110">
        <f t="shared" si="69"/>
        <v>0</v>
      </c>
      <c r="FF16" s="358"/>
      <c r="FG16" s="358"/>
      <c r="FH16" s="359"/>
      <c r="FI16" s="339"/>
      <c r="FJ16" s="360"/>
      <c r="FK16" s="361"/>
      <c r="FL16" s="362"/>
      <c r="FM16" s="338"/>
      <c r="FN16" s="335">
        <f t="shared" si="48"/>
        <v>0</v>
      </c>
      <c r="FO16" s="108">
        <f>IFERROR(IF(EXACT(VLOOKUP(FG16,OFERTA_0,2,FALSE),FH16),1,0),0)</f>
        <v>0</v>
      </c>
      <c r="FP16" s="108">
        <f>IFERROR(IF(EXACT(VLOOKUP(FG16,OFERTA_0,3,FALSE),FI16),1,0),0)</f>
        <v>0</v>
      </c>
      <c r="FQ16" s="108">
        <f>IFERROR(IF(EXACT(VLOOKUP(FG16,OFERTA_0,4,FALSE),FJ16),1,0),0)</f>
        <v>0</v>
      </c>
      <c r="FR16" s="108">
        <f t="shared" si="70"/>
        <v>0</v>
      </c>
      <c r="FS16" s="108">
        <f t="shared" si="70"/>
        <v>0</v>
      </c>
      <c r="FT16" s="108">
        <f t="shared" si="71"/>
        <v>0</v>
      </c>
      <c r="FU16" s="109">
        <f t="shared" si="72"/>
        <v>0</v>
      </c>
      <c r="FV16" s="110">
        <f t="shared" si="73"/>
        <v>0</v>
      </c>
      <c r="FY16" s="358"/>
      <c r="FZ16" s="358"/>
      <c r="GA16" s="359"/>
      <c r="GB16" s="339"/>
      <c r="GC16" s="360"/>
      <c r="GD16" s="361"/>
      <c r="GE16" s="362"/>
      <c r="GF16" s="338"/>
      <c r="GG16" s="335">
        <f t="shared" si="49"/>
        <v>0</v>
      </c>
      <c r="GH16" s="108">
        <f>IFERROR(IF(EXACT(VLOOKUP(FZ16,OFERTA_0,2,FALSE),GA16),1,0),0)</f>
        <v>0</v>
      </c>
      <c r="GI16" s="108">
        <f>IFERROR(IF(EXACT(VLOOKUP(FZ16,OFERTA_0,3,FALSE),GB16),1,0),0)</f>
        <v>0</v>
      </c>
      <c r="GJ16" s="108">
        <f>IFERROR(IF(EXACT(VLOOKUP(FZ16,OFERTA_0,4,FALSE),GC16),1,0),0)</f>
        <v>0</v>
      </c>
      <c r="GK16" s="108">
        <f t="shared" si="74"/>
        <v>0</v>
      </c>
      <c r="GL16" s="108">
        <f t="shared" si="74"/>
        <v>0</v>
      </c>
      <c r="GM16" s="108">
        <f t="shared" si="75"/>
        <v>0</v>
      </c>
      <c r="GN16" s="109">
        <f t="shared" si="76"/>
        <v>0</v>
      </c>
      <c r="GO16" s="110">
        <f t="shared" si="77"/>
        <v>0</v>
      </c>
      <c r="GR16" s="358"/>
      <c r="GS16" s="358"/>
      <c r="GT16" s="359"/>
      <c r="GU16" s="339"/>
      <c r="GV16" s="360"/>
      <c r="GW16" s="361"/>
      <c r="GX16" s="362"/>
      <c r="GY16" s="338"/>
      <c r="GZ16" s="335">
        <f t="shared" si="50"/>
        <v>0</v>
      </c>
      <c r="HA16" s="108">
        <f>IFERROR(IF(EXACT(VLOOKUP(GS16,OFERTA_0,2,FALSE),GT16),1,0),0)</f>
        <v>0</v>
      </c>
      <c r="HB16" s="108">
        <f>IFERROR(IF(EXACT(VLOOKUP(GS16,OFERTA_0,3,FALSE),GU16),1,0),0)</f>
        <v>0</v>
      </c>
      <c r="HC16" s="108">
        <f>IFERROR(IF(EXACT(VLOOKUP(GS16,OFERTA_0,4,FALSE),GV16),1,0),0)</f>
        <v>0</v>
      </c>
      <c r="HD16" s="108">
        <f t="shared" si="78"/>
        <v>0</v>
      </c>
      <c r="HE16" s="108">
        <f t="shared" si="78"/>
        <v>0</v>
      </c>
      <c r="HF16" s="108">
        <f t="shared" si="79"/>
        <v>0</v>
      </c>
      <c r="HG16" s="109">
        <f t="shared" si="80"/>
        <v>0</v>
      </c>
      <c r="HH16" s="110">
        <f t="shared" si="81"/>
        <v>0</v>
      </c>
      <c r="HK16" s="358"/>
      <c r="HL16" s="358"/>
      <c r="HM16" s="359"/>
      <c r="HN16" s="339"/>
      <c r="HO16" s="360"/>
      <c r="HP16" s="361"/>
      <c r="HQ16" s="362"/>
      <c r="HR16" s="338"/>
      <c r="HS16" s="335">
        <f t="shared" si="51"/>
        <v>0</v>
      </c>
      <c r="HT16" s="108">
        <f>IFERROR(IF(EXACT(VLOOKUP(HL16,OFERTA_0,2,FALSE),HM16),1,0),0)</f>
        <v>0</v>
      </c>
      <c r="HU16" s="108">
        <f>IFERROR(IF(EXACT(VLOOKUP(HL16,OFERTA_0,3,FALSE),HN16),1,0),0)</f>
        <v>0</v>
      </c>
      <c r="HV16" s="108">
        <f>IFERROR(IF(EXACT(VLOOKUP(HL16,OFERTA_0,4,FALSE),HO16),1,0),0)</f>
        <v>0</v>
      </c>
      <c r="HW16" s="108">
        <f t="shared" si="82"/>
        <v>0</v>
      </c>
      <c r="HX16" s="108">
        <f t="shared" si="82"/>
        <v>0</v>
      </c>
      <c r="HY16" s="108">
        <f t="shared" si="83"/>
        <v>0</v>
      </c>
      <c r="HZ16" s="109">
        <f t="shared" si="84"/>
        <v>0</v>
      </c>
      <c r="IA16" s="110">
        <f t="shared" si="85"/>
        <v>0</v>
      </c>
      <c r="ID16" s="358"/>
      <c r="IE16" s="358"/>
      <c r="IF16" s="359"/>
      <c r="IG16" s="339"/>
      <c r="IH16" s="360"/>
      <c r="II16" s="361"/>
      <c r="IJ16" s="362"/>
      <c r="IK16" s="338"/>
      <c r="IL16" s="335">
        <f t="shared" si="52"/>
        <v>0</v>
      </c>
      <c r="IM16" s="108">
        <f>IFERROR(IF(EXACT(VLOOKUP(IE16,OFERTA_0,2,FALSE),IF16),1,0),0)</f>
        <v>0</v>
      </c>
      <c r="IN16" s="108">
        <f>IFERROR(IF(EXACT(VLOOKUP(IE16,OFERTA_0,3,FALSE),IG16),1,0),0)</f>
        <v>0</v>
      </c>
      <c r="IO16" s="108">
        <f>IFERROR(IF(EXACT(VLOOKUP(IE16,OFERTA_0,4,FALSE),IH16),1,0),0)</f>
        <v>0</v>
      </c>
      <c r="IP16" s="108">
        <f t="shared" si="86"/>
        <v>0</v>
      </c>
      <c r="IQ16" s="108">
        <f t="shared" si="86"/>
        <v>0</v>
      </c>
      <c r="IR16" s="108">
        <f t="shared" si="87"/>
        <v>0</v>
      </c>
      <c r="IS16" s="109">
        <f t="shared" si="88"/>
        <v>0</v>
      </c>
      <c r="IT16" s="110">
        <f t="shared" si="89"/>
        <v>0</v>
      </c>
      <c r="IV16" s="358"/>
      <c r="IW16" s="358"/>
      <c r="IX16" s="359"/>
      <c r="IY16" s="339"/>
      <c r="IZ16" s="360"/>
      <c r="JA16" s="361"/>
      <c r="JB16" s="362"/>
      <c r="JC16" s="338"/>
      <c r="JD16" s="338"/>
      <c r="JE16" s="335">
        <f t="shared" si="53"/>
        <v>0</v>
      </c>
      <c r="JF16" s="108">
        <f>IFERROR(IF(EXACT(VLOOKUP(IX16,OFERTA_0,2,FALSE),IY16),1,0),0)</f>
        <v>0</v>
      </c>
      <c r="JG16" s="108">
        <f>IFERROR(IF(EXACT(VLOOKUP(IX16,OFERTA_0,3,FALSE),IZ16),1,0),0)</f>
        <v>0</v>
      </c>
      <c r="JH16" s="108">
        <f>IFERROR(IF(EXACT(VLOOKUP(IX16,OFERTA_0,4,FALSE),JA16),1,0),0)</f>
        <v>0</v>
      </c>
      <c r="JI16" s="108">
        <f t="shared" si="90"/>
        <v>0</v>
      </c>
      <c r="JJ16" s="108">
        <f t="shared" si="90"/>
        <v>0</v>
      </c>
      <c r="JK16" s="108">
        <f t="shared" si="91"/>
        <v>0</v>
      </c>
      <c r="JL16" s="109">
        <f t="shared" si="92"/>
        <v>0</v>
      </c>
      <c r="JM16" s="110">
        <f t="shared" si="93"/>
        <v>0</v>
      </c>
    </row>
    <row r="17" spans="2:273" ht="31.5" x14ac:dyDescent="0.25">
      <c r="B17" s="384" t="str">
        <f t="shared" si="22"/>
        <v>NR</v>
      </c>
      <c r="C17" s="385" t="s">
        <v>256</v>
      </c>
      <c r="D17" s="398" t="s">
        <v>257</v>
      </c>
      <c r="E17" s="387" t="s">
        <v>248</v>
      </c>
      <c r="F17" s="392" t="s">
        <v>249</v>
      </c>
      <c r="G17" s="395">
        <v>4165.92</v>
      </c>
      <c r="H17" s="396" t="s">
        <v>241</v>
      </c>
      <c r="I17" s="394">
        <v>2</v>
      </c>
      <c r="J17" s="390">
        <v>0</v>
      </c>
      <c r="K17" s="391">
        <f t="shared" si="23"/>
        <v>0</v>
      </c>
      <c r="N17" s="384" t="str">
        <f t="shared" si="24"/>
        <v>NR</v>
      </c>
      <c r="O17" s="385" t="s">
        <v>256</v>
      </c>
      <c r="P17" s="398" t="s">
        <v>257</v>
      </c>
      <c r="Q17" s="387" t="s">
        <v>248</v>
      </c>
      <c r="R17" s="392" t="s">
        <v>249</v>
      </c>
      <c r="S17" s="395">
        <v>4165.92</v>
      </c>
      <c r="T17" s="396" t="s">
        <v>241</v>
      </c>
      <c r="U17" s="394">
        <v>2</v>
      </c>
      <c r="V17" s="390">
        <v>535000</v>
      </c>
      <c r="W17" s="391">
        <f t="shared" si="43"/>
        <v>1070000</v>
      </c>
      <c r="X17" s="335">
        <f t="shared" si="0"/>
        <v>1</v>
      </c>
      <c r="Y17" s="108">
        <f t="shared" si="1"/>
        <v>1</v>
      </c>
      <c r="Z17" s="108">
        <f t="shared" si="2"/>
        <v>1</v>
      </c>
      <c r="AA17" s="108">
        <f t="shared" si="3"/>
        <v>1</v>
      </c>
      <c r="AB17" s="108">
        <f t="shared" si="4"/>
        <v>1</v>
      </c>
      <c r="AC17" s="108">
        <f t="shared" si="5"/>
        <v>1</v>
      </c>
      <c r="AD17" s="108">
        <f t="shared" si="6"/>
        <v>1</v>
      </c>
      <c r="AE17" s="108">
        <f t="shared" si="25"/>
        <v>1</v>
      </c>
      <c r="AF17" s="108">
        <f t="shared" si="26"/>
        <v>1</v>
      </c>
      <c r="AG17" s="108">
        <f t="shared" si="27"/>
        <v>1</v>
      </c>
      <c r="AH17" s="109">
        <f t="shared" si="28"/>
        <v>1070000</v>
      </c>
      <c r="AI17" s="110">
        <f t="shared" si="29"/>
        <v>0</v>
      </c>
      <c r="AL17" s="469" t="str">
        <f t="shared" si="7"/>
        <v>NR</v>
      </c>
      <c r="AM17" s="470" t="s">
        <v>256</v>
      </c>
      <c r="AN17" s="483" t="s">
        <v>257</v>
      </c>
      <c r="AO17" s="472" t="s">
        <v>248</v>
      </c>
      <c r="AP17" s="477" t="s">
        <v>249</v>
      </c>
      <c r="AQ17" s="480">
        <v>4165.92</v>
      </c>
      <c r="AR17" s="481" t="s">
        <v>241</v>
      </c>
      <c r="AS17" s="479">
        <v>2</v>
      </c>
      <c r="AT17" s="475">
        <v>316917.14999999997</v>
      </c>
      <c r="AU17" s="476">
        <f t="shared" si="30"/>
        <v>633834.29999999993</v>
      </c>
      <c r="AV17" s="335">
        <f t="shared" si="8"/>
        <v>1</v>
      </c>
      <c r="AW17" s="108">
        <f t="shared" si="9"/>
        <v>1</v>
      </c>
      <c r="AX17" s="108">
        <f t="shared" si="10"/>
        <v>1</v>
      </c>
      <c r="AY17" s="108">
        <f t="shared" si="11"/>
        <v>1</v>
      </c>
      <c r="AZ17" s="108">
        <f t="shared" si="12"/>
        <v>1</v>
      </c>
      <c r="BA17" s="108">
        <f t="shared" si="13"/>
        <v>1</v>
      </c>
      <c r="BB17" s="108">
        <f t="shared" si="14"/>
        <v>1</v>
      </c>
      <c r="BC17" s="108">
        <f t="shared" si="31"/>
        <v>1</v>
      </c>
      <c r="BD17" s="108">
        <f t="shared" si="32"/>
        <v>1</v>
      </c>
      <c r="BE17" s="108">
        <f t="shared" si="33"/>
        <v>1</v>
      </c>
      <c r="BF17" s="109">
        <f t="shared" si="34"/>
        <v>633834</v>
      </c>
      <c r="BG17" s="110">
        <f t="shared" si="35"/>
        <v>0.29999999993015081</v>
      </c>
      <c r="BJ17" s="384" t="str">
        <f t="shared" si="36"/>
        <v>NR</v>
      </c>
      <c r="BK17" s="385" t="s">
        <v>256</v>
      </c>
      <c r="BL17" s="398" t="s">
        <v>257</v>
      </c>
      <c r="BM17" s="387" t="s">
        <v>248</v>
      </c>
      <c r="BN17" s="392" t="s">
        <v>249</v>
      </c>
      <c r="BO17" s="395">
        <v>4165.92</v>
      </c>
      <c r="BP17" s="396" t="s">
        <v>241</v>
      </c>
      <c r="BQ17" s="394">
        <v>2</v>
      </c>
      <c r="BR17" s="390">
        <v>400000</v>
      </c>
      <c r="BS17" s="391">
        <f t="shared" si="37"/>
        <v>800000</v>
      </c>
      <c r="BT17" s="335">
        <f t="shared" si="15"/>
        <v>1</v>
      </c>
      <c r="BU17" s="108">
        <f t="shared" si="16"/>
        <v>1</v>
      </c>
      <c r="BV17" s="108">
        <f t="shared" si="17"/>
        <v>1</v>
      </c>
      <c r="BW17" s="108">
        <f t="shared" si="18"/>
        <v>1</v>
      </c>
      <c r="BX17" s="108">
        <f t="shared" si="19"/>
        <v>1</v>
      </c>
      <c r="BY17" s="108">
        <f t="shared" si="20"/>
        <v>1</v>
      </c>
      <c r="BZ17" s="108">
        <f t="shared" si="21"/>
        <v>1</v>
      </c>
      <c r="CA17" s="108">
        <f t="shared" si="38"/>
        <v>1</v>
      </c>
      <c r="CB17" s="108">
        <f t="shared" si="39"/>
        <v>1</v>
      </c>
      <c r="CC17" s="108">
        <f t="shared" si="40"/>
        <v>1</v>
      </c>
      <c r="CD17" s="109">
        <f t="shared" si="41"/>
        <v>800000</v>
      </c>
      <c r="CE17" s="110">
        <f t="shared" si="42"/>
        <v>0</v>
      </c>
      <c r="CH17" s="358"/>
      <c r="CI17" s="358"/>
      <c r="CJ17" s="359"/>
      <c r="CK17" s="339"/>
      <c r="CL17" s="360"/>
      <c r="CM17" s="361"/>
      <c r="CN17" s="362"/>
      <c r="CO17" s="338"/>
      <c r="CP17" s="335">
        <f t="shared" si="44"/>
        <v>0</v>
      </c>
      <c r="CQ17" s="108">
        <f>IFERROR(IF(EXACT(VLOOKUP(CI17,OFERTA_0,2,FALSE),CJ17),1,0),0)</f>
        <v>0</v>
      </c>
      <c r="CR17" s="108">
        <f>IFERROR(IF(EXACT(VLOOKUP(CI17,OFERTA_0,3,FALSE),CK17),1,0),0)</f>
        <v>0</v>
      </c>
      <c r="CS17" s="108">
        <f>IFERROR(IF(EXACT(VLOOKUP(CI17,OFERTA_0,4,FALSE),CL17),1,0),0)</f>
        <v>0</v>
      </c>
      <c r="CT17" s="108">
        <f t="shared" si="54"/>
        <v>0</v>
      </c>
      <c r="CU17" s="108">
        <f t="shared" si="54"/>
        <v>0</v>
      </c>
      <c r="CV17" s="108">
        <f t="shared" si="55"/>
        <v>0</v>
      </c>
      <c r="CW17" s="109">
        <f t="shared" si="56"/>
        <v>0</v>
      </c>
      <c r="CX17" s="110">
        <f t="shared" si="57"/>
        <v>0</v>
      </c>
      <c r="DA17" s="358"/>
      <c r="DB17" s="358"/>
      <c r="DC17" s="359"/>
      <c r="DD17" s="339"/>
      <c r="DE17" s="360"/>
      <c r="DF17" s="361"/>
      <c r="DG17" s="362"/>
      <c r="DH17" s="338"/>
      <c r="DI17" s="335">
        <f t="shared" si="45"/>
        <v>0</v>
      </c>
      <c r="DJ17" s="108">
        <f>IFERROR(IF(EXACT(VLOOKUP(DB17,OFERTA_0,2,FALSE),DC17),1,0),0)</f>
        <v>0</v>
      </c>
      <c r="DK17" s="108">
        <f>IFERROR(IF(EXACT(VLOOKUP(DB17,OFERTA_0,3,FALSE),DD17),1,0),0)</f>
        <v>0</v>
      </c>
      <c r="DL17" s="108">
        <f>IFERROR(IF(EXACT(VLOOKUP(DB17,OFERTA_0,4,FALSE),DE17),1,0),0)</f>
        <v>0</v>
      </c>
      <c r="DM17" s="108">
        <f t="shared" si="58"/>
        <v>0</v>
      </c>
      <c r="DN17" s="108">
        <f t="shared" si="58"/>
        <v>0</v>
      </c>
      <c r="DO17" s="108">
        <f t="shared" si="59"/>
        <v>0</v>
      </c>
      <c r="DP17" s="109">
        <f t="shared" si="60"/>
        <v>0</v>
      </c>
      <c r="DQ17" s="110">
        <f t="shared" si="61"/>
        <v>0</v>
      </c>
      <c r="DT17" s="358"/>
      <c r="DU17" s="358"/>
      <c r="DV17" s="359"/>
      <c r="DW17" s="339"/>
      <c r="DX17" s="360"/>
      <c r="DY17" s="361"/>
      <c r="DZ17" s="362"/>
      <c r="EA17" s="338"/>
      <c r="EB17" s="335">
        <f t="shared" si="46"/>
        <v>0</v>
      </c>
      <c r="EC17" s="108">
        <f>IFERROR(IF(EXACT(VLOOKUP(DU17,OFERTA_0,2,FALSE),DV17),1,0),0)</f>
        <v>0</v>
      </c>
      <c r="ED17" s="108">
        <f>IFERROR(IF(EXACT(VLOOKUP(DU17,OFERTA_0,3,FALSE),DW17),1,0),0)</f>
        <v>0</v>
      </c>
      <c r="EE17" s="108">
        <f>IFERROR(IF(EXACT(VLOOKUP(DU17,OFERTA_0,4,FALSE),DX17),1,0),0)</f>
        <v>0</v>
      </c>
      <c r="EF17" s="108">
        <f t="shared" si="62"/>
        <v>0</v>
      </c>
      <c r="EG17" s="108">
        <f t="shared" si="62"/>
        <v>0</v>
      </c>
      <c r="EH17" s="108">
        <f t="shared" si="63"/>
        <v>0</v>
      </c>
      <c r="EI17" s="109">
        <f t="shared" si="64"/>
        <v>0</v>
      </c>
      <c r="EJ17" s="110">
        <f t="shared" si="65"/>
        <v>0</v>
      </c>
      <c r="EM17" s="358"/>
      <c r="EN17" s="358"/>
      <c r="EO17" s="359"/>
      <c r="EP17" s="339"/>
      <c r="EQ17" s="360"/>
      <c r="ER17" s="361"/>
      <c r="ES17" s="362"/>
      <c r="ET17" s="338"/>
      <c r="EU17" s="335">
        <f t="shared" si="47"/>
        <v>0</v>
      </c>
      <c r="EV17" s="108">
        <f>IFERROR(IF(EXACT(VLOOKUP(EN17,OFERTA_0,2,FALSE),EO17),1,0),0)</f>
        <v>0</v>
      </c>
      <c r="EW17" s="108">
        <f>IFERROR(IF(EXACT(VLOOKUP(EN17,OFERTA_0,3,FALSE),EP17),1,0),0)</f>
        <v>0</v>
      </c>
      <c r="EX17" s="108">
        <f>IFERROR(IF(EXACT(VLOOKUP(EN17,OFERTA_0,4,FALSE),EQ17),1,0),0)</f>
        <v>0</v>
      </c>
      <c r="EY17" s="108">
        <f t="shared" si="66"/>
        <v>0</v>
      </c>
      <c r="EZ17" s="108">
        <f t="shared" si="66"/>
        <v>0</v>
      </c>
      <c r="FA17" s="108">
        <f t="shared" si="67"/>
        <v>0</v>
      </c>
      <c r="FB17" s="109">
        <f t="shared" si="68"/>
        <v>0</v>
      </c>
      <c r="FC17" s="110">
        <f t="shared" si="69"/>
        <v>0</v>
      </c>
      <c r="FF17" s="358"/>
      <c r="FG17" s="358"/>
      <c r="FH17" s="359"/>
      <c r="FI17" s="339"/>
      <c r="FJ17" s="360"/>
      <c r="FK17" s="361"/>
      <c r="FL17" s="362"/>
      <c r="FM17" s="338"/>
      <c r="FN17" s="335">
        <f t="shared" si="48"/>
        <v>0</v>
      </c>
      <c r="FO17" s="108">
        <f>IFERROR(IF(EXACT(VLOOKUP(FG17,OFERTA_0,2,FALSE),FH17),1,0),0)</f>
        <v>0</v>
      </c>
      <c r="FP17" s="108">
        <f>IFERROR(IF(EXACT(VLOOKUP(FG17,OFERTA_0,3,FALSE),FI17),1,0),0)</f>
        <v>0</v>
      </c>
      <c r="FQ17" s="108">
        <f>IFERROR(IF(EXACT(VLOOKUP(FG17,OFERTA_0,4,FALSE),FJ17),1,0),0)</f>
        <v>0</v>
      </c>
      <c r="FR17" s="108">
        <f t="shared" si="70"/>
        <v>0</v>
      </c>
      <c r="FS17" s="108">
        <f t="shared" si="70"/>
        <v>0</v>
      </c>
      <c r="FT17" s="108">
        <f t="shared" si="71"/>
        <v>0</v>
      </c>
      <c r="FU17" s="109">
        <f t="shared" si="72"/>
        <v>0</v>
      </c>
      <c r="FV17" s="110">
        <f t="shared" si="73"/>
        <v>0</v>
      </c>
      <c r="FY17" s="358"/>
      <c r="FZ17" s="358"/>
      <c r="GA17" s="359"/>
      <c r="GB17" s="339"/>
      <c r="GC17" s="360"/>
      <c r="GD17" s="361"/>
      <c r="GE17" s="362"/>
      <c r="GF17" s="338"/>
      <c r="GG17" s="335">
        <f t="shared" si="49"/>
        <v>0</v>
      </c>
      <c r="GH17" s="108">
        <f>IFERROR(IF(EXACT(VLOOKUP(FZ17,OFERTA_0,2,FALSE),GA17),1,0),0)</f>
        <v>0</v>
      </c>
      <c r="GI17" s="108">
        <f>IFERROR(IF(EXACT(VLOOKUP(FZ17,OFERTA_0,3,FALSE),GB17),1,0),0)</f>
        <v>0</v>
      </c>
      <c r="GJ17" s="108">
        <f>IFERROR(IF(EXACT(VLOOKUP(FZ17,OFERTA_0,4,FALSE),GC17),1,0),0)</f>
        <v>0</v>
      </c>
      <c r="GK17" s="108">
        <f t="shared" si="74"/>
        <v>0</v>
      </c>
      <c r="GL17" s="108">
        <f t="shared" si="74"/>
        <v>0</v>
      </c>
      <c r="GM17" s="108">
        <f t="shared" si="75"/>
        <v>0</v>
      </c>
      <c r="GN17" s="109">
        <f t="shared" si="76"/>
        <v>0</v>
      </c>
      <c r="GO17" s="110">
        <f t="shared" si="77"/>
        <v>0</v>
      </c>
      <c r="GR17" s="358"/>
      <c r="GS17" s="358"/>
      <c r="GT17" s="359"/>
      <c r="GU17" s="339"/>
      <c r="GV17" s="360"/>
      <c r="GW17" s="361"/>
      <c r="GX17" s="362"/>
      <c r="GY17" s="338"/>
      <c r="GZ17" s="335">
        <f t="shared" si="50"/>
        <v>0</v>
      </c>
      <c r="HA17" s="108">
        <f>IFERROR(IF(EXACT(VLOOKUP(GS17,OFERTA_0,2,FALSE),GT17),1,0),0)</f>
        <v>0</v>
      </c>
      <c r="HB17" s="108">
        <f>IFERROR(IF(EXACT(VLOOKUP(GS17,OFERTA_0,3,FALSE),GU17),1,0),0)</f>
        <v>0</v>
      </c>
      <c r="HC17" s="108">
        <f>IFERROR(IF(EXACT(VLOOKUP(GS17,OFERTA_0,4,FALSE),GV17),1,0),0)</f>
        <v>0</v>
      </c>
      <c r="HD17" s="108">
        <f t="shared" si="78"/>
        <v>0</v>
      </c>
      <c r="HE17" s="108">
        <f t="shared" si="78"/>
        <v>0</v>
      </c>
      <c r="HF17" s="108">
        <f t="shared" si="79"/>
        <v>0</v>
      </c>
      <c r="HG17" s="109">
        <f t="shared" si="80"/>
        <v>0</v>
      </c>
      <c r="HH17" s="110">
        <f t="shared" si="81"/>
        <v>0</v>
      </c>
      <c r="HK17" s="358"/>
      <c r="HL17" s="358"/>
      <c r="HM17" s="359"/>
      <c r="HN17" s="339"/>
      <c r="HO17" s="360"/>
      <c r="HP17" s="361"/>
      <c r="HQ17" s="362"/>
      <c r="HR17" s="338"/>
      <c r="HS17" s="335">
        <f t="shared" si="51"/>
        <v>0</v>
      </c>
      <c r="HT17" s="108">
        <f>IFERROR(IF(EXACT(VLOOKUP(HL17,OFERTA_0,2,FALSE),HM17),1,0),0)</f>
        <v>0</v>
      </c>
      <c r="HU17" s="108">
        <f>IFERROR(IF(EXACT(VLOOKUP(HL17,OFERTA_0,3,FALSE),HN17),1,0),0)</f>
        <v>0</v>
      </c>
      <c r="HV17" s="108">
        <f>IFERROR(IF(EXACT(VLOOKUP(HL17,OFERTA_0,4,FALSE),HO17),1,0),0)</f>
        <v>0</v>
      </c>
      <c r="HW17" s="108">
        <f t="shared" si="82"/>
        <v>0</v>
      </c>
      <c r="HX17" s="108">
        <f t="shared" si="82"/>
        <v>0</v>
      </c>
      <c r="HY17" s="108">
        <f t="shared" si="83"/>
        <v>0</v>
      </c>
      <c r="HZ17" s="109">
        <f t="shared" si="84"/>
        <v>0</v>
      </c>
      <c r="IA17" s="110">
        <f t="shared" si="85"/>
        <v>0</v>
      </c>
      <c r="ID17" s="358"/>
      <c r="IE17" s="358"/>
      <c r="IF17" s="359"/>
      <c r="IG17" s="339"/>
      <c r="IH17" s="360"/>
      <c r="II17" s="361"/>
      <c r="IJ17" s="362"/>
      <c r="IK17" s="338"/>
      <c r="IL17" s="335">
        <f t="shared" si="52"/>
        <v>0</v>
      </c>
      <c r="IM17" s="108">
        <f>IFERROR(IF(EXACT(VLOOKUP(IE17,OFERTA_0,2,FALSE),IF17),1,0),0)</f>
        <v>0</v>
      </c>
      <c r="IN17" s="108">
        <f>IFERROR(IF(EXACT(VLOOKUP(IE17,OFERTA_0,3,FALSE),IG17),1,0),0)</f>
        <v>0</v>
      </c>
      <c r="IO17" s="108">
        <f>IFERROR(IF(EXACT(VLOOKUP(IE17,OFERTA_0,4,FALSE),IH17),1,0),0)</f>
        <v>0</v>
      </c>
      <c r="IP17" s="108">
        <f t="shared" si="86"/>
        <v>0</v>
      </c>
      <c r="IQ17" s="108">
        <f t="shared" si="86"/>
        <v>0</v>
      </c>
      <c r="IR17" s="108">
        <f t="shared" si="87"/>
        <v>0</v>
      </c>
      <c r="IS17" s="109">
        <f t="shared" si="88"/>
        <v>0</v>
      </c>
      <c r="IT17" s="110">
        <f t="shared" si="89"/>
        <v>0</v>
      </c>
      <c r="IV17" s="358"/>
      <c r="IW17" s="358"/>
      <c r="IX17" s="359"/>
      <c r="IY17" s="339"/>
      <c r="IZ17" s="360"/>
      <c r="JA17" s="361"/>
      <c r="JB17" s="362"/>
      <c r="JC17" s="338"/>
      <c r="JD17" s="338"/>
      <c r="JE17" s="335">
        <f t="shared" si="53"/>
        <v>0</v>
      </c>
      <c r="JF17" s="108">
        <f>IFERROR(IF(EXACT(VLOOKUP(IX17,OFERTA_0,2,FALSE),IY17),1,0),0)</f>
        <v>0</v>
      </c>
      <c r="JG17" s="108">
        <f>IFERROR(IF(EXACT(VLOOKUP(IX17,OFERTA_0,3,FALSE),IZ17),1,0),0)</f>
        <v>0</v>
      </c>
      <c r="JH17" s="108">
        <f>IFERROR(IF(EXACT(VLOOKUP(IX17,OFERTA_0,4,FALSE),JA17),1,0),0)</f>
        <v>0</v>
      </c>
      <c r="JI17" s="108">
        <f t="shared" si="90"/>
        <v>0</v>
      </c>
      <c r="JJ17" s="108">
        <f t="shared" si="90"/>
        <v>0</v>
      </c>
      <c r="JK17" s="108">
        <f t="shared" si="91"/>
        <v>0</v>
      </c>
      <c r="JL17" s="109">
        <f t="shared" si="92"/>
        <v>0</v>
      </c>
      <c r="JM17" s="110">
        <f t="shared" si="93"/>
        <v>0</v>
      </c>
    </row>
    <row r="18" spans="2:273" ht="31.5" x14ac:dyDescent="0.25">
      <c r="B18" s="384" t="str">
        <f t="shared" si="22"/>
        <v>NR</v>
      </c>
      <c r="C18" s="385" t="s">
        <v>258</v>
      </c>
      <c r="D18" s="398" t="s">
        <v>259</v>
      </c>
      <c r="E18" s="387" t="s">
        <v>248</v>
      </c>
      <c r="F18" s="392" t="s">
        <v>249</v>
      </c>
      <c r="G18" s="395">
        <v>4941.67</v>
      </c>
      <c r="H18" s="396" t="s">
        <v>241</v>
      </c>
      <c r="I18" s="394">
        <v>2</v>
      </c>
      <c r="J18" s="390">
        <v>0</v>
      </c>
      <c r="K18" s="391">
        <f t="shared" si="23"/>
        <v>0</v>
      </c>
      <c r="N18" s="384" t="str">
        <f t="shared" si="24"/>
        <v>NR</v>
      </c>
      <c r="O18" s="385" t="s">
        <v>258</v>
      </c>
      <c r="P18" s="398" t="s">
        <v>259</v>
      </c>
      <c r="Q18" s="387" t="s">
        <v>248</v>
      </c>
      <c r="R18" s="392" t="s">
        <v>249</v>
      </c>
      <c r="S18" s="395">
        <v>4941.67</v>
      </c>
      <c r="T18" s="396" t="s">
        <v>241</v>
      </c>
      <c r="U18" s="394">
        <v>2</v>
      </c>
      <c r="V18" s="390">
        <v>535000</v>
      </c>
      <c r="W18" s="391">
        <f t="shared" si="43"/>
        <v>1070000</v>
      </c>
      <c r="X18" s="335">
        <f t="shared" si="0"/>
        <v>1</v>
      </c>
      <c r="Y18" s="108">
        <f t="shared" si="1"/>
        <v>1</v>
      </c>
      <c r="Z18" s="108">
        <f t="shared" si="2"/>
        <v>1</v>
      </c>
      <c r="AA18" s="108">
        <f t="shared" si="3"/>
        <v>1</v>
      </c>
      <c r="AB18" s="108">
        <f t="shared" si="4"/>
        <v>1</v>
      </c>
      <c r="AC18" s="108">
        <f t="shared" si="5"/>
        <v>1</v>
      </c>
      <c r="AD18" s="108">
        <f t="shared" si="6"/>
        <v>1</v>
      </c>
      <c r="AE18" s="108">
        <f t="shared" si="25"/>
        <v>1</v>
      </c>
      <c r="AF18" s="108">
        <f t="shared" si="26"/>
        <v>1</v>
      </c>
      <c r="AG18" s="108">
        <f t="shared" si="27"/>
        <v>1</v>
      </c>
      <c r="AH18" s="109">
        <f t="shared" si="28"/>
        <v>1070000</v>
      </c>
      <c r="AI18" s="110">
        <f t="shared" si="29"/>
        <v>0</v>
      </c>
      <c r="AL18" s="469" t="str">
        <f t="shared" si="7"/>
        <v>NR</v>
      </c>
      <c r="AM18" s="470" t="s">
        <v>258</v>
      </c>
      <c r="AN18" s="483" t="s">
        <v>259</v>
      </c>
      <c r="AO18" s="472" t="s">
        <v>248</v>
      </c>
      <c r="AP18" s="477" t="s">
        <v>249</v>
      </c>
      <c r="AQ18" s="480">
        <v>4941.67</v>
      </c>
      <c r="AR18" s="481" t="s">
        <v>241</v>
      </c>
      <c r="AS18" s="479">
        <v>2</v>
      </c>
      <c r="AT18" s="475">
        <v>379564.89999999997</v>
      </c>
      <c r="AU18" s="476">
        <f t="shared" si="30"/>
        <v>759129.79999999993</v>
      </c>
      <c r="AV18" s="335">
        <f t="shared" si="8"/>
        <v>1</v>
      </c>
      <c r="AW18" s="108">
        <f t="shared" si="9"/>
        <v>1</v>
      </c>
      <c r="AX18" s="108">
        <f t="shared" si="10"/>
        <v>1</v>
      </c>
      <c r="AY18" s="108">
        <f t="shared" si="11"/>
        <v>1</v>
      </c>
      <c r="AZ18" s="108">
        <f t="shared" si="12"/>
        <v>1</v>
      </c>
      <c r="BA18" s="108">
        <f t="shared" si="13"/>
        <v>1</v>
      </c>
      <c r="BB18" s="108">
        <f t="shared" si="14"/>
        <v>1</v>
      </c>
      <c r="BC18" s="108">
        <f t="shared" si="31"/>
        <v>1</v>
      </c>
      <c r="BD18" s="108">
        <f t="shared" si="32"/>
        <v>1</v>
      </c>
      <c r="BE18" s="108">
        <f t="shared" si="33"/>
        <v>1</v>
      </c>
      <c r="BF18" s="109">
        <f t="shared" si="34"/>
        <v>759130</v>
      </c>
      <c r="BG18" s="110">
        <f t="shared" si="35"/>
        <v>-0.20000000006984919</v>
      </c>
      <c r="BJ18" s="384" t="str">
        <f t="shared" si="36"/>
        <v>NR</v>
      </c>
      <c r="BK18" s="385" t="s">
        <v>258</v>
      </c>
      <c r="BL18" s="398" t="s">
        <v>259</v>
      </c>
      <c r="BM18" s="387" t="s">
        <v>248</v>
      </c>
      <c r="BN18" s="392" t="s">
        <v>249</v>
      </c>
      <c r="BO18" s="395">
        <v>4941.67</v>
      </c>
      <c r="BP18" s="396" t="s">
        <v>241</v>
      </c>
      <c r="BQ18" s="394">
        <v>2</v>
      </c>
      <c r="BR18" s="390">
        <v>400000</v>
      </c>
      <c r="BS18" s="391">
        <f t="shared" si="37"/>
        <v>800000</v>
      </c>
      <c r="BT18" s="335">
        <f t="shared" si="15"/>
        <v>1</v>
      </c>
      <c r="BU18" s="108">
        <f t="shared" si="16"/>
        <v>1</v>
      </c>
      <c r="BV18" s="108">
        <f t="shared" si="17"/>
        <v>1</v>
      </c>
      <c r="BW18" s="108">
        <f t="shared" si="18"/>
        <v>1</v>
      </c>
      <c r="BX18" s="108">
        <f t="shared" si="19"/>
        <v>1</v>
      </c>
      <c r="BY18" s="108">
        <f t="shared" si="20"/>
        <v>1</v>
      </c>
      <c r="BZ18" s="108">
        <f t="shared" si="21"/>
        <v>1</v>
      </c>
      <c r="CA18" s="108">
        <f t="shared" si="38"/>
        <v>1</v>
      </c>
      <c r="CB18" s="108">
        <f t="shared" si="39"/>
        <v>1</v>
      </c>
      <c r="CC18" s="108">
        <f t="shared" si="40"/>
        <v>1</v>
      </c>
      <c r="CD18" s="109">
        <f t="shared" si="41"/>
        <v>800000</v>
      </c>
      <c r="CE18" s="110">
        <f t="shared" si="42"/>
        <v>0</v>
      </c>
      <c r="CH18" s="340"/>
      <c r="CI18" s="340"/>
      <c r="CJ18" s="348"/>
      <c r="CK18" s="349"/>
      <c r="CL18" s="350"/>
      <c r="CM18" s="351"/>
      <c r="CN18" s="352"/>
      <c r="CO18" s="342"/>
      <c r="CP18" s="691"/>
      <c r="CQ18" s="691"/>
      <c r="CR18" s="691"/>
      <c r="CS18" s="691"/>
      <c r="CT18" s="691"/>
      <c r="CU18" s="691"/>
      <c r="CV18" s="691"/>
      <c r="CW18" s="691"/>
      <c r="CX18" s="692"/>
      <c r="DA18" s="340"/>
      <c r="DB18" s="340"/>
      <c r="DC18" s="348"/>
      <c r="DD18" s="349"/>
      <c r="DE18" s="350"/>
      <c r="DF18" s="351"/>
      <c r="DG18" s="352"/>
      <c r="DH18" s="342"/>
      <c r="DI18" s="691"/>
      <c r="DJ18" s="691"/>
      <c r="DK18" s="691"/>
      <c r="DL18" s="691"/>
      <c r="DM18" s="691"/>
      <c r="DN18" s="691"/>
      <c r="DO18" s="691"/>
      <c r="DP18" s="691"/>
      <c r="DQ18" s="692"/>
      <c r="DT18" s="340"/>
      <c r="DU18" s="340"/>
      <c r="DV18" s="348"/>
      <c r="DW18" s="349"/>
      <c r="DX18" s="350"/>
      <c r="DY18" s="351"/>
      <c r="DZ18" s="352"/>
      <c r="EA18" s="342"/>
      <c r="EB18" s="691"/>
      <c r="EC18" s="691"/>
      <c r="ED18" s="691"/>
      <c r="EE18" s="691"/>
      <c r="EF18" s="691"/>
      <c r="EG18" s="691"/>
      <c r="EH18" s="691"/>
      <c r="EI18" s="691"/>
      <c r="EJ18" s="692"/>
      <c r="EM18" s="340"/>
      <c r="EN18" s="340"/>
      <c r="EO18" s="348"/>
      <c r="EP18" s="349"/>
      <c r="EQ18" s="350"/>
      <c r="ER18" s="351"/>
      <c r="ES18" s="352"/>
      <c r="ET18" s="342"/>
      <c r="EU18" s="691"/>
      <c r="EV18" s="691"/>
      <c r="EW18" s="691"/>
      <c r="EX18" s="691"/>
      <c r="EY18" s="691"/>
      <c r="EZ18" s="691"/>
      <c r="FA18" s="691"/>
      <c r="FB18" s="691"/>
      <c r="FC18" s="692"/>
      <c r="FF18" s="340"/>
      <c r="FG18" s="340"/>
      <c r="FH18" s="348"/>
      <c r="FI18" s="349"/>
      <c r="FJ18" s="350"/>
      <c r="FK18" s="351"/>
      <c r="FL18" s="352"/>
      <c r="FM18" s="342"/>
      <c r="FN18" s="691"/>
      <c r="FO18" s="691"/>
      <c r="FP18" s="691"/>
      <c r="FQ18" s="691"/>
      <c r="FR18" s="691"/>
      <c r="FS18" s="691"/>
      <c r="FT18" s="691"/>
      <c r="FU18" s="691"/>
      <c r="FV18" s="692"/>
      <c r="FY18" s="340"/>
      <c r="FZ18" s="340"/>
      <c r="GA18" s="348"/>
      <c r="GB18" s="349"/>
      <c r="GC18" s="350"/>
      <c r="GD18" s="351"/>
      <c r="GE18" s="352"/>
      <c r="GF18" s="342"/>
      <c r="GG18" s="691"/>
      <c r="GH18" s="691"/>
      <c r="GI18" s="691"/>
      <c r="GJ18" s="691"/>
      <c r="GK18" s="691"/>
      <c r="GL18" s="691"/>
      <c r="GM18" s="691"/>
      <c r="GN18" s="691"/>
      <c r="GO18" s="692"/>
      <c r="GR18" s="340"/>
      <c r="GS18" s="340"/>
      <c r="GT18" s="348"/>
      <c r="GU18" s="349"/>
      <c r="GV18" s="350"/>
      <c r="GW18" s="351"/>
      <c r="GX18" s="352"/>
      <c r="GY18" s="342"/>
      <c r="GZ18" s="691"/>
      <c r="HA18" s="691"/>
      <c r="HB18" s="691"/>
      <c r="HC18" s="691"/>
      <c r="HD18" s="691"/>
      <c r="HE18" s="691"/>
      <c r="HF18" s="691"/>
      <c r="HG18" s="691"/>
      <c r="HH18" s="692"/>
      <c r="HK18" s="340"/>
      <c r="HL18" s="340"/>
      <c r="HM18" s="348"/>
      <c r="HN18" s="349"/>
      <c r="HO18" s="350"/>
      <c r="HP18" s="351"/>
      <c r="HQ18" s="352"/>
      <c r="HR18" s="342"/>
      <c r="HS18" s="691"/>
      <c r="HT18" s="691"/>
      <c r="HU18" s="691"/>
      <c r="HV18" s="691"/>
      <c r="HW18" s="691"/>
      <c r="HX18" s="691"/>
      <c r="HY18" s="691"/>
      <c r="HZ18" s="691"/>
      <c r="IA18" s="692"/>
      <c r="ID18" s="340"/>
      <c r="IE18" s="340"/>
      <c r="IF18" s="348"/>
      <c r="IG18" s="349"/>
      <c r="IH18" s="350"/>
      <c r="II18" s="351"/>
      <c r="IJ18" s="352"/>
      <c r="IK18" s="342"/>
      <c r="IL18" s="691"/>
      <c r="IM18" s="691"/>
      <c r="IN18" s="691"/>
      <c r="IO18" s="691"/>
      <c r="IP18" s="691"/>
      <c r="IQ18" s="691"/>
      <c r="IR18" s="691"/>
      <c r="IS18" s="691"/>
      <c r="IT18" s="692"/>
      <c r="IV18" s="340"/>
      <c r="IW18" s="340"/>
      <c r="IX18" s="348"/>
      <c r="IY18" s="349"/>
      <c r="IZ18" s="350"/>
      <c r="JA18" s="351"/>
      <c r="JB18" s="352"/>
      <c r="JC18" s="342"/>
      <c r="JD18" s="342"/>
      <c r="JE18" s="691"/>
      <c r="JF18" s="691"/>
      <c r="JG18" s="691"/>
      <c r="JH18" s="691"/>
      <c r="JI18" s="691"/>
      <c r="JJ18" s="691"/>
      <c r="JK18" s="691"/>
      <c r="JL18" s="691"/>
      <c r="JM18" s="692"/>
    </row>
    <row r="19" spans="2:273" ht="31.5" x14ac:dyDescent="0.25">
      <c r="B19" s="384" t="str">
        <f t="shared" si="22"/>
        <v>NR</v>
      </c>
      <c r="C19" s="385" t="s">
        <v>260</v>
      </c>
      <c r="D19" s="398" t="s">
        <v>261</v>
      </c>
      <c r="E19" s="387" t="s">
        <v>248</v>
      </c>
      <c r="F19" s="392" t="s">
        <v>249</v>
      </c>
      <c r="G19" s="395">
        <v>7048.14</v>
      </c>
      <c r="H19" s="396" t="s">
        <v>241</v>
      </c>
      <c r="I19" s="394">
        <v>2</v>
      </c>
      <c r="J19" s="390">
        <v>0</v>
      </c>
      <c r="K19" s="391">
        <f t="shared" si="23"/>
        <v>0</v>
      </c>
      <c r="N19" s="384" t="str">
        <f t="shared" si="24"/>
        <v>NR</v>
      </c>
      <c r="O19" s="385" t="s">
        <v>260</v>
      </c>
      <c r="P19" s="398" t="s">
        <v>261</v>
      </c>
      <c r="Q19" s="387" t="s">
        <v>248</v>
      </c>
      <c r="R19" s="392" t="s">
        <v>249</v>
      </c>
      <c r="S19" s="395">
        <v>7048.14</v>
      </c>
      <c r="T19" s="396" t="s">
        <v>241</v>
      </c>
      <c r="U19" s="394">
        <v>2</v>
      </c>
      <c r="V19" s="390">
        <v>535000</v>
      </c>
      <c r="W19" s="391">
        <f t="shared" si="43"/>
        <v>1070000</v>
      </c>
      <c r="X19" s="335">
        <f t="shared" si="0"/>
        <v>1</v>
      </c>
      <c r="Y19" s="108">
        <f t="shared" si="1"/>
        <v>1</v>
      </c>
      <c r="Z19" s="108">
        <f t="shared" si="2"/>
        <v>1</v>
      </c>
      <c r="AA19" s="108">
        <f t="shared" si="3"/>
        <v>1</v>
      </c>
      <c r="AB19" s="108">
        <f t="shared" si="4"/>
        <v>1</v>
      </c>
      <c r="AC19" s="108">
        <f t="shared" si="5"/>
        <v>1</v>
      </c>
      <c r="AD19" s="108">
        <f t="shared" si="6"/>
        <v>1</v>
      </c>
      <c r="AE19" s="108">
        <f t="shared" si="25"/>
        <v>1</v>
      </c>
      <c r="AF19" s="108">
        <f t="shared" si="26"/>
        <v>1</v>
      </c>
      <c r="AG19" s="108">
        <f t="shared" si="27"/>
        <v>1</v>
      </c>
      <c r="AH19" s="109">
        <f t="shared" si="28"/>
        <v>1070000</v>
      </c>
      <c r="AI19" s="110">
        <f t="shared" si="29"/>
        <v>0</v>
      </c>
      <c r="AL19" s="469" t="str">
        <f t="shared" si="7"/>
        <v>NR</v>
      </c>
      <c r="AM19" s="470" t="s">
        <v>260</v>
      </c>
      <c r="AN19" s="483" t="s">
        <v>261</v>
      </c>
      <c r="AO19" s="472" t="s">
        <v>248</v>
      </c>
      <c r="AP19" s="477" t="s">
        <v>249</v>
      </c>
      <c r="AQ19" s="480">
        <v>7048.14</v>
      </c>
      <c r="AR19" s="481" t="s">
        <v>241</v>
      </c>
      <c r="AS19" s="479">
        <v>2</v>
      </c>
      <c r="AT19" s="475">
        <v>469915.6</v>
      </c>
      <c r="AU19" s="476">
        <f t="shared" si="30"/>
        <v>939831.2</v>
      </c>
      <c r="AV19" s="335">
        <f t="shared" si="8"/>
        <v>1</v>
      </c>
      <c r="AW19" s="108">
        <f t="shared" si="9"/>
        <v>1</v>
      </c>
      <c r="AX19" s="108">
        <f t="shared" si="10"/>
        <v>1</v>
      </c>
      <c r="AY19" s="108">
        <f t="shared" si="11"/>
        <v>1</v>
      </c>
      <c r="AZ19" s="108">
        <f t="shared" si="12"/>
        <v>1</v>
      </c>
      <c r="BA19" s="108">
        <f t="shared" si="13"/>
        <v>1</v>
      </c>
      <c r="BB19" s="108">
        <f t="shared" si="14"/>
        <v>1</v>
      </c>
      <c r="BC19" s="108">
        <f t="shared" si="31"/>
        <v>1</v>
      </c>
      <c r="BD19" s="108">
        <f t="shared" si="32"/>
        <v>1</v>
      </c>
      <c r="BE19" s="108">
        <f t="shared" si="33"/>
        <v>1</v>
      </c>
      <c r="BF19" s="109">
        <f t="shared" si="34"/>
        <v>939831</v>
      </c>
      <c r="BG19" s="110">
        <f t="shared" si="35"/>
        <v>0.19999999995343387</v>
      </c>
      <c r="BJ19" s="384" t="str">
        <f t="shared" si="36"/>
        <v>NR</v>
      </c>
      <c r="BK19" s="385" t="s">
        <v>260</v>
      </c>
      <c r="BL19" s="398" t="s">
        <v>261</v>
      </c>
      <c r="BM19" s="387" t="s">
        <v>248</v>
      </c>
      <c r="BN19" s="392" t="s">
        <v>249</v>
      </c>
      <c r="BO19" s="395">
        <v>7048.14</v>
      </c>
      <c r="BP19" s="396" t="s">
        <v>241</v>
      </c>
      <c r="BQ19" s="394">
        <v>2</v>
      </c>
      <c r="BR19" s="390">
        <v>550000</v>
      </c>
      <c r="BS19" s="391">
        <f t="shared" si="37"/>
        <v>1100000</v>
      </c>
      <c r="BT19" s="335">
        <f t="shared" si="15"/>
        <v>1</v>
      </c>
      <c r="BU19" s="108">
        <f t="shared" si="16"/>
        <v>1</v>
      </c>
      <c r="BV19" s="108">
        <f t="shared" si="17"/>
        <v>1</v>
      </c>
      <c r="BW19" s="108">
        <f t="shared" si="18"/>
        <v>1</v>
      </c>
      <c r="BX19" s="108">
        <f t="shared" si="19"/>
        <v>1</v>
      </c>
      <c r="BY19" s="108">
        <f t="shared" si="20"/>
        <v>1</v>
      </c>
      <c r="BZ19" s="108">
        <f t="shared" si="21"/>
        <v>1</v>
      </c>
      <c r="CA19" s="108">
        <f t="shared" si="38"/>
        <v>1</v>
      </c>
      <c r="CB19" s="108">
        <f t="shared" si="39"/>
        <v>1</v>
      </c>
      <c r="CC19" s="108">
        <f t="shared" si="40"/>
        <v>1</v>
      </c>
      <c r="CD19" s="109">
        <f t="shared" si="41"/>
        <v>1100000</v>
      </c>
      <c r="CE19" s="110">
        <f t="shared" si="42"/>
        <v>0</v>
      </c>
      <c r="CH19" s="340"/>
      <c r="CI19" s="340"/>
      <c r="CJ19" s="348"/>
      <c r="CK19" s="354"/>
      <c r="CL19" s="355"/>
      <c r="CM19" s="356"/>
      <c r="CN19" s="357"/>
      <c r="CO19" s="338"/>
      <c r="CP19" s="691"/>
      <c r="CQ19" s="691"/>
      <c r="CR19" s="691"/>
      <c r="CS19" s="691"/>
      <c r="CT19" s="691"/>
      <c r="CU19" s="691"/>
      <c r="CV19" s="691"/>
      <c r="CW19" s="691"/>
      <c r="CX19" s="692"/>
      <c r="DA19" s="340"/>
      <c r="DB19" s="340"/>
      <c r="DC19" s="348"/>
      <c r="DD19" s="354"/>
      <c r="DE19" s="355"/>
      <c r="DF19" s="356"/>
      <c r="DG19" s="357"/>
      <c r="DH19" s="338"/>
      <c r="DI19" s="691"/>
      <c r="DJ19" s="691"/>
      <c r="DK19" s="691"/>
      <c r="DL19" s="691"/>
      <c r="DM19" s="691"/>
      <c r="DN19" s="691"/>
      <c r="DO19" s="691"/>
      <c r="DP19" s="691"/>
      <c r="DQ19" s="692"/>
      <c r="DT19" s="340"/>
      <c r="DU19" s="340"/>
      <c r="DV19" s="348"/>
      <c r="DW19" s="354"/>
      <c r="DX19" s="355"/>
      <c r="DY19" s="356"/>
      <c r="DZ19" s="357"/>
      <c r="EA19" s="338"/>
      <c r="EB19" s="691"/>
      <c r="EC19" s="691"/>
      <c r="ED19" s="691"/>
      <c r="EE19" s="691"/>
      <c r="EF19" s="691"/>
      <c r="EG19" s="691"/>
      <c r="EH19" s="691"/>
      <c r="EI19" s="691"/>
      <c r="EJ19" s="692"/>
      <c r="EM19" s="340"/>
      <c r="EN19" s="340"/>
      <c r="EO19" s="348"/>
      <c r="EP19" s="354"/>
      <c r="EQ19" s="355"/>
      <c r="ER19" s="356"/>
      <c r="ES19" s="357"/>
      <c r="ET19" s="338"/>
      <c r="EU19" s="691"/>
      <c r="EV19" s="691"/>
      <c r="EW19" s="691"/>
      <c r="EX19" s="691"/>
      <c r="EY19" s="691"/>
      <c r="EZ19" s="691"/>
      <c r="FA19" s="691"/>
      <c r="FB19" s="691"/>
      <c r="FC19" s="692"/>
      <c r="FF19" s="340"/>
      <c r="FG19" s="340"/>
      <c r="FH19" s="348"/>
      <c r="FI19" s="354"/>
      <c r="FJ19" s="355"/>
      <c r="FK19" s="356"/>
      <c r="FL19" s="357"/>
      <c r="FM19" s="338"/>
      <c r="FN19" s="691"/>
      <c r="FO19" s="691"/>
      <c r="FP19" s="691"/>
      <c r="FQ19" s="691"/>
      <c r="FR19" s="691"/>
      <c r="FS19" s="691"/>
      <c r="FT19" s="691"/>
      <c r="FU19" s="691"/>
      <c r="FV19" s="692"/>
      <c r="FY19" s="340"/>
      <c r="FZ19" s="340"/>
      <c r="GA19" s="348"/>
      <c r="GB19" s="354"/>
      <c r="GC19" s="355"/>
      <c r="GD19" s="356"/>
      <c r="GE19" s="357"/>
      <c r="GF19" s="338"/>
      <c r="GG19" s="691"/>
      <c r="GH19" s="691"/>
      <c r="GI19" s="691"/>
      <c r="GJ19" s="691"/>
      <c r="GK19" s="691"/>
      <c r="GL19" s="691"/>
      <c r="GM19" s="691"/>
      <c r="GN19" s="691"/>
      <c r="GO19" s="692"/>
      <c r="GR19" s="340"/>
      <c r="GS19" s="340"/>
      <c r="GT19" s="348"/>
      <c r="GU19" s="354"/>
      <c r="GV19" s="355"/>
      <c r="GW19" s="356"/>
      <c r="GX19" s="357"/>
      <c r="GY19" s="338"/>
      <c r="GZ19" s="691"/>
      <c r="HA19" s="691"/>
      <c r="HB19" s="691"/>
      <c r="HC19" s="691"/>
      <c r="HD19" s="691"/>
      <c r="HE19" s="691"/>
      <c r="HF19" s="691"/>
      <c r="HG19" s="691"/>
      <c r="HH19" s="692"/>
      <c r="HK19" s="340"/>
      <c r="HL19" s="340"/>
      <c r="HM19" s="348"/>
      <c r="HN19" s="354"/>
      <c r="HO19" s="355"/>
      <c r="HP19" s="356"/>
      <c r="HQ19" s="357"/>
      <c r="HR19" s="338"/>
      <c r="HS19" s="691"/>
      <c r="HT19" s="691"/>
      <c r="HU19" s="691"/>
      <c r="HV19" s="691"/>
      <c r="HW19" s="691"/>
      <c r="HX19" s="691"/>
      <c r="HY19" s="691"/>
      <c r="HZ19" s="691"/>
      <c r="IA19" s="692"/>
      <c r="ID19" s="340"/>
      <c r="IE19" s="340"/>
      <c r="IF19" s="348"/>
      <c r="IG19" s="354"/>
      <c r="IH19" s="355"/>
      <c r="II19" s="356"/>
      <c r="IJ19" s="357"/>
      <c r="IK19" s="338"/>
      <c r="IL19" s="691"/>
      <c r="IM19" s="691"/>
      <c r="IN19" s="691"/>
      <c r="IO19" s="691"/>
      <c r="IP19" s="691"/>
      <c r="IQ19" s="691"/>
      <c r="IR19" s="691"/>
      <c r="IS19" s="691"/>
      <c r="IT19" s="692"/>
      <c r="IV19" s="340"/>
      <c r="IW19" s="340"/>
      <c r="IX19" s="348"/>
      <c r="IY19" s="354"/>
      <c r="IZ19" s="355"/>
      <c r="JA19" s="356"/>
      <c r="JB19" s="357"/>
      <c r="JC19" s="338"/>
      <c r="JD19" s="338"/>
      <c r="JE19" s="691"/>
      <c r="JF19" s="691"/>
      <c r="JG19" s="691"/>
      <c r="JH19" s="691"/>
      <c r="JI19" s="691"/>
      <c r="JJ19" s="691"/>
      <c r="JK19" s="691"/>
      <c r="JL19" s="691"/>
      <c r="JM19" s="692"/>
    </row>
    <row r="20" spans="2:273" ht="31.5" x14ac:dyDescent="0.25">
      <c r="B20" s="384" t="str">
        <f t="shared" si="22"/>
        <v>NR</v>
      </c>
      <c r="C20" s="385" t="s">
        <v>262</v>
      </c>
      <c r="D20" s="398" t="s">
        <v>263</v>
      </c>
      <c r="E20" s="387" t="s">
        <v>248</v>
      </c>
      <c r="F20" s="392" t="s">
        <v>249</v>
      </c>
      <c r="G20" s="395">
        <v>4909.3900000000003</v>
      </c>
      <c r="H20" s="396" t="s">
        <v>241</v>
      </c>
      <c r="I20" s="394">
        <v>2</v>
      </c>
      <c r="J20" s="390">
        <v>0</v>
      </c>
      <c r="K20" s="391">
        <f t="shared" si="23"/>
        <v>0</v>
      </c>
      <c r="N20" s="384" t="str">
        <f t="shared" si="24"/>
        <v>NR</v>
      </c>
      <c r="O20" s="385" t="s">
        <v>262</v>
      </c>
      <c r="P20" s="398" t="s">
        <v>263</v>
      </c>
      <c r="Q20" s="387" t="s">
        <v>248</v>
      </c>
      <c r="R20" s="392" t="s">
        <v>249</v>
      </c>
      <c r="S20" s="395">
        <v>4909.3900000000003</v>
      </c>
      <c r="T20" s="396" t="s">
        <v>241</v>
      </c>
      <c r="U20" s="394">
        <v>2</v>
      </c>
      <c r="V20" s="390">
        <v>535000</v>
      </c>
      <c r="W20" s="391">
        <f t="shared" si="43"/>
        <v>1070000</v>
      </c>
      <c r="X20" s="335">
        <f t="shared" si="0"/>
        <v>1</v>
      </c>
      <c r="Y20" s="108">
        <f t="shared" si="1"/>
        <v>1</v>
      </c>
      <c r="Z20" s="108">
        <f t="shared" si="2"/>
        <v>1</v>
      </c>
      <c r="AA20" s="108">
        <f t="shared" si="3"/>
        <v>1</v>
      </c>
      <c r="AB20" s="108">
        <f t="shared" si="4"/>
        <v>1</v>
      </c>
      <c r="AC20" s="108">
        <f t="shared" si="5"/>
        <v>1</v>
      </c>
      <c r="AD20" s="108">
        <f t="shared" si="6"/>
        <v>1</v>
      </c>
      <c r="AE20" s="108">
        <f t="shared" si="25"/>
        <v>1</v>
      </c>
      <c r="AF20" s="108">
        <f t="shared" si="26"/>
        <v>1</v>
      </c>
      <c r="AG20" s="108">
        <f t="shared" si="27"/>
        <v>1</v>
      </c>
      <c r="AH20" s="109">
        <f t="shared" si="28"/>
        <v>1070000</v>
      </c>
      <c r="AI20" s="110">
        <f t="shared" si="29"/>
        <v>0</v>
      </c>
      <c r="AL20" s="469" t="str">
        <f t="shared" si="7"/>
        <v>NR</v>
      </c>
      <c r="AM20" s="470" t="s">
        <v>262</v>
      </c>
      <c r="AN20" s="483" t="s">
        <v>263</v>
      </c>
      <c r="AO20" s="472" t="s">
        <v>248</v>
      </c>
      <c r="AP20" s="477" t="s">
        <v>249</v>
      </c>
      <c r="AQ20" s="480">
        <v>4909.3900000000003</v>
      </c>
      <c r="AR20" s="481" t="s">
        <v>241</v>
      </c>
      <c r="AS20" s="479">
        <v>2</v>
      </c>
      <c r="AT20" s="475">
        <v>379564.89999999997</v>
      </c>
      <c r="AU20" s="476">
        <f t="shared" si="30"/>
        <v>759129.79999999993</v>
      </c>
      <c r="AV20" s="335">
        <f t="shared" si="8"/>
        <v>1</v>
      </c>
      <c r="AW20" s="108">
        <f t="shared" si="9"/>
        <v>1</v>
      </c>
      <c r="AX20" s="108">
        <f t="shared" si="10"/>
        <v>1</v>
      </c>
      <c r="AY20" s="108">
        <f t="shared" si="11"/>
        <v>1</v>
      </c>
      <c r="AZ20" s="108">
        <f t="shared" si="12"/>
        <v>1</v>
      </c>
      <c r="BA20" s="108">
        <f t="shared" si="13"/>
        <v>1</v>
      </c>
      <c r="BB20" s="108">
        <f t="shared" si="14"/>
        <v>1</v>
      </c>
      <c r="BC20" s="108">
        <f t="shared" si="31"/>
        <v>1</v>
      </c>
      <c r="BD20" s="108">
        <f t="shared" si="32"/>
        <v>1</v>
      </c>
      <c r="BE20" s="108">
        <f t="shared" si="33"/>
        <v>1</v>
      </c>
      <c r="BF20" s="109">
        <f t="shared" si="34"/>
        <v>759130</v>
      </c>
      <c r="BG20" s="110">
        <f t="shared" si="35"/>
        <v>-0.20000000006984919</v>
      </c>
      <c r="BJ20" s="384" t="str">
        <f t="shared" si="36"/>
        <v>NR</v>
      </c>
      <c r="BK20" s="385" t="s">
        <v>262</v>
      </c>
      <c r="BL20" s="398" t="s">
        <v>263</v>
      </c>
      <c r="BM20" s="387" t="s">
        <v>248</v>
      </c>
      <c r="BN20" s="392" t="s">
        <v>249</v>
      </c>
      <c r="BO20" s="395">
        <v>4909.3900000000003</v>
      </c>
      <c r="BP20" s="396" t="s">
        <v>241</v>
      </c>
      <c r="BQ20" s="394">
        <v>2</v>
      </c>
      <c r="BR20" s="390">
        <v>400000</v>
      </c>
      <c r="BS20" s="391">
        <f t="shared" si="37"/>
        <v>800000</v>
      </c>
      <c r="BT20" s="335">
        <f t="shared" si="15"/>
        <v>1</v>
      </c>
      <c r="BU20" s="108">
        <f t="shared" si="16"/>
        <v>1</v>
      </c>
      <c r="BV20" s="108">
        <f t="shared" si="17"/>
        <v>1</v>
      </c>
      <c r="BW20" s="108">
        <f t="shared" si="18"/>
        <v>1</v>
      </c>
      <c r="BX20" s="108">
        <f t="shared" si="19"/>
        <v>1</v>
      </c>
      <c r="BY20" s="108">
        <f t="shared" si="20"/>
        <v>1</v>
      </c>
      <c r="BZ20" s="108">
        <f t="shared" si="21"/>
        <v>1</v>
      </c>
      <c r="CA20" s="108">
        <f t="shared" si="38"/>
        <v>1</v>
      </c>
      <c r="CB20" s="108">
        <f t="shared" si="39"/>
        <v>1</v>
      </c>
      <c r="CC20" s="108">
        <f t="shared" si="40"/>
        <v>1</v>
      </c>
      <c r="CD20" s="109">
        <f t="shared" si="41"/>
        <v>800000</v>
      </c>
      <c r="CE20" s="110">
        <f t="shared" si="42"/>
        <v>0</v>
      </c>
      <c r="CH20" s="358"/>
      <c r="CI20" s="358"/>
      <c r="CJ20" s="359"/>
      <c r="CK20" s="339"/>
      <c r="CL20" s="360"/>
      <c r="CM20" s="361"/>
      <c r="CN20" s="362"/>
      <c r="CO20" s="338"/>
      <c r="CP20" s="335">
        <f t="shared" ref="CP20:CP27" si="94">IFERROR(IF(EXACT(VLOOKUP(CI20,OFERTA_0,1,FALSE),CI20),1,0),0)</f>
        <v>0</v>
      </c>
      <c r="CQ20" s="108">
        <f t="shared" ref="CQ20:CQ27" si="95">IFERROR(IF(EXACT(VLOOKUP(CI20,OFERTA_0,2,FALSE),CJ20),1,0),0)</f>
        <v>0</v>
      </c>
      <c r="CR20" s="108">
        <f t="shared" ref="CR20:CR27" si="96">IFERROR(IF(EXACT(VLOOKUP(CI20,OFERTA_0,3,FALSE),CK20),1,0),0)</f>
        <v>0</v>
      </c>
      <c r="CS20" s="108">
        <f t="shared" ref="CS20:CS27" si="97">IFERROR(IF(EXACT(VLOOKUP(CI20,OFERTA_0,4,FALSE),CL20),1,0),0)</f>
        <v>0</v>
      </c>
      <c r="CT20" s="108">
        <f t="shared" ref="CT20:CU27" si="98">IFERROR(IF(CM20&lt;=0,0,1),0)</f>
        <v>0</v>
      </c>
      <c r="CU20" s="108">
        <f t="shared" si="98"/>
        <v>0</v>
      </c>
      <c r="CV20" s="108">
        <f t="shared" ref="CV20:CV27" si="99">PRODUCT(CP20:CU20)</f>
        <v>0</v>
      </c>
      <c r="CW20" s="109">
        <f t="shared" ref="CW20:CW27" si="100">ROUND(CN20,0)</f>
        <v>0</v>
      </c>
      <c r="CX20" s="110">
        <f t="shared" ref="CX20:CX27" si="101">CN20-CW20</f>
        <v>0</v>
      </c>
      <c r="DA20" s="358"/>
      <c r="DB20" s="358"/>
      <c r="DC20" s="359"/>
      <c r="DD20" s="339"/>
      <c r="DE20" s="360"/>
      <c r="DF20" s="361"/>
      <c r="DG20" s="362"/>
      <c r="DH20" s="338"/>
      <c r="DI20" s="335">
        <f t="shared" ref="DI20:DI27" si="102">IFERROR(IF(EXACT(VLOOKUP(DB20,OFERTA_0,1,FALSE),DB20),1,0),0)</f>
        <v>0</v>
      </c>
      <c r="DJ20" s="108">
        <f t="shared" ref="DJ20:DJ27" si="103">IFERROR(IF(EXACT(VLOOKUP(DB20,OFERTA_0,2,FALSE),DC20),1,0),0)</f>
        <v>0</v>
      </c>
      <c r="DK20" s="108">
        <f t="shared" ref="DK20:DK27" si="104">IFERROR(IF(EXACT(VLOOKUP(DB20,OFERTA_0,3,FALSE),DD20),1,0),0)</f>
        <v>0</v>
      </c>
      <c r="DL20" s="108">
        <f t="shared" ref="DL20:DL27" si="105">IFERROR(IF(EXACT(VLOOKUP(DB20,OFERTA_0,4,FALSE),DE20),1,0),0)</f>
        <v>0</v>
      </c>
      <c r="DM20" s="108">
        <f t="shared" ref="DM20:DN27" si="106">IFERROR(IF(DF20&lt;=0,0,1),0)</f>
        <v>0</v>
      </c>
      <c r="DN20" s="108">
        <f t="shared" si="106"/>
        <v>0</v>
      </c>
      <c r="DO20" s="108">
        <f t="shared" ref="DO20:DO27" si="107">PRODUCT(DI20:DN20)</f>
        <v>0</v>
      </c>
      <c r="DP20" s="109">
        <f t="shared" ref="DP20:DP27" si="108">ROUND(DG20,0)</f>
        <v>0</v>
      </c>
      <c r="DQ20" s="110">
        <f t="shared" ref="DQ20:DQ27" si="109">DG20-DP20</f>
        <v>0</v>
      </c>
      <c r="DT20" s="358"/>
      <c r="DU20" s="358"/>
      <c r="DV20" s="359"/>
      <c r="DW20" s="339"/>
      <c r="DX20" s="360"/>
      <c r="DY20" s="361"/>
      <c r="DZ20" s="362"/>
      <c r="EA20" s="338"/>
      <c r="EB20" s="335">
        <f t="shared" ref="EB20:EB27" si="110">IFERROR(IF(EXACT(VLOOKUP(DU20,OFERTA_0,1,FALSE),DU20),1,0),0)</f>
        <v>0</v>
      </c>
      <c r="EC20" s="108">
        <f t="shared" ref="EC20:EC27" si="111">IFERROR(IF(EXACT(VLOOKUP(DU20,OFERTA_0,2,FALSE),DV20),1,0),0)</f>
        <v>0</v>
      </c>
      <c r="ED20" s="108">
        <f t="shared" ref="ED20:ED27" si="112">IFERROR(IF(EXACT(VLOOKUP(DU20,OFERTA_0,3,FALSE),DW20),1,0),0)</f>
        <v>0</v>
      </c>
      <c r="EE20" s="108">
        <f t="shared" ref="EE20:EE27" si="113">IFERROR(IF(EXACT(VLOOKUP(DU20,OFERTA_0,4,FALSE),DX20),1,0),0)</f>
        <v>0</v>
      </c>
      <c r="EF20" s="108">
        <f t="shared" ref="EF20:EG27" si="114">IFERROR(IF(DY20&lt;=0,0,1),0)</f>
        <v>0</v>
      </c>
      <c r="EG20" s="108">
        <f t="shared" si="114"/>
        <v>0</v>
      </c>
      <c r="EH20" s="108">
        <f t="shared" ref="EH20:EH27" si="115">PRODUCT(EB20:EG20)</f>
        <v>0</v>
      </c>
      <c r="EI20" s="109">
        <f t="shared" ref="EI20:EI27" si="116">ROUND(DZ20,0)</f>
        <v>0</v>
      </c>
      <c r="EJ20" s="110">
        <f t="shared" ref="EJ20:EJ27" si="117">DZ20-EI20</f>
        <v>0</v>
      </c>
      <c r="EM20" s="358"/>
      <c r="EN20" s="358"/>
      <c r="EO20" s="359"/>
      <c r="EP20" s="339"/>
      <c r="EQ20" s="360"/>
      <c r="ER20" s="361"/>
      <c r="ES20" s="362"/>
      <c r="ET20" s="338"/>
      <c r="EU20" s="335">
        <f t="shared" ref="EU20:EU27" si="118">IFERROR(IF(EXACT(VLOOKUP(EN20,OFERTA_0,1,FALSE),EN20),1,0),0)</f>
        <v>0</v>
      </c>
      <c r="EV20" s="108">
        <f t="shared" ref="EV20:EV27" si="119">IFERROR(IF(EXACT(VLOOKUP(EN20,OFERTA_0,2,FALSE),EO20),1,0),0)</f>
        <v>0</v>
      </c>
      <c r="EW20" s="108">
        <f t="shared" ref="EW20:EW27" si="120">IFERROR(IF(EXACT(VLOOKUP(EN20,OFERTA_0,3,FALSE),EP20),1,0),0)</f>
        <v>0</v>
      </c>
      <c r="EX20" s="108">
        <f t="shared" ref="EX20:EX27" si="121">IFERROR(IF(EXACT(VLOOKUP(EN20,OFERTA_0,4,FALSE),EQ20),1,0),0)</f>
        <v>0</v>
      </c>
      <c r="EY20" s="108">
        <f t="shared" ref="EY20:EZ27" si="122">IFERROR(IF(ER20&lt;=0,0,1),0)</f>
        <v>0</v>
      </c>
      <c r="EZ20" s="108">
        <f t="shared" si="122"/>
        <v>0</v>
      </c>
      <c r="FA20" s="108">
        <f t="shared" ref="FA20:FA27" si="123">PRODUCT(EU20:EZ20)</f>
        <v>0</v>
      </c>
      <c r="FB20" s="109">
        <f t="shared" ref="FB20:FB27" si="124">ROUND(ES20,0)</f>
        <v>0</v>
      </c>
      <c r="FC20" s="110">
        <f t="shared" ref="FC20:FC27" si="125">ES20-FB20</f>
        <v>0</v>
      </c>
      <c r="FF20" s="358"/>
      <c r="FG20" s="358"/>
      <c r="FH20" s="359"/>
      <c r="FI20" s="339"/>
      <c r="FJ20" s="360"/>
      <c r="FK20" s="361"/>
      <c r="FL20" s="362"/>
      <c r="FM20" s="338"/>
      <c r="FN20" s="335">
        <f t="shared" ref="FN20:FN27" si="126">IFERROR(IF(EXACT(VLOOKUP(FG20,OFERTA_0,1,FALSE),FG20),1,0),0)</f>
        <v>0</v>
      </c>
      <c r="FO20" s="108">
        <f t="shared" ref="FO20:FO27" si="127">IFERROR(IF(EXACT(VLOOKUP(FG20,OFERTA_0,2,FALSE),FH20),1,0),0)</f>
        <v>0</v>
      </c>
      <c r="FP20" s="108">
        <f t="shared" ref="FP20:FP27" si="128">IFERROR(IF(EXACT(VLOOKUP(FG20,OFERTA_0,3,FALSE),FI20),1,0),0)</f>
        <v>0</v>
      </c>
      <c r="FQ20" s="108">
        <f t="shared" ref="FQ20:FQ27" si="129">IFERROR(IF(EXACT(VLOOKUP(FG20,OFERTA_0,4,FALSE),FJ20),1,0),0)</f>
        <v>0</v>
      </c>
      <c r="FR20" s="108">
        <f t="shared" ref="FR20:FS27" si="130">IFERROR(IF(FK20&lt;=0,0,1),0)</f>
        <v>0</v>
      </c>
      <c r="FS20" s="108">
        <f t="shared" si="130"/>
        <v>0</v>
      </c>
      <c r="FT20" s="108">
        <f t="shared" ref="FT20:FT27" si="131">PRODUCT(FN20:FS20)</f>
        <v>0</v>
      </c>
      <c r="FU20" s="109">
        <f t="shared" ref="FU20:FU27" si="132">ROUND(FL20,0)</f>
        <v>0</v>
      </c>
      <c r="FV20" s="110">
        <f t="shared" ref="FV20:FV27" si="133">FL20-FU20</f>
        <v>0</v>
      </c>
      <c r="FY20" s="358"/>
      <c r="FZ20" s="358"/>
      <c r="GA20" s="359"/>
      <c r="GB20" s="339"/>
      <c r="GC20" s="360"/>
      <c r="GD20" s="361"/>
      <c r="GE20" s="362"/>
      <c r="GF20" s="338"/>
      <c r="GG20" s="335">
        <f t="shared" ref="GG20:GG27" si="134">IFERROR(IF(EXACT(VLOOKUP(FZ20,OFERTA_0,1,FALSE),FZ20),1,0),0)</f>
        <v>0</v>
      </c>
      <c r="GH20" s="108">
        <f t="shared" ref="GH20:GH27" si="135">IFERROR(IF(EXACT(VLOOKUP(FZ20,OFERTA_0,2,FALSE),GA20),1,0),0)</f>
        <v>0</v>
      </c>
      <c r="GI20" s="108">
        <f t="shared" ref="GI20:GI27" si="136">IFERROR(IF(EXACT(VLOOKUP(FZ20,OFERTA_0,3,FALSE),GB20),1,0),0)</f>
        <v>0</v>
      </c>
      <c r="GJ20" s="108">
        <f t="shared" ref="GJ20:GJ27" si="137">IFERROR(IF(EXACT(VLOOKUP(FZ20,OFERTA_0,4,FALSE),GC20),1,0),0)</f>
        <v>0</v>
      </c>
      <c r="GK20" s="108">
        <f t="shared" ref="GK20:GL27" si="138">IFERROR(IF(GD20&lt;=0,0,1),0)</f>
        <v>0</v>
      </c>
      <c r="GL20" s="108">
        <f t="shared" si="138"/>
        <v>0</v>
      </c>
      <c r="GM20" s="108">
        <f t="shared" ref="GM20:GM27" si="139">PRODUCT(GG20:GL20)</f>
        <v>0</v>
      </c>
      <c r="GN20" s="109">
        <f t="shared" ref="GN20:GN27" si="140">ROUND(GE20,0)</f>
        <v>0</v>
      </c>
      <c r="GO20" s="110">
        <f t="shared" ref="GO20:GO27" si="141">GE20-GN20</f>
        <v>0</v>
      </c>
      <c r="GR20" s="358"/>
      <c r="GS20" s="358"/>
      <c r="GT20" s="359"/>
      <c r="GU20" s="339"/>
      <c r="GV20" s="360"/>
      <c r="GW20" s="361"/>
      <c r="GX20" s="362"/>
      <c r="GY20" s="338"/>
      <c r="GZ20" s="335">
        <f t="shared" ref="GZ20:GZ27" si="142">IFERROR(IF(EXACT(VLOOKUP(GS20,OFERTA_0,1,FALSE),GS20),1,0),0)</f>
        <v>0</v>
      </c>
      <c r="HA20" s="108">
        <f t="shared" ref="HA20:HA27" si="143">IFERROR(IF(EXACT(VLOOKUP(GS20,OFERTA_0,2,FALSE),GT20),1,0),0)</f>
        <v>0</v>
      </c>
      <c r="HB20" s="108">
        <f t="shared" ref="HB20:HB27" si="144">IFERROR(IF(EXACT(VLOOKUP(GS20,OFERTA_0,3,FALSE),GU20),1,0),0)</f>
        <v>0</v>
      </c>
      <c r="HC20" s="108">
        <f t="shared" ref="HC20:HC27" si="145">IFERROR(IF(EXACT(VLOOKUP(GS20,OFERTA_0,4,FALSE),GV20),1,0),0)</f>
        <v>0</v>
      </c>
      <c r="HD20" s="108">
        <f t="shared" ref="HD20:HE27" si="146">IFERROR(IF(GW20&lt;=0,0,1),0)</f>
        <v>0</v>
      </c>
      <c r="HE20" s="108">
        <f t="shared" si="146"/>
        <v>0</v>
      </c>
      <c r="HF20" s="108">
        <f t="shared" ref="HF20:HF27" si="147">PRODUCT(GZ20:HE20)</f>
        <v>0</v>
      </c>
      <c r="HG20" s="109">
        <f t="shared" ref="HG20:HG27" si="148">ROUND(GX20,0)</f>
        <v>0</v>
      </c>
      <c r="HH20" s="110">
        <f t="shared" ref="HH20:HH27" si="149">GX20-HG20</f>
        <v>0</v>
      </c>
      <c r="HK20" s="358"/>
      <c r="HL20" s="358"/>
      <c r="HM20" s="359"/>
      <c r="HN20" s="339"/>
      <c r="HO20" s="360"/>
      <c r="HP20" s="361"/>
      <c r="HQ20" s="362"/>
      <c r="HR20" s="338"/>
      <c r="HS20" s="335">
        <f t="shared" ref="HS20:HS27" si="150">IFERROR(IF(EXACT(VLOOKUP(HL20,OFERTA_0,1,FALSE),HL20),1,0),0)</f>
        <v>0</v>
      </c>
      <c r="HT20" s="108">
        <f t="shared" ref="HT20:HT27" si="151">IFERROR(IF(EXACT(VLOOKUP(HL20,OFERTA_0,2,FALSE),HM20),1,0),0)</f>
        <v>0</v>
      </c>
      <c r="HU20" s="108">
        <f t="shared" ref="HU20:HU27" si="152">IFERROR(IF(EXACT(VLOOKUP(HL20,OFERTA_0,3,FALSE),HN20),1,0),0)</f>
        <v>0</v>
      </c>
      <c r="HV20" s="108">
        <f t="shared" ref="HV20:HV27" si="153">IFERROR(IF(EXACT(VLOOKUP(HL20,OFERTA_0,4,FALSE),HO20),1,0),0)</f>
        <v>0</v>
      </c>
      <c r="HW20" s="108">
        <f t="shared" ref="HW20:HX27" si="154">IFERROR(IF(HP20&lt;=0,0,1),0)</f>
        <v>0</v>
      </c>
      <c r="HX20" s="108">
        <f t="shared" si="154"/>
        <v>0</v>
      </c>
      <c r="HY20" s="108">
        <f t="shared" ref="HY20:HY27" si="155">PRODUCT(HS20:HX20)</f>
        <v>0</v>
      </c>
      <c r="HZ20" s="109">
        <f t="shared" ref="HZ20:HZ27" si="156">ROUND(HQ20,0)</f>
        <v>0</v>
      </c>
      <c r="IA20" s="110">
        <f t="shared" ref="IA20:IA27" si="157">HQ20-HZ20</f>
        <v>0</v>
      </c>
      <c r="ID20" s="358"/>
      <c r="IE20" s="358"/>
      <c r="IF20" s="359"/>
      <c r="IG20" s="339"/>
      <c r="IH20" s="360"/>
      <c r="II20" s="361"/>
      <c r="IJ20" s="362"/>
      <c r="IK20" s="338"/>
      <c r="IL20" s="335">
        <f t="shared" ref="IL20:IL27" si="158">IFERROR(IF(EXACT(VLOOKUP(IE20,OFERTA_0,1,FALSE),IE20),1,0),0)</f>
        <v>0</v>
      </c>
      <c r="IM20" s="108">
        <f t="shared" ref="IM20:IM27" si="159">IFERROR(IF(EXACT(VLOOKUP(IE20,OFERTA_0,2,FALSE),IF20),1,0),0)</f>
        <v>0</v>
      </c>
      <c r="IN20" s="108">
        <f t="shared" ref="IN20:IN27" si="160">IFERROR(IF(EXACT(VLOOKUP(IE20,OFERTA_0,3,FALSE),IG20),1,0),0)</f>
        <v>0</v>
      </c>
      <c r="IO20" s="108">
        <f t="shared" ref="IO20:IO27" si="161">IFERROR(IF(EXACT(VLOOKUP(IE20,OFERTA_0,4,FALSE),IH20),1,0),0)</f>
        <v>0</v>
      </c>
      <c r="IP20" s="108">
        <f t="shared" ref="IP20:IQ27" si="162">IFERROR(IF(II20&lt;=0,0,1),0)</f>
        <v>0</v>
      </c>
      <c r="IQ20" s="108">
        <f t="shared" si="162"/>
        <v>0</v>
      </c>
      <c r="IR20" s="108">
        <f t="shared" ref="IR20:IR27" si="163">PRODUCT(IL20:IQ20)</f>
        <v>0</v>
      </c>
      <c r="IS20" s="109">
        <f t="shared" ref="IS20:IS27" si="164">ROUND(IJ20,0)</f>
        <v>0</v>
      </c>
      <c r="IT20" s="110">
        <f t="shared" ref="IT20:IT27" si="165">IJ20-IS20</f>
        <v>0</v>
      </c>
      <c r="IV20" s="358"/>
      <c r="IW20" s="358"/>
      <c r="IX20" s="359"/>
      <c r="IY20" s="339"/>
      <c r="IZ20" s="360"/>
      <c r="JA20" s="361"/>
      <c r="JB20" s="362"/>
      <c r="JC20" s="338"/>
      <c r="JD20" s="338"/>
      <c r="JE20" s="335">
        <f t="shared" ref="JE20:JE27" si="166">IFERROR(IF(EXACT(VLOOKUP(IX20,OFERTA_0,1,FALSE),IX20),1,0),0)</f>
        <v>0</v>
      </c>
      <c r="JF20" s="108">
        <f t="shared" ref="JF20:JF27" si="167">IFERROR(IF(EXACT(VLOOKUP(IX20,OFERTA_0,2,FALSE),IY20),1,0),0)</f>
        <v>0</v>
      </c>
      <c r="JG20" s="108">
        <f t="shared" ref="JG20:JG27" si="168">IFERROR(IF(EXACT(VLOOKUP(IX20,OFERTA_0,3,FALSE),IZ20),1,0),0)</f>
        <v>0</v>
      </c>
      <c r="JH20" s="108">
        <f t="shared" ref="JH20:JH27" si="169">IFERROR(IF(EXACT(VLOOKUP(IX20,OFERTA_0,4,FALSE),JA20),1,0),0)</f>
        <v>0</v>
      </c>
      <c r="JI20" s="108">
        <f t="shared" ref="JI20:JJ27" si="170">IFERROR(IF(JB20&lt;=0,0,1),0)</f>
        <v>0</v>
      </c>
      <c r="JJ20" s="108">
        <f t="shared" si="170"/>
        <v>0</v>
      </c>
      <c r="JK20" s="108">
        <f t="shared" ref="JK20:JK27" si="171">PRODUCT(JE20:JJ20)</f>
        <v>0</v>
      </c>
      <c r="JL20" s="109">
        <f t="shared" ref="JL20:JL27" si="172">ROUND(JC20,0)</f>
        <v>0</v>
      </c>
      <c r="JM20" s="110">
        <f t="shared" ref="JM20:JM27" si="173">JC20-JL20</f>
        <v>0</v>
      </c>
    </row>
    <row r="21" spans="2:273" ht="31.5" x14ac:dyDescent="0.25">
      <c r="B21" s="384" t="str">
        <f t="shared" si="22"/>
        <v>NR</v>
      </c>
      <c r="C21" s="385" t="s">
        <v>264</v>
      </c>
      <c r="D21" s="398" t="s">
        <v>265</v>
      </c>
      <c r="E21" s="387" t="s">
        <v>248</v>
      </c>
      <c r="F21" s="392" t="s">
        <v>249</v>
      </c>
      <c r="G21" s="399">
        <v>201.3</v>
      </c>
      <c r="H21" s="396" t="s">
        <v>241</v>
      </c>
      <c r="I21" s="394">
        <v>2</v>
      </c>
      <c r="J21" s="390">
        <v>0</v>
      </c>
      <c r="K21" s="391">
        <f t="shared" si="23"/>
        <v>0</v>
      </c>
      <c r="N21" s="384" t="str">
        <f t="shared" si="24"/>
        <v>NR</v>
      </c>
      <c r="O21" s="385" t="s">
        <v>264</v>
      </c>
      <c r="P21" s="398" t="s">
        <v>265</v>
      </c>
      <c r="Q21" s="387" t="s">
        <v>248</v>
      </c>
      <c r="R21" s="392" t="s">
        <v>249</v>
      </c>
      <c r="S21" s="399">
        <v>201.3</v>
      </c>
      <c r="T21" s="396" t="s">
        <v>241</v>
      </c>
      <c r="U21" s="394">
        <v>2</v>
      </c>
      <c r="V21" s="390">
        <v>265000</v>
      </c>
      <c r="W21" s="391">
        <f t="shared" si="43"/>
        <v>530000</v>
      </c>
      <c r="X21" s="335">
        <f t="shared" si="0"/>
        <v>1</v>
      </c>
      <c r="Y21" s="108">
        <f t="shared" si="1"/>
        <v>1</v>
      </c>
      <c r="Z21" s="108">
        <f t="shared" si="2"/>
        <v>1</v>
      </c>
      <c r="AA21" s="108">
        <f t="shared" si="3"/>
        <v>1</v>
      </c>
      <c r="AB21" s="108">
        <f t="shared" si="4"/>
        <v>1</v>
      </c>
      <c r="AC21" s="108">
        <f t="shared" si="5"/>
        <v>1</v>
      </c>
      <c r="AD21" s="108">
        <f t="shared" si="6"/>
        <v>1</v>
      </c>
      <c r="AE21" s="108">
        <f t="shared" si="25"/>
        <v>1</v>
      </c>
      <c r="AF21" s="108">
        <f t="shared" si="26"/>
        <v>1</v>
      </c>
      <c r="AG21" s="108">
        <f t="shared" si="27"/>
        <v>1</v>
      </c>
      <c r="AH21" s="109">
        <f t="shared" si="28"/>
        <v>530000</v>
      </c>
      <c r="AI21" s="110">
        <f t="shared" si="29"/>
        <v>0</v>
      </c>
      <c r="AL21" s="469" t="str">
        <f t="shared" si="7"/>
        <v>NR</v>
      </c>
      <c r="AM21" s="470" t="s">
        <v>264</v>
      </c>
      <c r="AN21" s="483" t="s">
        <v>265</v>
      </c>
      <c r="AO21" s="472" t="s">
        <v>248</v>
      </c>
      <c r="AP21" s="477" t="s">
        <v>249</v>
      </c>
      <c r="AQ21" s="484">
        <v>201.3</v>
      </c>
      <c r="AR21" s="481" t="s">
        <v>241</v>
      </c>
      <c r="AS21" s="479">
        <v>2</v>
      </c>
      <c r="AT21" s="475">
        <v>133456.94999999998</v>
      </c>
      <c r="AU21" s="476">
        <f t="shared" si="30"/>
        <v>266913.89999999997</v>
      </c>
      <c r="AV21" s="335">
        <f t="shared" si="8"/>
        <v>1</v>
      </c>
      <c r="AW21" s="108">
        <f t="shared" si="9"/>
        <v>1</v>
      </c>
      <c r="AX21" s="108">
        <f t="shared" si="10"/>
        <v>1</v>
      </c>
      <c r="AY21" s="108">
        <f t="shared" si="11"/>
        <v>1</v>
      </c>
      <c r="AZ21" s="108">
        <f t="shared" si="12"/>
        <v>1</v>
      </c>
      <c r="BA21" s="108">
        <f t="shared" si="13"/>
        <v>1</v>
      </c>
      <c r="BB21" s="108">
        <f t="shared" si="14"/>
        <v>1</v>
      </c>
      <c r="BC21" s="108">
        <f t="shared" si="31"/>
        <v>1</v>
      </c>
      <c r="BD21" s="108">
        <f t="shared" si="32"/>
        <v>1</v>
      </c>
      <c r="BE21" s="108">
        <f t="shared" si="33"/>
        <v>1</v>
      </c>
      <c r="BF21" s="109">
        <f t="shared" si="34"/>
        <v>266914</v>
      </c>
      <c r="BG21" s="110">
        <f t="shared" si="35"/>
        <v>-0.1000000000349246</v>
      </c>
      <c r="BJ21" s="384" t="str">
        <f t="shared" si="36"/>
        <v>NR</v>
      </c>
      <c r="BK21" s="385" t="s">
        <v>264</v>
      </c>
      <c r="BL21" s="398" t="s">
        <v>265</v>
      </c>
      <c r="BM21" s="387" t="s">
        <v>248</v>
      </c>
      <c r="BN21" s="392" t="s">
        <v>249</v>
      </c>
      <c r="BO21" s="399">
        <v>201.3</v>
      </c>
      <c r="BP21" s="396" t="s">
        <v>241</v>
      </c>
      <c r="BQ21" s="394">
        <v>2</v>
      </c>
      <c r="BR21" s="390">
        <v>140000</v>
      </c>
      <c r="BS21" s="391">
        <f t="shared" si="37"/>
        <v>280000</v>
      </c>
      <c r="BT21" s="335">
        <f t="shared" si="15"/>
        <v>1</v>
      </c>
      <c r="BU21" s="108">
        <f t="shared" si="16"/>
        <v>1</v>
      </c>
      <c r="BV21" s="108">
        <f t="shared" si="17"/>
        <v>1</v>
      </c>
      <c r="BW21" s="108">
        <f t="shared" si="18"/>
        <v>1</v>
      </c>
      <c r="BX21" s="108">
        <f t="shared" si="19"/>
        <v>1</v>
      </c>
      <c r="BY21" s="108">
        <f t="shared" si="20"/>
        <v>1</v>
      </c>
      <c r="BZ21" s="108">
        <f t="shared" si="21"/>
        <v>1</v>
      </c>
      <c r="CA21" s="108">
        <f t="shared" si="38"/>
        <v>1</v>
      </c>
      <c r="CB21" s="108">
        <f t="shared" si="39"/>
        <v>1</v>
      </c>
      <c r="CC21" s="108">
        <f t="shared" si="40"/>
        <v>1</v>
      </c>
      <c r="CD21" s="109">
        <f t="shared" si="41"/>
        <v>280000</v>
      </c>
      <c r="CE21" s="110">
        <f t="shared" si="42"/>
        <v>0</v>
      </c>
      <c r="CH21" s="358"/>
      <c r="CI21" s="358"/>
      <c r="CJ21" s="359"/>
      <c r="CK21" s="339"/>
      <c r="CL21" s="360"/>
      <c r="CM21" s="361"/>
      <c r="CN21" s="362"/>
      <c r="CO21" s="338"/>
      <c r="CP21" s="335">
        <f t="shared" si="94"/>
        <v>0</v>
      </c>
      <c r="CQ21" s="108">
        <f t="shared" si="95"/>
        <v>0</v>
      </c>
      <c r="CR21" s="108">
        <f t="shared" si="96"/>
        <v>0</v>
      </c>
      <c r="CS21" s="108">
        <f t="shared" si="97"/>
        <v>0</v>
      </c>
      <c r="CT21" s="108">
        <f t="shared" si="98"/>
        <v>0</v>
      </c>
      <c r="CU21" s="108">
        <f t="shared" si="98"/>
        <v>0</v>
      </c>
      <c r="CV21" s="108">
        <f t="shared" si="99"/>
        <v>0</v>
      </c>
      <c r="CW21" s="109">
        <f t="shared" si="100"/>
        <v>0</v>
      </c>
      <c r="CX21" s="110">
        <f t="shared" si="101"/>
        <v>0</v>
      </c>
      <c r="DA21" s="358"/>
      <c r="DB21" s="358"/>
      <c r="DC21" s="359"/>
      <c r="DD21" s="339"/>
      <c r="DE21" s="360"/>
      <c r="DF21" s="361"/>
      <c r="DG21" s="362"/>
      <c r="DH21" s="338"/>
      <c r="DI21" s="335">
        <f t="shared" si="102"/>
        <v>0</v>
      </c>
      <c r="DJ21" s="108">
        <f t="shared" si="103"/>
        <v>0</v>
      </c>
      <c r="DK21" s="108">
        <f t="shared" si="104"/>
        <v>0</v>
      </c>
      <c r="DL21" s="108">
        <f t="shared" si="105"/>
        <v>0</v>
      </c>
      <c r="DM21" s="108">
        <f t="shared" si="106"/>
        <v>0</v>
      </c>
      <c r="DN21" s="108">
        <f t="shared" si="106"/>
        <v>0</v>
      </c>
      <c r="DO21" s="108">
        <f t="shared" si="107"/>
        <v>0</v>
      </c>
      <c r="DP21" s="109">
        <f t="shared" si="108"/>
        <v>0</v>
      </c>
      <c r="DQ21" s="110">
        <f t="shared" si="109"/>
        <v>0</v>
      </c>
      <c r="DT21" s="358"/>
      <c r="DU21" s="358"/>
      <c r="DV21" s="359"/>
      <c r="DW21" s="339"/>
      <c r="DX21" s="360"/>
      <c r="DY21" s="361"/>
      <c r="DZ21" s="362"/>
      <c r="EA21" s="338"/>
      <c r="EB21" s="335">
        <f t="shared" si="110"/>
        <v>0</v>
      </c>
      <c r="EC21" s="108">
        <f t="shared" si="111"/>
        <v>0</v>
      </c>
      <c r="ED21" s="108">
        <f t="shared" si="112"/>
        <v>0</v>
      </c>
      <c r="EE21" s="108">
        <f t="shared" si="113"/>
        <v>0</v>
      </c>
      <c r="EF21" s="108">
        <f t="shared" si="114"/>
        <v>0</v>
      </c>
      <c r="EG21" s="108">
        <f t="shared" si="114"/>
        <v>0</v>
      </c>
      <c r="EH21" s="108">
        <f t="shared" si="115"/>
        <v>0</v>
      </c>
      <c r="EI21" s="109">
        <f t="shared" si="116"/>
        <v>0</v>
      </c>
      <c r="EJ21" s="110">
        <f t="shared" si="117"/>
        <v>0</v>
      </c>
      <c r="EM21" s="358"/>
      <c r="EN21" s="358"/>
      <c r="EO21" s="359"/>
      <c r="EP21" s="339"/>
      <c r="EQ21" s="360"/>
      <c r="ER21" s="361"/>
      <c r="ES21" s="362"/>
      <c r="ET21" s="338"/>
      <c r="EU21" s="335">
        <f t="shared" si="118"/>
        <v>0</v>
      </c>
      <c r="EV21" s="108">
        <f t="shared" si="119"/>
        <v>0</v>
      </c>
      <c r="EW21" s="108">
        <f t="shared" si="120"/>
        <v>0</v>
      </c>
      <c r="EX21" s="108">
        <f t="shared" si="121"/>
        <v>0</v>
      </c>
      <c r="EY21" s="108">
        <f t="shared" si="122"/>
        <v>0</v>
      </c>
      <c r="EZ21" s="108">
        <f t="shared" si="122"/>
        <v>0</v>
      </c>
      <c r="FA21" s="108">
        <f t="shared" si="123"/>
        <v>0</v>
      </c>
      <c r="FB21" s="109">
        <f t="shared" si="124"/>
        <v>0</v>
      </c>
      <c r="FC21" s="110">
        <f t="shared" si="125"/>
        <v>0</v>
      </c>
      <c r="FF21" s="358"/>
      <c r="FG21" s="358"/>
      <c r="FH21" s="359"/>
      <c r="FI21" s="339"/>
      <c r="FJ21" s="360"/>
      <c r="FK21" s="361"/>
      <c r="FL21" s="362"/>
      <c r="FM21" s="338"/>
      <c r="FN21" s="335">
        <f t="shared" si="126"/>
        <v>0</v>
      </c>
      <c r="FO21" s="108">
        <f t="shared" si="127"/>
        <v>0</v>
      </c>
      <c r="FP21" s="108">
        <f t="shared" si="128"/>
        <v>0</v>
      </c>
      <c r="FQ21" s="108">
        <f t="shared" si="129"/>
        <v>0</v>
      </c>
      <c r="FR21" s="108">
        <f t="shared" si="130"/>
        <v>0</v>
      </c>
      <c r="FS21" s="108">
        <f t="shared" si="130"/>
        <v>0</v>
      </c>
      <c r="FT21" s="108">
        <f t="shared" si="131"/>
        <v>0</v>
      </c>
      <c r="FU21" s="109">
        <f t="shared" si="132"/>
        <v>0</v>
      </c>
      <c r="FV21" s="110">
        <f t="shared" si="133"/>
        <v>0</v>
      </c>
      <c r="FY21" s="358"/>
      <c r="FZ21" s="358"/>
      <c r="GA21" s="359"/>
      <c r="GB21" s="339"/>
      <c r="GC21" s="360"/>
      <c r="GD21" s="361"/>
      <c r="GE21" s="362"/>
      <c r="GF21" s="338"/>
      <c r="GG21" s="335">
        <f t="shared" si="134"/>
        <v>0</v>
      </c>
      <c r="GH21" s="108">
        <f t="shared" si="135"/>
        <v>0</v>
      </c>
      <c r="GI21" s="108">
        <f t="shared" si="136"/>
        <v>0</v>
      </c>
      <c r="GJ21" s="108">
        <f t="shared" si="137"/>
        <v>0</v>
      </c>
      <c r="GK21" s="108">
        <f t="shared" si="138"/>
        <v>0</v>
      </c>
      <c r="GL21" s="108">
        <f t="shared" si="138"/>
        <v>0</v>
      </c>
      <c r="GM21" s="108">
        <f t="shared" si="139"/>
        <v>0</v>
      </c>
      <c r="GN21" s="109">
        <f t="shared" si="140"/>
        <v>0</v>
      </c>
      <c r="GO21" s="110">
        <f t="shared" si="141"/>
        <v>0</v>
      </c>
      <c r="GR21" s="358"/>
      <c r="GS21" s="358"/>
      <c r="GT21" s="359"/>
      <c r="GU21" s="339"/>
      <c r="GV21" s="360"/>
      <c r="GW21" s="361"/>
      <c r="GX21" s="362"/>
      <c r="GY21" s="338"/>
      <c r="GZ21" s="335">
        <f t="shared" si="142"/>
        <v>0</v>
      </c>
      <c r="HA21" s="108">
        <f t="shared" si="143"/>
        <v>0</v>
      </c>
      <c r="HB21" s="108">
        <f t="shared" si="144"/>
        <v>0</v>
      </c>
      <c r="HC21" s="108">
        <f t="shared" si="145"/>
        <v>0</v>
      </c>
      <c r="HD21" s="108">
        <f t="shared" si="146"/>
        <v>0</v>
      </c>
      <c r="HE21" s="108">
        <f t="shared" si="146"/>
        <v>0</v>
      </c>
      <c r="HF21" s="108">
        <f t="shared" si="147"/>
        <v>0</v>
      </c>
      <c r="HG21" s="109">
        <f t="shared" si="148"/>
        <v>0</v>
      </c>
      <c r="HH21" s="110">
        <f t="shared" si="149"/>
        <v>0</v>
      </c>
      <c r="HK21" s="358"/>
      <c r="HL21" s="358"/>
      <c r="HM21" s="359"/>
      <c r="HN21" s="339"/>
      <c r="HO21" s="360"/>
      <c r="HP21" s="361"/>
      <c r="HQ21" s="362"/>
      <c r="HR21" s="338"/>
      <c r="HS21" s="335">
        <f t="shared" si="150"/>
        <v>0</v>
      </c>
      <c r="HT21" s="108">
        <f t="shared" si="151"/>
        <v>0</v>
      </c>
      <c r="HU21" s="108">
        <f t="shared" si="152"/>
        <v>0</v>
      </c>
      <c r="HV21" s="108">
        <f t="shared" si="153"/>
        <v>0</v>
      </c>
      <c r="HW21" s="108">
        <f t="shared" si="154"/>
        <v>0</v>
      </c>
      <c r="HX21" s="108">
        <f t="shared" si="154"/>
        <v>0</v>
      </c>
      <c r="HY21" s="108">
        <f t="shared" si="155"/>
        <v>0</v>
      </c>
      <c r="HZ21" s="109">
        <f t="shared" si="156"/>
        <v>0</v>
      </c>
      <c r="IA21" s="110">
        <f t="shared" si="157"/>
        <v>0</v>
      </c>
      <c r="ID21" s="358"/>
      <c r="IE21" s="358"/>
      <c r="IF21" s="359"/>
      <c r="IG21" s="339"/>
      <c r="IH21" s="360"/>
      <c r="II21" s="361"/>
      <c r="IJ21" s="362"/>
      <c r="IK21" s="338"/>
      <c r="IL21" s="335">
        <f t="shared" si="158"/>
        <v>0</v>
      </c>
      <c r="IM21" s="108">
        <f t="shared" si="159"/>
        <v>0</v>
      </c>
      <c r="IN21" s="108">
        <f t="shared" si="160"/>
        <v>0</v>
      </c>
      <c r="IO21" s="108">
        <f t="shared" si="161"/>
        <v>0</v>
      </c>
      <c r="IP21" s="108">
        <f t="shared" si="162"/>
        <v>0</v>
      </c>
      <c r="IQ21" s="108">
        <f t="shared" si="162"/>
        <v>0</v>
      </c>
      <c r="IR21" s="108">
        <f t="shared" si="163"/>
        <v>0</v>
      </c>
      <c r="IS21" s="109">
        <f t="shared" si="164"/>
        <v>0</v>
      </c>
      <c r="IT21" s="110">
        <f t="shared" si="165"/>
        <v>0</v>
      </c>
      <c r="IV21" s="358"/>
      <c r="IW21" s="358"/>
      <c r="IX21" s="359"/>
      <c r="IY21" s="339"/>
      <c r="IZ21" s="360"/>
      <c r="JA21" s="361"/>
      <c r="JB21" s="362"/>
      <c r="JC21" s="338"/>
      <c r="JD21" s="338"/>
      <c r="JE21" s="335">
        <f t="shared" si="166"/>
        <v>0</v>
      </c>
      <c r="JF21" s="108">
        <f t="shared" si="167"/>
        <v>0</v>
      </c>
      <c r="JG21" s="108">
        <f t="shared" si="168"/>
        <v>0</v>
      </c>
      <c r="JH21" s="108">
        <f t="shared" si="169"/>
        <v>0</v>
      </c>
      <c r="JI21" s="108">
        <f t="shared" si="170"/>
        <v>0</v>
      </c>
      <c r="JJ21" s="108">
        <f t="shared" si="170"/>
        <v>0</v>
      </c>
      <c r="JK21" s="108">
        <f t="shared" si="171"/>
        <v>0</v>
      </c>
      <c r="JL21" s="109">
        <f t="shared" si="172"/>
        <v>0</v>
      </c>
      <c r="JM21" s="110">
        <f t="shared" si="173"/>
        <v>0</v>
      </c>
    </row>
    <row r="22" spans="2:273" ht="31.5" x14ac:dyDescent="0.25">
      <c r="B22" s="384" t="str">
        <f t="shared" si="22"/>
        <v>NR</v>
      </c>
      <c r="C22" s="385" t="s">
        <v>266</v>
      </c>
      <c r="D22" s="398" t="s">
        <v>267</v>
      </c>
      <c r="E22" s="387" t="s">
        <v>248</v>
      </c>
      <c r="F22" s="392" t="s">
        <v>249</v>
      </c>
      <c r="G22" s="399">
        <v>201.3</v>
      </c>
      <c r="H22" s="396" t="s">
        <v>241</v>
      </c>
      <c r="I22" s="394">
        <v>2</v>
      </c>
      <c r="J22" s="390">
        <v>0</v>
      </c>
      <c r="K22" s="391">
        <f t="shared" si="23"/>
        <v>0</v>
      </c>
      <c r="N22" s="384" t="str">
        <f t="shared" si="24"/>
        <v>NR</v>
      </c>
      <c r="O22" s="385" t="s">
        <v>266</v>
      </c>
      <c r="P22" s="398" t="s">
        <v>267</v>
      </c>
      <c r="Q22" s="387" t="s">
        <v>248</v>
      </c>
      <c r="R22" s="392" t="s">
        <v>249</v>
      </c>
      <c r="S22" s="399">
        <v>201.3</v>
      </c>
      <c r="T22" s="396" t="s">
        <v>241</v>
      </c>
      <c r="U22" s="394">
        <v>2</v>
      </c>
      <c r="V22" s="390">
        <v>265000</v>
      </c>
      <c r="W22" s="391">
        <f t="shared" si="43"/>
        <v>530000</v>
      </c>
      <c r="X22" s="335">
        <f t="shared" si="0"/>
        <v>1</v>
      </c>
      <c r="Y22" s="108">
        <f t="shared" si="1"/>
        <v>1</v>
      </c>
      <c r="Z22" s="108">
        <f t="shared" si="2"/>
        <v>1</v>
      </c>
      <c r="AA22" s="108">
        <f t="shared" si="3"/>
        <v>1</v>
      </c>
      <c r="AB22" s="108">
        <f t="shared" si="4"/>
        <v>1</v>
      </c>
      <c r="AC22" s="108">
        <f t="shared" si="5"/>
        <v>1</v>
      </c>
      <c r="AD22" s="108">
        <f t="shared" si="6"/>
        <v>1</v>
      </c>
      <c r="AE22" s="108">
        <f t="shared" si="25"/>
        <v>1</v>
      </c>
      <c r="AF22" s="108">
        <f t="shared" si="26"/>
        <v>1</v>
      </c>
      <c r="AG22" s="108">
        <f t="shared" si="27"/>
        <v>1</v>
      </c>
      <c r="AH22" s="109">
        <f t="shared" si="28"/>
        <v>530000</v>
      </c>
      <c r="AI22" s="110">
        <f t="shared" si="29"/>
        <v>0</v>
      </c>
      <c r="AL22" s="469" t="str">
        <f t="shared" si="7"/>
        <v>NR</v>
      </c>
      <c r="AM22" s="470" t="s">
        <v>266</v>
      </c>
      <c r="AN22" s="483" t="s">
        <v>267</v>
      </c>
      <c r="AO22" s="472" t="s">
        <v>248</v>
      </c>
      <c r="AP22" s="477" t="s">
        <v>249</v>
      </c>
      <c r="AQ22" s="484">
        <v>201.3</v>
      </c>
      <c r="AR22" s="481" t="s">
        <v>241</v>
      </c>
      <c r="AS22" s="479">
        <v>2</v>
      </c>
      <c r="AT22" s="475">
        <v>133456.94999999998</v>
      </c>
      <c r="AU22" s="476">
        <f t="shared" si="30"/>
        <v>266913.89999999997</v>
      </c>
      <c r="AV22" s="335">
        <f t="shared" si="8"/>
        <v>1</v>
      </c>
      <c r="AW22" s="108">
        <f t="shared" si="9"/>
        <v>1</v>
      </c>
      <c r="AX22" s="108">
        <f t="shared" si="10"/>
        <v>1</v>
      </c>
      <c r="AY22" s="108">
        <f t="shared" si="11"/>
        <v>1</v>
      </c>
      <c r="AZ22" s="108">
        <f t="shared" si="12"/>
        <v>1</v>
      </c>
      <c r="BA22" s="108">
        <f t="shared" si="13"/>
        <v>1</v>
      </c>
      <c r="BB22" s="108">
        <f t="shared" si="14"/>
        <v>1</v>
      </c>
      <c r="BC22" s="108">
        <f t="shared" si="31"/>
        <v>1</v>
      </c>
      <c r="BD22" s="108">
        <f t="shared" si="32"/>
        <v>1</v>
      </c>
      <c r="BE22" s="108">
        <f t="shared" si="33"/>
        <v>1</v>
      </c>
      <c r="BF22" s="109">
        <f t="shared" si="34"/>
        <v>266914</v>
      </c>
      <c r="BG22" s="110">
        <f t="shared" si="35"/>
        <v>-0.1000000000349246</v>
      </c>
      <c r="BJ22" s="384" t="str">
        <f t="shared" si="36"/>
        <v>NR</v>
      </c>
      <c r="BK22" s="385" t="s">
        <v>266</v>
      </c>
      <c r="BL22" s="398" t="s">
        <v>267</v>
      </c>
      <c r="BM22" s="387" t="s">
        <v>248</v>
      </c>
      <c r="BN22" s="392" t="s">
        <v>249</v>
      </c>
      <c r="BO22" s="399">
        <v>201.3</v>
      </c>
      <c r="BP22" s="396" t="s">
        <v>241</v>
      </c>
      <c r="BQ22" s="394">
        <v>2</v>
      </c>
      <c r="BR22" s="390">
        <v>140000</v>
      </c>
      <c r="BS22" s="391">
        <f t="shared" si="37"/>
        <v>280000</v>
      </c>
      <c r="BT22" s="335">
        <f t="shared" si="15"/>
        <v>1</v>
      </c>
      <c r="BU22" s="108">
        <f t="shared" si="16"/>
        <v>1</v>
      </c>
      <c r="BV22" s="108">
        <f t="shared" si="17"/>
        <v>1</v>
      </c>
      <c r="BW22" s="108">
        <f t="shared" si="18"/>
        <v>1</v>
      </c>
      <c r="BX22" s="108">
        <f t="shared" si="19"/>
        <v>1</v>
      </c>
      <c r="BY22" s="108">
        <f t="shared" si="20"/>
        <v>1</v>
      </c>
      <c r="BZ22" s="108">
        <f t="shared" si="21"/>
        <v>1</v>
      </c>
      <c r="CA22" s="108">
        <f t="shared" si="38"/>
        <v>1</v>
      </c>
      <c r="CB22" s="108">
        <f t="shared" si="39"/>
        <v>1</v>
      </c>
      <c r="CC22" s="108">
        <f t="shared" si="40"/>
        <v>1</v>
      </c>
      <c r="CD22" s="109">
        <f t="shared" si="41"/>
        <v>280000</v>
      </c>
      <c r="CE22" s="110">
        <f t="shared" si="42"/>
        <v>0</v>
      </c>
      <c r="CH22" s="358"/>
      <c r="CI22" s="358"/>
      <c r="CJ22" s="359"/>
      <c r="CK22" s="339"/>
      <c r="CL22" s="360"/>
      <c r="CM22" s="361"/>
      <c r="CN22" s="362"/>
      <c r="CO22" s="338"/>
      <c r="CP22" s="335">
        <f t="shared" si="94"/>
        <v>0</v>
      </c>
      <c r="CQ22" s="108">
        <f t="shared" si="95"/>
        <v>0</v>
      </c>
      <c r="CR22" s="108">
        <f t="shared" si="96"/>
        <v>0</v>
      </c>
      <c r="CS22" s="108">
        <f t="shared" si="97"/>
        <v>0</v>
      </c>
      <c r="CT22" s="108">
        <f t="shared" si="98"/>
        <v>0</v>
      </c>
      <c r="CU22" s="108">
        <f t="shared" si="98"/>
        <v>0</v>
      </c>
      <c r="CV22" s="108">
        <f t="shared" si="99"/>
        <v>0</v>
      </c>
      <c r="CW22" s="109">
        <f t="shared" si="100"/>
        <v>0</v>
      </c>
      <c r="CX22" s="110">
        <f t="shared" si="101"/>
        <v>0</v>
      </c>
      <c r="DA22" s="358"/>
      <c r="DB22" s="358"/>
      <c r="DC22" s="359"/>
      <c r="DD22" s="339"/>
      <c r="DE22" s="360"/>
      <c r="DF22" s="361"/>
      <c r="DG22" s="362"/>
      <c r="DH22" s="338"/>
      <c r="DI22" s="335">
        <f t="shared" si="102"/>
        <v>0</v>
      </c>
      <c r="DJ22" s="108">
        <f t="shared" si="103"/>
        <v>0</v>
      </c>
      <c r="DK22" s="108">
        <f t="shared" si="104"/>
        <v>0</v>
      </c>
      <c r="DL22" s="108">
        <f t="shared" si="105"/>
        <v>0</v>
      </c>
      <c r="DM22" s="108">
        <f t="shared" si="106"/>
        <v>0</v>
      </c>
      <c r="DN22" s="108">
        <f t="shared" si="106"/>
        <v>0</v>
      </c>
      <c r="DO22" s="108">
        <f t="shared" si="107"/>
        <v>0</v>
      </c>
      <c r="DP22" s="109">
        <f t="shared" si="108"/>
        <v>0</v>
      </c>
      <c r="DQ22" s="110">
        <f t="shared" si="109"/>
        <v>0</v>
      </c>
      <c r="DT22" s="358"/>
      <c r="DU22" s="358"/>
      <c r="DV22" s="359"/>
      <c r="DW22" s="339"/>
      <c r="DX22" s="360"/>
      <c r="DY22" s="361"/>
      <c r="DZ22" s="362"/>
      <c r="EA22" s="338"/>
      <c r="EB22" s="335">
        <f t="shared" si="110"/>
        <v>0</v>
      </c>
      <c r="EC22" s="108">
        <f t="shared" si="111"/>
        <v>0</v>
      </c>
      <c r="ED22" s="108">
        <f t="shared" si="112"/>
        <v>0</v>
      </c>
      <c r="EE22" s="108">
        <f t="shared" si="113"/>
        <v>0</v>
      </c>
      <c r="EF22" s="108">
        <f t="shared" si="114"/>
        <v>0</v>
      </c>
      <c r="EG22" s="108">
        <f t="shared" si="114"/>
        <v>0</v>
      </c>
      <c r="EH22" s="108">
        <f t="shared" si="115"/>
        <v>0</v>
      </c>
      <c r="EI22" s="109">
        <f t="shared" si="116"/>
        <v>0</v>
      </c>
      <c r="EJ22" s="110">
        <f t="shared" si="117"/>
        <v>0</v>
      </c>
      <c r="EM22" s="358"/>
      <c r="EN22" s="358"/>
      <c r="EO22" s="359"/>
      <c r="EP22" s="339"/>
      <c r="EQ22" s="360"/>
      <c r="ER22" s="361"/>
      <c r="ES22" s="362"/>
      <c r="ET22" s="338"/>
      <c r="EU22" s="335">
        <f t="shared" si="118"/>
        <v>0</v>
      </c>
      <c r="EV22" s="108">
        <f t="shared" si="119"/>
        <v>0</v>
      </c>
      <c r="EW22" s="108">
        <f t="shared" si="120"/>
        <v>0</v>
      </c>
      <c r="EX22" s="108">
        <f t="shared" si="121"/>
        <v>0</v>
      </c>
      <c r="EY22" s="108">
        <f t="shared" si="122"/>
        <v>0</v>
      </c>
      <c r="EZ22" s="108">
        <f t="shared" si="122"/>
        <v>0</v>
      </c>
      <c r="FA22" s="108">
        <f t="shared" si="123"/>
        <v>0</v>
      </c>
      <c r="FB22" s="109">
        <f t="shared" si="124"/>
        <v>0</v>
      </c>
      <c r="FC22" s="110">
        <f t="shared" si="125"/>
        <v>0</v>
      </c>
      <c r="FF22" s="358"/>
      <c r="FG22" s="358"/>
      <c r="FH22" s="359"/>
      <c r="FI22" s="339"/>
      <c r="FJ22" s="360"/>
      <c r="FK22" s="361"/>
      <c r="FL22" s="362"/>
      <c r="FM22" s="338"/>
      <c r="FN22" s="335">
        <f t="shared" si="126"/>
        <v>0</v>
      </c>
      <c r="FO22" s="108">
        <f t="shared" si="127"/>
        <v>0</v>
      </c>
      <c r="FP22" s="108">
        <f t="shared" si="128"/>
        <v>0</v>
      </c>
      <c r="FQ22" s="108">
        <f t="shared" si="129"/>
        <v>0</v>
      </c>
      <c r="FR22" s="108">
        <f t="shared" si="130"/>
        <v>0</v>
      </c>
      <c r="FS22" s="108">
        <f t="shared" si="130"/>
        <v>0</v>
      </c>
      <c r="FT22" s="108">
        <f t="shared" si="131"/>
        <v>0</v>
      </c>
      <c r="FU22" s="109">
        <f t="shared" si="132"/>
        <v>0</v>
      </c>
      <c r="FV22" s="110">
        <f t="shared" si="133"/>
        <v>0</v>
      </c>
      <c r="FY22" s="358"/>
      <c r="FZ22" s="358"/>
      <c r="GA22" s="359"/>
      <c r="GB22" s="339"/>
      <c r="GC22" s="360"/>
      <c r="GD22" s="361"/>
      <c r="GE22" s="362"/>
      <c r="GF22" s="338"/>
      <c r="GG22" s="335">
        <f t="shared" si="134"/>
        <v>0</v>
      </c>
      <c r="GH22" s="108">
        <f t="shared" si="135"/>
        <v>0</v>
      </c>
      <c r="GI22" s="108">
        <f t="shared" si="136"/>
        <v>0</v>
      </c>
      <c r="GJ22" s="108">
        <f t="shared" si="137"/>
        <v>0</v>
      </c>
      <c r="GK22" s="108">
        <f t="shared" si="138"/>
        <v>0</v>
      </c>
      <c r="GL22" s="108">
        <f t="shared" si="138"/>
        <v>0</v>
      </c>
      <c r="GM22" s="108">
        <f t="shared" si="139"/>
        <v>0</v>
      </c>
      <c r="GN22" s="109">
        <f t="shared" si="140"/>
        <v>0</v>
      </c>
      <c r="GO22" s="110">
        <f t="shared" si="141"/>
        <v>0</v>
      </c>
      <c r="GR22" s="358"/>
      <c r="GS22" s="358"/>
      <c r="GT22" s="359"/>
      <c r="GU22" s="339"/>
      <c r="GV22" s="360"/>
      <c r="GW22" s="361"/>
      <c r="GX22" s="362"/>
      <c r="GY22" s="338"/>
      <c r="GZ22" s="335">
        <f t="shared" si="142"/>
        <v>0</v>
      </c>
      <c r="HA22" s="108">
        <f t="shared" si="143"/>
        <v>0</v>
      </c>
      <c r="HB22" s="108">
        <f t="shared" si="144"/>
        <v>0</v>
      </c>
      <c r="HC22" s="108">
        <f t="shared" si="145"/>
        <v>0</v>
      </c>
      <c r="HD22" s="108">
        <f t="shared" si="146"/>
        <v>0</v>
      </c>
      <c r="HE22" s="108">
        <f t="shared" si="146"/>
        <v>0</v>
      </c>
      <c r="HF22" s="108">
        <f t="shared" si="147"/>
        <v>0</v>
      </c>
      <c r="HG22" s="109">
        <f t="shared" si="148"/>
        <v>0</v>
      </c>
      <c r="HH22" s="110">
        <f t="shared" si="149"/>
        <v>0</v>
      </c>
      <c r="HK22" s="358"/>
      <c r="HL22" s="358"/>
      <c r="HM22" s="359"/>
      <c r="HN22" s="339"/>
      <c r="HO22" s="360"/>
      <c r="HP22" s="361"/>
      <c r="HQ22" s="362"/>
      <c r="HR22" s="338"/>
      <c r="HS22" s="335">
        <f t="shared" si="150"/>
        <v>0</v>
      </c>
      <c r="HT22" s="108">
        <f t="shared" si="151"/>
        <v>0</v>
      </c>
      <c r="HU22" s="108">
        <f t="shared" si="152"/>
        <v>0</v>
      </c>
      <c r="HV22" s="108">
        <f t="shared" si="153"/>
        <v>0</v>
      </c>
      <c r="HW22" s="108">
        <f t="shared" si="154"/>
        <v>0</v>
      </c>
      <c r="HX22" s="108">
        <f t="shared" si="154"/>
        <v>0</v>
      </c>
      <c r="HY22" s="108">
        <f t="shared" si="155"/>
        <v>0</v>
      </c>
      <c r="HZ22" s="109">
        <f t="shared" si="156"/>
        <v>0</v>
      </c>
      <c r="IA22" s="110">
        <f t="shared" si="157"/>
        <v>0</v>
      </c>
      <c r="ID22" s="358"/>
      <c r="IE22" s="358"/>
      <c r="IF22" s="359"/>
      <c r="IG22" s="339"/>
      <c r="IH22" s="360"/>
      <c r="II22" s="361"/>
      <c r="IJ22" s="362"/>
      <c r="IK22" s="338"/>
      <c r="IL22" s="335">
        <f t="shared" si="158"/>
        <v>0</v>
      </c>
      <c r="IM22" s="108">
        <f t="shared" si="159"/>
        <v>0</v>
      </c>
      <c r="IN22" s="108">
        <f t="shared" si="160"/>
        <v>0</v>
      </c>
      <c r="IO22" s="108">
        <f t="shared" si="161"/>
        <v>0</v>
      </c>
      <c r="IP22" s="108">
        <f t="shared" si="162"/>
        <v>0</v>
      </c>
      <c r="IQ22" s="108">
        <f t="shared" si="162"/>
        <v>0</v>
      </c>
      <c r="IR22" s="108">
        <f t="shared" si="163"/>
        <v>0</v>
      </c>
      <c r="IS22" s="109">
        <f t="shared" si="164"/>
        <v>0</v>
      </c>
      <c r="IT22" s="110">
        <f t="shared" si="165"/>
        <v>0</v>
      </c>
      <c r="IV22" s="358"/>
      <c r="IW22" s="358"/>
      <c r="IX22" s="359"/>
      <c r="IY22" s="339"/>
      <c r="IZ22" s="360"/>
      <c r="JA22" s="361"/>
      <c r="JB22" s="362"/>
      <c r="JC22" s="338"/>
      <c r="JD22" s="338"/>
      <c r="JE22" s="335">
        <f t="shared" si="166"/>
        <v>0</v>
      </c>
      <c r="JF22" s="108">
        <f t="shared" si="167"/>
        <v>0</v>
      </c>
      <c r="JG22" s="108">
        <f t="shared" si="168"/>
        <v>0</v>
      </c>
      <c r="JH22" s="108">
        <f t="shared" si="169"/>
        <v>0</v>
      </c>
      <c r="JI22" s="108">
        <f t="shared" si="170"/>
        <v>0</v>
      </c>
      <c r="JJ22" s="108">
        <f t="shared" si="170"/>
        <v>0</v>
      </c>
      <c r="JK22" s="108">
        <f t="shared" si="171"/>
        <v>0</v>
      </c>
      <c r="JL22" s="109">
        <f t="shared" si="172"/>
        <v>0</v>
      </c>
      <c r="JM22" s="110">
        <f t="shared" si="173"/>
        <v>0</v>
      </c>
    </row>
    <row r="23" spans="2:273" ht="31.5" x14ac:dyDescent="0.25">
      <c r="B23" s="384" t="str">
        <f t="shared" si="22"/>
        <v>NR</v>
      </c>
      <c r="C23" s="385" t="s">
        <v>268</v>
      </c>
      <c r="D23" s="398" t="s">
        <v>269</v>
      </c>
      <c r="E23" s="387" t="s">
        <v>248</v>
      </c>
      <c r="F23" s="392" t="s">
        <v>249</v>
      </c>
      <c r="G23" s="395">
        <f>892.19+49.16</f>
        <v>941.35</v>
      </c>
      <c r="H23" s="396" t="s">
        <v>241</v>
      </c>
      <c r="I23" s="394">
        <v>2</v>
      </c>
      <c r="J23" s="390">
        <v>0</v>
      </c>
      <c r="K23" s="391">
        <f t="shared" si="23"/>
        <v>0</v>
      </c>
      <c r="N23" s="384" t="str">
        <f t="shared" si="24"/>
        <v>NR</v>
      </c>
      <c r="O23" s="385" t="s">
        <v>268</v>
      </c>
      <c r="P23" s="398" t="s">
        <v>269</v>
      </c>
      <c r="Q23" s="387" t="s">
        <v>248</v>
      </c>
      <c r="R23" s="392" t="s">
        <v>249</v>
      </c>
      <c r="S23" s="395">
        <f>892.19+49.16</f>
        <v>941.35</v>
      </c>
      <c r="T23" s="396" t="s">
        <v>241</v>
      </c>
      <c r="U23" s="394">
        <v>2</v>
      </c>
      <c r="V23" s="390">
        <v>265000</v>
      </c>
      <c r="W23" s="391">
        <f t="shared" si="43"/>
        <v>530000</v>
      </c>
      <c r="X23" s="335">
        <f t="shared" si="0"/>
        <v>1</v>
      </c>
      <c r="Y23" s="108">
        <f t="shared" si="1"/>
        <v>1</v>
      </c>
      <c r="Z23" s="108">
        <f t="shared" si="2"/>
        <v>1</v>
      </c>
      <c r="AA23" s="108">
        <f t="shared" si="3"/>
        <v>1</v>
      </c>
      <c r="AB23" s="108">
        <f t="shared" si="4"/>
        <v>1</v>
      </c>
      <c r="AC23" s="108">
        <f t="shared" si="5"/>
        <v>1</v>
      </c>
      <c r="AD23" s="108">
        <f t="shared" si="6"/>
        <v>1</v>
      </c>
      <c r="AE23" s="108">
        <f t="shared" si="25"/>
        <v>1</v>
      </c>
      <c r="AF23" s="108">
        <f t="shared" si="26"/>
        <v>1</v>
      </c>
      <c r="AG23" s="108">
        <f t="shared" si="27"/>
        <v>1</v>
      </c>
      <c r="AH23" s="109">
        <f t="shared" si="28"/>
        <v>530000</v>
      </c>
      <c r="AI23" s="110">
        <f t="shared" si="29"/>
        <v>0</v>
      </c>
      <c r="AL23" s="469" t="str">
        <f t="shared" si="7"/>
        <v>NR</v>
      </c>
      <c r="AM23" s="470" t="s">
        <v>268</v>
      </c>
      <c r="AN23" s="483" t="s">
        <v>269</v>
      </c>
      <c r="AO23" s="472" t="s">
        <v>248</v>
      </c>
      <c r="AP23" s="477" t="s">
        <v>249</v>
      </c>
      <c r="AQ23" s="480">
        <f>892.19+49.16</f>
        <v>941.35</v>
      </c>
      <c r="AR23" s="481" t="s">
        <v>241</v>
      </c>
      <c r="AS23" s="479">
        <v>2</v>
      </c>
      <c r="AT23" s="475">
        <v>195415</v>
      </c>
      <c r="AU23" s="476">
        <f t="shared" si="30"/>
        <v>390830</v>
      </c>
      <c r="AV23" s="335">
        <f t="shared" si="8"/>
        <v>1</v>
      </c>
      <c r="AW23" s="108">
        <f t="shared" si="9"/>
        <v>1</v>
      </c>
      <c r="AX23" s="108">
        <f t="shared" si="10"/>
        <v>1</v>
      </c>
      <c r="AY23" s="108">
        <f t="shared" si="11"/>
        <v>1</v>
      </c>
      <c r="AZ23" s="108">
        <f t="shared" si="12"/>
        <v>1</v>
      </c>
      <c r="BA23" s="108">
        <f t="shared" si="13"/>
        <v>1</v>
      </c>
      <c r="BB23" s="108">
        <f t="shared" si="14"/>
        <v>1</v>
      </c>
      <c r="BC23" s="108">
        <f t="shared" si="31"/>
        <v>1</v>
      </c>
      <c r="BD23" s="108">
        <f t="shared" si="32"/>
        <v>1</v>
      </c>
      <c r="BE23" s="108">
        <f t="shared" si="33"/>
        <v>1</v>
      </c>
      <c r="BF23" s="109">
        <f t="shared" si="34"/>
        <v>390830</v>
      </c>
      <c r="BG23" s="110">
        <f t="shared" si="35"/>
        <v>0</v>
      </c>
      <c r="BJ23" s="384" t="str">
        <f t="shared" si="36"/>
        <v>NR</v>
      </c>
      <c r="BK23" s="385" t="s">
        <v>268</v>
      </c>
      <c r="BL23" s="398" t="s">
        <v>269</v>
      </c>
      <c r="BM23" s="387" t="s">
        <v>248</v>
      </c>
      <c r="BN23" s="392" t="s">
        <v>249</v>
      </c>
      <c r="BO23" s="395">
        <f>892.19+49.16</f>
        <v>941.35</v>
      </c>
      <c r="BP23" s="396" t="s">
        <v>241</v>
      </c>
      <c r="BQ23" s="394">
        <v>2</v>
      </c>
      <c r="BR23" s="390">
        <v>200000</v>
      </c>
      <c r="BS23" s="391">
        <f t="shared" si="37"/>
        <v>400000</v>
      </c>
      <c r="BT23" s="335">
        <f t="shared" si="15"/>
        <v>1</v>
      </c>
      <c r="BU23" s="108">
        <f t="shared" si="16"/>
        <v>1</v>
      </c>
      <c r="BV23" s="108">
        <f t="shared" si="17"/>
        <v>1</v>
      </c>
      <c r="BW23" s="108">
        <f t="shared" si="18"/>
        <v>1</v>
      </c>
      <c r="BX23" s="108">
        <f t="shared" si="19"/>
        <v>1</v>
      </c>
      <c r="BY23" s="108">
        <f t="shared" si="20"/>
        <v>1</v>
      </c>
      <c r="BZ23" s="108">
        <f t="shared" si="21"/>
        <v>1</v>
      </c>
      <c r="CA23" s="108">
        <f t="shared" si="38"/>
        <v>1</v>
      </c>
      <c r="CB23" s="108">
        <f t="shared" si="39"/>
        <v>1</v>
      </c>
      <c r="CC23" s="108">
        <f t="shared" si="40"/>
        <v>1</v>
      </c>
      <c r="CD23" s="109">
        <f t="shared" si="41"/>
        <v>400000</v>
      </c>
      <c r="CE23" s="110">
        <f t="shared" si="42"/>
        <v>0</v>
      </c>
      <c r="CH23" s="358"/>
      <c r="CI23" s="358"/>
      <c r="CJ23" s="359"/>
      <c r="CK23" s="339"/>
      <c r="CL23" s="360"/>
      <c r="CM23" s="361"/>
      <c r="CN23" s="362"/>
      <c r="CO23" s="338"/>
      <c r="CP23" s="335">
        <f t="shared" si="94"/>
        <v>0</v>
      </c>
      <c r="CQ23" s="108">
        <f t="shared" si="95"/>
        <v>0</v>
      </c>
      <c r="CR23" s="108">
        <f t="shared" si="96"/>
        <v>0</v>
      </c>
      <c r="CS23" s="108">
        <f t="shared" si="97"/>
        <v>0</v>
      </c>
      <c r="CT23" s="108">
        <f t="shared" si="98"/>
        <v>0</v>
      </c>
      <c r="CU23" s="108">
        <f t="shared" si="98"/>
        <v>0</v>
      </c>
      <c r="CV23" s="108">
        <f t="shared" si="99"/>
        <v>0</v>
      </c>
      <c r="CW23" s="109">
        <f t="shared" si="100"/>
        <v>0</v>
      </c>
      <c r="CX23" s="110">
        <f t="shared" si="101"/>
        <v>0</v>
      </c>
      <c r="DA23" s="358"/>
      <c r="DB23" s="358"/>
      <c r="DC23" s="359"/>
      <c r="DD23" s="339"/>
      <c r="DE23" s="360"/>
      <c r="DF23" s="361"/>
      <c r="DG23" s="362"/>
      <c r="DH23" s="338"/>
      <c r="DI23" s="335">
        <f t="shared" si="102"/>
        <v>0</v>
      </c>
      <c r="DJ23" s="108">
        <f t="shared" si="103"/>
        <v>0</v>
      </c>
      <c r="DK23" s="108">
        <f t="shared" si="104"/>
        <v>0</v>
      </c>
      <c r="DL23" s="108">
        <f t="shared" si="105"/>
        <v>0</v>
      </c>
      <c r="DM23" s="108">
        <f t="shared" si="106"/>
        <v>0</v>
      </c>
      <c r="DN23" s="108">
        <f t="shared" si="106"/>
        <v>0</v>
      </c>
      <c r="DO23" s="108">
        <f t="shared" si="107"/>
        <v>0</v>
      </c>
      <c r="DP23" s="109">
        <f t="shared" si="108"/>
        <v>0</v>
      </c>
      <c r="DQ23" s="110">
        <f t="shared" si="109"/>
        <v>0</v>
      </c>
      <c r="DT23" s="358"/>
      <c r="DU23" s="358"/>
      <c r="DV23" s="359"/>
      <c r="DW23" s="339"/>
      <c r="DX23" s="360"/>
      <c r="DY23" s="361"/>
      <c r="DZ23" s="362"/>
      <c r="EA23" s="338"/>
      <c r="EB23" s="335">
        <f t="shared" si="110"/>
        <v>0</v>
      </c>
      <c r="EC23" s="108">
        <f t="shared" si="111"/>
        <v>0</v>
      </c>
      <c r="ED23" s="108">
        <f t="shared" si="112"/>
        <v>0</v>
      </c>
      <c r="EE23" s="108">
        <f t="shared" si="113"/>
        <v>0</v>
      </c>
      <c r="EF23" s="108">
        <f t="shared" si="114"/>
        <v>0</v>
      </c>
      <c r="EG23" s="108">
        <f t="shared" si="114"/>
        <v>0</v>
      </c>
      <c r="EH23" s="108">
        <f t="shared" si="115"/>
        <v>0</v>
      </c>
      <c r="EI23" s="109">
        <f t="shared" si="116"/>
        <v>0</v>
      </c>
      <c r="EJ23" s="110">
        <f t="shared" si="117"/>
        <v>0</v>
      </c>
      <c r="EM23" s="358"/>
      <c r="EN23" s="358"/>
      <c r="EO23" s="359"/>
      <c r="EP23" s="339"/>
      <c r="EQ23" s="360"/>
      <c r="ER23" s="361"/>
      <c r="ES23" s="362"/>
      <c r="ET23" s="338"/>
      <c r="EU23" s="335">
        <f t="shared" si="118"/>
        <v>0</v>
      </c>
      <c r="EV23" s="108">
        <f t="shared" si="119"/>
        <v>0</v>
      </c>
      <c r="EW23" s="108">
        <f t="shared" si="120"/>
        <v>0</v>
      </c>
      <c r="EX23" s="108">
        <f t="shared" si="121"/>
        <v>0</v>
      </c>
      <c r="EY23" s="108">
        <f t="shared" si="122"/>
        <v>0</v>
      </c>
      <c r="EZ23" s="108">
        <f t="shared" si="122"/>
        <v>0</v>
      </c>
      <c r="FA23" s="108">
        <f t="shared" si="123"/>
        <v>0</v>
      </c>
      <c r="FB23" s="109">
        <f t="shared" si="124"/>
        <v>0</v>
      </c>
      <c r="FC23" s="110">
        <f t="shared" si="125"/>
        <v>0</v>
      </c>
      <c r="FF23" s="358"/>
      <c r="FG23" s="358"/>
      <c r="FH23" s="359"/>
      <c r="FI23" s="339"/>
      <c r="FJ23" s="360"/>
      <c r="FK23" s="361"/>
      <c r="FL23" s="362"/>
      <c r="FM23" s="338"/>
      <c r="FN23" s="335">
        <f t="shared" si="126"/>
        <v>0</v>
      </c>
      <c r="FO23" s="108">
        <f t="shared" si="127"/>
        <v>0</v>
      </c>
      <c r="FP23" s="108">
        <f t="shared" si="128"/>
        <v>0</v>
      </c>
      <c r="FQ23" s="108">
        <f t="shared" si="129"/>
        <v>0</v>
      </c>
      <c r="FR23" s="108">
        <f t="shared" si="130"/>
        <v>0</v>
      </c>
      <c r="FS23" s="108">
        <f t="shared" si="130"/>
        <v>0</v>
      </c>
      <c r="FT23" s="108">
        <f t="shared" si="131"/>
        <v>0</v>
      </c>
      <c r="FU23" s="109">
        <f t="shared" si="132"/>
        <v>0</v>
      </c>
      <c r="FV23" s="110">
        <f t="shared" si="133"/>
        <v>0</v>
      </c>
      <c r="FY23" s="358"/>
      <c r="FZ23" s="358"/>
      <c r="GA23" s="359"/>
      <c r="GB23" s="339"/>
      <c r="GC23" s="360"/>
      <c r="GD23" s="361"/>
      <c r="GE23" s="362"/>
      <c r="GF23" s="338"/>
      <c r="GG23" s="335">
        <f t="shared" si="134"/>
        <v>0</v>
      </c>
      <c r="GH23" s="108">
        <f t="shared" si="135"/>
        <v>0</v>
      </c>
      <c r="GI23" s="108">
        <f t="shared" si="136"/>
        <v>0</v>
      </c>
      <c r="GJ23" s="108">
        <f t="shared" si="137"/>
        <v>0</v>
      </c>
      <c r="GK23" s="108">
        <f t="shared" si="138"/>
        <v>0</v>
      </c>
      <c r="GL23" s="108">
        <f t="shared" si="138"/>
        <v>0</v>
      </c>
      <c r="GM23" s="108">
        <f t="shared" si="139"/>
        <v>0</v>
      </c>
      <c r="GN23" s="109">
        <f t="shared" si="140"/>
        <v>0</v>
      </c>
      <c r="GO23" s="110">
        <f t="shared" si="141"/>
        <v>0</v>
      </c>
      <c r="GR23" s="358"/>
      <c r="GS23" s="358"/>
      <c r="GT23" s="359"/>
      <c r="GU23" s="339"/>
      <c r="GV23" s="360"/>
      <c r="GW23" s="361"/>
      <c r="GX23" s="362"/>
      <c r="GY23" s="338"/>
      <c r="GZ23" s="335">
        <f t="shared" si="142"/>
        <v>0</v>
      </c>
      <c r="HA23" s="108">
        <f t="shared" si="143"/>
        <v>0</v>
      </c>
      <c r="HB23" s="108">
        <f t="shared" si="144"/>
        <v>0</v>
      </c>
      <c r="HC23" s="108">
        <f t="shared" si="145"/>
        <v>0</v>
      </c>
      <c r="HD23" s="108">
        <f t="shared" si="146"/>
        <v>0</v>
      </c>
      <c r="HE23" s="108">
        <f t="shared" si="146"/>
        <v>0</v>
      </c>
      <c r="HF23" s="108">
        <f t="shared" si="147"/>
        <v>0</v>
      </c>
      <c r="HG23" s="109">
        <f t="shared" si="148"/>
        <v>0</v>
      </c>
      <c r="HH23" s="110">
        <f t="shared" si="149"/>
        <v>0</v>
      </c>
      <c r="HK23" s="358"/>
      <c r="HL23" s="358"/>
      <c r="HM23" s="359"/>
      <c r="HN23" s="339"/>
      <c r="HO23" s="360"/>
      <c r="HP23" s="361"/>
      <c r="HQ23" s="362"/>
      <c r="HR23" s="338"/>
      <c r="HS23" s="335">
        <f t="shared" si="150"/>
        <v>0</v>
      </c>
      <c r="HT23" s="108">
        <f t="shared" si="151"/>
        <v>0</v>
      </c>
      <c r="HU23" s="108">
        <f t="shared" si="152"/>
        <v>0</v>
      </c>
      <c r="HV23" s="108">
        <f t="shared" si="153"/>
        <v>0</v>
      </c>
      <c r="HW23" s="108">
        <f t="shared" si="154"/>
        <v>0</v>
      </c>
      <c r="HX23" s="108">
        <f t="shared" si="154"/>
        <v>0</v>
      </c>
      <c r="HY23" s="108">
        <f t="shared" si="155"/>
        <v>0</v>
      </c>
      <c r="HZ23" s="109">
        <f t="shared" si="156"/>
        <v>0</v>
      </c>
      <c r="IA23" s="110">
        <f t="shared" si="157"/>
        <v>0</v>
      </c>
      <c r="ID23" s="358"/>
      <c r="IE23" s="358"/>
      <c r="IF23" s="359"/>
      <c r="IG23" s="339"/>
      <c r="IH23" s="360"/>
      <c r="II23" s="361"/>
      <c r="IJ23" s="362"/>
      <c r="IK23" s="338"/>
      <c r="IL23" s="335">
        <f t="shared" si="158"/>
        <v>0</v>
      </c>
      <c r="IM23" s="108">
        <f t="shared" si="159"/>
        <v>0</v>
      </c>
      <c r="IN23" s="108">
        <f t="shared" si="160"/>
        <v>0</v>
      </c>
      <c r="IO23" s="108">
        <f t="shared" si="161"/>
        <v>0</v>
      </c>
      <c r="IP23" s="108">
        <f t="shared" si="162"/>
        <v>0</v>
      </c>
      <c r="IQ23" s="108">
        <f t="shared" si="162"/>
        <v>0</v>
      </c>
      <c r="IR23" s="108">
        <f t="shared" si="163"/>
        <v>0</v>
      </c>
      <c r="IS23" s="109">
        <f t="shared" si="164"/>
        <v>0</v>
      </c>
      <c r="IT23" s="110">
        <f t="shared" si="165"/>
        <v>0</v>
      </c>
      <c r="IV23" s="358"/>
      <c r="IW23" s="358"/>
      <c r="IX23" s="359"/>
      <c r="IY23" s="339"/>
      <c r="IZ23" s="360"/>
      <c r="JA23" s="361"/>
      <c r="JB23" s="362"/>
      <c r="JC23" s="338"/>
      <c r="JD23" s="338"/>
      <c r="JE23" s="335">
        <f t="shared" si="166"/>
        <v>0</v>
      </c>
      <c r="JF23" s="108">
        <f t="shared" si="167"/>
        <v>0</v>
      </c>
      <c r="JG23" s="108">
        <f t="shared" si="168"/>
        <v>0</v>
      </c>
      <c r="JH23" s="108">
        <f t="shared" si="169"/>
        <v>0</v>
      </c>
      <c r="JI23" s="108">
        <f t="shared" si="170"/>
        <v>0</v>
      </c>
      <c r="JJ23" s="108">
        <f t="shared" si="170"/>
        <v>0</v>
      </c>
      <c r="JK23" s="108">
        <f t="shared" si="171"/>
        <v>0</v>
      </c>
      <c r="JL23" s="109">
        <f t="shared" si="172"/>
        <v>0</v>
      </c>
      <c r="JM23" s="110">
        <f t="shared" si="173"/>
        <v>0</v>
      </c>
    </row>
    <row r="24" spans="2:273" ht="31.5" x14ac:dyDescent="0.25">
      <c r="B24" s="384" t="str">
        <f t="shared" si="22"/>
        <v>NR</v>
      </c>
      <c r="C24" s="385" t="s">
        <v>270</v>
      </c>
      <c r="D24" s="398" t="s">
        <v>271</v>
      </c>
      <c r="E24" s="387" t="s">
        <v>248</v>
      </c>
      <c r="F24" s="392" t="s">
        <v>249</v>
      </c>
      <c r="G24" s="395">
        <v>483.17</v>
      </c>
      <c r="H24" s="396" t="s">
        <v>241</v>
      </c>
      <c r="I24" s="394">
        <v>2</v>
      </c>
      <c r="J24" s="390">
        <v>0</v>
      </c>
      <c r="K24" s="391">
        <f t="shared" si="23"/>
        <v>0</v>
      </c>
      <c r="N24" s="384" t="str">
        <f t="shared" si="24"/>
        <v>NR</v>
      </c>
      <c r="O24" s="385" t="s">
        <v>270</v>
      </c>
      <c r="P24" s="398" t="s">
        <v>271</v>
      </c>
      <c r="Q24" s="387" t="s">
        <v>248</v>
      </c>
      <c r="R24" s="392" t="s">
        <v>249</v>
      </c>
      <c r="S24" s="395">
        <v>483.17</v>
      </c>
      <c r="T24" s="396" t="s">
        <v>241</v>
      </c>
      <c r="U24" s="394">
        <v>2</v>
      </c>
      <c r="V24" s="390">
        <v>265000</v>
      </c>
      <c r="W24" s="391">
        <f t="shared" si="43"/>
        <v>530000</v>
      </c>
      <c r="X24" s="335">
        <f t="shared" si="0"/>
        <v>1</v>
      </c>
      <c r="Y24" s="108">
        <f t="shared" si="1"/>
        <v>1</v>
      </c>
      <c r="Z24" s="108">
        <f t="shared" si="2"/>
        <v>1</v>
      </c>
      <c r="AA24" s="108">
        <f t="shared" si="3"/>
        <v>1</v>
      </c>
      <c r="AB24" s="108">
        <f t="shared" si="4"/>
        <v>1</v>
      </c>
      <c r="AC24" s="108">
        <f t="shared" si="5"/>
        <v>1</v>
      </c>
      <c r="AD24" s="108">
        <f t="shared" si="6"/>
        <v>1</v>
      </c>
      <c r="AE24" s="108">
        <f t="shared" si="25"/>
        <v>1</v>
      </c>
      <c r="AF24" s="108">
        <f t="shared" si="26"/>
        <v>1</v>
      </c>
      <c r="AG24" s="108">
        <f t="shared" si="27"/>
        <v>1</v>
      </c>
      <c r="AH24" s="109">
        <f t="shared" si="28"/>
        <v>530000</v>
      </c>
      <c r="AI24" s="110">
        <f t="shared" si="29"/>
        <v>0</v>
      </c>
      <c r="AL24" s="469" t="str">
        <f t="shared" si="7"/>
        <v>NR</v>
      </c>
      <c r="AM24" s="470" t="s">
        <v>270</v>
      </c>
      <c r="AN24" s="483" t="s">
        <v>271</v>
      </c>
      <c r="AO24" s="472" t="s">
        <v>248</v>
      </c>
      <c r="AP24" s="477" t="s">
        <v>249</v>
      </c>
      <c r="AQ24" s="480">
        <v>483.17</v>
      </c>
      <c r="AR24" s="481" t="s">
        <v>241</v>
      </c>
      <c r="AS24" s="479">
        <v>2</v>
      </c>
      <c r="AT24" s="475">
        <v>167827</v>
      </c>
      <c r="AU24" s="476">
        <f t="shared" si="30"/>
        <v>335654</v>
      </c>
      <c r="AV24" s="335">
        <f t="shared" si="8"/>
        <v>1</v>
      </c>
      <c r="AW24" s="108">
        <f t="shared" si="9"/>
        <v>1</v>
      </c>
      <c r="AX24" s="108">
        <f t="shared" si="10"/>
        <v>1</v>
      </c>
      <c r="AY24" s="108">
        <f t="shared" si="11"/>
        <v>1</v>
      </c>
      <c r="AZ24" s="108">
        <f t="shared" si="12"/>
        <v>1</v>
      </c>
      <c r="BA24" s="108">
        <f t="shared" si="13"/>
        <v>1</v>
      </c>
      <c r="BB24" s="108">
        <f t="shared" si="14"/>
        <v>1</v>
      </c>
      <c r="BC24" s="108">
        <f t="shared" si="31"/>
        <v>1</v>
      </c>
      <c r="BD24" s="108">
        <f t="shared" si="32"/>
        <v>1</v>
      </c>
      <c r="BE24" s="108">
        <f t="shared" si="33"/>
        <v>1</v>
      </c>
      <c r="BF24" s="109">
        <f t="shared" si="34"/>
        <v>335654</v>
      </c>
      <c r="BG24" s="110">
        <f t="shared" si="35"/>
        <v>0</v>
      </c>
      <c r="BJ24" s="384" t="str">
        <f t="shared" si="36"/>
        <v>NR</v>
      </c>
      <c r="BK24" s="385" t="s">
        <v>270</v>
      </c>
      <c r="BL24" s="398" t="s">
        <v>271</v>
      </c>
      <c r="BM24" s="387" t="s">
        <v>248</v>
      </c>
      <c r="BN24" s="392" t="s">
        <v>249</v>
      </c>
      <c r="BO24" s="395">
        <v>483.17</v>
      </c>
      <c r="BP24" s="396" t="s">
        <v>241</v>
      </c>
      <c r="BQ24" s="394">
        <v>2</v>
      </c>
      <c r="BR24" s="390">
        <v>200000</v>
      </c>
      <c r="BS24" s="391">
        <f t="shared" si="37"/>
        <v>400000</v>
      </c>
      <c r="BT24" s="335">
        <f t="shared" si="15"/>
        <v>1</v>
      </c>
      <c r="BU24" s="108">
        <f t="shared" si="16"/>
        <v>1</v>
      </c>
      <c r="BV24" s="108">
        <f t="shared" si="17"/>
        <v>1</v>
      </c>
      <c r="BW24" s="108">
        <f t="shared" si="18"/>
        <v>1</v>
      </c>
      <c r="BX24" s="108">
        <f t="shared" si="19"/>
        <v>1</v>
      </c>
      <c r="BY24" s="108">
        <f t="shared" si="20"/>
        <v>1</v>
      </c>
      <c r="BZ24" s="108">
        <f t="shared" si="21"/>
        <v>1</v>
      </c>
      <c r="CA24" s="108">
        <f t="shared" si="38"/>
        <v>1</v>
      </c>
      <c r="CB24" s="108">
        <f t="shared" si="39"/>
        <v>1</v>
      </c>
      <c r="CC24" s="108">
        <f t="shared" si="40"/>
        <v>1</v>
      </c>
      <c r="CD24" s="109">
        <f t="shared" si="41"/>
        <v>400000</v>
      </c>
      <c r="CE24" s="110">
        <f t="shared" si="42"/>
        <v>0</v>
      </c>
      <c r="CH24" s="358"/>
      <c r="CI24" s="358"/>
      <c r="CJ24" s="359"/>
      <c r="CK24" s="339"/>
      <c r="CL24" s="360"/>
      <c r="CM24" s="361"/>
      <c r="CN24" s="362"/>
      <c r="CO24" s="338"/>
      <c r="CP24" s="335">
        <f t="shared" si="94"/>
        <v>0</v>
      </c>
      <c r="CQ24" s="108">
        <f t="shared" si="95"/>
        <v>0</v>
      </c>
      <c r="CR24" s="108">
        <f t="shared" si="96"/>
        <v>0</v>
      </c>
      <c r="CS24" s="108">
        <f t="shared" si="97"/>
        <v>0</v>
      </c>
      <c r="CT24" s="108">
        <f t="shared" si="98"/>
        <v>0</v>
      </c>
      <c r="CU24" s="108">
        <f t="shared" si="98"/>
        <v>0</v>
      </c>
      <c r="CV24" s="108">
        <f t="shared" si="99"/>
        <v>0</v>
      </c>
      <c r="CW24" s="109">
        <f t="shared" si="100"/>
        <v>0</v>
      </c>
      <c r="CX24" s="110">
        <f t="shared" si="101"/>
        <v>0</v>
      </c>
      <c r="DA24" s="358"/>
      <c r="DB24" s="358"/>
      <c r="DC24" s="359"/>
      <c r="DD24" s="339"/>
      <c r="DE24" s="360"/>
      <c r="DF24" s="361"/>
      <c r="DG24" s="362"/>
      <c r="DH24" s="338"/>
      <c r="DI24" s="335">
        <f t="shared" si="102"/>
        <v>0</v>
      </c>
      <c r="DJ24" s="108">
        <f t="shared" si="103"/>
        <v>0</v>
      </c>
      <c r="DK24" s="108">
        <f t="shared" si="104"/>
        <v>0</v>
      </c>
      <c r="DL24" s="108">
        <f t="shared" si="105"/>
        <v>0</v>
      </c>
      <c r="DM24" s="108">
        <f t="shared" si="106"/>
        <v>0</v>
      </c>
      <c r="DN24" s="108">
        <f t="shared" si="106"/>
        <v>0</v>
      </c>
      <c r="DO24" s="108">
        <f t="shared" si="107"/>
        <v>0</v>
      </c>
      <c r="DP24" s="109">
        <f t="shared" si="108"/>
        <v>0</v>
      </c>
      <c r="DQ24" s="110">
        <f t="shared" si="109"/>
        <v>0</v>
      </c>
      <c r="DT24" s="358"/>
      <c r="DU24" s="358"/>
      <c r="DV24" s="359"/>
      <c r="DW24" s="339"/>
      <c r="DX24" s="360"/>
      <c r="DY24" s="361"/>
      <c r="DZ24" s="362"/>
      <c r="EA24" s="338"/>
      <c r="EB24" s="335">
        <f t="shared" si="110"/>
        <v>0</v>
      </c>
      <c r="EC24" s="108">
        <f t="shared" si="111"/>
        <v>0</v>
      </c>
      <c r="ED24" s="108">
        <f t="shared" si="112"/>
        <v>0</v>
      </c>
      <c r="EE24" s="108">
        <f t="shared" si="113"/>
        <v>0</v>
      </c>
      <c r="EF24" s="108">
        <f t="shared" si="114"/>
        <v>0</v>
      </c>
      <c r="EG24" s="108">
        <f t="shared" si="114"/>
        <v>0</v>
      </c>
      <c r="EH24" s="108">
        <f t="shared" si="115"/>
        <v>0</v>
      </c>
      <c r="EI24" s="109">
        <f t="shared" si="116"/>
        <v>0</v>
      </c>
      <c r="EJ24" s="110">
        <f t="shared" si="117"/>
        <v>0</v>
      </c>
      <c r="EM24" s="358"/>
      <c r="EN24" s="358"/>
      <c r="EO24" s="359"/>
      <c r="EP24" s="339"/>
      <c r="EQ24" s="360"/>
      <c r="ER24" s="361"/>
      <c r="ES24" s="362"/>
      <c r="ET24" s="338"/>
      <c r="EU24" s="335">
        <f t="shared" si="118"/>
        <v>0</v>
      </c>
      <c r="EV24" s="108">
        <f t="shared" si="119"/>
        <v>0</v>
      </c>
      <c r="EW24" s="108">
        <f t="shared" si="120"/>
        <v>0</v>
      </c>
      <c r="EX24" s="108">
        <f t="shared" si="121"/>
        <v>0</v>
      </c>
      <c r="EY24" s="108">
        <f t="shared" si="122"/>
        <v>0</v>
      </c>
      <c r="EZ24" s="108">
        <f t="shared" si="122"/>
        <v>0</v>
      </c>
      <c r="FA24" s="108">
        <f t="shared" si="123"/>
        <v>0</v>
      </c>
      <c r="FB24" s="109">
        <f t="shared" si="124"/>
        <v>0</v>
      </c>
      <c r="FC24" s="110">
        <f t="shared" si="125"/>
        <v>0</v>
      </c>
      <c r="FF24" s="358"/>
      <c r="FG24" s="358"/>
      <c r="FH24" s="359"/>
      <c r="FI24" s="339"/>
      <c r="FJ24" s="360"/>
      <c r="FK24" s="361"/>
      <c r="FL24" s="362"/>
      <c r="FM24" s="338"/>
      <c r="FN24" s="335">
        <f t="shared" si="126"/>
        <v>0</v>
      </c>
      <c r="FO24" s="108">
        <f t="shared" si="127"/>
        <v>0</v>
      </c>
      <c r="FP24" s="108">
        <f t="shared" si="128"/>
        <v>0</v>
      </c>
      <c r="FQ24" s="108">
        <f t="shared" si="129"/>
        <v>0</v>
      </c>
      <c r="FR24" s="108">
        <f t="shared" si="130"/>
        <v>0</v>
      </c>
      <c r="FS24" s="108">
        <f t="shared" si="130"/>
        <v>0</v>
      </c>
      <c r="FT24" s="108">
        <f t="shared" si="131"/>
        <v>0</v>
      </c>
      <c r="FU24" s="109">
        <f t="shared" si="132"/>
        <v>0</v>
      </c>
      <c r="FV24" s="110">
        <f t="shared" si="133"/>
        <v>0</v>
      </c>
      <c r="FY24" s="358"/>
      <c r="FZ24" s="358"/>
      <c r="GA24" s="359"/>
      <c r="GB24" s="339"/>
      <c r="GC24" s="360"/>
      <c r="GD24" s="361"/>
      <c r="GE24" s="362"/>
      <c r="GF24" s="338"/>
      <c r="GG24" s="335">
        <f t="shared" si="134"/>
        <v>0</v>
      </c>
      <c r="GH24" s="108">
        <f t="shared" si="135"/>
        <v>0</v>
      </c>
      <c r="GI24" s="108">
        <f t="shared" si="136"/>
        <v>0</v>
      </c>
      <c r="GJ24" s="108">
        <f t="shared" si="137"/>
        <v>0</v>
      </c>
      <c r="GK24" s="108">
        <f t="shared" si="138"/>
        <v>0</v>
      </c>
      <c r="GL24" s="108">
        <f t="shared" si="138"/>
        <v>0</v>
      </c>
      <c r="GM24" s="108">
        <f t="shared" si="139"/>
        <v>0</v>
      </c>
      <c r="GN24" s="109">
        <f t="shared" si="140"/>
        <v>0</v>
      </c>
      <c r="GO24" s="110">
        <f t="shared" si="141"/>
        <v>0</v>
      </c>
      <c r="GR24" s="358"/>
      <c r="GS24" s="358"/>
      <c r="GT24" s="359"/>
      <c r="GU24" s="339"/>
      <c r="GV24" s="360"/>
      <c r="GW24" s="361"/>
      <c r="GX24" s="362"/>
      <c r="GY24" s="338"/>
      <c r="GZ24" s="335">
        <f t="shared" si="142"/>
        <v>0</v>
      </c>
      <c r="HA24" s="108">
        <f t="shared" si="143"/>
        <v>0</v>
      </c>
      <c r="HB24" s="108">
        <f t="shared" si="144"/>
        <v>0</v>
      </c>
      <c r="HC24" s="108">
        <f t="shared" si="145"/>
        <v>0</v>
      </c>
      <c r="HD24" s="108">
        <f t="shared" si="146"/>
        <v>0</v>
      </c>
      <c r="HE24" s="108">
        <f t="shared" si="146"/>
        <v>0</v>
      </c>
      <c r="HF24" s="108">
        <f t="shared" si="147"/>
        <v>0</v>
      </c>
      <c r="HG24" s="109">
        <f t="shared" si="148"/>
        <v>0</v>
      </c>
      <c r="HH24" s="110">
        <f t="shared" si="149"/>
        <v>0</v>
      </c>
      <c r="HK24" s="358"/>
      <c r="HL24" s="358"/>
      <c r="HM24" s="359"/>
      <c r="HN24" s="339"/>
      <c r="HO24" s="360"/>
      <c r="HP24" s="361"/>
      <c r="HQ24" s="362"/>
      <c r="HR24" s="338"/>
      <c r="HS24" s="335">
        <f t="shared" si="150"/>
        <v>0</v>
      </c>
      <c r="HT24" s="108">
        <f t="shared" si="151"/>
        <v>0</v>
      </c>
      <c r="HU24" s="108">
        <f t="shared" si="152"/>
        <v>0</v>
      </c>
      <c r="HV24" s="108">
        <f t="shared" si="153"/>
        <v>0</v>
      </c>
      <c r="HW24" s="108">
        <f t="shared" si="154"/>
        <v>0</v>
      </c>
      <c r="HX24" s="108">
        <f t="shared" si="154"/>
        <v>0</v>
      </c>
      <c r="HY24" s="108">
        <f t="shared" si="155"/>
        <v>0</v>
      </c>
      <c r="HZ24" s="109">
        <f t="shared" si="156"/>
        <v>0</v>
      </c>
      <c r="IA24" s="110">
        <f t="shared" si="157"/>
        <v>0</v>
      </c>
      <c r="ID24" s="358"/>
      <c r="IE24" s="358"/>
      <c r="IF24" s="359"/>
      <c r="IG24" s="339"/>
      <c r="IH24" s="360"/>
      <c r="II24" s="361"/>
      <c r="IJ24" s="362"/>
      <c r="IK24" s="338"/>
      <c r="IL24" s="335">
        <f t="shared" si="158"/>
        <v>0</v>
      </c>
      <c r="IM24" s="108">
        <f t="shared" si="159"/>
        <v>0</v>
      </c>
      <c r="IN24" s="108">
        <f t="shared" si="160"/>
        <v>0</v>
      </c>
      <c r="IO24" s="108">
        <f t="shared" si="161"/>
        <v>0</v>
      </c>
      <c r="IP24" s="108">
        <f t="shared" si="162"/>
        <v>0</v>
      </c>
      <c r="IQ24" s="108">
        <f t="shared" si="162"/>
        <v>0</v>
      </c>
      <c r="IR24" s="108">
        <f t="shared" si="163"/>
        <v>0</v>
      </c>
      <c r="IS24" s="109">
        <f t="shared" si="164"/>
        <v>0</v>
      </c>
      <c r="IT24" s="110">
        <f t="shared" si="165"/>
        <v>0</v>
      </c>
      <c r="IV24" s="358"/>
      <c r="IW24" s="358"/>
      <c r="IX24" s="359"/>
      <c r="IY24" s="339"/>
      <c r="IZ24" s="360"/>
      <c r="JA24" s="361"/>
      <c r="JB24" s="362"/>
      <c r="JC24" s="338"/>
      <c r="JD24" s="338"/>
      <c r="JE24" s="335">
        <f t="shared" si="166"/>
        <v>0</v>
      </c>
      <c r="JF24" s="108">
        <f t="shared" si="167"/>
        <v>0</v>
      </c>
      <c r="JG24" s="108">
        <f t="shared" si="168"/>
        <v>0</v>
      </c>
      <c r="JH24" s="108">
        <f t="shared" si="169"/>
        <v>0</v>
      </c>
      <c r="JI24" s="108">
        <f t="shared" si="170"/>
        <v>0</v>
      </c>
      <c r="JJ24" s="108">
        <f t="shared" si="170"/>
        <v>0</v>
      </c>
      <c r="JK24" s="108">
        <f t="shared" si="171"/>
        <v>0</v>
      </c>
      <c r="JL24" s="109">
        <f t="shared" si="172"/>
        <v>0</v>
      </c>
      <c r="JM24" s="110">
        <f t="shared" si="173"/>
        <v>0</v>
      </c>
    </row>
    <row r="25" spans="2:273" ht="31.5" x14ac:dyDescent="0.25">
      <c r="B25" s="384" t="str">
        <f t="shared" si="22"/>
        <v>NR</v>
      </c>
      <c r="C25" s="385" t="s">
        <v>272</v>
      </c>
      <c r="D25" s="398" t="s">
        <v>273</v>
      </c>
      <c r="E25" s="387" t="s">
        <v>248</v>
      </c>
      <c r="F25" s="392" t="s">
        <v>249</v>
      </c>
      <c r="G25" s="395">
        <v>570.63</v>
      </c>
      <c r="H25" s="396" t="s">
        <v>241</v>
      </c>
      <c r="I25" s="394">
        <v>2</v>
      </c>
      <c r="J25" s="390">
        <v>0</v>
      </c>
      <c r="K25" s="391">
        <f t="shared" si="23"/>
        <v>0</v>
      </c>
      <c r="N25" s="384" t="str">
        <f t="shared" si="24"/>
        <v>NR</v>
      </c>
      <c r="O25" s="385" t="s">
        <v>272</v>
      </c>
      <c r="P25" s="398" t="s">
        <v>273</v>
      </c>
      <c r="Q25" s="387" t="s">
        <v>248</v>
      </c>
      <c r="R25" s="392" t="s">
        <v>249</v>
      </c>
      <c r="S25" s="395">
        <v>570.63</v>
      </c>
      <c r="T25" s="396" t="s">
        <v>241</v>
      </c>
      <c r="U25" s="394">
        <v>2</v>
      </c>
      <c r="V25" s="390">
        <v>265000</v>
      </c>
      <c r="W25" s="391">
        <f t="shared" si="43"/>
        <v>530000</v>
      </c>
      <c r="X25" s="335">
        <f t="shared" si="0"/>
        <v>1</v>
      </c>
      <c r="Y25" s="108">
        <f t="shared" si="1"/>
        <v>1</v>
      </c>
      <c r="Z25" s="108">
        <f t="shared" si="2"/>
        <v>1</v>
      </c>
      <c r="AA25" s="108">
        <f t="shared" si="3"/>
        <v>1</v>
      </c>
      <c r="AB25" s="108">
        <f t="shared" si="4"/>
        <v>1</v>
      </c>
      <c r="AC25" s="108">
        <f t="shared" si="5"/>
        <v>1</v>
      </c>
      <c r="AD25" s="108">
        <f t="shared" si="6"/>
        <v>1</v>
      </c>
      <c r="AE25" s="108">
        <f t="shared" si="25"/>
        <v>1</v>
      </c>
      <c r="AF25" s="108">
        <f t="shared" si="26"/>
        <v>1</v>
      </c>
      <c r="AG25" s="108">
        <f t="shared" si="27"/>
        <v>1</v>
      </c>
      <c r="AH25" s="109">
        <f t="shared" si="28"/>
        <v>530000</v>
      </c>
      <c r="AI25" s="110">
        <f t="shared" si="29"/>
        <v>0</v>
      </c>
      <c r="AL25" s="469" t="str">
        <f t="shared" si="7"/>
        <v>NR</v>
      </c>
      <c r="AM25" s="470" t="s">
        <v>272</v>
      </c>
      <c r="AN25" s="483" t="s">
        <v>273</v>
      </c>
      <c r="AO25" s="472" t="s">
        <v>248</v>
      </c>
      <c r="AP25" s="477" t="s">
        <v>249</v>
      </c>
      <c r="AQ25" s="480">
        <v>570.63</v>
      </c>
      <c r="AR25" s="481" t="s">
        <v>241</v>
      </c>
      <c r="AS25" s="479">
        <v>2</v>
      </c>
      <c r="AT25" s="475">
        <v>167827</v>
      </c>
      <c r="AU25" s="476">
        <f t="shared" si="30"/>
        <v>335654</v>
      </c>
      <c r="AV25" s="335">
        <f t="shared" si="8"/>
        <v>1</v>
      </c>
      <c r="AW25" s="108">
        <f t="shared" si="9"/>
        <v>1</v>
      </c>
      <c r="AX25" s="108">
        <f t="shared" si="10"/>
        <v>1</v>
      </c>
      <c r="AY25" s="108">
        <f t="shared" si="11"/>
        <v>1</v>
      </c>
      <c r="AZ25" s="108">
        <f t="shared" si="12"/>
        <v>1</v>
      </c>
      <c r="BA25" s="108">
        <f t="shared" si="13"/>
        <v>1</v>
      </c>
      <c r="BB25" s="108">
        <f t="shared" si="14"/>
        <v>1</v>
      </c>
      <c r="BC25" s="108">
        <f t="shared" si="31"/>
        <v>1</v>
      </c>
      <c r="BD25" s="108">
        <f t="shared" si="32"/>
        <v>1</v>
      </c>
      <c r="BE25" s="108">
        <f t="shared" si="33"/>
        <v>1</v>
      </c>
      <c r="BF25" s="109">
        <f t="shared" si="34"/>
        <v>335654</v>
      </c>
      <c r="BG25" s="110">
        <f t="shared" si="35"/>
        <v>0</v>
      </c>
      <c r="BJ25" s="384" t="str">
        <f t="shared" si="36"/>
        <v>NR</v>
      </c>
      <c r="BK25" s="385" t="s">
        <v>272</v>
      </c>
      <c r="BL25" s="398" t="s">
        <v>273</v>
      </c>
      <c r="BM25" s="387" t="s">
        <v>248</v>
      </c>
      <c r="BN25" s="392" t="s">
        <v>249</v>
      </c>
      <c r="BO25" s="395">
        <v>570.63</v>
      </c>
      <c r="BP25" s="396" t="s">
        <v>241</v>
      </c>
      <c r="BQ25" s="394">
        <v>2</v>
      </c>
      <c r="BR25" s="390">
        <v>200000</v>
      </c>
      <c r="BS25" s="391">
        <f t="shared" si="37"/>
        <v>400000</v>
      </c>
      <c r="BT25" s="335">
        <f t="shared" si="15"/>
        <v>1</v>
      </c>
      <c r="BU25" s="108">
        <f t="shared" si="16"/>
        <v>1</v>
      </c>
      <c r="BV25" s="108">
        <f t="shared" si="17"/>
        <v>1</v>
      </c>
      <c r="BW25" s="108">
        <f t="shared" si="18"/>
        <v>1</v>
      </c>
      <c r="BX25" s="108">
        <f t="shared" si="19"/>
        <v>1</v>
      </c>
      <c r="BY25" s="108">
        <f t="shared" si="20"/>
        <v>1</v>
      </c>
      <c r="BZ25" s="108">
        <f t="shared" si="21"/>
        <v>1</v>
      </c>
      <c r="CA25" s="108">
        <f t="shared" si="38"/>
        <v>1</v>
      </c>
      <c r="CB25" s="108">
        <f t="shared" si="39"/>
        <v>1</v>
      </c>
      <c r="CC25" s="108">
        <f t="shared" si="40"/>
        <v>1</v>
      </c>
      <c r="CD25" s="109">
        <f t="shared" si="41"/>
        <v>400000</v>
      </c>
      <c r="CE25" s="110">
        <f t="shared" si="42"/>
        <v>0</v>
      </c>
      <c r="CH25" s="358"/>
      <c r="CI25" s="358"/>
      <c r="CJ25" s="359"/>
      <c r="CK25" s="339"/>
      <c r="CL25" s="360"/>
      <c r="CM25" s="361"/>
      <c r="CN25" s="362"/>
      <c r="CO25" s="338"/>
      <c r="CP25" s="335">
        <f t="shared" si="94"/>
        <v>0</v>
      </c>
      <c r="CQ25" s="108">
        <f t="shared" si="95"/>
        <v>0</v>
      </c>
      <c r="CR25" s="108">
        <f t="shared" si="96"/>
        <v>0</v>
      </c>
      <c r="CS25" s="108">
        <f t="shared" si="97"/>
        <v>0</v>
      </c>
      <c r="CT25" s="108">
        <f t="shared" si="98"/>
        <v>0</v>
      </c>
      <c r="CU25" s="108">
        <f t="shared" si="98"/>
        <v>0</v>
      </c>
      <c r="CV25" s="108">
        <f t="shared" si="99"/>
        <v>0</v>
      </c>
      <c r="CW25" s="109">
        <f t="shared" si="100"/>
        <v>0</v>
      </c>
      <c r="CX25" s="110">
        <f t="shared" si="101"/>
        <v>0</v>
      </c>
      <c r="DA25" s="358"/>
      <c r="DB25" s="358"/>
      <c r="DC25" s="359"/>
      <c r="DD25" s="339"/>
      <c r="DE25" s="360"/>
      <c r="DF25" s="361"/>
      <c r="DG25" s="362"/>
      <c r="DH25" s="338"/>
      <c r="DI25" s="335">
        <f t="shared" si="102"/>
        <v>0</v>
      </c>
      <c r="DJ25" s="108">
        <f t="shared" si="103"/>
        <v>0</v>
      </c>
      <c r="DK25" s="108">
        <f t="shared" si="104"/>
        <v>0</v>
      </c>
      <c r="DL25" s="108">
        <f t="shared" si="105"/>
        <v>0</v>
      </c>
      <c r="DM25" s="108">
        <f t="shared" si="106"/>
        <v>0</v>
      </c>
      <c r="DN25" s="108">
        <f t="shared" si="106"/>
        <v>0</v>
      </c>
      <c r="DO25" s="108">
        <f t="shared" si="107"/>
        <v>0</v>
      </c>
      <c r="DP25" s="109">
        <f t="shared" si="108"/>
        <v>0</v>
      </c>
      <c r="DQ25" s="110">
        <f t="shared" si="109"/>
        <v>0</v>
      </c>
      <c r="DT25" s="358"/>
      <c r="DU25" s="358"/>
      <c r="DV25" s="359"/>
      <c r="DW25" s="339"/>
      <c r="DX25" s="360"/>
      <c r="DY25" s="361"/>
      <c r="DZ25" s="362"/>
      <c r="EA25" s="338"/>
      <c r="EB25" s="335">
        <f t="shared" si="110"/>
        <v>0</v>
      </c>
      <c r="EC25" s="108">
        <f t="shared" si="111"/>
        <v>0</v>
      </c>
      <c r="ED25" s="108">
        <f t="shared" si="112"/>
        <v>0</v>
      </c>
      <c r="EE25" s="108">
        <f t="shared" si="113"/>
        <v>0</v>
      </c>
      <c r="EF25" s="108">
        <f t="shared" si="114"/>
        <v>0</v>
      </c>
      <c r="EG25" s="108">
        <f t="shared" si="114"/>
        <v>0</v>
      </c>
      <c r="EH25" s="108">
        <f t="shared" si="115"/>
        <v>0</v>
      </c>
      <c r="EI25" s="109">
        <f t="shared" si="116"/>
        <v>0</v>
      </c>
      <c r="EJ25" s="110">
        <f t="shared" si="117"/>
        <v>0</v>
      </c>
      <c r="EM25" s="358"/>
      <c r="EN25" s="358"/>
      <c r="EO25" s="359"/>
      <c r="EP25" s="339"/>
      <c r="EQ25" s="360"/>
      <c r="ER25" s="361"/>
      <c r="ES25" s="362"/>
      <c r="ET25" s="338"/>
      <c r="EU25" s="335">
        <f t="shared" si="118"/>
        <v>0</v>
      </c>
      <c r="EV25" s="108">
        <f t="shared" si="119"/>
        <v>0</v>
      </c>
      <c r="EW25" s="108">
        <f t="shared" si="120"/>
        <v>0</v>
      </c>
      <c r="EX25" s="108">
        <f t="shared" si="121"/>
        <v>0</v>
      </c>
      <c r="EY25" s="108">
        <f t="shared" si="122"/>
        <v>0</v>
      </c>
      <c r="EZ25" s="108">
        <f t="shared" si="122"/>
        <v>0</v>
      </c>
      <c r="FA25" s="108">
        <f t="shared" si="123"/>
        <v>0</v>
      </c>
      <c r="FB25" s="109">
        <f t="shared" si="124"/>
        <v>0</v>
      </c>
      <c r="FC25" s="110">
        <f t="shared" si="125"/>
        <v>0</v>
      </c>
      <c r="FF25" s="358"/>
      <c r="FG25" s="358"/>
      <c r="FH25" s="359"/>
      <c r="FI25" s="339"/>
      <c r="FJ25" s="360"/>
      <c r="FK25" s="361"/>
      <c r="FL25" s="362"/>
      <c r="FM25" s="338"/>
      <c r="FN25" s="335">
        <f t="shared" si="126"/>
        <v>0</v>
      </c>
      <c r="FO25" s="108">
        <f t="shared" si="127"/>
        <v>0</v>
      </c>
      <c r="FP25" s="108">
        <f t="shared" si="128"/>
        <v>0</v>
      </c>
      <c r="FQ25" s="108">
        <f t="shared" si="129"/>
        <v>0</v>
      </c>
      <c r="FR25" s="108">
        <f t="shared" si="130"/>
        <v>0</v>
      </c>
      <c r="FS25" s="108">
        <f t="shared" si="130"/>
        <v>0</v>
      </c>
      <c r="FT25" s="108">
        <f t="shared" si="131"/>
        <v>0</v>
      </c>
      <c r="FU25" s="109">
        <f t="shared" si="132"/>
        <v>0</v>
      </c>
      <c r="FV25" s="110">
        <f t="shared" si="133"/>
        <v>0</v>
      </c>
      <c r="FY25" s="358"/>
      <c r="FZ25" s="358"/>
      <c r="GA25" s="359"/>
      <c r="GB25" s="339"/>
      <c r="GC25" s="360"/>
      <c r="GD25" s="361"/>
      <c r="GE25" s="362"/>
      <c r="GF25" s="338"/>
      <c r="GG25" s="335">
        <f t="shared" si="134"/>
        <v>0</v>
      </c>
      <c r="GH25" s="108">
        <f t="shared" si="135"/>
        <v>0</v>
      </c>
      <c r="GI25" s="108">
        <f t="shared" si="136"/>
        <v>0</v>
      </c>
      <c r="GJ25" s="108">
        <f t="shared" si="137"/>
        <v>0</v>
      </c>
      <c r="GK25" s="108">
        <f t="shared" si="138"/>
        <v>0</v>
      </c>
      <c r="GL25" s="108">
        <f t="shared" si="138"/>
        <v>0</v>
      </c>
      <c r="GM25" s="108">
        <f t="shared" si="139"/>
        <v>0</v>
      </c>
      <c r="GN25" s="109">
        <f t="shared" si="140"/>
        <v>0</v>
      </c>
      <c r="GO25" s="110">
        <f t="shared" si="141"/>
        <v>0</v>
      </c>
      <c r="GR25" s="358"/>
      <c r="GS25" s="358"/>
      <c r="GT25" s="359"/>
      <c r="GU25" s="339"/>
      <c r="GV25" s="360"/>
      <c r="GW25" s="361"/>
      <c r="GX25" s="362"/>
      <c r="GY25" s="338"/>
      <c r="GZ25" s="335">
        <f t="shared" si="142"/>
        <v>0</v>
      </c>
      <c r="HA25" s="108">
        <f t="shared" si="143"/>
        <v>0</v>
      </c>
      <c r="HB25" s="108">
        <f t="shared" si="144"/>
        <v>0</v>
      </c>
      <c r="HC25" s="108">
        <f t="shared" si="145"/>
        <v>0</v>
      </c>
      <c r="HD25" s="108">
        <f t="shared" si="146"/>
        <v>0</v>
      </c>
      <c r="HE25" s="108">
        <f t="shared" si="146"/>
        <v>0</v>
      </c>
      <c r="HF25" s="108">
        <f t="shared" si="147"/>
        <v>0</v>
      </c>
      <c r="HG25" s="109">
        <f t="shared" si="148"/>
        <v>0</v>
      </c>
      <c r="HH25" s="110">
        <f t="shared" si="149"/>
        <v>0</v>
      </c>
      <c r="HK25" s="358"/>
      <c r="HL25" s="358"/>
      <c r="HM25" s="359"/>
      <c r="HN25" s="339"/>
      <c r="HO25" s="360"/>
      <c r="HP25" s="361"/>
      <c r="HQ25" s="362"/>
      <c r="HR25" s="338"/>
      <c r="HS25" s="335">
        <f t="shared" si="150"/>
        <v>0</v>
      </c>
      <c r="HT25" s="108">
        <f t="shared" si="151"/>
        <v>0</v>
      </c>
      <c r="HU25" s="108">
        <f t="shared" si="152"/>
        <v>0</v>
      </c>
      <c r="HV25" s="108">
        <f t="shared" si="153"/>
        <v>0</v>
      </c>
      <c r="HW25" s="108">
        <f t="shared" si="154"/>
        <v>0</v>
      </c>
      <c r="HX25" s="108">
        <f t="shared" si="154"/>
        <v>0</v>
      </c>
      <c r="HY25" s="108">
        <f t="shared" si="155"/>
        <v>0</v>
      </c>
      <c r="HZ25" s="109">
        <f t="shared" si="156"/>
        <v>0</v>
      </c>
      <c r="IA25" s="110">
        <f t="shared" si="157"/>
        <v>0</v>
      </c>
      <c r="ID25" s="358"/>
      <c r="IE25" s="358"/>
      <c r="IF25" s="359"/>
      <c r="IG25" s="339"/>
      <c r="IH25" s="360"/>
      <c r="II25" s="361"/>
      <c r="IJ25" s="362"/>
      <c r="IK25" s="338"/>
      <c r="IL25" s="335">
        <f t="shared" si="158"/>
        <v>0</v>
      </c>
      <c r="IM25" s="108">
        <f t="shared" si="159"/>
        <v>0</v>
      </c>
      <c r="IN25" s="108">
        <f t="shared" si="160"/>
        <v>0</v>
      </c>
      <c r="IO25" s="108">
        <f t="shared" si="161"/>
        <v>0</v>
      </c>
      <c r="IP25" s="108">
        <f t="shared" si="162"/>
        <v>0</v>
      </c>
      <c r="IQ25" s="108">
        <f t="shared" si="162"/>
        <v>0</v>
      </c>
      <c r="IR25" s="108">
        <f t="shared" si="163"/>
        <v>0</v>
      </c>
      <c r="IS25" s="109">
        <f t="shared" si="164"/>
        <v>0</v>
      </c>
      <c r="IT25" s="110">
        <f t="shared" si="165"/>
        <v>0</v>
      </c>
      <c r="IV25" s="358"/>
      <c r="IW25" s="358"/>
      <c r="IX25" s="359"/>
      <c r="IY25" s="339"/>
      <c r="IZ25" s="360"/>
      <c r="JA25" s="361"/>
      <c r="JB25" s="362"/>
      <c r="JC25" s="338"/>
      <c r="JD25" s="338"/>
      <c r="JE25" s="335">
        <f t="shared" si="166"/>
        <v>0</v>
      </c>
      <c r="JF25" s="108">
        <f t="shared" si="167"/>
        <v>0</v>
      </c>
      <c r="JG25" s="108">
        <f t="shared" si="168"/>
        <v>0</v>
      </c>
      <c r="JH25" s="108">
        <f t="shared" si="169"/>
        <v>0</v>
      </c>
      <c r="JI25" s="108">
        <f t="shared" si="170"/>
        <v>0</v>
      </c>
      <c r="JJ25" s="108">
        <f t="shared" si="170"/>
        <v>0</v>
      </c>
      <c r="JK25" s="108">
        <f t="shared" si="171"/>
        <v>0</v>
      </c>
      <c r="JL25" s="109">
        <f t="shared" si="172"/>
        <v>0</v>
      </c>
      <c r="JM25" s="110">
        <f t="shared" si="173"/>
        <v>0</v>
      </c>
    </row>
    <row r="26" spans="2:273" ht="31.5" x14ac:dyDescent="0.25">
      <c r="B26" s="384" t="str">
        <f t="shared" si="22"/>
        <v>NR</v>
      </c>
      <c r="C26" s="385" t="s">
        <v>274</v>
      </c>
      <c r="D26" s="398" t="s">
        <v>275</v>
      </c>
      <c r="E26" s="387" t="s">
        <v>248</v>
      </c>
      <c r="F26" s="392" t="s">
        <v>249</v>
      </c>
      <c r="G26" s="395">
        <v>6281.96</v>
      </c>
      <c r="H26" s="396" t="s">
        <v>241</v>
      </c>
      <c r="I26" s="394">
        <v>2</v>
      </c>
      <c r="J26" s="390">
        <v>0</v>
      </c>
      <c r="K26" s="391">
        <f t="shared" si="23"/>
        <v>0</v>
      </c>
      <c r="N26" s="384" t="str">
        <f t="shared" si="24"/>
        <v>NR</v>
      </c>
      <c r="O26" s="385" t="s">
        <v>274</v>
      </c>
      <c r="P26" s="398" t="s">
        <v>275</v>
      </c>
      <c r="Q26" s="387" t="s">
        <v>248</v>
      </c>
      <c r="R26" s="392" t="s">
        <v>249</v>
      </c>
      <c r="S26" s="395">
        <v>6281.96</v>
      </c>
      <c r="T26" s="396" t="s">
        <v>241</v>
      </c>
      <c r="U26" s="394">
        <v>2</v>
      </c>
      <c r="V26" s="390">
        <f>V19</f>
        <v>535000</v>
      </c>
      <c r="W26" s="391">
        <f t="shared" si="43"/>
        <v>1070000</v>
      </c>
      <c r="X26" s="335">
        <f t="shared" si="0"/>
        <v>1</v>
      </c>
      <c r="Y26" s="108">
        <f t="shared" si="1"/>
        <v>1</v>
      </c>
      <c r="Z26" s="108">
        <f t="shared" si="2"/>
        <v>1</v>
      </c>
      <c r="AA26" s="108">
        <f t="shared" si="3"/>
        <v>1</v>
      </c>
      <c r="AB26" s="108">
        <f t="shared" si="4"/>
        <v>1</v>
      </c>
      <c r="AC26" s="108">
        <f t="shared" si="5"/>
        <v>1</v>
      </c>
      <c r="AD26" s="108">
        <f t="shared" si="6"/>
        <v>1</v>
      </c>
      <c r="AE26" s="108">
        <f t="shared" si="25"/>
        <v>1</v>
      </c>
      <c r="AF26" s="108">
        <f t="shared" si="26"/>
        <v>1</v>
      </c>
      <c r="AG26" s="108">
        <f t="shared" si="27"/>
        <v>1</v>
      </c>
      <c r="AH26" s="109">
        <f t="shared" si="28"/>
        <v>1070000</v>
      </c>
      <c r="AI26" s="110">
        <f t="shared" si="29"/>
        <v>0</v>
      </c>
      <c r="AL26" s="469" t="str">
        <f t="shared" si="7"/>
        <v>NR</v>
      </c>
      <c r="AM26" s="470" t="s">
        <v>274</v>
      </c>
      <c r="AN26" s="483" t="s">
        <v>275</v>
      </c>
      <c r="AO26" s="472" t="s">
        <v>248</v>
      </c>
      <c r="AP26" s="477" t="s">
        <v>249</v>
      </c>
      <c r="AQ26" s="480">
        <v>6281.96</v>
      </c>
      <c r="AR26" s="481" t="s">
        <v>241</v>
      </c>
      <c r="AS26" s="479">
        <v>2</v>
      </c>
      <c r="AT26" s="475">
        <v>469915.6</v>
      </c>
      <c r="AU26" s="476">
        <f t="shared" si="30"/>
        <v>939831.2</v>
      </c>
      <c r="AV26" s="335">
        <f t="shared" si="8"/>
        <v>1</v>
      </c>
      <c r="AW26" s="108">
        <f t="shared" si="9"/>
        <v>1</v>
      </c>
      <c r="AX26" s="108">
        <f t="shared" si="10"/>
        <v>1</v>
      </c>
      <c r="AY26" s="108">
        <f t="shared" si="11"/>
        <v>1</v>
      </c>
      <c r="AZ26" s="108">
        <f t="shared" si="12"/>
        <v>1</v>
      </c>
      <c r="BA26" s="108">
        <f t="shared" si="13"/>
        <v>1</v>
      </c>
      <c r="BB26" s="108">
        <f t="shared" si="14"/>
        <v>1</v>
      </c>
      <c r="BC26" s="108">
        <f t="shared" si="31"/>
        <v>1</v>
      </c>
      <c r="BD26" s="108">
        <f t="shared" si="32"/>
        <v>1</v>
      </c>
      <c r="BE26" s="108">
        <f t="shared" si="33"/>
        <v>1</v>
      </c>
      <c r="BF26" s="109">
        <f t="shared" si="34"/>
        <v>939831</v>
      </c>
      <c r="BG26" s="110">
        <f t="shared" si="35"/>
        <v>0.19999999995343387</v>
      </c>
      <c r="BJ26" s="384" t="str">
        <f t="shared" si="36"/>
        <v>NR</v>
      </c>
      <c r="BK26" s="385" t="s">
        <v>274</v>
      </c>
      <c r="BL26" s="398" t="s">
        <v>275</v>
      </c>
      <c r="BM26" s="387" t="s">
        <v>248</v>
      </c>
      <c r="BN26" s="392" t="s">
        <v>249</v>
      </c>
      <c r="BO26" s="395">
        <v>6281.96</v>
      </c>
      <c r="BP26" s="396" t="s">
        <v>241</v>
      </c>
      <c r="BQ26" s="394">
        <v>2</v>
      </c>
      <c r="BR26" s="390">
        <v>500000</v>
      </c>
      <c r="BS26" s="391">
        <f t="shared" si="37"/>
        <v>1000000</v>
      </c>
      <c r="BT26" s="335">
        <f t="shared" si="15"/>
        <v>1</v>
      </c>
      <c r="BU26" s="108">
        <f t="shared" si="16"/>
        <v>1</v>
      </c>
      <c r="BV26" s="108">
        <f t="shared" si="17"/>
        <v>1</v>
      </c>
      <c r="BW26" s="108">
        <f t="shared" si="18"/>
        <v>1</v>
      </c>
      <c r="BX26" s="108">
        <f t="shared" si="19"/>
        <v>1</v>
      </c>
      <c r="BY26" s="108">
        <f t="shared" si="20"/>
        <v>1</v>
      </c>
      <c r="BZ26" s="108">
        <f t="shared" si="21"/>
        <v>1</v>
      </c>
      <c r="CA26" s="108">
        <f t="shared" si="38"/>
        <v>1</v>
      </c>
      <c r="CB26" s="108">
        <f t="shared" si="39"/>
        <v>1</v>
      </c>
      <c r="CC26" s="108">
        <f t="shared" si="40"/>
        <v>1</v>
      </c>
      <c r="CD26" s="109">
        <f t="shared" si="41"/>
        <v>1000000</v>
      </c>
      <c r="CE26" s="110">
        <f t="shared" si="42"/>
        <v>0</v>
      </c>
      <c r="CH26" s="358"/>
      <c r="CI26" s="358"/>
      <c r="CJ26" s="359"/>
      <c r="CK26" s="339"/>
      <c r="CL26" s="360"/>
      <c r="CM26" s="361"/>
      <c r="CN26" s="362"/>
      <c r="CO26" s="338"/>
      <c r="CP26" s="335">
        <f t="shared" si="94"/>
        <v>0</v>
      </c>
      <c r="CQ26" s="108">
        <f t="shared" si="95"/>
        <v>0</v>
      </c>
      <c r="CR26" s="108">
        <f t="shared" si="96"/>
        <v>0</v>
      </c>
      <c r="CS26" s="108">
        <f t="shared" si="97"/>
        <v>0</v>
      </c>
      <c r="CT26" s="108">
        <f t="shared" si="98"/>
        <v>0</v>
      </c>
      <c r="CU26" s="108">
        <f t="shared" si="98"/>
        <v>0</v>
      </c>
      <c r="CV26" s="108">
        <f t="shared" si="99"/>
        <v>0</v>
      </c>
      <c r="CW26" s="109">
        <f t="shared" si="100"/>
        <v>0</v>
      </c>
      <c r="CX26" s="110">
        <f t="shared" si="101"/>
        <v>0</v>
      </c>
      <c r="DA26" s="358"/>
      <c r="DB26" s="358"/>
      <c r="DC26" s="359"/>
      <c r="DD26" s="339"/>
      <c r="DE26" s="360"/>
      <c r="DF26" s="361"/>
      <c r="DG26" s="362"/>
      <c r="DH26" s="338"/>
      <c r="DI26" s="335">
        <f t="shared" si="102"/>
        <v>0</v>
      </c>
      <c r="DJ26" s="108">
        <f t="shared" si="103"/>
        <v>0</v>
      </c>
      <c r="DK26" s="108">
        <f t="shared" si="104"/>
        <v>0</v>
      </c>
      <c r="DL26" s="108">
        <f t="shared" si="105"/>
        <v>0</v>
      </c>
      <c r="DM26" s="108">
        <f t="shared" si="106"/>
        <v>0</v>
      </c>
      <c r="DN26" s="108">
        <f t="shared" si="106"/>
        <v>0</v>
      </c>
      <c r="DO26" s="108">
        <f t="shared" si="107"/>
        <v>0</v>
      </c>
      <c r="DP26" s="109">
        <f t="shared" si="108"/>
        <v>0</v>
      </c>
      <c r="DQ26" s="110">
        <f t="shared" si="109"/>
        <v>0</v>
      </c>
      <c r="DT26" s="358"/>
      <c r="DU26" s="358"/>
      <c r="DV26" s="359"/>
      <c r="DW26" s="339"/>
      <c r="DX26" s="360"/>
      <c r="DY26" s="361"/>
      <c r="DZ26" s="362"/>
      <c r="EA26" s="338"/>
      <c r="EB26" s="335">
        <f t="shared" si="110"/>
        <v>0</v>
      </c>
      <c r="EC26" s="108">
        <f t="shared" si="111"/>
        <v>0</v>
      </c>
      <c r="ED26" s="108">
        <f t="shared" si="112"/>
        <v>0</v>
      </c>
      <c r="EE26" s="108">
        <f t="shared" si="113"/>
        <v>0</v>
      </c>
      <c r="EF26" s="108">
        <f t="shared" si="114"/>
        <v>0</v>
      </c>
      <c r="EG26" s="108">
        <f t="shared" si="114"/>
        <v>0</v>
      </c>
      <c r="EH26" s="108">
        <f t="shared" si="115"/>
        <v>0</v>
      </c>
      <c r="EI26" s="109">
        <f t="shared" si="116"/>
        <v>0</v>
      </c>
      <c r="EJ26" s="110">
        <f t="shared" si="117"/>
        <v>0</v>
      </c>
      <c r="EM26" s="358"/>
      <c r="EN26" s="358"/>
      <c r="EO26" s="359"/>
      <c r="EP26" s="339"/>
      <c r="EQ26" s="360"/>
      <c r="ER26" s="361"/>
      <c r="ES26" s="362"/>
      <c r="ET26" s="338"/>
      <c r="EU26" s="335">
        <f t="shared" si="118"/>
        <v>0</v>
      </c>
      <c r="EV26" s="108">
        <f t="shared" si="119"/>
        <v>0</v>
      </c>
      <c r="EW26" s="108">
        <f t="shared" si="120"/>
        <v>0</v>
      </c>
      <c r="EX26" s="108">
        <f t="shared" si="121"/>
        <v>0</v>
      </c>
      <c r="EY26" s="108">
        <f t="shared" si="122"/>
        <v>0</v>
      </c>
      <c r="EZ26" s="108">
        <f t="shared" si="122"/>
        <v>0</v>
      </c>
      <c r="FA26" s="108">
        <f t="shared" si="123"/>
        <v>0</v>
      </c>
      <c r="FB26" s="109">
        <f t="shared" si="124"/>
        <v>0</v>
      </c>
      <c r="FC26" s="110">
        <f t="shared" si="125"/>
        <v>0</v>
      </c>
      <c r="FF26" s="358"/>
      <c r="FG26" s="358"/>
      <c r="FH26" s="359"/>
      <c r="FI26" s="339"/>
      <c r="FJ26" s="360"/>
      <c r="FK26" s="361"/>
      <c r="FL26" s="362"/>
      <c r="FM26" s="338"/>
      <c r="FN26" s="335">
        <f t="shared" si="126"/>
        <v>0</v>
      </c>
      <c r="FO26" s="108">
        <f t="shared" si="127"/>
        <v>0</v>
      </c>
      <c r="FP26" s="108">
        <f t="shared" si="128"/>
        <v>0</v>
      </c>
      <c r="FQ26" s="108">
        <f t="shared" si="129"/>
        <v>0</v>
      </c>
      <c r="FR26" s="108">
        <f t="shared" si="130"/>
        <v>0</v>
      </c>
      <c r="FS26" s="108">
        <f t="shared" si="130"/>
        <v>0</v>
      </c>
      <c r="FT26" s="108">
        <f t="shared" si="131"/>
        <v>0</v>
      </c>
      <c r="FU26" s="109">
        <f t="shared" si="132"/>
        <v>0</v>
      </c>
      <c r="FV26" s="110">
        <f t="shared" si="133"/>
        <v>0</v>
      </c>
      <c r="FY26" s="358"/>
      <c r="FZ26" s="358"/>
      <c r="GA26" s="359"/>
      <c r="GB26" s="339"/>
      <c r="GC26" s="360"/>
      <c r="GD26" s="361"/>
      <c r="GE26" s="362"/>
      <c r="GF26" s="338"/>
      <c r="GG26" s="335">
        <f t="shared" si="134"/>
        <v>0</v>
      </c>
      <c r="GH26" s="108">
        <f t="shared" si="135"/>
        <v>0</v>
      </c>
      <c r="GI26" s="108">
        <f t="shared" si="136"/>
        <v>0</v>
      </c>
      <c r="GJ26" s="108">
        <f t="shared" si="137"/>
        <v>0</v>
      </c>
      <c r="GK26" s="108">
        <f t="shared" si="138"/>
        <v>0</v>
      </c>
      <c r="GL26" s="108">
        <f t="shared" si="138"/>
        <v>0</v>
      </c>
      <c r="GM26" s="108">
        <f t="shared" si="139"/>
        <v>0</v>
      </c>
      <c r="GN26" s="109">
        <f t="shared" si="140"/>
        <v>0</v>
      </c>
      <c r="GO26" s="110">
        <f t="shared" si="141"/>
        <v>0</v>
      </c>
      <c r="GR26" s="358"/>
      <c r="GS26" s="358"/>
      <c r="GT26" s="359"/>
      <c r="GU26" s="339"/>
      <c r="GV26" s="360"/>
      <c r="GW26" s="361"/>
      <c r="GX26" s="362"/>
      <c r="GY26" s="338"/>
      <c r="GZ26" s="335">
        <f t="shared" si="142"/>
        <v>0</v>
      </c>
      <c r="HA26" s="108">
        <f t="shared" si="143"/>
        <v>0</v>
      </c>
      <c r="HB26" s="108">
        <f t="shared" si="144"/>
        <v>0</v>
      </c>
      <c r="HC26" s="108">
        <f t="shared" si="145"/>
        <v>0</v>
      </c>
      <c r="HD26" s="108">
        <f t="shared" si="146"/>
        <v>0</v>
      </c>
      <c r="HE26" s="108">
        <f t="shared" si="146"/>
        <v>0</v>
      </c>
      <c r="HF26" s="108">
        <f t="shared" si="147"/>
        <v>0</v>
      </c>
      <c r="HG26" s="109">
        <f t="shared" si="148"/>
        <v>0</v>
      </c>
      <c r="HH26" s="110">
        <f t="shared" si="149"/>
        <v>0</v>
      </c>
      <c r="HK26" s="358"/>
      <c r="HL26" s="358"/>
      <c r="HM26" s="359"/>
      <c r="HN26" s="339"/>
      <c r="HO26" s="360"/>
      <c r="HP26" s="361"/>
      <c r="HQ26" s="362"/>
      <c r="HR26" s="338"/>
      <c r="HS26" s="335">
        <f t="shared" si="150"/>
        <v>0</v>
      </c>
      <c r="HT26" s="108">
        <f t="shared" si="151"/>
        <v>0</v>
      </c>
      <c r="HU26" s="108">
        <f t="shared" si="152"/>
        <v>0</v>
      </c>
      <c r="HV26" s="108">
        <f t="shared" si="153"/>
        <v>0</v>
      </c>
      <c r="HW26" s="108">
        <f t="shared" si="154"/>
        <v>0</v>
      </c>
      <c r="HX26" s="108">
        <f t="shared" si="154"/>
        <v>0</v>
      </c>
      <c r="HY26" s="108">
        <f t="shared" si="155"/>
        <v>0</v>
      </c>
      <c r="HZ26" s="109">
        <f t="shared" si="156"/>
        <v>0</v>
      </c>
      <c r="IA26" s="110">
        <f t="shared" si="157"/>
        <v>0</v>
      </c>
      <c r="ID26" s="358"/>
      <c r="IE26" s="358"/>
      <c r="IF26" s="359"/>
      <c r="IG26" s="339"/>
      <c r="IH26" s="360"/>
      <c r="II26" s="361"/>
      <c r="IJ26" s="362"/>
      <c r="IK26" s="338"/>
      <c r="IL26" s="335">
        <f t="shared" si="158"/>
        <v>0</v>
      </c>
      <c r="IM26" s="108">
        <f t="shared" si="159"/>
        <v>0</v>
      </c>
      <c r="IN26" s="108">
        <f t="shared" si="160"/>
        <v>0</v>
      </c>
      <c r="IO26" s="108">
        <f t="shared" si="161"/>
        <v>0</v>
      </c>
      <c r="IP26" s="108">
        <f t="shared" si="162"/>
        <v>0</v>
      </c>
      <c r="IQ26" s="108">
        <f t="shared" si="162"/>
        <v>0</v>
      </c>
      <c r="IR26" s="108">
        <f t="shared" si="163"/>
        <v>0</v>
      </c>
      <c r="IS26" s="109">
        <f t="shared" si="164"/>
        <v>0</v>
      </c>
      <c r="IT26" s="110">
        <f t="shared" si="165"/>
        <v>0</v>
      </c>
      <c r="IV26" s="358"/>
      <c r="IW26" s="358"/>
      <c r="IX26" s="359"/>
      <c r="IY26" s="339"/>
      <c r="IZ26" s="360"/>
      <c r="JA26" s="361"/>
      <c r="JB26" s="362"/>
      <c r="JC26" s="338"/>
      <c r="JD26" s="338"/>
      <c r="JE26" s="335">
        <f t="shared" si="166"/>
        <v>0</v>
      </c>
      <c r="JF26" s="108">
        <f t="shared" si="167"/>
        <v>0</v>
      </c>
      <c r="JG26" s="108">
        <f t="shared" si="168"/>
        <v>0</v>
      </c>
      <c r="JH26" s="108">
        <f t="shared" si="169"/>
        <v>0</v>
      </c>
      <c r="JI26" s="108">
        <f t="shared" si="170"/>
        <v>0</v>
      </c>
      <c r="JJ26" s="108">
        <f t="shared" si="170"/>
        <v>0</v>
      </c>
      <c r="JK26" s="108">
        <f t="shared" si="171"/>
        <v>0</v>
      </c>
      <c r="JL26" s="109">
        <f t="shared" si="172"/>
        <v>0</v>
      </c>
      <c r="JM26" s="110">
        <f t="shared" si="173"/>
        <v>0</v>
      </c>
    </row>
    <row r="27" spans="2:273" ht="31.5" x14ac:dyDescent="0.25">
      <c r="B27" s="384" t="str">
        <f t="shared" si="22"/>
        <v>NR</v>
      </c>
      <c r="C27" s="385" t="s">
        <v>276</v>
      </c>
      <c r="D27" s="400" t="s">
        <v>277</v>
      </c>
      <c r="E27" s="387" t="s">
        <v>248</v>
      </c>
      <c r="F27" s="392" t="s">
        <v>249</v>
      </c>
      <c r="G27" s="395">
        <v>688.69</v>
      </c>
      <c r="H27" s="396" t="s">
        <v>241</v>
      </c>
      <c r="I27" s="394">
        <v>2</v>
      </c>
      <c r="J27" s="390">
        <v>0</v>
      </c>
      <c r="K27" s="391">
        <f t="shared" si="23"/>
        <v>0</v>
      </c>
      <c r="N27" s="384" t="str">
        <f t="shared" si="24"/>
        <v>NR</v>
      </c>
      <c r="O27" s="385" t="s">
        <v>276</v>
      </c>
      <c r="P27" s="400" t="s">
        <v>277</v>
      </c>
      <c r="Q27" s="387" t="s">
        <v>248</v>
      </c>
      <c r="R27" s="392" t="s">
        <v>249</v>
      </c>
      <c r="S27" s="395">
        <v>688.69</v>
      </c>
      <c r="T27" s="396" t="s">
        <v>241</v>
      </c>
      <c r="U27" s="394">
        <v>2</v>
      </c>
      <c r="V27" s="390">
        <v>305000</v>
      </c>
      <c r="W27" s="391">
        <f t="shared" si="43"/>
        <v>610000</v>
      </c>
      <c r="X27" s="335">
        <f t="shared" si="0"/>
        <v>1</v>
      </c>
      <c r="Y27" s="108">
        <f t="shared" si="1"/>
        <v>1</v>
      </c>
      <c r="Z27" s="108">
        <f t="shared" si="2"/>
        <v>1</v>
      </c>
      <c r="AA27" s="108">
        <f t="shared" si="3"/>
        <v>1</v>
      </c>
      <c r="AB27" s="108">
        <f t="shared" si="4"/>
        <v>1</v>
      </c>
      <c r="AC27" s="108">
        <f t="shared" si="5"/>
        <v>1</v>
      </c>
      <c r="AD27" s="108">
        <f t="shared" si="6"/>
        <v>1</v>
      </c>
      <c r="AE27" s="108">
        <f t="shared" si="25"/>
        <v>1</v>
      </c>
      <c r="AF27" s="108">
        <f t="shared" si="26"/>
        <v>1</v>
      </c>
      <c r="AG27" s="108">
        <f t="shared" si="27"/>
        <v>1</v>
      </c>
      <c r="AH27" s="109">
        <f t="shared" si="28"/>
        <v>610000</v>
      </c>
      <c r="AI27" s="110">
        <f t="shared" si="29"/>
        <v>0</v>
      </c>
      <c r="AL27" s="469" t="str">
        <f t="shared" si="7"/>
        <v>NR</v>
      </c>
      <c r="AM27" s="470" t="s">
        <v>276</v>
      </c>
      <c r="AN27" s="485" t="s">
        <v>277</v>
      </c>
      <c r="AO27" s="472" t="s">
        <v>248</v>
      </c>
      <c r="AP27" s="477" t="s">
        <v>249</v>
      </c>
      <c r="AQ27" s="480">
        <v>688.69</v>
      </c>
      <c r="AR27" s="481" t="s">
        <v>241</v>
      </c>
      <c r="AS27" s="479">
        <v>2</v>
      </c>
      <c r="AT27" s="475">
        <v>167827</v>
      </c>
      <c r="AU27" s="476">
        <f t="shared" si="30"/>
        <v>335654</v>
      </c>
      <c r="AV27" s="335">
        <f t="shared" si="8"/>
        <v>1</v>
      </c>
      <c r="AW27" s="108">
        <f t="shared" si="9"/>
        <v>1</v>
      </c>
      <c r="AX27" s="108">
        <f t="shared" si="10"/>
        <v>1</v>
      </c>
      <c r="AY27" s="108">
        <f t="shared" si="11"/>
        <v>1</v>
      </c>
      <c r="AZ27" s="108">
        <f t="shared" si="12"/>
        <v>1</v>
      </c>
      <c r="BA27" s="108">
        <f t="shared" si="13"/>
        <v>1</v>
      </c>
      <c r="BB27" s="108">
        <f t="shared" si="14"/>
        <v>1</v>
      </c>
      <c r="BC27" s="108">
        <f t="shared" si="31"/>
        <v>1</v>
      </c>
      <c r="BD27" s="108">
        <f t="shared" si="32"/>
        <v>1</v>
      </c>
      <c r="BE27" s="108">
        <f t="shared" si="33"/>
        <v>1</v>
      </c>
      <c r="BF27" s="109">
        <f t="shared" si="34"/>
        <v>335654</v>
      </c>
      <c r="BG27" s="110">
        <f t="shared" si="35"/>
        <v>0</v>
      </c>
      <c r="BJ27" s="384" t="str">
        <f t="shared" si="36"/>
        <v>NR</v>
      </c>
      <c r="BK27" s="385" t="s">
        <v>276</v>
      </c>
      <c r="BL27" s="400" t="s">
        <v>277</v>
      </c>
      <c r="BM27" s="387" t="s">
        <v>248</v>
      </c>
      <c r="BN27" s="392" t="s">
        <v>249</v>
      </c>
      <c r="BO27" s="395">
        <v>688.69</v>
      </c>
      <c r="BP27" s="396" t="s">
        <v>241</v>
      </c>
      <c r="BQ27" s="394">
        <v>2</v>
      </c>
      <c r="BR27" s="390">
        <v>200000</v>
      </c>
      <c r="BS27" s="391">
        <f t="shared" si="37"/>
        <v>400000</v>
      </c>
      <c r="BT27" s="335">
        <f t="shared" si="15"/>
        <v>1</v>
      </c>
      <c r="BU27" s="108">
        <f t="shared" si="16"/>
        <v>1</v>
      </c>
      <c r="BV27" s="108">
        <f t="shared" si="17"/>
        <v>1</v>
      </c>
      <c r="BW27" s="108">
        <f t="shared" si="18"/>
        <v>1</v>
      </c>
      <c r="BX27" s="108">
        <f t="shared" si="19"/>
        <v>1</v>
      </c>
      <c r="BY27" s="108">
        <f t="shared" si="20"/>
        <v>1</v>
      </c>
      <c r="BZ27" s="108">
        <f t="shared" si="21"/>
        <v>1</v>
      </c>
      <c r="CA27" s="108">
        <f t="shared" si="38"/>
        <v>1</v>
      </c>
      <c r="CB27" s="108">
        <f t="shared" si="39"/>
        <v>1</v>
      </c>
      <c r="CC27" s="108">
        <f t="shared" si="40"/>
        <v>1</v>
      </c>
      <c r="CD27" s="109">
        <f t="shared" si="41"/>
        <v>400000</v>
      </c>
      <c r="CE27" s="110">
        <f t="shared" si="42"/>
        <v>0</v>
      </c>
      <c r="CH27" s="358"/>
      <c r="CI27" s="358"/>
      <c r="CJ27" s="363"/>
      <c r="CK27" s="339"/>
      <c r="CL27" s="360"/>
      <c r="CM27" s="361"/>
      <c r="CN27" s="362"/>
      <c r="CO27" s="338"/>
      <c r="CP27" s="335">
        <f t="shared" si="94"/>
        <v>0</v>
      </c>
      <c r="CQ27" s="108">
        <f t="shared" si="95"/>
        <v>0</v>
      </c>
      <c r="CR27" s="108">
        <f t="shared" si="96"/>
        <v>0</v>
      </c>
      <c r="CS27" s="108">
        <f t="shared" si="97"/>
        <v>0</v>
      </c>
      <c r="CT27" s="108">
        <f t="shared" si="98"/>
        <v>0</v>
      </c>
      <c r="CU27" s="108">
        <f t="shared" si="98"/>
        <v>0</v>
      </c>
      <c r="CV27" s="108">
        <f t="shared" si="99"/>
        <v>0</v>
      </c>
      <c r="CW27" s="109">
        <f t="shared" si="100"/>
        <v>0</v>
      </c>
      <c r="CX27" s="110">
        <f t="shared" si="101"/>
        <v>0</v>
      </c>
      <c r="DA27" s="358"/>
      <c r="DB27" s="358"/>
      <c r="DC27" s="363"/>
      <c r="DD27" s="339"/>
      <c r="DE27" s="360"/>
      <c r="DF27" s="361"/>
      <c r="DG27" s="362"/>
      <c r="DH27" s="338"/>
      <c r="DI27" s="335">
        <f t="shared" si="102"/>
        <v>0</v>
      </c>
      <c r="DJ27" s="108">
        <f t="shared" si="103"/>
        <v>0</v>
      </c>
      <c r="DK27" s="108">
        <f t="shared" si="104"/>
        <v>0</v>
      </c>
      <c r="DL27" s="108">
        <f t="shared" si="105"/>
        <v>0</v>
      </c>
      <c r="DM27" s="108">
        <f t="shared" si="106"/>
        <v>0</v>
      </c>
      <c r="DN27" s="108">
        <f t="shared" si="106"/>
        <v>0</v>
      </c>
      <c r="DO27" s="108">
        <f t="shared" si="107"/>
        <v>0</v>
      </c>
      <c r="DP27" s="109">
        <f t="shared" si="108"/>
        <v>0</v>
      </c>
      <c r="DQ27" s="110">
        <f t="shared" si="109"/>
        <v>0</v>
      </c>
      <c r="DT27" s="358"/>
      <c r="DU27" s="358"/>
      <c r="DV27" s="363"/>
      <c r="DW27" s="339"/>
      <c r="DX27" s="360"/>
      <c r="DY27" s="361"/>
      <c r="DZ27" s="362"/>
      <c r="EA27" s="338"/>
      <c r="EB27" s="335">
        <f t="shared" si="110"/>
        <v>0</v>
      </c>
      <c r="EC27" s="108">
        <f t="shared" si="111"/>
        <v>0</v>
      </c>
      <c r="ED27" s="108">
        <f t="shared" si="112"/>
        <v>0</v>
      </c>
      <c r="EE27" s="108">
        <f t="shared" si="113"/>
        <v>0</v>
      </c>
      <c r="EF27" s="108">
        <f t="shared" si="114"/>
        <v>0</v>
      </c>
      <c r="EG27" s="108">
        <f t="shared" si="114"/>
        <v>0</v>
      </c>
      <c r="EH27" s="108">
        <f t="shared" si="115"/>
        <v>0</v>
      </c>
      <c r="EI27" s="109">
        <f t="shared" si="116"/>
        <v>0</v>
      </c>
      <c r="EJ27" s="110">
        <f t="shared" si="117"/>
        <v>0</v>
      </c>
      <c r="EM27" s="358"/>
      <c r="EN27" s="358"/>
      <c r="EO27" s="363"/>
      <c r="EP27" s="339"/>
      <c r="EQ27" s="360"/>
      <c r="ER27" s="361"/>
      <c r="ES27" s="362"/>
      <c r="ET27" s="338"/>
      <c r="EU27" s="335">
        <f t="shared" si="118"/>
        <v>0</v>
      </c>
      <c r="EV27" s="108">
        <f t="shared" si="119"/>
        <v>0</v>
      </c>
      <c r="EW27" s="108">
        <f t="shared" si="120"/>
        <v>0</v>
      </c>
      <c r="EX27" s="108">
        <f t="shared" si="121"/>
        <v>0</v>
      </c>
      <c r="EY27" s="108">
        <f t="shared" si="122"/>
        <v>0</v>
      </c>
      <c r="EZ27" s="108">
        <f t="shared" si="122"/>
        <v>0</v>
      </c>
      <c r="FA27" s="108">
        <f t="shared" si="123"/>
        <v>0</v>
      </c>
      <c r="FB27" s="109">
        <f t="shared" si="124"/>
        <v>0</v>
      </c>
      <c r="FC27" s="110">
        <f t="shared" si="125"/>
        <v>0</v>
      </c>
      <c r="FF27" s="358"/>
      <c r="FG27" s="358"/>
      <c r="FH27" s="363"/>
      <c r="FI27" s="339"/>
      <c r="FJ27" s="360"/>
      <c r="FK27" s="361"/>
      <c r="FL27" s="362"/>
      <c r="FM27" s="338"/>
      <c r="FN27" s="335">
        <f t="shared" si="126"/>
        <v>0</v>
      </c>
      <c r="FO27" s="108">
        <f t="shared" si="127"/>
        <v>0</v>
      </c>
      <c r="FP27" s="108">
        <f t="shared" si="128"/>
        <v>0</v>
      </c>
      <c r="FQ27" s="108">
        <f t="shared" si="129"/>
        <v>0</v>
      </c>
      <c r="FR27" s="108">
        <f t="shared" si="130"/>
        <v>0</v>
      </c>
      <c r="FS27" s="108">
        <f t="shared" si="130"/>
        <v>0</v>
      </c>
      <c r="FT27" s="108">
        <f t="shared" si="131"/>
        <v>0</v>
      </c>
      <c r="FU27" s="109">
        <f t="shared" si="132"/>
        <v>0</v>
      </c>
      <c r="FV27" s="110">
        <f t="shared" si="133"/>
        <v>0</v>
      </c>
      <c r="FY27" s="358"/>
      <c r="FZ27" s="358"/>
      <c r="GA27" s="363"/>
      <c r="GB27" s="339"/>
      <c r="GC27" s="360"/>
      <c r="GD27" s="361"/>
      <c r="GE27" s="362"/>
      <c r="GF27" s="338"/>
      <c r="GG27" s="335">
        <f t="shared" si="134"/>
        <v>0</v>
      </c>
      <c r="GH27" s="108">
        <f t="shared" si="135"/>
        <v>0</v>
      </c>
      <c r="GI27" s="108">
        <f t="shared" si="136"/>
        <v>0</v>
      </c>
      <c r="GJ27" s="108">
        <f t="shared" si="137"/>
        <v>0</v>
      </c>
      <c r="GK27" s="108">
        <f t="shared" si="138"/>
        <v>0</v>
      </c>
      <c r="GL27" s="108">
        <f t="shared" si="138"/>
        <v>0</v>
      </c>
      <c r="GM27" s="108">
        <f t="shared" si="139"/>
        <v>0</v>
      </c>
      <c r="GN27" s="109">
        <f t="shared" si="140"/>
        <v>0</v>
      </c>
      <c r="GO27" s="110">
        <f t="shared" si="141"/>
        <v>0</v>
      </c>
      <c r="GR27" s="358"/>
      <c r="GS27" s="358"/>
      <c r="GT27" s="363"/>
      <c r="GU27" s="339"/>
      <c r="GV27" s="360"/>
      <c r="GW27" s="361"/>
      <c r="GX27" s="362"/>
      <c r="GY27" s="338"/>
      <c r="GZ27" s="335">
        <f t="shared" si="142"/>
        <v>0</v>
      </c>
      <c r="HA27" s="108">
        <f t="shared" si="143"/>
        <v>0</v>
      </c>
      <c r="HB27" s="108">
        <f t="shared" si="144"/>
        <v>0</v>
      </c>
      <c r="HC27" s="108">
        <f t="shared" si="145"/>
        <v>0</v>
      </c>
      <c r="HD27" s="108">
        <f t="shared" si="146"/>
        <v>0</v>
      </c>
      <c r="HE27" s="108">
        <f t="shared" si="146"/>
        <v>0</v>
      </c>
      <c r="HF27" s="108">
        <f t="shared" si="147"/>
        <v>0</v>
      </c>
      <c r="HG27" s="109">
        <f t="shared" si="148"/>
        <v>0</v>
      </c>
      <c r="HH27" s="110">
        <f t="shared" si="149"/>
        <v>0</v>
      </c>
      <c r="HK27" s="358"/>
      <c r="HL27" s="358"/>
      <c r="HM27" s="363"/>
      <c r="HN27" s="339"/>
      <c r="HO27" s="360"/>
      <c r="HP27" s="361"/>
      <c r="HQ27" s="362"/>
      <c r="HR27" s="338"/>
      <c r="HS27" s="335">
        <f t="shared" si="150"/>
        <v>0</v>
      </c>
      <c r="HT27" s="108">
        <f t="shared" si="151"/>
        <v>0</v>
      </c>
      <c r="HU27" s="108">
        <f t="shared" si="152"/>
        <v>0</v>
      </c>
      <c r="HV27" s="108">
        <f t="shared" si="153"/>
        <v>0</v>
      </c>
      <c r="HW27" s="108">
        <f t="shared" si="154"/>
        <v>0</v>
      </c>
      <c r="HX27" s="108">
        <f t="shared" si="154"/>
        <v>0</v>
      </c>
      <c r="HY27" s="108">
        <f t="shared" si="155"/>
        <v>0</v>
      </c>
      <c r="HZ27" s="109">
        <f t="shared" si="156"/>
        <v>0</v>
      </c>
      <c r="IA27" s="110">
        <f t="shared" si="157"/>
        <v>0</v>
      </c>
      <c r="ID27" s="358"/>
      <c r="IE27" s="358"/>
      <c r="IF27" s="363"/>
      <c r="IG27" s="339"/>
      <c r="IH27" s="360"/>
      <c r="II27" s="361"/>
      <c r="IJ27" s="362"/>
      <c r="IK27" s="338"/>
      <c r="IL27" s="335">
        <f t="shared" si="158"/>
        <v>0</v>
      </c>
      <c r="IM27" s="108">
        <f t="shared" si="159"/>
        <v>0</v>
      </c>
      <c r="IN27" s="108">
        <f t="shared" si="160"/>
        <v>0</v>
      </c>
      <c r="IO27" s="108">
        <f t="shared" si="161"/>
        <v>0</v>
      </c>
      <c r="IP27" s="108">
        <f t="shared" si="162"/>
        <v>0</v>
      </c>
      <c r="IQ27" s="108">
        <f t="shared" si="162"/>
        <v>0</v>
      </c>
      <c r="IR27" s="108">
        <f t="shared" si="163"/>
        <v>0</v>
      </c>
      <c r="IS27" s="109">
        <f t="shared" si="164"/>
        <v>0</v>
      </c>
      <c r="IT27" s="110">
        <f t="shared" si="165"/>
        <v>0</v>
      </c>
      <c r="IV27" s="358"/>
      <c r="IW27" s="358"/>
      <c r="IX27" s="363"/>
      <c r="IY27" s="339"/>
      <c r="IZ27" s="360"/>
      <c r="JA27" s="361"/>
      <c r="JB27" s="362"/>
      <c r="JC27" s="338"/>
      <c r="JD27" s="338"/>
      <c r="JE27" s="335">
        <f t="shared" si="166"/>
        <v>0</v>
      </c>
      <c r="JF27" s="108">
        <f t="shared" si="167"/>
        <v>0</v>
      </c>
      <c r="JG27" s="108">
        <f t="shared" si="168"/>
        <v>0</v>
      </c>
      <c r="JH27" s="108">
        <f t="shared" si="169"/>
        <v>0</v>
      </c>
      <c r="JI27" s="108">
        <f t="shared" si="170"/>
        <v>0</v>
      </c>
      <c r="JJ27" s="108">
        <f t="shared" si="170"/>
        <v>0</v>
      </c>
      <c r="JK27" s="108">
        <f t="shared" si="171"/>
        <v>0</v>
      </c>
      <c r="JL27" s="109">
        <f t="shared" si="172"/>
        <v>0</v>
      </c>
      <c r="JM27" s="110">
        <f t="shared" si="173"/>
        <v>0</v>
      </c>
    </row>
    <row r="28" spans="2:273" ht="31.5" x14ac:dyDescent="0.25">
      <c r="B28" s="384" t="str">
        <f t="shared" si="22"/>
        <v>NR</v>
      </c>
      <c r="C28" s="385" t="s">
        <v>278</v>
      </c>
      <c r="D28" s="398" t="s">
        <v>279</v>
      </c>
      <c r="E28" s="387" t="s">
        <v>248</v>
      </c>
      <c r="F28" s="392" t="s">
        <v>249</v>
      </c>
      <c r="G28" s="395">
        <v>12090.51</v>
      </c>
      <c r="H28" s="396" t="s">
        <v>241</v>
      </c>
      <c r="I28" s="394">
        <v>2</v>
      </c>
      <c r="J28" s="390">
        <v>0</v>
      </c>
      <c r="K28" s="391">
        <f t="shared" si="23"/>
        <v>0</v>
      </c>
      <c r="N28" s="384" t="str">
        <f t="shared" si="24"/>
        <v>NR</v>
      </c>
      <c r="O28" s="385" t="s">
        <v>278</v>
      </c>
      <c r="P28" s="398" t="s">
        <v>279</v>
      </c>
      <c r="Q28" s="387" t="s">
        <v>248</v>
      </c>
      <c r="R28" s="392" t="s">
        <v>249</v>
      </c>
      <c r="S28" s="395">
        <v>12090.51</v>
      </c>
      <c r="T28" s="396" t="s">
        <v>241</v>
      </c>
      <c r="U28" s="394">
        <v>2</v>
      </c>
      <c r="V28" s="390">
        <v>795000</v>
      </c>
      <c r="W28" s="391">
        <f t="shared" si="43"/>
        <v>1590000</v>
      </c>
      <c r="X28" s="335">
        <f t="shared" si="0"/>
        <v>1</v>
      </c>
      <c r="Y28" s="108">
        <f t="shared" si="1"/>
        <v>1</v>
      </c>
      <c r="Z28" s="108">
        <f t="shared" si="2"/>
        <v>1</v>
      </c>
      <c r="AA28" s="108">
        <f t="shared" si="3"/>
        <v>1</v>
      </c>
      <c r="AB28" s="108">
        <f t="shared" si="4"/>
        <v>1</v>
      </c>
      <c r="AC28" s="108">
        <f t="shared" si="5"/>
        <v>1</v>
      </c>
      <c r="AD28" s="108">
        <f t="shared" si="6"/>
        <v>1</v>
      </c>
      <c r="AE28" s="108">
        <f t="shared" si="25"/>
        <v>1</v>
      </c>
      <c r="AF28" s="108">
        <f t="shared" si="26"/>
        <v>1</v>
      </c>
      <c r="AG28" s="108">
        <f t="shared" si="27"/>
        <v>1</v>
      </c>
      <c r="AH28" s="109">
        <f t="shared" si="28"/>
        <v>1590000</v>
      </c>
      <c r="AI28" s="110">
        <f t="shared" si="29"/>
        <v>0</v>
      </c>
      <c r="AL28" s="469" t="str">
        <f t="shared" si="7"/>
        <v>NR</v>
      </c>
      <c r="AM28" s="470" t="s">
        <v>278</v>
      </c>
      <c r="AN28" s="483" t="s">
        <v>279</v>
      </c>
      <c r="AO28" s="472" t="s">
        <v>248</v>
      </c>
      <c r="AP28" s="477" t="s">
        <v>249</v>
      </c>
      <c r="AQ28" s="480">
        <v>12090.51</v>
      </c>
      <c r="AR28" s="481" t="s">
        <v>241</v>
      </c>
      <c r="AS28" s="479">
        <v>2</v>
      </c>
      <c r="AT28" s="475">
        <v>1171570.3999999999</v>
      </c>
      <c r="AU28" s="476">
        <f t="shared" si="30"/>
        <v>2343140.7999999998</v>
      </c>
      <c r="AV28" s="335">
        <f t="shared" si="8"/>
        <v>1</v>
      </c>
      <c r="AW28" s="108">
        <f t="shared" si="9"/>
        <v>1</v>
      </c>
      <c r="AX28" s="108">
        <f t="shared" si="10"/>
        <v>1</v>
      </c>
      <c r="AY28" s="108">
        <f t="shared" si="11"/>
        <v>1</v>
      </c>
      <c r="AZ28" s="108">
        <f t="shared" si="12"/>
        <v>1</v>
      </c>
      <c r="BA28" s="108">
        <f t="shared" si="13"/>
        <v>1</v>
      </c>
      <c r="BB28" s="108">
        <f t="shared" si="14"/>
        <v>1</v>
      </c>
      <c r="BC28" s="108">
        <f t="shared" si="31"/>
        <v>1</v>
      </c>
      <c r="BD28" s="108">
        <f t="shared" si="32"/>
        <v>1</v>
      </c>
      <c r="BE28" s="108">
        <f t="shared" si="33"/>
        <v>1</v>
      </c>
      <c r="BF28" s="109">
        <f t="shared" si="34"/>
        <v>2343141</v>
      </c>
      <c r="BG28" s="110">
        <f t="shared" si="35"/>
        <v>-0.20000000018626451</v>
      </c>
      <c r="BJ28" s="384" t="str">
        <f t="shared" si="36"/>
        <v>NR</v>
      </c>
      <c r="BK28" s="385" t="s">
        <v>278</v>
      </c>
      <c r="BL28" s="398" t="s">
        <v>279</v>
      </c>
      <c r="BM28" s="387" t="s">
        <v>248</v>
      </c>
      <c r="BN28" s="392" t="s">
        <v>249</v>
      </c>
      <c r="BO28" s="395">
        <v>12090.51</v>
      </c>
      <c r="BP28" s="396" t="s">
        <v>241</v>
      </c>
      <c r="BQ28" s="394">
        <v>2</v>
      </c>
      <c r="BR28" s="390">
        <v>650000</v>
      </c>
      <c r="BS28" s="391">
        <f t="shared" si="37"/>
        <v>1300000</v>
      </c>
      <c r="BT28" s="335">
        <f t="shared" si="15"/>
        <v>1</v>
      </c>
      <c r="BU28" s="108">
        <f t="shared" si="16"/>
        <v>1</v>
      </c>
      <c r="BV28" s="108">
        <f t="shared" si="17"/>
        <v>1</v>
      </c>
      <c r="BW28" s="108">
        <f t="shared" si="18"/>
        <v>1</v>
      </c>
      <c r="BX28" s="108">
        <f t="shared" si="19"/>
        <v>1</v>
      </c>
      <c r="BY28" s="108">
        <f t="shared" si="20"/>
        <v>1</v>
      </c>
      <c r="BZ28" s="108">
        <f t="shared" si="21"/>
        <v>1</v>
      </c>
      <c r="CA28" s="108">
        <f t="shared" si="38"/>
        <v>1</v>
      </c>
      <c r="CB28" s="108">
        <f t="shared" si="39"/>
        <v>1</v>
      </c>
      <c r="CC28" s="108">
        <f t="shared" si="40"/>
        <v>1</v>
      </c>
      <c r="CD28" s="109">
        <f t="shared" si="41"/>
        <v>1300000</v>
      </c>
      <c r="CE28" s="110">
        <f t="shared" si="42"/>
        <v>0</v>
      </c>
      <c r="CH28" s="340"/>
      <c r="CI28" s="340"/>
      <c r="CJ28" s="348"/>
      <c r="CK28" s="354"/>
      <c r="CL28" s="355"/>
      <c r="CM28" s="356"/>
      <c r="CN28" s="357"/>
      <c r="CO28" s="338"/>
      <c r="CP28" s="691"/>
      <c r="CQ28" s="691"/>
      <c r="CR28" s="691"/>
      <c r="CS28" s="691"/>
      <c r="CT28" s="691"/>
      <c r="CU28" s="691"/>
      <c r="CV28" s="691"/>
      <c r="CW28" s="691"/>
      <c r="CX28" s="692"/>
      <c r="DA28" s="340"/>
      <c r="DB28" s="340"/>
      <c r="DC28" s="348"/>
      <c r="DD28" s="354"/>
      <c r="DE28" s="355"/>
      <c r="DF28" s="356"/>
      <c r="DG28" s="357"/>
      <c r="DH28" s="338"/>
      <c r="DI28" s="691"/>
      <c r="DJ28" s="691"/>
      <c r="DK28" s="691"/>
      <c r="DL28" s="691"/>
      <c r="DM28" s="691"/>
      <c r="DN28" s="691"/>
      <c r="DO28" s="691"/>
      <c r="DP28" s="691"/>
      <c r="DQ28" s="692"/>
      <c r="DT28" s="340"/>
      <c r="DU28" s="340"/>
      <c r="DV28" s="348"/>
      <c r="DW28" s="354"/>
      <c r="DX28" s="355"/>
      <c r="DY28" s="356"/>
      <c r="DZ28" s="357"/>
      <c r="EA28" s="338"/>
      <c r="EB28" s="691"/>
      <c r="EC28" s="691"/>
      <c r="ED28" s="691"/>
      <c r="EE28" s="691"/>
      <c r="EF28" s="691"/>
      <c r="EG28" s="691"/>
      <c r="EH28" s="691"/>
      <c r="EI28" s="691"/>
      <c r="EJ28" s="692"/>
      <c r="EM28" s="340"/>
      <c r="EN28" s="340"/>
      <c r="EO28" s="348"/>
      <c r="EP28" s="354"/>
      <c r="EQ28" s="355"/>
      <c r="ER28" s="356"/>
      <c r="ES28" s="357"/>
      <c r="ET28" s="338"/>
      <c r="EU28" s="691"/>
      <c r="EV28" s="691"/>
      <c r="EW28" s="691"/>
      <c r="EX28" s="691"/>
      <c r="EY28" s="691"/>
      <c r="EZ28" s="691"/>
      <c r="FA28" s="691"/>
      <c r="FB28" s="691"/>
      <c r="FC28" s="692"/>
      <c r="FF28" s="340"/>
      <c r="FG28" s="340"/>
      <c r="FH28" s="348"/>
      <c r="FI28" s="354"/>
      <c r="FJ28" s="355"/>
      <c r="FK28" s="356"/>
      <c r="FL28" s="357"/>
      <c r="FM28" s="338"/>
      <c r="FN28" s="691"/>
      <c r="FO28" s="691"/>
      <c r="FP28" s="691"/>
      <c r="FQ28" s="691"/>
      <c r="FR28" s="691"/>
      <c r="FS28" s="691"/>
      <c r="FT28" s="691"/>
      <c r="FU28" s="691"/>
      <c r="FV28" s="692"/>
      <c r="FY28" s="340"/>
      <c r="FZ28" s="340"/>
      <c r="GA28" s="348"/>
      <c r="GB28" s="354"/>
      <c r="GC28" s="355"/>
      <c r="GD28" s="356"/>
      <c r="GE28" s="357"/>
      <c r="GF28" s="338"/>
      <c r="GG28" s="691"/>
      <c r="GH28" s="691"/>
      <c r="GI28" s="691"/>
      <c r="GJ28" s="691"/>
      <c r="GK28" s="691"/>
      <c r="GL28" s="691"/>
      <c r="GM28" s="691"/>
      <c r="GN28" s="691"/>
      <c r="GO28" s="692"/>
      <c r="GR28" s="340"/>
      <c r="GS28" s="340"/>
      <c r="GT28" s="348"/>
      <c r="GU28" s="354"/>
      <c r="GV28" s="355"/>
      <c r="GW28" s="356"/>
      <c r="GX28" s="357"/>
      <c r="GY28" s="338"/>
      <c r="GZ28" s="691"/>
      <c r="HA28" s="691"/>
      <c r="HB28" s="691"/>
      <c r="HC28" s="691"/>
      <c r="HD28" s="691"/>
      <c r="HE28" s="691"/>
      <c r="HF28" s="691"/>
      <c r="HG28" s="691"/>
      <c r="HH28" s="692"/>
      <c r="HK28" s="340"/>
      <c r="HL28" s="340"/>
      <c r="HM28" s="348"/>
      <c r="HN28" s="354"/>
      <c r="HO28" s="355"/>
      <c r="HP28" s="356"/>
      <c r="HQ28" s="357"/>
      <c r="HR28" s="338"/>
      <c r="HS28" s="691"/>
      <c r="HT28" s="691"/>
      <c r="HU28" s="691"/>
      <c r="HV28" s="691"/>
      <c r="HW28" s="691"/>
      <c r="HX28" s="691"/>
      <c r="HY28" s="691"/>
      <c r="HZ28" s="691"/>
      <c r="IA28" s="692"/>
      <c r="ID28" s="340"/>
      <c r="IE28" s="340"/>
      <c r="IF28" s="348"/>
      <c r="IG28" s="354"/>
      <c r="IH28" s="355"/>
      <c r="II28" s="356"/>
      <c r="IJ28" s="357"/>
      <c r="IK28" s="338"/>
      <c r="IL28" s="691"/>
      <c r="IM28" s="691"/>
      <c r="IN28" s="691"/>
      <c r="IO28" s="691"/>
      <c r="IP28" s="691"/>
      <c r="IQ28" s="691"/>
      <c r="IR28" s="691"/>
      <c r="IS28" s="691"/>
      <c r="IT28" s="692"/>
      <c r="IV28" s="340"/>
      <c r="IW28" s="340"/>
      <c r="IX28" s="348"/>
      <c r="IY28" s="354"/>
      <c r="IZ28" s="355"/>
      <c r="JA28" s="356"/>
      <c r="JB28" s="357"/>
      <c r="JC28" s="338"/>
      <c r="JD28" s="338"/>
      <c r="JE28" s="691"/>
      <c r="JF28" s="691"/>
      <c r="JG28" s="691"/>
      <c r="JH28" s="691"/>
      <c r="JI28" s="691"/>
      <c r="JJ28" s="691"/>
      <c r="JK28" s="691"/>
      <c r="JL28" s="691"/>
      <c r="JM28" s="692"/>
    </row>
    <row r="29" spans="2:273" ht="31.5" x14ac:dyDescent="0.25">
      <c r="B29" s="384" t="str">
        <f t="shared" si="22"/>
        <v>NR</v>
      </c>
      <c r="C29" s="385" t="s">
        <v>280</v>
      </c>
      <c r="D29" s="401" t="s">
        <v>281</v>
      </c>
      <c r="E29" s="387" t="s">
        <v>248</v>
      </c>
      <c r="F29" s="392" t="s">
        <v>249</v>
      </c>
      <c r="G29" s="395">
        <v>4952</v>
      </c>
      <c r="H29" s="388" t="s">
        <v>241</v>
      </c>
      <c r="I29" s="394">
        <v>2</v>
      </c>
      <c r="J29" s="390">
        <v>0</v>
      </c>
      <c r="K29" s="391">
        <f t="shared" si="23"/>
        <v>0</v>
      </c>
      <c r="N29" s="384" t="str">
        <f t="shared" si="24"/>
        <v>NR</v>
      </c>
      <c r="O29" s="385" t="s">
        <v>280</v>
      </c>
      <c r="P29" s="401" t="s">
        <v>281</v>
      </c>
      <c r="Q29" s="387" t="s">
        <v>248</v>
      </c>
      <c r="R29" s="392" t="s">
        <v>249</v>
      </c>
      <c r="S29" s="395">
        <v>4952</v>
      </c>
      <c r="T29" s="388" t="s">
        <v>241</v>
      </c>
      <c r="U29" s="394">
        <v>2</v>
      </c>
      <c r="V29" s="390">
        <v>535000</v>
      </c>
      <c r="W29" s="391">
        <f t="shared" si="43"/>
        <v>1070000</v>
      </c>
      <c r="X29" s="335">
        <f t="shared" si="0"/>
        <v>1</v>
      </c>
      <c r="Y29" s="108">
        <f t="shared" si="1"/>
        <v>1</v>
      </c>
      <c r="Z29" s="108">
        <f t="shared" si="2"/>
        <v>1</v>
      </c>
      <c r="AA29" s="108">
        <f t="shared" si="3"/>
        <v>1</v>
      </c>
      <c r="AB29" s="108">
        <f t="shared" si="4"/>
        <v>1</v>
      </c>
      <c r="AC29" s="108">
        <f t="shared" si="5"/>
        <v>1</v>
      </c>
      <c r="AD29" s="108">
        <f t="shared" si="6"/>
        <v>1</v>
      </c>
      <c r="AE29" s="108">
        <f t="shared" si="25"/>
        <v>1</v>
      </c>
      <c r="AF29" s="108">
        <f t="shared" si="26"/>
        <v>1</v>
      </c>
      <c r="AG29" s="108">
        <f t="shared" si="27"/>
        <v>1</v>
      </c>
      <c r="AH29" s="109">
        <f t="shared" si="28"/>
        <v>1070000</v>
      </c>
      <c r="AI29" s="110">
        <f t="shared" si="29"/>
        <v>0</v>
      </c>
      <c r="AL29" s="469" t="str">
        <f t="shared" si="7"/>
        <v>NR</v>
      </c>
      <c r="AM29" s="470" t="s">
        <v>280</v>
      </c>
      <c r="AN29" s="486" t="s">
        <v>281</v>
      </c>
      <c r="AO29" s="472" t="s">
        <v>248</v>
      </c>
      <c r="AP29" s="477" t="s">
        <v>249</v>
      </c>
      <c r="AQ29" s="480">
        <v>4952</v>
      </c>
      <c r="AR29" s="473" t="s">
        <v>241</v>
      </c>
      <c r="AS29" s="479">
        <v>2</v>
      </c>
      <c r="AT29" s="475">
        <v>208174.44999999998</v>
      </c>
      <c r="AU29" s="476">
        <f t="shared" si="30"/>
        <v>416348.89999999997</v>
      </c>
      <c r="AV29" s="335">
        <f t="shared" si="8"/>
        <v>1</v>
      </c>
      <c r="AW29" s="108">
        <f t="shared" si="9"/>
        <v>1</v>
      </c>
      <c r="AX29" s="108">
        <f t="shared" si="10"/>
        <v>1</v>
      </c>
      <c r="AY29" s="108">
        <f t="shared" si="11"/>
        <v>1</v>
      </c>
      <c r="AZ29" s="108">
        <f t="shared" si="12"/>
        <v>1</v>
      </c>
      <c r="BA29" s="108">
        <f t="shared" si="13"/>
        <v>1</v>
      </c>
      <c r="BB29" s="108">
        <f t="shared" si="14"/>
        <v>1</v>
      </c>
      <c r="BC29" s="108">
        <f t="shared" si="31"/>
        <v>1</v>
      </c>
      <c r="BD29" s="108">
        <f t="shared" si="32"/>
        <v>1</v>
      </c>
      <c r="BE29" s="108">
        <f t="shared" si="33"/>
        <v>1</v>
      </c>
      <c r="BF29" s="109">
        <f t="shared" si="34"/>
        <v>416349</v>
      </c>
      <c r="BG29" s="110">
        <f t="shared" si="35"/>
        <v>-0.1000000000349246</v>
      </c>
      <c r="BJ29" s="384" t="str">
        <f t="shared" si="36"/>
        <v>NR</v>
      </c>
      <c r="BK29" s="385" t="s">
        <v>280</v>
      </c>
      <c r="BL29" s="401" t="s">
        <v>281</v>
      </c>
      <c r="BM29" s="387" t="s">
        <v>248</v>
      </c>
      <c r="BN29" s="392" t="s">
        <v>249</v>
      </c>
      <c r="BO29" s="395">
        <v>4952</v>
      </c>
      <c r="BP29" s="388" t="s">
        <v>241</v>
      </c>
      <c r="BQ29" s="394">
        <v>2</v>
      </c>
      <c r="BR29" s="390">
        <v>350000</v>
      </c>
      <c r="BS29" s="391">
        <f t="shared" si="37"/>
        <v>700000</v>
      </c>
      <c r="BT29" s="335">
        <f t="shared" si="15"/>
        <v>1</v>
      </c>
      <c r="BU29" s="108">
        <f t="shared" si="16"/>
        <v>1</v>
      </c>
      <c r="BV29" s="108">
        <f t="shared" si="17"/>
        <v>1</v>
      </c>
      <c r="BW29" s="108">
        <f t="shared" si="18"/>
        <v>1</v>
      </c>
      <c r="BX29" s="108">
        <f t="shared" si="19"/>
        <v>1</v>
      </c>
      <c r="BY29" s="108">
        <f t="shared" si="20"/>
        <v>1</v>
      </c>
      <c r="BZ29" s="108">
        <f t="shared" si="21"/>
        <v>1</v>
      </c>
      <c r="CA29" s="108">
        <f t="shared" si="38"/>
        <v>1</v>
      </c>
      <c r="CB29" s="108">
        <f t="shared" si="39"/>
        <v>1</v>
      </c>
      <c r="CC29" s="108">
        <f t="shared" si="40"/>
        <v>1</v>
      </c>
      <c r="CD29" s="109">
        <f t="shared" si="41"/>
        <v>700000</v>
      </c>
      <c r="CE29" s="110">
        <f t="shared" si="42"/>
        <v>0</v>
      </c>
      <c r="CH29" s="358"/>
      <c r="CI29" s="358"/>
      <c r="CJ29" s="359"/>
      <c r="CK29" s="339"/>
      <c r="CL29" s="360"/>
      <c r="CM29" s="361"/>
      <c r="CN29" s="362"/>
      <c r="CO29" s="338"/>
      <c r="CP29" s="335">
        <f t="shared" ref="CP29:CP35" si="174">IFERROR(IF(EXACT(VLOOKUP(CI29,OFERTA_0,1,FALSE),CI29),1,0),0)</f>
        <v>0</v>
      </c>
      <c r="CQ29" s="108">
        <f t="shared" ref="CQ29:CQ35" si="175">IFERROR(IF(EXACT(VLOOKUP(CI29,OFERTA_0,2,FALSE),CJ29),1,0),0)</f>
        <v>0</v>
      </c>
      <c r="CR29" s="108">
        <f t="shared" ref="CR29:CR35" si="176">IFERROR(IF(EXACT(VLOOKUP(CI29,OFERTA_0,3,FALSE),CK29),1,0),0)</f>
        <v>0</v>
      </c>
      <c r="CS29" s="108">
        <f t="shared" ref="CS29:CS35" si="177">IFERROR(IF(EXACT(VLOOKUP(CI29,OFERTA_0,4,FALSE),CL29),1,0),0)</f>
        <v>0</v>
      </c>
      <c r="CT29" s="108">
        <f t="shared" ref="CT29:CU35" si="178">IFERROR(IF(CM29&lt;=0,0,1),0)</f>
        <v>0</v>
      </c>
      <c r="CU29" s="108">
        <f t="shared" si="178"/>
        <v>0</v>
      </c>
      <c r="CV29" s="108">
        <f t="shared" ref="CV29:CV35" si="179">PRODUCT(CP29:CU29)</f>
        <v>0</v>
      </c>
      <c r="CW29" s="109">
        <f t="shared" ref="CW29:CW35" si="180">ROUND(CN29,0)</f>
        <v>0</v>
      </c>
      <c r="CX29" s="110">
        <f t="shared" ref="CX29:CX35" si="181">CN29-CW29</f>
        <v>0</v>
      </c>
      <c r="DA29" s="358"/>
      <c r="DB29" s="358"/>
      <c r="DC29" s="359"/>
      <c r="DD29" s="339"/>
      <c r="DE29" s="360"/>
      <c r="DF29" s="361"/>
      <c r="DG29" s="362"/>
      <c r="DH29" s="338"/>
      <c r="DI29" s="335">
        <f t="shared" ref="DI29:DI35" si="182">IFERROR(IF(EXACT(VLOOKUP(DB29,OFERTA_0,1,FALSE),DB29),1,0),0)</f>
        <v>0</v>
      </c>
      <c r="DJ29" s="108">
        <f t="shared" ref="DJ29:DJ35" si="183">IFERROR(IF(EXACT(VLOOKUP(DB29,OFERTA_0,2,FALSE),DC29),1,0),0)</f>
        <v>0</v>
      </c>
      <c r="DK29" s="108">
        <f t="shared" ref="DK29:DK35" si="184">IFERROR(IF(EXACT(VLOOKUP(DB29,OFERTA_0,3,FALSE),DD29),1,0),0)</f>
        <v>0</v>
      </c>
      <c r="DL29" s="108">
        <f t="shared" ref="DL29:DL35" si="185">IFERROR(IF(EXACT(VLOOKUP(DB29,OFERTA_0,4,FALSE),DE29),1,0),0)</f>
        <v>0</v>
      </c>
      <c r="DM29" s="108">
        <f t="shared" ref="DM29:DN35" si="186">IFERROR(IF(DF29&lt;=0,0,1),0)</f>
        <v>0</v>
      </c>
      <c r="DN29" s="108">
        <f t="shared" si="186"/>
        <v>0</v>
      </c>
      <c r="DO29" s="108">
        <f t="shared" ref="DO29:DO35" si="187">PRODUCT(DI29:DN29)</f>
        <v>0</v>
      </c>
      <c r="DP29" s="109">
        <f t="shared" ref="DP29:DP35" si="188">ROUND(DG29,0)</f>
        <v>0</v>
      </c>
      <c r="DQ29" s="110">
        <f t="shared" ref="DQ29:DQ35" si="189">DG29-DP29</f>
        <v>0</v>
      </c>
      <c r="DT29" s="358"/>
      <c r="DU29" s="358"/>
      <c r="DV29" s="359"/>
      <c r="DW29" s="339"/>
      <c r="DX29" s="360"/>
      <c r="DY29" s="361"/>
      <c r="DZ29" s="362"/>
      <c r="EA29" s="338"/>
      <c r="EB29" s="335">
        <f t="shared" ref="EB29:EB35" si="190">IFERROR(IF(EXACT(VLOOKUP(DU29,OFERTA_0,1,FALSE),DU29),1,0),0)</f>
        <v>0</v>
      </c>
      <c r="EC29" s="108">
        <f t="shared" ref="EC29:EC35" si="191">IFERROR(IF(EXACT(VLOOKUP(DU29,OFERTA_0,2,FALSE),DV29),1,0),0)</f>
        <v>0</v>
      </c>
      <c r="ED29" s="108">
        <f t="shared" ref="ED29:ED35" si="192">IFERROR(IF(EXACT(VLOOKUP(DU29,OFERTA_0,3,FALSE),DW29),1,0),0)</f>
        <v>0</v>
      </c>
      <c r="EE29" s="108">
        <f t="shared" ref="EE29:EE35" si="193">IFERROR(IF(EXACT(VLOOKUP(DU29,OFERTA_0,4,FALSE),DX29),1,0),0)</f>
        <v>0</v>
      </c>
      <c r="EF29" s="108">
        <f t="shared" ref="EF29:EG35" si="194">IFERROR(IF(DY29&lt;=0,0,1),0)</f>
        <v>0</v>
      </c>
      <c r="EG29" s="108">
        <f t="shared" si="194"/>
        <v>0</v>
      </c>
      <c r="EH29" s="108">
        <f t="shared" ref="EH29:EH35" si="195">PRODUCT(EB29:EG29)</f>
        <v>0</v>
      </c>
      <c r="EI29" s="109">
        <f t="shared" ref="EI29:EI35" si="196">ROUND(DZ29,0)</f>
        <v>0</v>
      </c>
      <c r="EJ29" s="110">
        <f t="shared" ref="EJ29:EJ35" si="197">DZ29-EI29</f>
        <v>0</v>
      </c>
      <c r="EM29" s="358"/>
      <c r="EN29" s="358"/>
      <c r="EO29" s="359"/>
      <c r="EP29" s="339"/>
      <c r="EQ29" s="360"/>
      <c r="ER29" s="361"/>
      <c r="ES29" s="362"/>
      <c r="ET29" s="338"/>
      <c r="EU29" s="335">
        <f t="shared" ref="EU29:EU35" si="198">IFERROR(IF(EXACT(VLOOKUP(EN29,OFERTA_0,1,FALSE),EN29),1,0),0)</f>
        <v>0</v>
      </c>
      <c r="EV29" s="108">
        <f t="shared" ref="EV29:EV35" si="199">IFERROR(IF(EXACT(VLOOKUP(EN29,OFERTA_0,2,FALSE),EO29),1,0),0)</f>
        <v>0</v>
      </c>
      <c r="EW29" s="108">
        <f t="shared" ref="EW29:EW35" si="200">IFERROR(IF(EXACT(VLOOKUP(EN29,OFERTA_0,3,FALSE),EP29),1,0),0)</f>
        <v>0</v>
      </c>
      <c r="EX29" s="108">
        <f t="shared" ref="EX29:EX35" si="201">IFERROR(IF(EXACT(VLOOKUP(EN29,OFERTA_0,4,FALSE),EQ29),1,0),0)</f>
        <v>0</v>
      </c>
      <c r="EY29" s="108">
        <f t="shared" ref="EY29:EZ35" si="202">IFERROR(IF(ER29&lt;=0,0,1),0)</f>
        <v>0</v>
      </c>
      <c r="EZ29" s="108">
        <f t="shared" si="202"/>
        <v>0</v>
      </c>
      <c r="FA29" s="108">
        <f t="shared" ref="FA29:FA35" si="203">PRODUCT(EU29:EZ29)</f>
        <v>0</v>
      </c>
      <c r="FB29" s="109">
        <f t="shared" ref="FB29:FB35" si="204">ROUND(ES29,0)</f>
        <v>0</v>
      </c>
      <c r="FC29" s="110">
        <f t="shared" ref="FC29:FC35" si="205">ES29-FB29</f>
        <v>0</v>
      </c>
      <c r="FF29" s="358"/>
      <c r="FG29" s="358"/>
      <c r="FH29" s="359"/>
      <c r="FI29" s="339"/>
      <c r="FJ29" s="360"/>
      <c r="FK29" s="361"/>
      <c r="FL29" s="362"/>
      <c r="FM29" s="338"/>
      <c r="FN29" s="335">
        <f t="shared" ref="FN29:FN35" si="206">IFERROR(IF(EXACT(VLOOKUP(FG29,OFERTA_0,1,FALSE),FG29),1,0),0)</f>
        <v>0</v>
      </c>
      <c r="FO29" s="108">
        <f t="shared" ref="FO29:FO35" si="207">IFERROR(IF(EXACT(VLOOKUP(FG29,OFERTA_0,2,FALSE),FH29),1,0),0)</f>
        <v>0</v>
      </c>
      <c r="FP29" s="108">
        <f t="shared" ref="FP29:FP35" si="208">IFERROR(IF(EXACT(VLOOKUP(FG29,OFERTA_0,3,FALSE),FI29),1,0),0)</f>
        <v>0</v>
      </c>
      <c r="FQ29" s="108">
        <f t="shared" ref="FQ29:FQ35" si="209">IFERROR(IF(EXACT(VLOOKUP(FG29,OFERTA_0,4,FALSE),FJ29),1,0),0)</f>
        <v>0</v>
      </c>
      <c r="FR29" s="108">
        <f t="shared" ref="FR29:FS35" si="210">IFERROR(IF(FK29&lt;=0,0,1),0)</f>
        <v>0</v>
      </c>
      <c r="FS29" s="108">
        <f t="shared" si="210"/>
        <v>0</v>
      </c>
      <c r="FT29" s="108">
        <f t="shared" ref="FT29:FT35" si="211">PRODUCT(FN29:FS29)</f>
        <v>0</v>
      </c>
      <c r="FU29" s="109">
        <f t="shared" ref="FU29:FU35" si="212">ROUND(FL29,0)</f>
        <v>0</v>
      </c>
      <c r="FV29" s="110">
        <f t="shared" ref="FV29:FV35" si="213">FL29-FU29</f>
        <v>0</v>
      </c>
      <c r="FY29" s="358"/>
      <c r="FZ29" s="358"/>
      <c r="GA29" s="359"/>
      <c r="GB29" s="339"/>
      <c r="GC29" s="360"/>
      <c r="GD29" s="361"/>
      <c r="GE29" s="362"/>
      <c r="GF29" s="338"/>
      <c r="GG29" s="335">
        <f t="shared" ref="GG29:GG35" si="214">IFERROR(IF(EXACT(VLOOKUP(FZ29,OFERTA_0,1,FALSE),FZ29),1,0),0)</f>
        <v>0</v>
      </c>
      <c r="GH29" s="108">
        <f t="shared" ref="GH29:GH35" si="215">IFERROR(IF(EXACT(VLOOKUP(FZ29,OFERTA_0,2,FALSE),GA29),1,0),0)</f>
        <v>0</v>
      </c>
      <c r="GI29" s="108">
        <f t="shared" ref="GI29:GI35" si="216">IFERROR(IF(EXACT(VLOOKUP(FZ29,OFERTA_0,3,FALSE),GB29),1,0),0)</f>
        <v>0</v>
      </c>
      <c r="GJ29" s="108">
        <f t="shared" ref="GJ29:GJ35" si="217">IFERROR(IF(EXACT(VLOOKUP(FZ29,OFERTA_0,4,FALSE),GC29),1,0),0)</f>
        <v>0</v>
      </c>
      <c r="GK29" s="108">
        <f t="shared" ref="GK29:GL35" si="218">IFERROR(IF(GD29&lt;=0,0,1),0)</f>
        <v>0</v>
      </c>
      <c r="GL29" s="108">
        <f t="shared" si="218"/>
        <v>0</v>
      </c>
      <c r="GM29" s="108">
        <f t="shared" ref="GM29:GM35" si="219">PRODUCT(GG29:GL29)</f>
        <v>0</v>
      </c>
      <c r="GN29" s="109">
        <f t="shared" ref="GN29:GN35" si="220">ROUND(GE29,0)</f>
        <v>0</v>
      </c>
      <c r="GO29" s="110">
        <f t="shared" ref="GO29:GO35" si="221">GE29-GN29</f>
        <v>0</v>
      </c>
      <c r="GR29" s="358"/>
      <c r="GS29" s="358"/>
      <c r="GT29" s="359"/>
      <c r="GU29" s="339"/>
      <c r="GV29" s="360"/>
      <c r="GW29" s="361"/>
      <c r="GX29" s="362"/>
      <c r="GY29" s="338"/>
      <c r="GZ29" s="335">
        <f t="shared" ref="GZ29:GZ35" si="222">IFERROR(IF(EXACT(VLOOKUP(GS29,OFERTA_0,1,FALSE),GS29),1,0),0)</f>
        <v>0</v>
      </c>
      <c r="HA29" s="108">
        <f t="shared" ref="HA29:HA35" si="223">IFERROR(IF(EXACT(VLOOKUP(GS29,OFERTA_0,2,FALSE),GT29),1,0),0)</f>
        <v>0</v>
      </c>
      <c r="HB29" s="108">
        <f t="shared" ref="HB29:HB35" si="224">IFERROR(IF(EXACT(VLOOKUP(GS29,OFERTA_0,3,FALSE),GU29),1,0),0)</f>
        <v>0</v>
      </c>
      <c r="HC29" s="108">
        <f t="shared" ref="HC29:HC35" si="225">IFERROR(IF(EXACT(VLOOKUP(GS29,OFERTA_0,4,FALSE),GV29),1,0),0)</f>
        <v>0</v>
      </c>
      <c r="HD29" s="108">
        <f t="shared" ref="HD29:HE35" si="226">IFERROR(IF(GW29&lt;=0,0,1),0)</f>
        <v>0</v>
      </c>
      <c r="HE29" s="108">
        <f t="shared" si="226"/>
        <v>0</v>
      </c>
      <c r="HF29" s="108">
        <f t="shared" ref="HF29:HF35" si="227">PRODUCT(GZ29:HE29)</f>
        <v>0</v>
      </c>
      <c r="HG29" s="109">
        <f t="shared" ref="HG29:HG35" si="228">ROUND(GX29,0)</f>
        <v>0</v>
      </c>
      <c r="HH29" s="110">
        <f t="shared" ref="HH29:HH35" si="229">GX29-HG29</f>
        <v>0</v>
      </c>
      <c r="HK29" s="358"/>
      <c r="HL29" s="358"/>
      <c r="HM29" s="359"/>
      <c r="HN29" s="339"/>
      <c r="HO29" s="360"/>
      <c r="HP29" s="361"/>
      <c r="HQ29" s="362"/>
      <c r="HR29" s="338"/>
      <c r="HS29" s="335">
        <f t="shared" ref="HS29:HS35" si="230">IFERROR(IF(EXACT(VLOOKUP(HL29,OFERTA_0,1,FALSE),HL29),1,0),0)</f>
        <v>0</v>
      </c>
      <c r="HT29" s="108">
        <f t="shared" ref="HT29:HT35" si="231">IFERROR(IF(EXACT(VLOOKUP(HL29,OFERTA_0,2,FALSE),HM29),1,0),0)</f>
        <v>0</v>
      </c>
      <c r="HU29" s="108">
        <f t="shared" ref="HU29:HU35" si="232">IFERROR(IF(EXACT(VLOOKUP(HL29,OFERTA_0,3,FALSE),HN29),1,0),0)</f>
        <v>0</v>
      </c>
      <c r="HV29" s="108">
        <f t="shared" ref="HV29:HV35" si="233">IFERROR(IF(EXACT(VLOOKUP(HL29,OFERTA_0,4,FALSE),HO29),1,0),0)</f>
        <v>0</v>
      </c>
      <c r="HW29" s="108">
        <f t="shared" ref="HW29:HX35" si="234">IFERROR(IF(HP29&lt;=0,0,1),0)</f>
        <v>0</v>
      </c>
      <c r="HX29" s="108">
        <f t="shared" si="234"/>
        <v>0</v>
      </c>
      <c r="HY29" s="108">
        <f t="shared" ref="HY29:HY35" si="235">PRODUCT(HS29:HX29)</f>
        <v>0</v>
      </c>
      <c r="HZ29" s="109">
        <f t="shared" ref="HZ29:HZ35" si="236">ROUND(HQ29,0)</f>
        <v>0</v>
      </c>
      <c r="IA29" s="110">
        <f t="shared" ref="IA29:IA35" si="237">HQ29-HZ29</f>
        <v>0</v>
      </c>
      <c r="ID29" s="358"/>
      <c r="IE29" s="358"/>
      <c r="IF29" s="359"/>
      <c r="IG29" s="339"/>
      <c r="IH29" s="360"/>
      <c r="II29" s="361"/>
      <c r="IJ29" s="362"/>
      <c r="IK29" s="338"/>
      <c r="IL29" s="335">
        <f t="shared" ref="IL29:IL35" si="238">IFERROR(IF(EXACT(VLOOKUP(IE29,OFERTA_0,1,FALSE),IE29),1,0),0)</f>
        <v>0</v>
      </c>
      <c r="IM29" s="108">
        <f t="shared" ref="IM29:IM35" si="239">IFERROR(IF(EXACT(VLOOKUP(IE29,OFERTA_0,2,FALSE),IF29),1,0),0)</f>
        <v>0</v>
      </c>
      <c r="IN29" s="108">
        <f t="shared" ref="IN29:IN35" si="240">IFERROR(IF(EXACT(VLOOKUP(IE29,OFERTA_0,3,FALSE),IG29),1,0),0)</f>
        <v>0</v>
      </c>
      <c r="IO29" s="108">
        <f t="shared" ref="IO29:IO35" si="241">IFERROR(IF(EXACT(VLOOKUP(IE29,OFERTA_0,4,FALSE),IH29),1,0),0)</f>
        <v>0</v>
      </c>
      <c r="IP29" s="108">
        <f t="shared" ref="IP29:IQ35" si="242">IFERROR(IF(II29&lt;=0,0,1),0)</f>
        <v>0</v>
      </c>
      <c r="IQ29" s="108">
        <f t="shared" si="242"/>
        <v>0</v>
      </c>
      <c r="IR29" s="108">
        <f t="shared" ref="IR29:IR35" si="243">PRODUCT(IL29:IQ29)</f>
        <v>0</v>
      </c>
      <c r="IS29" s="109">
        <f t="shared" ref="IS29:IS35" si="244">ROUND(IJ29,0)</f>
        <v>0</v>
      </c>
      <c r="IT29" s="110">
        <f t="shared" ref="IT29:IT35" si="245">IJ29-IS29</f>
        <v>0</v>
      </c>
      <c r="IV29" s="358"/>
      <c r="IW29" s="358"/>
      <c r="IX29" s="359"/>
      <c r="IY29" s="339"/>
      <c r="IZ29" s="360"/>
      <c r="JA29" s="361"/>
      <c r="JB29" s="362"/>
      <c r="JC29" s="338"/>
      <c r="JD29" s="338"/>
      <c r="JE29" s="335">
        <f t="shared" ref="JE29:JE35" si="246">IFERROR(IF(EXACT(VLOOKUP(IX29,OFERTA_0,1,FALSE),IX29),1,0),0)</f>
        <v>0</v>
      </c>
      <c r="JF29" s="108">
        <f t="shared" ref="JF29:JF35" si="247">IFERROR(IF(EXACT(VLOOKUP(IX29,OFERTA_0,2,FALSE),IY29),1,0),0)</f>
        <v>0</v>
      </c>
      <c r="JG29" s="108">
        <f t="shared" ref="JG29:JG35" si="248">IFERROR(IF(EXACT(VLOOKUP(IX29,OFERTA_0,3,FALSE),IZ29),1,0),0)</f>
        <v>0</v>
      </c>
      <c r="JH29" s="108">
        <f t="shared" ref="JH29:JH35" si="249">IFERROR(IF(EXACT(VLOOKUP(IX29,OFERTA_0,4,FALSE),JA29),1,0),0)</f>
        <v>0</v>
      </c>
      <c r="JI29" s="108">
        <f t="shared" ref="JI29:JJ35" si="250">IFERROR(IF(JB29&lt;=0,0,1),0)</f>
        <v>0</v>
      </c>
      <c r="JJ29" s="108">
        <f t="shared" si="250"/>
        <v>0</v>
      </c>
      <c r="JK29" s="108">
        <f t="shared" ref="JK29:JK35" si="251">PRODUCT(JE29:JJ29)</f>
        <v>0</v>
      </c>
      <c r="JL29" s="109">
        <f t="shared" ref="JL29:JL35" si="252">ROUND(JC29,0)</f>
        <v>0</v>
      </c>
      <c r="JM29" s="110">
        <f t="shared" ref="JM29:JM35" si="253">JC29-JL29</f>
        <v>0</v>
      </c>
    </row>
    <row r="30" spans="2:273" ht="31.5" x14ac:dyDescent="0.25">
      <c r="B30" s="384" t="str">
        <f t="shared" si="22"/>
        <v>NR</v>
      </c>
      <c r="C30" s="385" t="s">
        <v>282</v>
      </c>
      <c r="D30" s="398" t="s">
        <v>283</v>
      </c>
      <c r="E30" s="387" t="s">
        <v>248</v>
      </c>
      <c r="F30" s="392" t="s">
        <v>249</v>
      </c>
      <c r="G30" s="395">
        <v>4466</v>
      </c>
      <c r="H30" s="388" t="s">
        <v>241</v>
      </c>
      <c r="I30" s="394">
        <v>2</v>
      </c>
      <c r="J30" s="390">
        <v>0</v>
      </c>
      <c r="K30" s="391">
        <f t="shared" si="23"/>
        <v>0</v>
      </c>
      <c r="N30" s="384" t="str">
        <f t="shared" si="24"/>
        <v>NR</v>
      </c>
      <c r="O30" s="385" t="s">
        <v>282</v>
      </c>
      <c r="P30" s="398" t="s">
        <v>283</v>
      </c>
      <c r="Q30" s="387" t="s">
        <v>248</v>
      </c>
      <c r="R30" s="392" t="s">
        <v>249</v>
      </c>
      <c r="S30" s="395">
        <v>4466</v>
      </c>
      <c r="T30" s="388" t="s">
        <v>241</v>
      </c>
      <c r="U30" s="394">
        <v>2</v>
      </c>
      <c r="V30" s="390">
        <v>535000</v>
      </c>
      <c r="W30" s="391">
        <f t="shared" si="43"/>
        <v>1070000</v>
      </c>
      <c r="X30" s="335">
        <f t="shared" si="0"/>
        <v>1</v>
      </c>
      <c r="Y30" s="108">
        <f t="shared" si="1"/>
        <v>1</v>
      </c>
      <c r="Z30" s="108">
        <f t="shared" si="2"/>
        <v>1</v>
      </c>
      <c r="AA30" s="108">
        <f t="shared" si="3"/>
        <v>1</v>
      </c>
      <c r="AB30" s="108">
        <f t="shared" si="4"/>
        <v>1</v>
      </c>
      <c r="AC30" s="108">
        <f t="shared" si="5"/>
        <v>1</v>
      </c>
      <c r="AD30" s="108">
        <f t="shared" si="6"/>
        <v>1</v>
      </c>
      <c r="AE30" s="108">
        <f t="shared" si="25"/>
        <v>1</v>
      </c>
      <c r="AF30" s="108">
        <f t="shared" si="26"/>
        <v>1</v>
      </c>
      <c r="AG30" s="108">
        <f t="shared" si="27"/>
        <v>1</v>
      </c>
      <c r="AH30" s="109">
        <f t="shared" si="28"/>
        <v>1070000</v>
      </c>
      <c r="AI30" s="110">
        <f t="shared" si="29"/>
        <v>0</v>
      </c>
      <c r="AL30" s="469" t="str">
        <f t="shared" si="7"/>
        <v>NR</v>
      </c>
      <c r="AM30" s="470" t="s">
        <v>282</v>
      </c>
      <c r="AN30" s="483" t="s">
        <v>283</v>
      </c>
      <c r="AO30" s="472" t="s">
        <v>248</v>
      </c>
      <c r="AP30" s="477" t="s">
        <v>249</v>
      </c>
      <c r="AQ30" s="480">
        <v>4466</v>
      </c>
      <c r="AR30" s="473" t="s">
        <v>241</v>
      </c>
      <c r="AS30" s="479">
        <v>2</v>
      </c>
      <c r="AT30" s="475">
        <v>208174.44999999998</v>
      </c>
      <c r="AU30" s="476">
        <f t="shared" si="30"/>
        <v>416348.89999999997</v>
      </c>
      <c r="AV30" s="335">
        <f t="shared" si="8"/>
        <v>1</v>
      </c>
      <c r="AW30" s="108">
        <f t="shared" si="9"/>
        <v>1</v>
      </c>
      <c r="AX30" s="108">
        <f t="shared" si="10"/>
        <v>1</v>
      </c>
      <c r="AY30" s="108">
        <f t="shared" si="11"/>
        <v>1</v>
      </c>
      <c r="AZ30" s="108">
        <f t="shared" si="12"/>
        <v>1</v>
      </c>
      <c r="BA30" s="108">
        <f t="shared" si="13"/>
        <v>1</v>
      </c>
      <c r="BB30" s="108">
        <f t="shared" si="14"/>
        <v>1</v>
      </c>
      <c r="BC30" s="108">
        <f t="shared" si="31"/>
        <v>1</v>
      </c>
      <c r="BD30" s="108">
        <f t="shared" si="32"/>
        <v>1</v>
      </c>
      <c r="BE30" s="108">
        <f t="shared" si="33"/>
        <v>1</v>
      </c>
      <c r="BF30" s="109">
        <f t="shared" si="34"/>
        <v>416349</v>
      </c>
      <c r="BG30" s="110">
        <f t="shared" si="35"/>
        <v>-0.1000000000349246</v>
      </c>
      <c r="BJ30" s="384" t="str">
        <f t="shared" si="36"/>
        <v>NR</v>
      </c>
      <c r="BK30" s="385" t="s">
        <v>282</v>
      </c>
      <c r="BL30" s="398" t="s">
        <v>283</v>
      </c>
      <c r="BM30" s="387" t="s">
        <v>248</v>
      </c>
      <c r="BN30" s="392" t="s">
        <v>249</v>
      </c>
      <c r="BO30" s="395">
        <v>4466</v>
      </c>
      <c r="BP30" s="388" t="s">
        <v>241</v>
      </c>
      <c r="BQ30" s="394">
        <v>2</v>
      </c>
      <c r="BR30" s="390">
        <v>280000</v>
      </c>
      <c r="BS30" s="391">
        <f t="shared" si="37"/>
        <v>560000</v>
      </c>
      <c r="BT30" s="335">
        <f t="shared" si="15"/>
        <v>1</v>
      </c>
      <c r="BU30" s="108">
        <f t="shared" si="16"/>
        <v>1</v>
      </c>
      <c r="BV30" s="108">
        <f t="shared" si="17"/>
        <v>1</v>
      </c>
      <c r="BW30" s="108">
        <f t="shared" si="18"/>
        <v>1</v>
      </c>
      <c r="BX30" s="108">
        <f t="shared" si="19"/>
        <v>1</v>
      </c>
      <c r="BY30" s="108">
        <f t="shared" si="20"/>
        <v>1</v>
      </c>
      <c r="BZ30" s="108">
        <f t="shared" si="21"/>
        <v>1</v>
      </c>
      <c r="CA30" s="108">
        <f t="shared" si="38"/>
        <v>1</v>
      </c>
      <c r="CB30" s="108">
        <f t="shared" si="39"/>
        <v>1</v>
      </c>
      <c r="CC30" s="108">
        <f t="shared" si="40"/>
        <v>1</v>
      </c>
      <c r="CD30" s="109">
        <f t="shared" si="41"/>
        <v>560000</v>
      </c>
      <c r="CE30" s="110">
        <f t="shared" si="42"/>
        <v>0</v>
      </c>
      <c r="CH30" s="358"/>
      <c r="CI30" s="358"/>
      <c r="CJ30" s="359"/>
      <c r="CK30" s="339"/>
      <c r="CL30" s="360"/>
      <c r="CM30" s="361"/>
      <c r="CN30" s="362"/>
      <c r="CO30" s="338"/>
      <c r="CP30" s="335">
        <f t="shared" si="174"/>
        <v>0</v>
      </c>
      <c r="CQ30" s="108">
        <f t="shared" si="175"/>
        <v>0</v>
      </c>
      <c r="CR30" s="108">
        <f t="shared" si="176"/>
        <v>0</v>
      </c>
      <c r="CS30" s="108">
        <f t="shared" si="177"/>
        <v>0</v>
      </c>
      <c r="CT30" s="108">
        <f t="shared" si="178"/>
        <v>0</v>
      </c>
      <c r="CU30" s="108">
        <f t="shared" si="178"/>
        <v>0</v>
      </c>
      <c r="CV30" s="108">
        <f t="shared" si="179"/>
        <v>0</v>
      </c>
      <c r="CW30" s="109">
        <f t="shared" si="180"/>
        <v>0</v>
      </c>
      <c r="CX30" s="110">
        <f t="shared" si="181"/>
        <v>0</v>
      </c>
      <c r="DA30" s="358"/>
      <c r="DB30" s="358"/>
      <c r="DC30" s="359"/>
      <c r="DD30" s="339"/>
      <c r="DE30" s="360"/>
      <c r="DF30" s="361"/>
      <c r="DG30" s="362"/>
      <c r="DH30" s="338"/>
      <c r="DI30" s="335">
        <f t="shared" si="182"/>
        <v>0</v>
      </c>
      <c r="DJ30" s="108">
        <f t="shared" si="183"/>
        <v>0</v>
      </c>
      <c r="DK30" s="108">
        <f t="shared" si="184"/>
        <v>0</v>
      </c>
      <c r="DL30" s="108">
        <f t="shared" si="185"/>
        <v>0</v>
      </c>
      <c r="DM30" s="108">
        <f t="shared" si="186"/>
        <v>0</v>
      </c>
      <c r="DN30" s="108">
        <f t="shared" si="186"/>
        <v>0</v>
      </c>
      <c r="DO30" s="108">
        <f t="shared" si="187"/>
        <v>0</v>
      </c>
      <c r="DP30" s="109">
        <f t="shared" si="188"/>
        <v>0</v>
      </c>
      <c r="DQ30" s="110">
        <f t="shared" si="189"/>
        <v>0</v>
      </c>
      <c r="DT30" s="358"/>
      <c r="DU30" s="358"/>
      <c r="DV30" s="359"/>
      <c r="DW30" s="339"/>
      <c r="DX30" s="360"/>
      <c r="DY30" s="361"/>
      <c r="DZ30" s="362"/>
      <c r="EA30" s="338"/>
      <c r="EB30" s="335">
        <f t="shared" si="190"/>
        <v>0</v>
      </c>
      <c r="EC30" s="108">
        <f t="shared" si="191"/>
        <v>0</v>
      </c>
      <c r="ED30" s="108">
        <f t="shared" si="192"/>
        <v>0</v>
      </c>
      <c r="EE30" s="108">
        <f t="shared" si="193"/>
        <v>0</v>
      </c>
      <c r="EF30" s="108">
        <f t="shared" si="194"/>
        <v>0</v>
      </c>
      <c r="EG30" s="108">
        <f t="shared" si="194"/>
        <v>0</v>
      </c>
      <c r="EH30" s="108">
        <f t="shared" si="195"/>
        <v>0</v>
      </c>
      <c r="EI30" s="109">
        <f t="shared" si="196"/>
        <v>0</v>
      </c>
      <c r="EJ30" s="110">
        <f t="shared" si="197"/>
        <v>0</v>
      </c>
      <c r="EM30" s="358"/>
      <c r="EN30" s="358"/>
      <c r="EO30" s="359"/>
      <c r="EP30" s="339"/>
      <c r="EQ30" s="360"/>
      <c r="ER30" s="361"/>
      <c r="ES30" s="362"/>
      <c r="ET30" s="338"/>
      <c r="EU30" s="335">
        <f t="shared" si="198"/>
        <v>0</v>
      </c>
      <c r="EV30" s="108">
        <f t="shared" si="199"/>
        <v>0</v>
      </c>
      <c r="EW30" s="108">
        <f t="shared" si="200"/>
        <v>0</v>
      </c>
      <c r="EX30" s="108">
        <f t="shared" si="201"/>
        <v>0</v>
      </c>
      <c r="EY30" s="108">
        <f t="shared" si="202"/>
        <v>0</v>
      </c>
      <c r="EZ30" s="108">
        <f t="shared" si="202"/>
        <v>0</v>
      </c>
      <c r="FA30" s="108">
        <f t="shared" si="203"/>
        <v>0</v>
      </c>
      <c r="FB30" s="109">
        <f t="shared" si="204"/>
        <v>0</v>
      </c>
      <c r="FC30" s="110">
        <f t="shared" si="205"/>
        <v>0</v>
      </c>
      <c r="FF30" s="358"/>
      <c r="FG30" s="358"/>
      <c r="FH30" s="359"/>
      <c r="FI30" s="339"/>
      <c r="FJ30" s="360"/>
      <c r="FK30" s="361"/>
      <c r="FL30" s="362"/>
      <c r="FM30" s="338"/>
      <c r="FN30" s="335">
        <f t="shared" si="206"/>
        <v>0</v>
      </c>
      <c r="FO30" s="108">
        <f t="shared" si="207"/>
        <v>0</v>
      </c>
      <c r="FP30" s="108">
        <f t="shared" si="208"/>
        <v>0</v>
      </c>
      <c r="FQ30" s="108">
        <f t="shared" si="209"/>
        <v>0</v>
      </c>
      <c r="FR30" s="108">
        <f t="shared" si="210"/>
        <v>0</v>
      </c>
      <c r="FS30" s="108">
        <f t="shared" si="210"/>
        <v>0</v>
      </c>
      <c r="FT30" s="108">
        <f t="shared" si="211"/>
        <v>0</v>
      </c>
      <c r="FU30" s="109">
        <f t="shared" si="212"/>
        <v>0</v>
      </c>
      <c r="FV30" s="110">
        <f t="shared" si="213"/>
        <v>0</v>
      </c>
      <c r="FY30" s="358"/>
      <c r="FZ30" s="358"/>
      <c r="GA30" s="359"/>
      <c r="GB30" s="339"/>
      <c r="GC30" s="360"/>
      <c r="GD30" s="361"/>
      <c r="GE30" s="362"/>
      <c r="GF30" s="338"/>
      <c r="GG30" s="335">
        <f t="shared" si="214"/>
        <v>0</v>
      </c>
      <c r="GH30" s="108">
        <f t="shared" si="215"/>
        <v>0</v>
      </c>
      <c r="GI30" s="108">
        <f t="shared" si="216"/>
        <v>0</v>
      </c>
      <c r="GJ30" s="108">
        <f t="shared" si="217"/>
        <v>0</v>
      </c>
      <c r="GK30" s="108">
        <f t="shared" si="218"/>
        <v>0</v>
      </c>
      <c r="GL30" s="108">
        <f t="shared" si="218"/>
        <v>0</v>
      </c>
      <c r="GM30" s="108">
        <f t="shared" si="219"/>
        <v>0</v>
      </c>
      <c r="GN30" s="109">
        <f t="shared" si="220"/>
        <v>0</v>
      </c>
      <c r="GO30" s="110">
        <f t="shared" si="221"/>
        <v>0</v>
      </c>
      <c r="GR30" s="358"/>
      <c r="GS30" s="358"/>
      <c r="GT30" s="359"/>
      <c r="GU30" s="339"/>
      <c r="GV30" s="360"/>
      <c r="GW30" s="361"/>
      <c r="GX30" s="362"/>
      <c r="GY30" s="338"/>
      <c r="GZ30" s="335">
        <f t="shared" si="222"/>
        <v>0</v>
      </c>
      <c r="HA30" s="108">
        <f t="shared" si="223"/>
        <v>0</v>
      </c>
      <c r="HB30" s="108">
        <f t="shared" si="224"/>
        <v>0</v>
      </c>
      <c r="HC30" s="108">
        <f t="shared" si="225"/>
        <v>0</v>
      </c>
      <c r="HD30" s="108">
        <f t="shared" si="226"/>
        <v>0</v>
      </c>
      <c r="HE30" s="108">
        <f t="shared" si="226"/>
        <v>0</v>
      </c>
      <c r="HF30" s="108">
        <f t="shared" si="227"/>
        <v>0</v>
      </c>
      <c r="HG30" s="109">
        <f t="shared" si="228"/>
        <v>0</v>
      </c>
      <c r="HH30" s="110">
        <f t="shared" si="229"/>
        <v>0</v>
      </c>
      <c r="HK30" s="358"/>
      <c r="HL30" s="358"/>
      <c r="HM30" s="359"/>
      <c r="HN30" s="339"/>
      <c r="HO30" s="360"/>
      <c r="HP30" s="361"/>
      <c r="HQ30" s="362"/>
      <c r="HR30" s="338"/>
      <c r="HS30" s="335">
        <f t="shared" si="230"/>
        <v>0</v>
      </c>
      <c r="HT30" s="108">
        <f t="shared" si="231"/>
        <v>0</v>
      </c>
      <c r="HU30" s="108">
        <f t="shared" si="232"/>
        <v>0</v>
      </c>
      <c r="HV30" s="108">
        <f t="shared" si="233"/>
        <v>0</v>
      </c>
      <c r="HW30" s="108">
        <f t="shared" si="234"/>
        <v>0</v>
      </c>
      <c r="HX30" s="108">
        <f t="shared" si="234"/>
        <v>0</v>
      </c>
      <c r="HY30" s="108">
        <f t="shared" si="235"/>
        <v>0</v>
      </c>
      <c r="HZ30" s="109">
        <f t="shared" si="236"/>
        <v>0</v>
      </c>
      <c r="IA30" s="110">
        <f t="shared" si="237"/>
        <v>0</v>
      </c>
      <c r="ID30" s="358"/>
      <c r="IE30" s="358"/>
      <c r="IF30" s="359"/>
      <c r="IG30" s="339"/>
      <c r="IH30" s="360"/>
      <c r="II30" s="361"/>
      <c r="IJ30" s="362"/>
      <c r="IK30" s="338"/>
      <c r="IL30" s="335">
        <f t="shared" si="238"/>
        <v>0</v>
      </c>
      <c r="IM30" s="108">
        <f t="shared" si="239"/>
        <v>0</v>
      </c>
      <c r="IN30" s="108">
        <f t="shared" si="240"/>
        <v>0</v>
      </c>
      <c r="IO30" s="108">
        <f t="shared" si="241"/>
        <v>0</v>
      </c>
      <c r="IP30" s="108">
        <f t="shared" si="242"/>
        <v>0</v>
      </c>
      <c r="IQ30" s="108">
        <f t="shared" si="242"/>
        <v>0</v>
      </c>
      <c r="IR30" s="108">
        <f t="shared" si="243"/>
        <v>0</v>
      </c>
      <c r="IS30" s="109">
        <f t="shared" si="244"/>
        <v>0</v>
      </c>
      <c r="IT30" s="110">
        <f t="shared" si="245"/>
        <v>0</v>
      </c>
      <c r="IV30" s="358"/>
      <c r="IW30" s="358"/>
      <c r="IX30" s="359"/>
      <c r="IY30" s="339"/>
      <c r="IZ30" s="360"/>
      <c r="JA30" s="361"/>
      <c r="JB30" s="362"/>
      <c r="JC30" s="338"/>
      <c r="JD30" s="338"/>
      <c r="JE30" s="335">
        <f t="shared" si="246"/>
        <v>0</v>
      </c>
      <c r="JF30" s="108">
        <f t="shared" si="247"/>
        <v>0</v>
      </c>
      <c r="JG30" s="108">
        <f t="shared" si="248"/>
        <v>0</v>
      </c>
      <c r="JH30" s="108">
        <f t="shared" si="249"/>
        <v>0</v>
      </c>
      <c r="JI30" s="108">
        <f t="shared" si="250"/>
        <v>0</v>
      </c>
      <c r="JJ30" s="108">
        <f t="shared" si="250"/>
        <v>0</v>
      </c>
      <c r="JK30" s="108">
        <f t="shared" si="251"/>
        <v>0</v>
      </c>
      <c r="JL30" s="109">
        <f t="shared" si="252"/>
        <v>0</v>
      </c>
      <c r="JM30" s="110">
        <f t="shared" si="253"/>
        <v>0</v>
      </c>
    </row>
    <row r="31" spans="2:273" ht="31.5" x14ac:dyDescent="0.25">
      <c r="B31" s="384" t="str">
        <f t="shared" si="22"/>
        <v>NR</v>
      </c>
      <c r="C31" s="385" t="s">
        <v>284</v>
      </c>
      <c r="D31" s="398" t="s">
        <v>285</v>
      </c>
      <c r="E31" s="387" t="s">
        <v>248</v>
      </c>
      <c r="F31" s="392" t="s">
        <v>249</v>
      </c>
      <c r="G31" s="395">
        <v>2233</v>
      </c>
      <c r="H31" s="388" t="s">
        <v>241</v>
      </c>
      <c r="I31" s="394">
        <v>2</v>
      </c>
      <c r="J31" s="390">
        <v>0</v>
      </c>
      <c r="K31" s="391">
        <f t="shared" si="23"/>
        <v>0</v>
      </c>
      <c r="N31" s="384" t="str">
        <f t="shared" si="24"/>
        <v>NR</v>
      </c>
      <c r="O31" s="385" t="s">
        <v>284</v>
      </c>
      <c r="P31" s="398" t="s">
        <v>285</v>
      </c>
      <c r="Q31" s="387" t="s">
        <v>248</v>
      </c>
      <c r="R31" s="392" t="s">
        <v>249</v>
      </c>
      <c r="S31" s="395">
        <v>2233</v>
      </c>
      <c r="T31" s="388" t="s">
        <v>241</v>
      </c>
      <c r="U31" s="394">
        <v>2</v>
      </c>
      <c r="V31" s="390">
        <v>535000</v>
      </c>
      <c r="W31" s="391">
        <f t="shared" si="43"/>
        <v>1070000</v>
      </c>
      <c r="X31" s="335">
        <f t="shared" si="0"/>
        <v>1</v>
      </c>
      <c r="Y31" s="108">
        <f t="shared" si="1"/>
        <v>1</v>
      </c>
      <c r="Z31" s="108">
        <f t="shared" si="2"/>
        <v>1</v>
      </c>
      <c r="AA31" s="108">
        <f t="shared" si="3"/>
        <v>1</v>
      </c>
      <c r="AB31" s="108">
        <f t="shared" si="4"/>
        <v>1</v>
      </c>
      <c r="AC31" s="108">
        <f t="shared" si="5"/>
        <v>1</v>
      </c>
      <c r="AD31" s="108">
        <f t="shared" si="6"/>
        <v>1</v>
      </c>
      <c r="AE31" s="108">
        <f t="shared" si="25"/>
        <v>1</v>
      </c>
      <c r="AF31" s="108">
        <f t="shared" si="26"/>
        <v>1</v>
      </c>
      <c r="AG31" s="108">
        <f t="shared" si="27"/>
        <v>1</v>
      </c>
      <c r="AH31" s="109">
        <f t="shared" si="28"/>
        <v>1070000</v>
      </c>
      <c r="AI31" s="110">
        <f t="shared" si="29"/>
        <v>0</v>
      </c>
      <c r="AL31" s="469" t="str">
        <f t="shared" si="7"/>
        <v>NR</v>
      </c>
      <c r="AM31" s="470" t="s">
        <v>284</v>
      </c>
      <c r="AN31" s="483" t="s">
        <v>285</v>
      </c>
      <c r="AO31" s="472" t="s">
        <v>248</v>
      </c>
      <c r="AP31" s="477" t="s">
        <v>249</v>
      </c>
      <c r="AQ31" s="480">
        <v>2233</v>
      </c>
      <c r="AR31" s="473" t="s">
        <v>241</v>
      </c>
      <c r="AS31" s="479">
        <v>2</v>
      </c>
      <c r="AT31" s="475">
        <v>143802.44999999998</v>
      </c>
      <c r="AU31" s="476">
        <f t="shared" si="30"/>
        <v>287604.89999999997</v>
      </c>
      <c r="AV31" s="335">
        <f t="shared" si="8"/>
        <v>1</v>
      </c>
      <c r="AW31" s="108">
        <f t="shared" si="9"/>
        <v>1</v>
      </c>
      <c r="AX31" s="108">
        <f t="shared" si="10"/>
        <v>1</v>
      </c>
      <c r="AY31" s="108">
        <f t="shared" si="11"/>
        <v>1</v>
      </c>
      <c r="AZ31" s="108">
        <f t="shared" si="12"/>
        <v>1</v>
      </c>
      <c r="BA31" s="108">
        <f t="shared" si="13"/>
        <v>1</v>
      </c>
      <c r="BB31" s="108">
        <f t="shared" si="14"/>
        <v>1</v>
      </c>
      <c r="BC31" s="108">
        <f t="shared" si="31"/>
        <v>1</v>
      </c>
      <c r="BD31" s="108">
        <f t="shared" si="32"/>
        <v>1</v>
      </c>
      <c r="BE31" s="108">
        <f t="shared" si="33"/>
        <v>1</v>
      </c>
      <c r="BF31" s="109">
        <f t="shared" si="34"/>
        <v>287605</v>
      </c>
      <c r="BG31" s="110">
        <f t="shared" si="35"/>
        <v>-0.1000000000349246</v>
      </c>
      <c r="BJ31" s="384" t="str">
        <f t="shared" si="36"/>
        <v>NR</v>
      </c>
      <c r="BK31" s="385" t="s">
        <v>284</v>
      </c>
      <c r="BL31" s="398" t="s">
        <v>285</v>
      </c>
      <c r="BM31" s="387" t="s">
        <v>248</v>
      </c>
      <c r="BN31" s="392" t="s">
        <v>249</v>
      </c>
      <c r="BO31" s="395">
        <v>2233</v>
      </c>
      <c r="BP31" s="388" t="s">
        <v>241</v>
      </c>
      <c r="BQ31" s="394">
        <v>2</v>
      </c>
      <c r="BR31" s="390">
        <v>280000</v>
      </c>
      <c r="BS31" s="391">
        <f t="shared" si="37"/>
        <v>560000</v>
      </c>
      <c r="BT31" s="335">
        <f t="shared" si="15"/>
        <v>1</v>
      </c>
      <c r="BU31" s="108">
        <f t="shared" si="16"/>
        <v>1</v>
      </c>
      <c r="BV31" s="108">
        <f t="shared" si="17"/>
        <v>1</v>
      </c>
      <c r="BW31" s="108">
        <f t="shared" si="18"/>
        <v>1</v>
      </c>
      <c r="BX31" s="108">
        <f t="shared" si="19"/>
        <v>1</v>
      </c>
      <c r="BY31" s="108">
        <f t="shared" si="20"/>
        <v>1</v>
      </c>
      <c r="BZ31" s="108">
        <f t="shared" si="21"/>
        <v>1</v>
      </c>
      <c r="CA31" s="108">
        <f t="shared" si="38"/>
        <v>1</v>
      </c>
      <c r="CB31" s="108">
        <f t="shared" si="39"/>
        <v>1</v>
      </c>
      <c r="CC31" s="108">
        <f t="shared" si="40"/>
        <v>1</v>
      </c>
      <c r="CD31" s="109">
        <f t="shared" si="41"/>
        <v>560000</v>
      </c>
      <c r="CE31" s="110">
        <f t="shared" si="42"/>
        <v>0</v>
      </c>
      <c r="CH31" s="358"/>
      <c r="CI31" s="358"/>
      <c r="CJ31" s="359"/>
      <c r="CK31" s="339"/>
      <c r="CL31" s="360"/>
      <c r="CM31" s="361"/>
      <c r="CN31" s="362"/>
      <c r="CO31" s="338"/>
      <c r="CP31" s="335">
        <f t="shared" si="174"/>
        <v>0</v>
      </c>
      <c r="CQ31" s="108">
        <f t="shared" si="175"/>
        <v>0</v>
      </c>
      <c r="CR31" s="108">
        <f t="shared" si="176"/>
        <v>0</v>
      </c>
      <c r="CS31" s="108">
        <f t="shared" si="177"/>
        <v>0</v>
      </c>
      <c r="CT31" s="108">
        <f t="shared" si="178"/>
        <v>0</v>
      </c>
      <c r="CU31" s="108">
        <f t="shared" si="178"/>
        <v>0</v>
      </c>
      <c r="CV31" s="108">
        <f t="shared" si="179"/>
        <v>0</v>
      </c>
      <c r="CW31" s="109">
        <f t="shared" si="180"/>
        <v>0</v>
      </c>
      <c r="CX31" s="110">
        <f t="shared" si="181"/>
        <v>0</v>
      </c>
      <c r="DA31" s="358"/>
      <c r="DB31" s="358"/>
      <c r="DC31" s="359"/>
      <c r="DD31" s="339"/>
      <c r="DE31" s="360"/>
      <c r="DF31" s="361"/>
      <c r="DG31" s="362"/>
      <c r="DH31" s="338"/>
      <c r="DI31" s="335">
        <f t="shared" si="182"/>
        <v>0</v>
      </c>
      <c r="DJ31" s="108">
        <f t="shared" si="183"/>
        <v>0</v>
      </c>
      <c r="DK31" s="108">
        <f t="shared" si="184"/>
        <v>0</v>
      </c>
      <c r="DL31" s="108">
        <f t="shared" si="185"/>
        <v>0</v>
      </c>
      <c r="DM31" s="108">
        <f t="shared" si="186"/>
        <v>0</v>
      </c>
      <c r="DN31" s="108">
        <f t="shared" si="186"/>
        <v>0</v>
      </c>
      <c r="DO31" s="108">
        <f t="shared" si="187"/>
        <v>0</v>
      </c>
      <c r="DP31" s="109">
        <f t="shared" si="188"/>
        <v>0</v>
      </c>
      <c r="DQ31" s="110">
        <f t="shared" si="189"/>
        <v>0</v>
      </c>
      <c r="DT31" s="358"/>
      <c r="DU31" s="358"/>
      <c r="DV31" s="359"/>
      <c r="DW31" s="339"/>
      <c r="DX31" s="360"/>
      <c r="DY31" s="361"/>
      <c r="DZ31" s="362"/>
      <c r="EA31" s="338"/>
      <c r="EB31" s="335">
        <f t="shared" si="190"/>
        <v>0</v>
      </c>
      <c r="EC31" s="108">
        <f t="shared" si="191"/>
        <v>0</v>
      </c>
      <c r="ED31" s="108">
        <f t="shared" si="192"/>
        <v>0</v>
      </c>
      <c r="EE31" s="108">
        <f t="shared" si="193"/>
        <v>0</v>
      </c>
      <c r="EF31" s="108">
        <f t="shared" si="194"/>
        <v>0</v>
      </c>
      <c r="EG31" s="108">
        <f t="shared" si="194"/>
        <v>0</v>
      </c>
      <c r="EH31" s="108">
        <f t="shared" si="195"/>
        <v>0</v>
      </c>
      <c r="EI31" s="109">
        <f t="shared" si="196"/>
        <v>0</v>
      </c>
      <c r="EJ31" s="110">
        <f t="shared" si="197"/>
        <v>0</v>
      </c>
      <c r="EM31" s="358"/>
      <c r="EN31" s="358"/>
      <c r="EO31" s="359"/>
      <c r="EP31" s="339"/>
      <c r="EQ31" s="360"/>
      <c r="ER31" s="361"/>
      <c r="ES31" s="362"/>
      <c r="ET31" s="338"/>
      <c r="EU31" s="335">
        <f t="shared" si="198"/>
        <v>0</v>
      </c>
      <c r="EV31" s="108">
        <f t="shared" si="199"/>
        <v>0</v>
      </c>
      <c r="EW31" s="108">
        <f t="shared" si="200"/>
        <v>0</v>
      </c>
      <c r="EX31" s="108">
        <f t="shared" si="201"/>
        <v>0</v>
      </c>
      <c r="EY31" s="108">
        <f t="shared" si="202"/>
        <v>0</v>
      </c>
      <c r="EZ31" s="108">
        <f t="shared" si="202"/>
        <v>0</v>
      </c>
      <c r="FA31" s="108">
        <f t="shared" si="203"/>
        <v>0</v>
      </c>
      <c r="FB31" s="109">
        <f t="shared" si="204"/>
        <v>0</v>
      </c>
      <c r="FC31" s="110">
        <f t="shared" si="205"/>
        <v>0</v>
      </c>
      <c r="FF31" s="358"/>
      <c r="FG31" s="358"/>
      <c r="FH31" s="359"/>
      <c r="FI31" s="339"/>
      <c r="FJ31" s="360"/>
      <c r="FK31" s="361"/>
      <c r="FL31" s="362"/>
      <c r="FM31" s="338"/>
      <c r="FN31" s="335">
        <f t="shared" si="206"/>
        <v>0</v>
      </c>
      <c r="FO31" s="108">
        <f t="shared" si="207"/>
        <v>0</v>
      </c>
      <c r="FP31" s="108">
        <f t="shared" si="208"/>
        <v>0</v>
      </c>
      <c r="FQ31" s="108">
        <f t="shared" si="209"/>
        <v>0</v>
      </c>
      <c r="FR31" s="108">
        <f t="shared" si="210"/>
        <v>0</v>
      </c>
      <c r="FS31" s="108">
        <f t="shared" si="210"/>
        <v>0</v>
      </c>
      <c r="FT31" s="108">
        <f t="shared" si="211"/>
        <v>0</v>
      </c>
      <c r="FU31" s="109">
        <f t="shared" si="212"/>
        <v>0</v>
      </c>
      <c r="FV31" s="110">
        <f t="shared" si="213"/>
        <v>0</v>
      </c>
      <c r="FY31" s="358"/>
      <c r="FZ31" s="358"/>
      <c r="GA31" s="359"/>
      <c r="GB31" s="339"/>
      <c r="GC31" s="360"/>
      <c r="GD31" s="361"/>
      <c r="GE31" s="362"/>
      <c r="GF31" s="338"/>
      <c r="GG31" s="335">
        <f t="shared" si="214"/>
        <v>0</v>
      </c>
      <c r="GH31" s="108">
        <f t="shared" si="215"/>
        <v>0</v>
      </c>
      <c r="GI31" s="108">
        <f t="shared" si="216"/>
        <v>0</v>
      </c>
      <c r="GJ31" s="108">
        <f t="shared" si="217"/>
        <v>0</v>
      </c>
      <c r="GK31" s="108">
        <f t="shared" si="218"/>
        <v>0</v>
      </c>
      <c r="GL31" s="108">
        <f t="shared" si="218"/>
        <v>0</v>
      </c>
      <c r="GM31" s="108">
        <f t="shared" si="219"/>
        <v>0</v>
      </c>
      <c r="GN31" s="109">
        <f t="shared" si="220"/>
        <v>0</v>
      </c>
      <c r="GO31" s="110">
        <f t="shared" si="221"/>
        <v>0</v>
      </c>
      <c r="GR31" s="358"/>
      <c r="GS31" s="358"/>
      <c r="GT31" s="359"/>
      <c r="GU31" s="339"/>
      <c r="GV31" s="360"/>
      <c r="GW31" s="361"/>
      <c r="GX31" s="362"/>
      <c r="GY31" s="338"/>
      <c r="GZ31" s="335">
        <f t="shared" si="222"/>
        <v>0</v>
      </c>
      <c r="HA31" s="108">
        <f t="shared" si="223"/>
        <v>0</v>
      </c>
      <c r="HB31" s="108">
        <f t="shared" si="224"/>
        <v>0</v>
      </c>
      <c r="HC31" s="108">
        <f t="shared" si="225"/>
        <v>0</v>
      </c>
      <c r="HD31" s="108">
        <f t="shared" si="226"/>
        <v>0</v>
      </c>
      <c r="HE31" s="108">
        <f t="shared" si="226"/>
        <v>0</v>
      </c>
      <c r="HF31" s="108">
        <f t="shared" si="227"/>
        <v>0</v>
      </c>
      <c r="HG31" s="109">
        <f t="shared" si="228"/>
        <v>0</v>
      </c>
      <c r="HH31" s="110">
        <f t="shared" si="229"/>
        <v>0</v>
      </c>
      <c r="HK31" s="358"/>
      <c r="HL31" s="358"/>
      <c r="HM31" s="359"/>
      <c r="HN31" s="339"/>
      <c r="HO31" s="360"/>
      <c r="HP31" s="361"/>
      <c r="HQ31" s="362"/>
      <c r="HR31" s="338"/>
      <c r="HS31" s="335">
        <f t="shared" si="230"/>
        <v>0</v>
      </c>
      <c r="HT31" s="108">
        <f t="shared" si="231"/>
        <v>0</v>
      </c>
      <c r="HU31" s="108">
        <f t="shared" si="232"/>
        <v>0</v>
      </c>
      <c r="HV31" s="108">
        <f t="shared" si="233"/>
        <v>0</v>
      </c>
      <c r="HW31" s="108">
        <f t="shared" si="234"/>
        <v>0</v>
      </c>
      <c r="HX31" s="108">
        <f t="shared" si="234"/>
        <v>0</v>
      </c>
      <c r="HY31" s="108">
        <f t="shared" si="235"/>
        <v>0</v>
      </c>
      <c r="HZ31" s="109">
        <f t="shared" si="236"/>
        <v>0</v>
      </c>
      <c r="IA31" s="110">
        <f t="shared" si="237"/>
        <v>0</v>
      </c>
      <c r="ID31" s="358"/>
      <c r="IE31" s="358"/>
      <c r="IF31" s="359"/>
      <c r="IG31" s="339"/>
      <c r="IH31" s="360"/>
      <c r="II31" s="361"/>
      <c r="IJ31" s="362"/>
      <c r="IK31" s="338"/>
      <c r="IL31" s="335">
        <f t="shared" si="238"/>
        <v>0</v>
      </c>
      <c r="IM31" s="108">
        <f t="shared" si="239"/>
        <v>0</v>
      </c>
      <c r="IN31" s="108">
        <f t="shared" si="240"/>
        <v>0</v>
      </c>
      <c r="IO31" s="108">
        <f t="shared" si="241"/>
        <v>0</v>
      </c>
      <c r="IP31" s="108">
        <f t="shared" si="242"/>
        <v>0</v>
      </c>
      <c r="IQ31" s="108">
        <f t="shared" si="242"/>
        <v>0</v>
      </c>
      <c r="IR31" s="108">
        <f t="shared" si="243"/>
        <v>0</v>
      </c>
      <c r="IS31" s="109">
        <f t="shared" si="244"/>
        <v>0</v>
      </c>
      <c r="IT31" s="110">
        <f t="shared" si="245"/>
        <v>0</v>
      </c>
      <c r="IV31" s="358"/>
      <c r="IW31" s="358"/>
      <c r="IX31" s="359"/>
      <c r="IY31" s="339"/>
      <c r="IZ31" s="360"/>
      <c r="JA31" s="361"/>
      <c r="JB31" s="362"/>
      <c r="JC31" s="338"/>
      <c r="JD31" s="338"/>
      <c r="JE31" s="335">
        <f t="shared" si="246"/>
        <v>0</v>
      </c>
      <c r="JF31" s="108">
        <f t="shared" si="247"/>
        <v>0</v>
      </c>
      <c r="JG31" s="108">
        <f t="shared" si="248"/>
        <v>0</v>
      </c>
      <c r="JH31" s="108">
        <f t="shared" si="249"/>
        <v>0</v>
      </c>
      <c r="JI31" s="108">
        <f t="shared" si="250"/>
        <v>0</v>
      </c>
      <c r="JJ31" s="108">
        <f t="shared" si="250"/>
        <v>0</v>
      </c>
      <c r="JK31" s="108">
        <f t="shared" si="251"/>
        <v>0</v>
      </c>
      <c r="JL31" s="109">
        <f t="shared" si="252"/>
        <v>0</v>
      </c>
      <c r="JM31" s="110">
        <f t="shared" si="253"/>
        <v>0</v>
      </c>
    </row>
    <row r="32" spans="2:273" ht="31.5" x14ac:dyDescent="0.25">
      <c r="B32" s="384" t="str">
        <f t="shared" si="22"/>
        <v>NR</v>
      </c>
      <c r="C32" s="385" t="s">
        <v>286</v>
      </c>
      <c r="D32" s="398" t="s">
        <v>287</v>
      </c>
      <c r="E32" s="387" t="s">
        <v>248</v>
      </c>
      <c r="F32" s="392" t="s">
        <v>249</v>
      </c>
      <c r="G32" s="395">
        <v>1608</v>
      </c>
      <c r="H32" s="388" t="s">
        <v>241</v>
      </c>
      <c r="I32" s="394">
        <v>2</v>
      </c>
      <c r="J32" s="390">
        <v>0</v>
      </c>
      <c r="K32" s="391">
        <f t="shared" si="23"/>
        <v>0</v>
      </c>
      <c r="N32" s="384" t="str">
        <f t="shared" si="24"/>
        <v>NR</v>
      </c>
      <c r="O32" s="385" t="s">
        <v>286</v>
      </c>
      <c r="P32" s="398" t="s">
        <v>287</v>
      </c>
      <c r="Q32" s="387" t="s">
        <v>248</v>
      </c>
      <c r="R32" s="392" t="s">
        <v>249</v>
      </c>
      <c r="S32" s="395">
        <v>1608</v>
      </c>
      <c r="T32" s="388" t="s">
        <v>241</v>
      </c>
      <c r="U32" s="394">
        <v>2</v>
      </c>
      <c r="V32" s="390">
        <v>535000</v>
      </c>
      <c r="W32" s="391">
        <f t="shared" si="43"/>
        <v>1070000</v>
      </c>
      <c r="X32" s="335">
        <f t="shared" si="0"/>
        <v>1</v>
      </c>
      <c r="Y32" s="108">
        <f t="shared" si="1"/>
        <v>1</v>
      </c>
      <c r="Z32" s="108">
        <f t="shared" si="2"/>
        <v>1</v>
      </c>
      <c r="AA32" s="108">
        <f t="shared" si="3"/>
        <v>1</v>
      </c>
      <c r="AB32" s="108">
        <f t="shared" si="4"/>
        <v>1</v>
      </c>
      <c r="AC32" s="108">
        <f t="shared" si="5"/>
        <v>1</v>
      </c>
      <c r="AD32" s="108">
        <f t="shared" si="6"/>
        <v>1</v>
      </c>
      <c r="AE32" s="108">
        <f t="shared" si="25"/>
        <v>1</v>
      </c>
      <c r="AF32" s="108">
        <f t="shared" si="26"/>
        <v>1</v>
      </c>
      <c r="AG32" s="108">
        <f t="shared" si="27"/>
        <v>1</v>
      </c>
      <c r="AH32" s="109">
        <f t="shared" si="28"/>
        <v>1070000</v>
      </c>
      <c r="AI32" s="110">
        <f t="shared" si="29"/>
        <v>0</v>
      </c>
      <c r="AL32" s="469" t="str">
        <f t="shared" si="7"/>
        <v>NR</v>
      </c>
      <c r="AM32" s="470" t="s">
        <v>286</v>
      </c>
      <c r="AN32" s="483" t="s">
        <v>287</v>
      </c>
      <c r="AO32" s="472" t="s">
        <v>248</v>
      </c>
      <c r="AP32" s="477" t="s">
        <v>249</v>
      </c>
      <c r="AQ32" s="480">
        <v>1608</v>
      </c>
      <c r="AR32" s="473" t="s">
        <v>241</v>
      </c>
      <c r="AS32" s="479">
        <v>2</v>
      </c>
      <c r="AT32" s="475">
        <v>143802.44999999998</v>
      </c>
      <c r="AU32" s="476">
        <f t="shared" si="30"/>
        <v>287604.89999999997</v>
      </c>
      <c r="AV32" s="335">
        <f t="shared" si="8"/>
        <v>1</v>
      </c>
      <c r="AW32" s="108">
        <f t="shared" si="9"/>
        <v>1</v>
      </c>
      <c r="AX32" s="108">
        <f t="shared" si="10"/>
        <v>1</v>
      </c>
      <c r="AY32" s="108">
        <f t="shared" si="11"/>
        <v>1</v>
      </c>
      <c r="AZ32" s="108">
        <f t="shared" si="12"/>
        <v>1</v>
      </c>
      <c r="BA32" s="108">
        <f t="shared" si="13"/>
        <v>1</v>
      </c>
      <c r="BB32" s="108">
        <f t="shared" si="14"/>
        <v>1</v>
      </c>
      <c r="BC32" s="108">
        <f t="shared" si="31"/>
        <v>1</v>
      </c>
      <c r="BD32" s="108">
        <f t="shared" si="32"/>
        <v>1</v>
      </c>
      <c r="BE32" s="108">
        <f t="shared" si="33"/>
        <v>1</v>
      </c>
      <c r="BF32" s="109">
        <f t="shared" si="34"/>
        <v>287605</v>
      </c>
      <c r="BG32" s="110">
        <f t="shared" si="35"/>
        <v>-0.1000000000349246</v>
      </c>
      <c r="BJ32" s="384" t="str">
        <f t="shared" si="36"/>
        <v>NR</v>
      </c>
      <c r="BK32" s="385" t="s">
        <v>286</v>
      </c>
      <c r="BL32" s="398" t="s">
        <v>287</v>
      </c>
      <c r="BM32" s="387" t="s">
        <v>248</v>
      </c>
      <c r="BN32" s="392" t="s">
        <v>249</v>
      </c>
      <c r="BO32" s="395">
        <v>1608</v>
      </c>
      <c r="BP32" s="388" t="s">
        <v>241</v>
      </c>
      <c r="BQ32" s="394">
        <v>2</v>
      </c>
      <c r="BR32" s="390">
        <v>280000</v>
      </c>
      <c r="BS32" s="391">
        <f t="shared" si="37"/>
        <v>560000</v>
      </c>
      <c r="BT32" s="335">
        <f t="shared" si="15"/>
        <v>1</v>
      </c>
      <c r="BU32" s="108">
        <f t="shared" si="16"/>
        <v>1</v>
      </c>
      <c r="BV32" s="108">
        <f t="shared" si="17"/>
        <v>1</v>
      </c>
      <c r="BW32" s="108">
        <f t="shared" si="18"/>
        <v>1</v>
      </c>
      <c r="BX32" s="108">
        <f t="shared" si="19"/>
        <v>1</v>
      </c>
      <c r="BY32" s="108">
        <f t="shared" si="20"/>
        <v>1</v>
      </c>
      <c r="BZ32" s="108">
        <f t="shared" si="21"/>
        <v>1</v>
      </c>
      <c r="CA32" s="108">
        <f t="shared" si="38"/>
        <v>1</v>
      </c>
      <c r="CB32" s="108">
        <f t="shared" si="39"/>
        <v>1</v>
      </c>
      <c r="CC32" s="108">
        <f t="shared" si="40"/>
        <v>1</v>
      </c>
      <c r="CD32" s="109">
        <f t="shared" si="41"/>
        <v>560000</v>
      </c>
      <c r="CE32" s="110">
        <f t="shared" si="42"/>
        <v>0</v>
      </c>
      <c r="CH32" s="358"/>
      <c r="CI32" s="358"/>
      <c r="CJ32" s="359"/>
      <c r="CK32" s="339"/>
      <c r="CL32" s="360"/>
      <c r="CM32" s="361"/>
      <c r="CN32" s="362"/>
      <c r="CO32" s="338"/>
      <c r="CP32" s="335">
        <f t="shared" si="174"/>
        <v>0</v>
      </c>
      <c r="CQ32" s="108">
        <f t="shared" si="175"/>
        <v>0</v>
      </c>
      <c r="CR32" s="108">
        <f t="shared" si="176"/>
        <v>0</v>
      </c>
      <c r="CS32" s="108">
        <f t="shared" si="177"/>
        <v>0</v>
      </c>
      <c r="CT32" s="108">
        <f t="shared" si="178"/>
        <v>0</v>
      </c>
      <c r="CU32" s="108">
        <f t="shared" si="178"/>
        <v>0</v>
      </c>
      <c r="CV32" s="108">
        <f t="shared" si="179"/>
        <v>0</v>
      </c>
      <c r="CW32" s="109">
        <f t="shared" si="180"/>
        <v>0</v>
      </c>
      <c r="CX32" s="110">
        <f t="shared" si="181"/>
        <v>0</v>
      </c>
      <c r="DA32" s="358"/>
      <c r="DB32" s="358"/>
      <c r="DC32" s="359"/>
      <c r="DD32" s="339"/>
      <c r="DE32" s="360"/>
      <c r="DF32" s="361"/>
      <c r="DG32" s="362"/>
      <c r="DH32" s="338"/>
      <c r="DI32" s="335">
        <f t="shared" si="182"/>
        <v>0</v>
      </c>
      <c r="DJ32" s="108">
        <f t="shared" si="183"/>
        <v>0</v>
      </c>
      <c r="DK32" s="108">
        <f t="shared" si="184"/>
        <v>0</v>
      </c>
      <c r="DL32" s="108">
        <f t="shared" si="185"/>
        <v>0</v>
      </c>
      <c r="DM32" s="108">
        <f t="shared" si="186"/>
        <v>0</v>
      </c>
      <c r="DN32" s="108">
        <f t="shared" si="186"/>
        <v>0</v>
      </c>
      <c r="DO32" s="108">
        <f t="shared" si="187"/>
        <v>0</v>
      </c>
      <c r="DP32" s="109">
        <f t="shared" si="188"/>
        <v>0</v>
      </c>
      <c r="DQ32" s="110">
        <f t="shared" si="189"/>
        <v>0</v>
      </c>
      <c r="DT32" s="358"/>
      <c r="DU32" s="358"/>
      <c r="DV32" s="359"/>
      <c r="DW32" s="339"/>
      <c r="DX32" s="360"/>
      <c r="DY32" s="361"/>
      <c r="DZ32" s="362"/>
      <c r="EA32" s="338"/>
      <c r="EB32" s="335">
        <f t="shared" si="190"/>
        <v>0</v>
      </c>
      <c r="EC32" s="108">
        <f t="shared" si="191"/>
        <v>0</v>
      </c>
      <c r="ED32" s="108">
        <f t="shared" si="192"/>
        <v>0</v>
      </c>
      <c r="EE32" s="108">
        <f t="shared" si="193"/>
        <v>0</v>
      </c>
      <c r="EF32" s="108">
        <f t="shared" si="194"/>
        <v>0</v>
      </c>
      <c r="EG32" s="108">
        <f t="shared" si="194"/>
        <v>0</v>
      </c>
      <c r="EH32" s="108">
        <f t="shared" si="195"/>
        <v>0</v>
      </c>
      <c r="EI32" s="109">
        <f t="shared" si="196"/>
        <v>0</v>
      </c>
      <c r="EJ32" s="110">
        <f t="shared" si="197"/>
        <v>0</v>
      </c>
      <c r="EM32" s="358"/>
      <c r="EN32" s="358"/>
      <c r="EO32" s="359"/>
      <c r="EP32" s="339"/>
      <c r="EQ32" s="360"/>
      <c r="ER32" s="361"/>
      <c r="ES32" s="362"/>
      <c r="ET32" s="338"/>
      <c r="EU32" s="335">
        <f t="shared" si="198"/>
        <v>0</v>
      </c>
      <c r="EV32" s="108">
        <f t="shared" si="199"/>
        <v>0</v>
      </c>
      <c r="EW32" s="108">
        <f t="shared" si="200"/>
        <v>0</v>
      </c>
      <c r="EX32" s="108">
        <f t="shared" si="201"/>
        <v>0</v>
      </c>
      <c r="EY32" s="108">
        <f t="shared" si="202"/>
        <v>0</v>
      </c>
      <c r="EZ32" s="108">
        <f t="shared" si="202"/>
        <v>0</v>
      </c>
      <c r="FA32" s="108">
        <f t="shared" si="203"/>
        <v>0</v>
      </c>
      <c r="FB32" s="109">
        <f t="shared" si="204"/>
        <v>0</v>
      </c>
      <c r="FC32" s="110">
        <f t="shared" si="205"/>
        <v>0</v>
      </c>
      <c r="FF32" s="358"/>
      <c r="FG32" s="358"/>
      <c r="FH32" s="359"/>
      <c r="FI32" s="339"/>
      <c r="FJ32" s="360"/>
      <c r="FK32" s="361"/>
      <c r="FL32" s="362"/>
      <c r="FM32" s="338"/>
      <c r="FN32" s="335">
        <f t="shared" si="206"/>
        <v>0</v>
      </c>
      <c r="FO32" s="108">
        <f t="shared" si="207"/>
        <v>0</v>
      </c>
      <c r="FP32" s="108">
        <f t="shared" si="208"/>
        <v>0</v>
      </c>
      <c r="FQ32" s="108">
        <f t="shared" si="209"/>
        <v>0</v>
      </c>
      <c r="FR32" s="108">
        <f t="shared" si="210"/>
        <v>0</v>
      </c>
      <c r="FS32" s="108">
        <f t="shared" si="210"/>
        <v>0</v>
      </c>
      <c r="FT32" s="108">
        <f t="shared" si="211"/>
        <v>0</v>
      </c>
      <c r="FU32" s="109">
        <f t="shared" si="212"/>
        <v>0</v>
      </c>
      <c r="FV32" s="110">
        <f t="shared" si="213"/>
        <v>0</v>
      </c>
      <c r="FY32" s="358"/>
      <c r="FZ32" s="358"/>
      <c r="GA32" s="359"/>
      <c r="GB32" s="339"/>
      <c r="GC32" s="360"/>
      <c r="GD32" s="361"/>
      <c r="GE32" s="362"/>
      <c r="GF32" s="338"/>
      <c r="GG32" s="335">
        <f t="shared" si="214"/>
        <v>0</v>
      </c>
      <c r="GH32" s="108">
        <f t="shared" si="215"/>
        <v>0</v>
      </c>
      <c r="GI32" s="108">
        <f t="shared" si="216"/>
        <v>0</v>
      </c>
      <c r="GJ32" s="108">
        <f t="shared" si="217"/>
        <v>0</v>
      </c>
      <c r="GK32" s="108">
        <f t="shared" si="218"/>
        <v>0</v>
      </c>
      <c r="GL32" s="108">
        <f t="shared" si="218"/>
        <v>0</v>
      </c>
      <c r="GM32" s="108">
        <f t="shared" si="219"/>
        <v>0</v>
      </c>
      <c r="GN32" s="109">
        <f t="shared" si="220"/>
        <v>0</v>
      </c>
      <c r="GO32" s="110">
        <f t="shared" si="221"/>
        <v>0</v>
      </c>
      <c r="GR32" s="358"/>
      <c r="GS32" s="358"/>
      <c r="GT32" s="359"/>
      <c r="GU32" s="339"/>
      <c r="GV32" s="360"/>
      <c r="GW32" s="361"/>
      <c r="GX32" s="362"/>
      <c r="GY32" s="338"/>
      <c r="GZ32" s="335">
        <f t="shared" si="222"/>
        <v>0</v>
      </c>
      <c r="HA32" s="108">
        <f t="shared" si="223"/>
        <v>0</v>
      </c>
      <c r="HB32" s="108">
        <f t="shared" si="224"/>
        <v>0</v>
      </c>
      <c r="HC32" s="108">
        <f t="shared" si="225"/>
        <v>0</v>
      </c>
      <c r="HD32" s="108">
        <f t="shared" si="226"/>
        <v>0</v>
      </c>
      <c r="HE32" s="108">
        <f t="shared" si="226"/>
        <v>0</v>
      </c>
      <c r="HF32" s="108">
        <f t="shared" si="227"/>
        <v>0</v>
      </c>
      <c r="HG32" s="109">
        <f t="shared" si="228"/>
        <v>0</v>
      </c>
      <c r="HH32" s="110">
        <f t="shared" si="229"/>
        <v>0</v>
      </c>
      <c r="HK32" s="358"/>
      <c r="HL32" s="358"/>
      <c r="HM32" s="359"/>
      <c r="HN32" s="339"/>
      <c r="HO32" s="360"/>
      <c r="HP32" s="361"/>
      <c r="HQ32" s="362"/>
      <c r="HR32" s="338"/>
      <c r="HS32" s="335">
        <f t="shared" si="230"/>
        <v>0</v>
      </c>
      <c r="HT32" s="108">
        <f t="shared" si="231"/>
        <v>0</v>
      </c>
      <c r="HU32" s="108">
        <f t="shared" si="232"/>
        <v>0</v>
      </c>
      <c r="HV32" s="108">
        <f t="shared" si="233"/>
        <v>0</v>
      </c>
      <c r="HW32" s="108">
        <f t="shared" si="234"/>
        <v>0</v>
      </c>
      <c r="HX32" s="108">
        <f t="shared" si="234"/>
        <v>0</v>
      </c>
      <c r="HY32" s="108">
        <f t="shared" si="235"/>
        <v>0</v>
      </c>
      <c r="HZ32" s="109">
        <f t="shared" si="236"/>
        <v>0</v>
      </c>
      <c r="IA32" s="110">
        <f t="shared" si="237"/>
        <v>0</v>
      </c>
      <c r="ID32" s="358"/>
      <c r="IE32" s="358"/>
      <c r="IF32" s="359"/>
      <c r="IG32" s="339"/>
      <c r="IH32" s="360"/>
      <c r="II32" s="361"/>
      <c r="IJ32" s="362"/>
      <c r="IK32" s="338"/>
      <c r="IL32" s="335">
        <f t="shared" si="238"/>
        <v>0</v>
      </c>
      <c r="IM32" s="108">
        <f t="shared" si="239"/>
        <v>0</v>
      </c>
      <c r="IN32" s="108">
        <f t="shared" si="240"/>
        <v>0</v>
      </c>
      <c r="IO32" s="108">
        <f t="shared" si="241"/>
        <v>0</v>
      </c>
      <c r="IP32" s="108">
        <f t="shared" si="242"/>
        <v>0</v>
      </c>
      <c r="IQ32" s="108">
        <f t="shared" si="242"/>
        <v>0</v>
      </c>
      <c r="IR32" s="108">
        <f t="shared" si="243"/>
        <v>0</v>
      </c>
      <c r="IS32" s="109">
        <f t="shared" si="244"/>
        <v>0</v>
      </c>
      <c r="IT32" s="110">
        <f t="shared" si="245"/>
        <v>0</v>
      </c>
      <c r="IV32" s="358"/>
      <c r="IW32" s="358"/>
      <c r="IX32" s="359"/>
      <c r="IY32" s="339"/>
      <c r="IZ32" s="360"/>
      <c r="JA32" s="361"/>
      <c r="JB32" s="362"/>
      <c r="JC32" s="338"/>
      <c r="JD32" s="338"/>
      <c r="JE32" s="335">
        <f t="shared" si="246"/>
        <v>0</v>
      </c>
      <c r="JF32" s="108">
        <f t="shared" si="247"/>
        <v>0</v>
      </c>
      <c r="JG32" s="108">
        <f t="shared" si="248"/>
        <v>0</v>
      </c>
      <c r="JH32" s="108">
        <f t="shared" si="249"/>
        <v>0</v>
      </c>
      <c r="JI32" s="108">
        <f t="shared" si="250"/>
        <v>0</v>
      </c>
      <c r="JJ32" s="108">
        <f t="shared" si="250"/>
        <v>0</v>
      </c>
      <c r="JK32" s="108">
        <f t="shared" si="251"/>
        <v>0</v>
      </c>
      <c r="JL32" s="109">
        <f t="shared" si="252"/>
        <v>0</v>
      </c>
      <c r="JM32" s="110">
        <f t="shared" si="253"/>
        <v>0</v>
      </c>
    </row>
    <row r="33" spans="2:273" ht="31.5" x14ac:dyDescent="0.25">
      <c r="B33" s="384" t="str">
        <f t="shared" si="22"/>
        <v>NR</v>
      </c>
      <c r="C33" s="385" t="s">
        <v>288</v>
      </c>
      <c r="D33" s="398" t="s">
        <v>289</v>
      </c>
      <c r="E33" s="387" t="s">
        <v>248</v>
      </c>
      <c r="F33" s="392" t="s">
        <v>249</v>
      </c>
      <c r="G33" s="395">
        <v>1149</v>
      </c>
      <c r="H33" s="388" t="s">
        <v>241</v>
      </c>
      <c r="I33" s="394">
        <v>2</v>
      </c>
      <c r="J33" s="390">
        <v>0</v>
      </c>
      <c r="K33" s="391">
        <f t="shared" si="23"/>
        <v>0</v>
      </c>
      <c r="N33" s="384" t="str">
        <f t="shared" si="24"/>
        <v>NR</v>
      </c>
      <c r="O33" s="385" t="s">
        <v>288</v>
      </c>
      <c r="P33" s="398" t="s">
        <v>289</v>
      </c>
      <c r="Q33" s="387" t="s">
        <v>248</v>
      </c>
      <c r="R33" s="392" t="s">
        <v>249</v>
      </c>
      <c r="S33" s="395">
        <v>1149</v>
      </c>
      <c r="T33" s="388" t="s">
        <v>241</v>
      </c>
      <c r="U33" s="394">
        <v>2</v>
      </c>
      <c r="V33" s="390">
        <v>535000</v>
      </c>
      <c r="W33" s="391">
        <f t="shared" si="43"/>
        <v>1070000</v>
      </c>
      <c r="X33" s="335">
        <f t="shared" si="0"/>
        <v>1</v>
      </c>
      <c r="Y33" s="108">
        <f t="shared" si="1"/>
        <v>1</v>
      </c>
      <c r="Z33" s="108">
        <f t="shared" si="2"/>
        <v>1</v>
      </c>
      <c r="AA33" s="108">
        <f t="shared" si="3"/>
        <v>1</v>
      </c>
      <c r="AB33" s="108">
        <f t="shared" si="4"/>
        <v>1</v>
      </c>
      <c r="AC33" s="108">
        <f t="shared" si="5"/>
        <v>1</v>
      </c>
      <c r="AD33" s="108">
        <f t="shared" si="6"/>
        <v>1</v>
      </c>
      <c r="AE33" s="108">
        <f t="shared" si="25"/>
        <v>1</v>
      </c>
      <c r="AF33" s="108">
        <f t="shared" si="26"/>
        <v>1</v>
      </c>
      <c r="AG33" s="108">
        <f t="shared" si="27"/>
        <v>1</v>
      </c>
      <c r="AH33" s="109">
        <f t="shared" si="28"/>
        <v>1070000</v>
      </c>
      <c r="AI33" s="110">
        <f t="shared" si="29"/>
        <v>0</v>
      </c>
      <c r="AL33" s="469" t="str">
        <f t="shared" si="7"/>
        <v>NR</v>
      </c>
      <c r="AM33" s="470" t="s">
        <v>288</v>
      </c>
      <c r="AN33" s="483" t="s">
        <v>289</v>
      </c>
      <c r="AO33" s="472" t="s">
        <v>248</v>
      </c>
      <c r="AP33" s="477" t="s">
        <v>249</v>
      </c>
      <c r="AQ33" s="480">
        <v>1149</v>
      </c>
      <c r="AR33" s="473" t="s">
        <v>241</v>
      </c>
      <c r="AS33" s="479">
        <v>2</v>
      </c>
      <c r="AT33" s="475">
        <v>195070.15</v>
      </c>
      <c r="AU33" s="476">
        <f t="shared" si="30"/>
        <v>390140.3</v>
      </c>
      <c r="AV33" s="335">
        <f t="shared" si="8"/>
        <v>1</v>
      </c>
      <c r="AW33" s="108">
        <f t="shared" si="9"/>
        <v>1</v>
      </c>
      <c r="AX33" s="108">
        <f t="shared" si="10"/>
        <v>1</v>
      </c>
      <c r="AY33" s="108">
        <f t="shared" si="11"/>
        <v>1</v>
      </c>
      <c r="AZ33" s="108">
        <f t="shared" si="12"/>
        <v>1</v>
      </c>
      <c r="BA33" s="108">
        <f t="shared" si="13"/>
        <v>1</v>
      </c>
      <c r="BB33" s="108">
        <f t="shared" si="14"/>
        <v>1</v>
      </c>
      <c r="BC33" s="108">
        <f t="shared" si="31"/>
        <v>1</v>
      </c>
      <c r="BD33" s="108">
        <f t="shared" si="32"/>
        <v>1</v>
      </c>
      <c r="BE33" s="108">
        <f t="shared" si="33"/>
        <v>1</v>
      </c>
      <c r="BF33" s="109">
        <f t="shared" si="34"/>
        <v>390140</v>
      </c>
      <c r="BG33" s="110">
        <f t="shared" si="35"/>
        <v>0.29999999998835847</v>
      </c>
      <c r="BJ33" s="384" t="str">
        <f t="shared" si="36"/>
        <v>NR</v>
      </c>
      <c r="BK33" s="385" t="s">
        <v>288</v>
      </c>
      <c r="BL33" s="398" t="s">
        <v>289</v>
      </c>
      <c r="BM33" s="387" t="s">
        <v>248</v>
      </c>
      <c r="BN33" s="392" t="s">
        <v>249</v>
      </c>
      <c r="BO33" s="395">
        <v>1149</v>
      </c>
      <c r="BP33" s="388" t="s">
        <v>241</v>
      </c>
      <c r="BQ33" s="394">
        <v>2</v>
      </c>
      <c r="BR33" s="390">
        <v>200000</v>
      </c>
      <c r="BS33" s="391">
        <f t="shared" si="37"/>
        <v>400000</v>
      </c>
      <c r="BT33" s="335">
        <f t="shared" si="15"/>
        <v>1</v>
      </c>
      <c r="BU33" s="108">
        <f t="shared" si="16"/>
        <v>1</v>
      </c>
      <c r="BV33" s="108">
        <f t="shared" si="17"/>
        <v>1</v>
      </c>
      <c r="BW33" s="108">
        <f t="shared" si="18"/>
        <v>1</v>
      </c>
      <c r="BX33" s="108">
        <f t="shared" si="19"/>
        <v>1</v>
      </c>
      <c r="BY33" s="108">
        <f t="shared" si="20"/>
        <v>1</v>
      </c>
      <c r="BZ33" s="108">
        <f t="shared" si="21"/>
        <v>1</v>
      </c>
      <c r="CA33" s="108">
        <f t="shared" si="38"/>
        <v>1</v>
      </c>
      <c r="CB33" s="108">
        <f t="shared" si="39"/>
        <v>1</v>
      </c>
      <c r="CC33" s="108">
        <f t="shared" si="40"/>
        <v>1</v>
      </c>
      <c r="CD33" s="109">
        <f t="shared" si="41"/>
        <v>400000</v>
      </c>
      <c r="CE33" s="110">
        <f t="shared" si="42"/>
        <v>0</v>
      </c>
      <c r="CH33" s="358"/>
      <c r="CI33" s="358"/>
      <c r="CJ33" s="359"/>
      <c r="CK33" s="339"/>
      <c r="CL33" s="360"/>
      <c r="CM33" s="361"/>
      <c r="CN33" s="362"/>
      <c r="CO33" s="338"/>
      <c r="CP33" s="335">
        <f t="shared" si="174"/>
        <v>0</v>
      </c>
      <c r="CQ33" s="108">
        <f t="shared" si="175"/>
        <v>0</v>
      </c>
      <c r="CR33" s="108">
        <f t="shared" si="176"/>
        <v>0</v>
      </c>
      <c r="CS33" s="108">
        <f t="shared" si="177"/>
        <v>0</v>
      </c>
      <c r="CT33" s="108">
        <f t="shared" si="178"/>
        <v>0</v>
      </c>
      <c r="CU33" s="108">
        <f t="shared" si="178"/>
        <v>0</v>
      </c>
      <c r="CV33" s="108">
        <f t="shared" si="179"/>
        <v>0</v>
      </c>
      <c r="CW33" s="109">
        <f t="shared" si="180"/>
        <v>0</v>
      </c>
      <c r="CX33" s="110">
        <f t="shared" si="181"/>
        <v>0</v>
      </c>
      <c r="DA33" s="358"/>
      <c r="DB33" s="358"/>
      <c r="DC33" s="359"/>
      <c r="DD33" s="339"/>
      <c r="DE33" s="360"/>
      <c r="DF33" s="361"/>
      <c r="DG33" s="362"/>
      <c r="DH33" s="338"/>
      <c r="DI33" s="335">
        <f t="shared" si="182"/>
        <v>0</v>
      </c>
      <c r="DJ33" s="108">
        <f t="shared" si="183"/>
        <v>0</v>
      </c>
      <c r="DK33" s="108">
        <f t="shared" si="184"/>
        <v>0</v>
      </c>
      <c r="DL33" s="108">
        <f t="shared" si="185"/>
        <v>0</v>
      </c>
      <c r="DM33" s="108">
        <f t="shared" si="186"/>
        <v>0</v>
      </c>
      <c r="DN33" s="108">
        <f t="shared" si="186"/>
        <v>0</v>
      </c>
      <c r="DO33" s="108">
        <f t="shared" si="187"/>
        <v>0</v>
      </c>
      <c r="DP33" s="109">
        <f t="shared" si="188"/>
        <v>0</v>
      </c>
      <c r="DQ33" s="110">
        <f t="shared" si="189"/>
        <v>0</v>
      </c>
      <c r="DT33" s="358"/>
      <c r="DU33" s="358"/>
      <c r="DV33" s="359"/>
      <c r="DW33" s="339"/>
      <c r="DX33" s="360"/>
      <c r="DY33" s="361"/>
      <c r="DZ33" s="362"/>
      <c r="EA33" s="338"/>
      <c r="EB33" s="335">
        <f t="shared" si="190"/>
        <v>0</v>
      </c>
      <c r="EC33" s="108">
        <f t="shared" si="191"/>
        <v>0</v>
      </c>
      <c r="ED33" s="108">
        <f t="shared" si="192"/>
        <v>0</v>
      </c>
      <c r="EE33" s="108">
        <f t="shared" si="193"/>
        <v>0</v>
      </c>
      <c r="EF33" s="108">
        <f t="shared" si="194"/>
        <v>0</v>
      </c>
      <c r="EG33" s="108">
        <f t="shared" si="194"/>
        <v>0</v>
      </c>
      <c r="EH33" s="108">
        <f t="shared" si="195"/>
        <v>0</v>
      </c>
      <c r="EI33" s="109">
        <f t="shared" si="196"/>
        <v>0</v>
      </c>
      <c r="EJ33" s="110">
        <f t="shared" si="197"/>
        <v>0</v>
      </c>
      <c r="EM33" s="358"/>
      <c r="EN33" s="358"/>
      <c r="EO33" s="359"/>
      <c r="EP33" s="339"/>
      <c r="EQ33" s="360"/>
      <c r="ER33" s="361"/>
      <c r="ES33" s="362"/>
      <c r="ET33" s="338"/>
      <c r="EU33" s="335">
        <f t="shared" si="198"/>
        <v>0</v>
      </c>
      <c r="EV33" s="108">
        <f t="shared" si="199"/>
        <v>0</v>
      </c>
      <c r="EW33" s="108">
        <f t="shared" si="200"/>
        <v>0</v>
      </c>
      <c r="EX33" s="108">
        <f t="shared" si="201"/>
        <v>0</v>
      </c>
      <c r="EY33" s="108">
        <f t="shared" si="202"/>
        <v>0</v>
      </c>
      <c r="EZ33" s="108">
        <f t="shared" si="202"/>
        <v>0</v>
      </c>
      <c r="FA33" s="108">
        <f t="shared" si="203"/>
        <v>0</v>
      </c>
      <c r="FB33" s="109">
        <f t="shared" si="204"/>
        <v>0</v>
      </c>
      <c r="FC33" s="110">
        <f t="shared" si="205"/>
        <v>0</v>
      </c>
      <c r="FF33" s="358"/>
      <c r="FG33" s="358"/>
      <c r="FH33" s="359"/>
      <c r="FI33" s="339"/>
      <c r="FJ33" s="360"/>
      <c r="FK33" s="361"/>
      <c r="FL33" s="362"/>
      <c r="FM33" s="338"/>
      <c r="FN33" s="335">
        <f t="shared" si="206"/>
        <v>0</v>
      </c>
      <c r="FO33" s="108">
        <f t="shared" si="207"/>
        <v>0</v>
      </c>
      <c r="FP33" s="108">
        <f t="shared" si="208"/>
        <v>0</v>
      </c>
      <c r="FQ33" s="108">
        <f t="shared" si="209"/>
        <v>0</v>
      </c>
      <c r="FR33" s="108">
        <f t="shared" si="210"/>
        <v>0</v>
      </c>
      <c r="FS33" s="108">
        <f t="shared" si="210"/>
        <v>0</v>
      </c>
      <c r="FT33" s="108">
        <f t="shared" si="211"/>
        <v>0</v>
      </c>
      <c r="FU33" s="109">
        <f t="shared" si="212"/>
        <v>0</v>
      </c>
      <c r="FV33" s="110">
        <f t="shared" si="213"/>
        <v>0</v>
      </c>
      <c r="FY33" s="358"/>
      <c r="FZ33" s="358"/>
      <c r="GA33" s="359"/>
      <c r="GB33" s="339"/>
      <c r="GC33" s="360"/>
      <c r="GD33" s="361"/>
      <c r="GE33" s="362"/>
      <c r="GF33" s="338"/>
      <c r="GG33" s="335">
        <f t="shared" si="214"/>
        <v>0</v>
      </c>
      <c r="GH33" s="108">
        <f t="shared" si="215"/>
        <v>0</v>
      </c>
      <c r="GI33" s="108">
        <f t="shared" si="216"/>
        <v>0</v>
      </c>
      <c r="GJ33" s="108">
        <f t="shared" si="217"/>
        <v>0</v>
      </c>
      <c r="GK33" s="108">
        <f t="shared" si="218"/>
        <v>0</v>
      </c>
      <c r="GL33" s="108">
        <f t="shared" si="218"/>
        <v>0</v>
      </c>
      <c r="GM33" s="108">
        <f t="shared" si="219"/>
        <v>0</v>
      </c>
      <c r="GN33" s="109">
        <f t="shared" si="220"/>
        <v>0</v>
      </c>
      <c r="GO33" s="110">
        <f t="shared" si="221"/>
        <v>0</v>
      </c>
      <c r="GR33" s="358"/>
      <c r="GS33" s="358"/>
      <c r="GT33" s="359"/>
      <c r="GU33" s="339"/>
      <c r="GV33" s="360"/>
      <c r="GW33" s="361"/>
      <c r="GX33" s="362"/>
      <c r="GY33" s="338"/>
      <c r="GZ33" s="335">
        <f t="shared" si="222"/>
        <v>0</v>
      </c>
      <c r="HA33" s="108">
        <f t="shared" si="223"/>
        <v>0</v>
      </c>
      <c r="HB33" s="108">
        <f t="shared" si="224"/>
        <v>0</v>
      </c>
      <c r="HC33" s="108">
        <f t="shared" si="225"/>
        <v>0</v>
      </c>
      <c r="HD33" s="108">
        <f t="shared" si="226"/>
        <v>0</v>
      </c>
      <c r="HE33" s="108">
        <f t="shared" si="226"/>
        <v>0</v>
      </c>
      <c r="HF33" s="108">
        <f t="shared" si="227"/>
        <v>0</v>
      </c>
      <c r="HG33" s="109">
        <f t="shared" si="228"/>
        <v>0</v>
      </c>
      <c r="HH33" s="110">
        <f t="shared" si="229"/>
        <v>0</v>
      </c>
      <c r="HK33" s="358"/>
      <c r="HL33" s="358"/>
      <c r="HM33" s="359"/>
      <c r="HN33" s="339"/>
      <c r="HO33" s="360"/>
      <c r="HP33" s="361"/>
      <c r="HQ33" s="362"/>
      <c r="HR33" s="338"/>
      <c r="HS33" s="335">
        <f t="shared" si="230"/>
        <v>0</v>
      </c>
      <c r="HT33" s="108">
        <f t="shared" si="231"/>
        <v>0</v>
      </c>
      <c r="HU33" s="108">
        <f t="shared" si="232"/>
        <v>0</v>
      </c>
      <c r="HV33" s="108">
        <f t="shared" si="233"/>
        <v>0</v>
      </c>
      <c r="HW33" s="108">
        <f t="shared" si="234"/>
        <v>0</v>
      </c>
      <c r="HX33" s="108">
        <f t="shared" si="234"/>
        <v>0</v>
      </c>
      <c r="HY33" s="108">
        <f t="shared" si="235"/>
        <v>0</v>
      </c>
      <c r="HZ33" s="109">
        <f t="shared" si="236"/>
        <v>0</v>
      </c>
      <c r="IA33" s="110">
        <f t="shared" si="237"/>
        <v>0</v>
      </c>
      <c r="ID33" s="358"/>
      <c r="IE33" s="358"/>
      <c r="IF33" s="359"/>
      <c r="IG33" s="339"/>
      <c r="IH33" s="360"/>
      <c r="II33" s="361"/>
      <c r="IJ33" s="362"/>
      <c r="IK33" s="338"/>
      <c r="IL33" s="335">
        <f t="shared" si="238"/>
        <v>0</v>
      </c>
      <c r="IM33" s="108">
        <f t="shared" si="239"/>
        <v>0</v>
      </c>
      <c r="IN33" s="108">
        <f t="shared" si="240"/>
        <v>0</v>
      </c>
      <c r="IO33" s="108">
        <f t="shared" si="241"/>
        <v>0</v>
      </c>
      <c r="IP33" s="108">
        <f t="shared" si="242"/>
        <v>0</v>
      </c>
      <c r="IQ33" s="108">
        <f t="shared" si="242"/>
        <v>0</v>
      </c>
      <c r="IR33" s="108">
        <f t="shared" si="243"/>
        <v>0</v>
      </c>
      <c r="IS33" s="109">
        <f t="shared" si="244"/>
        <v>0</v>
      </c>
      <c r="IT33" s="110">
        <f t="shared" si="245"/>
        <v>0</v>
      </c>
      <c r="IV33" s="358"/>
      <c r="IW33" s="358"/>
      <c r="IX33" s="359"/>
      <c r="IY33" s="339"/>
      <c r="IZ33" s="360"/>
      <c r="JA33" s="361"/>
      <c r="JB33" s="362"/>
      <c r="JC33" s="338"/>
      <c r="JD33" s="338"/>
      <c r="JE33" s="335">
        <f t="shared" si="246"/>
        <v>0</v>
      </c>
      <c r="JF33" s="108">
        <f t="shared" si="247"/>
        <v>0</v>
      </c>
      <c r="JG33" s="108">
        <f t="shared" si="248"/>
        <v>0</v>
      </c>
      <c r="JH33" s="108">
        <f t="shared" si="249"/>
        <v>0</v>
      </c>
      <c r="JI33" s="108">
        <f t="shared" si="250"/>
        <v>0</v>
      </c>
      <c r="JJ33" s="108">
        <f t="shared" si="250"/>
        <v>0</v>
      </c>
      <c r="JK33" s="108">
        <f t="shared" si="251"/>
        <v>0</v>
      </c>
      <c r="JL33" s="109">
        <f t="shared" si="252"/>
        <v>0</v>
      </c>
      <c r="JM33" s="110">
        <f t="shared" si="253"/>
        <v>0</v>
      </c>
    </row>
    <row r="34" spans="2:273" ht="31.5" x14ac:dyDescent="0.25">
      <c r="B34" s="384" t="str">
        <f t="shared" si="22"/>
        <v>NR</v>
      </c>
      <c r="C34" s="385" t="s">
        <v>290</v>
      </c>
      <c r="D34" s="398" t="s">
        <v>291</v>
      </c>
      <c r="E34" s="387" t="s">
        <v>248</v>
      </c>
      <c r="F34" s="392" t="s">
        <v>249</v>
      </c>
      <c r="G34" s="395">
        <v>762</v>
      </c>
      <c r="H34" s="388" t="s">
        <v>241</v>
      </c>
      <c r="I34" s="394">
        <v>2</v>
      </c>
      <c r="J34" s="390">
        <v>0</v>
      </c>
      <c r="K34" s="391">
        <f t="shared" si="23"/>
        <v>0</v>
      </c>
      <c r="N34" s="384" t="str">
        <f t="shared" si="24"/>
        <v>NR</v>
      </c>
      <c r="O34" s="385" t="s">
        <v>290</v>
      </c>
      <c r="P34" s="398" t="s">
        <v>291</v>
      </c>
      <c r="Q34" s="387" t="s">
        <v>248</v>
      </c>
      <c r="R34" s="392" t="s">
        <v>249</v>
      </c>
      <c r="S34" s="395">
        <v>762</v>
      </c>
      <c r="T34" s="388" t="s">
        <v>241</v>
      </c>
      <c r="U34" s="394">
        <v>2</v>
      </c>
      <c r="V34" s="390">
        <v>305000</v>
      </c>
      <c r="W34" s="391">
        <f t="shared" si="43"/>
        <v>610000</v>
      </c>
      <c r="X34" s="335">
        <f t="shared" si="0"/>
        <v>1</v>
      </c>
      <c r="Y34" s="108">
        <f t="shared" si="1"/>
        <v>1</v>
      </c>
      <c r="Z34" s="108">
        <f t="shared" si="2"/>
        <v>1</v>
      </c>
      <c r="AA34" s="108">
        <f t="shared" si="3"/>
        <v>1</v>
      </c>
      <c r="AB34" s="108">
        <f t="shared" si="4"/>
        <v>1</v>
      </c>
      <c r="AC34" s="108">
        <f t="shared" si="5"/>
        <v>1</v>
      </c>
      <c r="AD34" s="108">
        <f t="shared" si="6"/>
        <v>1</v>
      </c>
      <c r="AE34" s="108">
        <f t="shared" si="25"/>
        <v>1</v>
      </c>
      <c r="AF34" s="108">
        <f t="shared" si="26"/>
        <v>1</v>
      </c>
      <c r="AG34" s="108">
        <f t="shared" si="27"/>
        <v>1</v>
      </c>
      <c r="AH34" s="109">
        <f t="shared" si="28"/>
        <v>610000</v>
      </c>
      <c r="AI34" s="110">
        <f t="shared" si="29"/>
        <v>0</v>
      </c>
      <c r="AL34" s="469" t="str">
        <f t="shared" si="7"/>
        <v>NR</v>
      </c>
      <c r="AM34" s="470" t="s">
        <v>290</v>
      </c>
      <c r="AN34" s="483" t="s">
        <v>291</v>
      </c>
      <c r="AO34" s="472" t="s">
        <v>248</v>
      </c>
      <c r="AP34" s="477" t="s">
        <v>249</v>
      </c>
      <c r="AQ34" s="480">
        <v>762</v>
      </c>
      <c r="AR34" s="473" t="s">
        <v>241</v>
      </c>
      <c r="AS34" s="479">
        <v>2</v>
      </c>
      <c r="AT34" s="475">
        <v>205300.69999999998</v>
      </c>
      <c r="AU34" s="476">
        <f t="shared" si="30"/>
        <v>410601.39999999997</v>
      </c>
      <c r="AV34" s="335">
        <f t="shared" si="8"/>
        <v>1</v>
      </c>
      <c r="AW34" s="108">
        <f t="shared" si="9"/>
        <v>1</v>
      </c>
      <c r="AX34" s="108">
        <f t="shared" si="10"/>
        <v>1</v>
      </c>
      <c r="AY34" s="108">
        <f t="shared" si="11"/>
        <v>1</v>
      </c>
      <c r="AZ34" s="108">
        <f t="shared" si="12"/>
        <v>1</v>
      </c>
      <c r="BA34" s="108">
        <f t="shared" si="13"/>
        <v>1</v>
      </c>
      <c r="BB34" s="108">
        <f t="shared" si="14"/>
        <v>1</v>
      </c>
      <c r="BC34" s="108">
        <f t="shared" si="31"/>
        <v>1</v>
      </c>
      <c r="BD34" s="108">
        <f t="shared" si="32"/>
        <v>1</v>
      </c>
      <c r="BE34" s="108">
        <f t="shared" si="33"/>
        <v>1</v>
      </c>
      <c r="BF34" s="109">
        <f t="shared" si="34"/>
        <v>410601</v>
      </c>
      <c r="BG34" s="110">
        <f t="shared" si="35"/>
        <v>0.3999999999650754</v>
      </c>
      <c r="BJ34" s="384" t="str">
        <f t="shared" si="36"/>
        <v>NR</v>
      </c>
      <c r="BK34" s="385" t="s">
        <v>290</v>
      </c>
      <c r="BL34" s="398" t="s">
        <v>291</v>
      </c>
      <c r="BM34" s="387" t="s">
        <v>248</v>
      </c>
      <c r="BN34" s="392" t="s">
        <v>249</v>
      </c>
      <c r="BO34" s="395">
        <v>762</v>
      </c>
      <c r="BP34" s="388" t="s">
        <v>241</v>
      </c>
      <c r="BQ34" s="394">
        <v>2</v>
      </c>
      <c r="BR34" s="390">
        <v>120000</v>
      </c>
      <c r="BS34" s="391">
        <f t="shared" si="37"/>
        <v>240000</v>
      </c>
      <c r="BT34" s="335">
        <f t="shared" si="15"/>
        <v>1</v>
      </c>
      <c r="BU34" s="108">
        <f t="shared" si="16"/>
        <v>1</v>
      </c>
      <c r="BV34" s="108">
        <f t="shared" si="17"/>
        <v>1</v>
      </c>
      <c r="BW34" s="108">
        <f t="shared" si="18"/>
        <v>1</v>
      </c>
      <c r="BX34" s="108">
        <f t="shared" si="19"/>
        <v>1</v>
      </c>
      <c r="BY34" s="108">
        <f t="shared" si="20"/>
        <v>1</v>
      </c>
      <c r="BZ34" s="108">
        <f t="shared" si="21"/>
        <v>1</v>
      </c>
      <c r="CA34" s="108">
        <f t="shared" si="38"/>
        <v>1</v>
      </c>
      <c r="CB34" s="108">
        <f t="shared" si="39"/>
        <v>1</v>
      </c>
      <c r="CC34" s="108">
        <f t="shared" si="40"/>
        <v>1</v>
      </c>
      <c r="CD34" s="109">
        <f t="shared" si="41"/>
        <v>240000</v>
      </c>
      <c r="CE34" s="110">
        <f t="shared" si="42"/>
        <v>0</v>
      </c>
      <c r="CH34" s="358"/>
      <c r="CI34" s="358"/>
      <c r="CJ34" s="359"/>
      <c r="CK34" s="339"/>
      <c r="CL34" s="360"/>
      <c r="CM34" s="361"/>
      <c r="CN34" s="362"/>
      <c r="CO34" s="338"/>
      <c r="CP34" s="335">
        <f t="shared" si="174"/>
        <v>0</v>
      </c>
      <c r="CQ34" s="108">
        <f t="shared" si="175"/>
        <v>0</v>
      </c>
      <c r="CR34" s="108">
        <f t="shared" si="176"/>
        <v>0</v>
      </c>
      <c r="CS34" s="108">
        <f t="shared" si="177"/>
        <v>0</v>
      </c>
      <c r="CT34" s="108">
        <f t="shared" si="178"/>
        <v>0</v>
      </c>
      <c r="CU34" s="108">
        <f t="shared" si="178"/>
        <v>0</v>
      </c>
      <c r="CV34" s="108">
        <f t="shared" si="179"/>
        <v>0</v>
      </c>
      <c r="CW34" s="109">
        <f t="shared" si="180"/>
        <v>0</v>
      </c>
      <c r="CX34" s="110">
        <f t="shared" si="181"/>
        <v>0</v>
      </c>
      <c r="DA34" s="358"/>
      <c r="DB34" s="358"/>
      <c r="DC34" s="359"/>
      <c r="DD34" s="339"/>
      <c r="DE34" s="360"/>
      <c r="DF34" s="361"/>
      <c r="DG34" s="362"/>
      <c r="DH34" s="338"/>
      <c r="DI34" s="335">
        <f t="shared" si="182"/>
        <v>0</v>
      </c>
      <c r="DJ34" s="108">
        <f t="shared" si="183"/>
        <v>0</v>
      </c>
      <c r="DK34" s="108">
        <f t="shared" si="184"/>
        <v>0</v>
      </c>
      <c r="DL34" s="108">
        <f t="shared" si="185"/>
        <v>0</v>
      </c>
      <c r="DM34" s="108">
        <f t="shared" si="186"/>
        <v>0</v>
      </c>
      <c r="DN34" s="108">
        <f t="shared" si="186"/>
        <v>0</v>
      </c>
      <c r="DO34" s="108">
        <f t="shared" si="187"/>
        <v>0</v>
      </c>
      <c r="DP34" s="109">
        <f t="shared" si="188"/>
        <v>0</v>
      </c>
      <c r="DQ34" s="110">
        <f t="shared" si="189"/>
        <v>0</v>
      </c>
      <c r="DT34" s="358"/>
      <c r="DU34" s="358"/>
      <c r="DV34" s="359"/>
      <c r="DW34" s="339"/>
      <c r="DX34" s="360"/>
      <c r="DY34" s="361"/>
      <c r="DZ34" s="362"/>
      <c r="EA34" s="338"/>
      <c r="EB34" s="335">
        <f t="shared" si="190"/>
        <v>0</v>
      </c>
      <c r="EC34" s="108">
        <f t="shared" si="191"/>
        <v>0</v>
      </c>
      <c r="ED34" s="108">
        <f t="shared" si="192"/>
        <v>0</v>
      </c>
      <c r="EE34" s="108">
        <f t="shared" si="193"/>
        <v>0</v>
      </c>
      <c r="EF34" s="108">
        <f t="shared" si="194"/>
        <v>0</v>
      </c>
      <c r="EG34" s="108">
        <f t="shared" si="194"/>
        <v>0</v>
      </c>
      <c r="EH34" s="108">
        <f t="shared" si="195"/>
        <v>0</v>
      </c>
      <c r="EI34" s="109">
        <f t="shared" si="196"/>
        <v>0</v>
      </c>
      <c r="EJ34" s="110">
        <f t="shared" si="197"/>
        <v>0</v>
      </c>
      <c r="EM34" s="358"/>
      <c r="EN34" s="358"/>
      <c r="EO34" s="359"/>
      <c r="EP34" s="339"/>
      <c r="EQ34" s="360"/>
      <c r="ER34" s="361"/>
      <c r="ES34" s="362"/>
      <c r="ET34" s="338"/>
      <c r="EU34" s="335">
        <f t="shared" si="198"/>
        <v>0</v>
      </c>
      <c r="EV34" s="108">
        <f t="shared" si="199"/>
        <v>0</v>
      </c>
      <c r="EW34" s="108">
        <f t="shared" si="200"/>
        <v>0</v>
      </c>
      <c r="EX34" s="108">
        <f t="shared" si="201"/>
        <v>0</v>
      </c>
      <c r="EY34" s="108">
        <f t="shared" si="202"/>
        <v>0</v>
      </c>
      <c r="EZ34" s="108">
        <f t="shared" si="202"/>
        <v>0</v>
      </c>
      <c r="FA34" s="108">
        <f t="shared" si="203"/>
        <v>0</v>
      </c>
      <c r="FB34" s="109">
        <f t="shared" si="204"/>
        <v>0</v>
      </c>
      <c r="FC34" s="110">
        <f t="shared" si="205"/>
        <v>0</v>
      </c>
      <c r="FF34" s="358"/>
      <c r="FG34" s="358"/>
      <c r="FH34" s="359"/>
      <c r="FI34" s="339"/>
      <c r="FJ34" s="360"/>
      <c r="FK34" s="361"/>
      <c r="FL34" s="362"/>
      <c r="FM34" s="338"/>
      <c r="FN34" s="335">
        <f t="shared" si="206"/>
        <v>0</v>
      </c>
      <c r="FO34" s="108">
        <f t="shared" si="207"/>
        <v>0</v>
      </c>
      <c r="FP34" s="108">
        <f t="shared" si="208"/>
        <v>0</v>
      </c>
      <c r="FQ34" s="108">
        <f t="shared" si="209"/>
        <v>0</v>
      </c>
      <c r="FR34" s="108">
        <f t="shared" si="210"/>
        <v>0</v>
      </c>
      <c r="FS34" s="108">
        <f t="shared" si="210"/>
        <v>0</v>
      </c>
      <c r="FT34" s="108">
        <f t="shared" si="211"/>
        <v>0</v>
      </c>
      <c r="FU34" s="109">
        <f t="shared" si="212"/>
        <v>0</v>
      </c>
      <c r="FV34" s="110">
        <f t="shared" si="213"/>
        <v>0</v>
      </c>
      <c r="FY34" s="358"/>
      <c r="FZ34" s="358"/>
      <c r="GA34" s="359"/>
      <c r="GB34" s="339"/>
      <c r="GC34" s="360"/>
      <c r="GD34" s="361"/>
      <c r="GE34" s="362"/>
      <c r="GF34" s="338"/>
      <c r="GG34" s="335">
        <f t="shared" si="214"/>
        <v>0</v>
      </c>
      <c r="GH34" s="108">
        <f t="shared" si="215"/>
        <v>0</v>
      </c>
      <c r="GI34" s="108">
        <f t="shared" si="216"/>
        <v>0</v>
      </c>
      <c r="GJ34" s="108">
        <f t="shared" si="217"/>
        <v>0</v>
      </c>
      <c r="GK34" s="108">
        <f t="shared" si="218"/>
        <v>0</v>
      </c>
      <c r="GL34" s="108">
        <f t="shared" si="218"/>
        <v>0</v>
      </c>
      <c r="GM34" s="108">
        <f t="shared" si="219"/>
        <v>0</v>
      </c>
      <c r="GN34" s="109">
        <f t="shared" si="220"/>
        <v>0</v>
      </c>
      <c r="GO34" s="110">
        <f t="shared" si="221"/>
        <v>0</v>
      </c>
      <c r="GR34" s="358"/>
      <c r="GS34" s="358"/>
      <c r="GT34" s="359"/>
      <c r="GU34" s="339"/>
      <c r="GV34" s="360"/>
      <c r="GW34" s="361"/>
      <c r="GX34" s="362"/>
      <c r="GY34" s="338"/>
      <c r="GZ34" s="335">
        <f t="shared" si="222"/>
        <v>0</v>
      </c>
      <c r="HA34" s="108">
        <f t="shared" si="223"/>
        <v>0</v>
      </c>
      <c r="HB34" s="108">
        <f t="shared" si="224"/>
        <v>0</v>
      </c>
      <c r="HC34" s="108">
        <f t="shared" si="225"/>
        <v>0</v>
      </c>
      <c r="HD34" s="108">
        <f t="shared" si="226"/>
        <v>0</v>
      </c>
      <c r="HE34" s="108">
        <f t="shared" si="226"/>
        <v>0</v>
      </c>
      <c r="HF34" s="108">
        <f t="shared" si="227"/>
        <v>0</v>
      </c>
      <c r="HG34" s="109">
        <f t="shared" si="228"/>
        <v>0</v>
      </c>
      <c r="HH34" s="110">
        <f t="shared" si="229"/>
        <v>0</v>
      </c>
      <c r="HK34" s="358"/>
      <c r="HL34" s="358"/>
      <c r="HM34" s="359"/>
      <c r="HN34" s="339"/>
      <c r="HO34" s="360"/>
      <c r="HP34" s="361"/>
      <c r="HQ34" s="362"/>
      <c r="HR34" s="338"/>
      <c r="HS34" s="335">
        <f t="shared" si="230"/>
        <v>0</v>
      </c>
      <c r="HT34" s="108">
        <f t="shared" si="231"/>
        <v>0</v>
      </c>
      <c r="HU34" s="108">
        <f t="shared" si="232"/>
        <v>0</v>
      </c>
      <c r="HV34" s="108">
        <f t="shared" si="233"/>
        <v>0</v>
      </c>
      <c r="HW34" s="108">
        <f t="shared" si="234"/>
        <v>0</v>
      </c>
      <c r="HX34" s="108">
        <f t="shared" si="234"/>
        <v>0</v>
      </c>
      <c r="HY34" s="108">
        <f t="shared" si="235"/>
        <v>0</v>
      </c>
      <c r="HZ34" s="109">
        <f t="shared" si="236"/>
        <v>0</v>
      </c>
      <c r="IA34" s="110">
        <f t="shared" si="237"/>
        <v>0</v>
      </c>
      <c r="ID34" s="358"/>
      <c r="IE34" s="358"/>
      <c r="IF34" s="359"/>
      <c r="IG34" s="339"/>
      <c r="IH34" s="360"/>
      <c r="II34" s="361"/>
      <c r="IJ34" s="362"/>
      <c r="IK34" s="338"/>
      <c r="IL34" s="335">
        <f t="shared" si="238"/>
        <v>0</v>
      </c>
      <c r="IM34" s="108">
        <f t="shared" si="239"/>
        <v>0</v>
      </c>
      <c r="IN34" s="108">
        <f t="shared" si="240"/>
        <v>0</v>
      </c>
      <c r="IO34" s="108">
        <f t="shared" si="241"/>
        <v>0</v>
      </c>
      <c r="IP34" s="108">
        <f t="shared" si="242"/>
        <v>0</v>
      </c>
      <c r="IQ34" s="108">
        <f t="shared" si="242"/>
        <v>0</v>
      </c>
      <c r="IR34" s="108">
        <f t="shared" si="243"/>
        <v>0</v>
      </c>
      <c r="IS34" s="109">
        <f t="shared" si="244"/>
        <v>0</v>
      </c>
      <c r="IT34" s="110">
        <f t="shared" si="245"/>
        <v>0</v>
      </c>
      <c r="IV34" s="358"/>
      <c r="IW34" s="358"/>
      <c r="IX34" s="359"/>
      <c r="IY34" s="339"/>
      <c r="IZ34" s="360"/>
      <c r="JA34" s="361"/>
      <c r="JB34" s="362"/>
      <c r="JC34" s="338"/>
      <c r="JD34" s="338"/>
      <c r="JE34" s="335">
        <f t="shared" si="246"/>
        <v>0</v>
      </c>
      <c r="JF34" s="108">
        <f t="shared" si="247"/>
        <v>0</v>
      </c>
      <c r="JG34" s="108">
        <f t="shared" si="248"/>
        <v>0</v>
      </c>
      <c r="JH34" s="108">
        <f t="shared" si="249"/>
        <v>0</v>
      </c>
      <c r="JI34" s="108">
        <f t="shared" si="250"/>
        <v>0</v>
      </c>
      <c r="JJ34" s="108">
        <f t="shared" si="250"/>
        <v>0</v>
      </c>
      <c r="JK34" s="108">
        <f t="shared" si="251"/>
        <v>0</v>
      </c>
      <c r="JL34" s="109">
        <f t="shared" si="252"/>
        <v>0</v>
      </c>
      <c r="JM34" s="110">
        <f t="shared" si="253"/>
        <v>0</v>
      </c>
    </row>
    <row r="35" spans="2:273" ht="31.5" x14ac:dyDescent="0.25">
      <c r="B35" s="384" t="str">
        <f t="shared" si="22"/>
        <v>NR</v>
      </c>
      <c r="C35" s="385" t="s">
        <v>292</v>
      </c>
      <c r="D35" s="402" t="s">
        <v>293</v>
      </c>
      <c r="E35" s="387" t="s">
        <v>294</v>
      </c>
      <c r="F35" s="387" t="s">
        <v>295</v>
      </c>
      <c r="G35" s="388">
        <v>20000</v>
      </c>
      <c r="H35" s="403" t="s">
        <v>153</v>
      </c>
      <c r="I35" s="389" t="s">
        <v>296</v>
      </c>
      <c r="J35" s="390">
        <v>0</v>
      </c>
      <c r="K35" s="391">
        <f>J35*G35</f>
        <v>0</v>
      </c>
      <c r="N35" s="384" t="str">
        <f t="shared" si="24"/>
        <v>NR</v>
      </c>
      <c r="O35" s="385" t="s">
        <v>292</v>
      </c>
      <c r="P35" s="402" t="s">
        <v>293</v>
      </c>
      <c r="Q35" s="387" t="s">
        <v>294</v>
      </c>
      <c r="R35" s="387" t="s">
        <v>295</v>
      </c>
      <c r="S35" s="388">
        <v>20000</v>
      </c>
      <c r="T35" s="403" t="s">
        <v>153</v>
      </c>
      <c r="U35" s="389" t="s">
        <v>296</v>
      </c>
      <c r="V35" s="390">
        <v>95</v>
      </c>
      <c r="W35" s="391">
        <f>V35*S35</f>
        <v>1900000</v>
      </c>
      <c r="X35" s="335">
        <f t="shared" si="0"/>
        <v>1</v>
      </c>
      <c r="Y35" s="108">
        <f t="shared" si="1"/>
        <v>1</v>
      </c>
      <c r="Z35" s="108">
        <f t="shared" si="2"/>
        <v>1</v>
      </c>
      <c r="AA35" s="108">
        <f t="shared" si="3"/>
        <v>1</v>
      </c>
      <c r="AB35" s="108">
        <f t="shared" si="4"/>
        <v>1</v>
      </c>
      <c r="AC35" s="108">
        <f t="shared" si="5"/>
        <v>1</v>
      </c>
      <c r="AD35" s="108">
        <f t="shared" si="6"/>
        <v>1</v>
      </c>
      <c r="AE35" s="108">
        <f t="shared" si="25"/>
        <v>1</v>
      </c>
      <c r="AF35" s="108">
        <f t="shared" si="26"/>
        <v>1</v>
      </c>
      <c r="AG35" s="108">
        <f t="shared" si="27"/>
        <v>1</v>
      </c>
      <c r="AH35" s="109">
        <f t="shared" si="28"/>
        <v>1900000</v>
      </c>
      <c r="AI35" s="110">
        <f t="shared" si="29"/>
        <v>0</v>
      </c>
      <c r="AL35" s="469" t="str">
        <f t="shared" si="7"/>
        <v>R</v>
      </c>
      <c r="AM35" s="470" t="s">
        <v>292</v>
      </c>
      <c r="AN35" s="487" t="s">
        <v>293</v>
      </c>
      <c r="AO35" s="472" t="s">
        <v>294</v>
      </c>
      <c r="AP35" s="472" t="s">
        <v>295</v>
      </c>
      <c r="AQ35" s="473">
        <v>20000</v>
      </c>
      <c r="AR35" s="488" t="s">
        <v>153</v>
      </c>
      <c r="AS35" s="474" t="s">
        <v>296</v>
      </c>
      <c r="AT35" s="475">
        <v>1264.45</v>
      </c>
      <c r="AU35" s="476">
        <f>AT35*AQ35</f>
        <v>25289000</v>
      </c>
      <c r="AV35" s="335">
        <f t="shared" si="8"/>
        <v>1</v>
      </c>
      <c r="AW35" s="108">
        <f t="shared" si="9"/>
        <v>1</v>
      </c>
      <c r="AX35" s="108">
        <f t="shared" si="10"/>
        <v>1</v>
      </c>
      <c r="AY35" s="108">
        <f t="shared" si="11"/>
        <v>1</v>
      </c>
      <c r="AZ35" s="108">
        <f t="shared" si="12"/>
        <v>1</v>
      </c>
      <c r="BA35" s="108">
        <f t="shared" si="13"/>
        <v>1</v>
      </c>
      <c r="BB35" s="108">
        <f t="shared" si="14"/>
        <v>1</v>
      </c>
      <c r="BC35" s="108">
        <f t="shared" si="31"/>
        <v>1</v>
      </c>
      <c r="BD35" s="108">
        <f t="shared" si="32"/>
        <v>1</v>
      </c>
      <c r="BE35" s="108">
        <f t="shared" si="33"/>
        <v>1</v>
      </c>
      <c r="BF35" s="109">
        <f t="shared" si="34"/>
        <v>25289000</v>
      </c>
      <c r="BG35" s="110">
        <f t="shared" si="35"/>
        <v>0</v>
      </c>
      <c r="BJ35" s="384" t="str">
        <f t="shared" si="36"/>
        <v>R</v>
      </c>
      <c r="BK35" s="385" t="s">
        <v>292</v>
      </c>
      <c r="BL35" s="402" t="s">
        <v>293</v>
      </c>
      <c r="BM35" s="387" t="s">
        <v>294</v>
      </c>
      <c r="BN35" s="387" t="s">
        <v>295</v>
      </c>
      <c r="BO35" s="388">
        <v>20000</v>
      </c>
      <c r="BP35" s="403" t="s">
        <v>153</v>
      </c>
      <c r="BQ35" s="389" t="s">
        <v>296</v>
      </c>
      <c r="BR35" s="390">
        <v>1000</v>
      </c>
      <c r="BS35" s="391">
        <f>BR35*BO35</f>
        <v>20000000</v>
      </c>
      <c r="BT35" s="335">
        <f t="shared" si="15"/>
        <v>1</v>
      </c>
      <c r="BU35" s="108">
        <f t="shared" si="16"/>
        <v>1</v>
      </c>
      <c r="BV35" s="108">
        <f t="shared" si="17"/>
        <v>1</v>
      </c>
      <c r="BW35" s="108">
        <f t="shared" si="18"/>
        <v>1</v>
      </c>
      <c r="BX35" s="108">
        <f t="shared" si="19"/>
        <v>1</v>
      </c>
      <c r="BY35" s="108">
        <f t="shared" si="20"/>
        <v>1</v>
      </c>
      <c r="BZ35" s="108">
        <f t="shared" si="21"/>
        <v>1</v>
      </c>
      <c r="CA35" s="108">
        <f t="shared" si="38"/>
        <v>1</v>
      </c>
      <c r="CB35" s="108">
        <f t="shared" si="39"/>
        <v>1</v>
      </c>
      <c r="CC35" s="108">
        <f t="shared" si="40"/>
        <v>1</v>
      </c>
      <c r="CD35" s="109">
        <f t="shared" si="41"/>
        <v>20000000</v>
      </c>
      <c r="CE35" s="110">
        <f t="shared" si="42"/>
        <v>0</v>
      </c>
      <c r="CH35" s="358"/>
      <c r="CI35" s="358"/>
      <c r="CJ35" s="359"/>
      <c r="CK35" s="339"/>
      <c r="CL35" s="360"/>
      <c r="CM35" s="361"/>
      <c r="CN35" s="362"/>
      <c r="CO35" s="338"/>
      <c r="CP35" s="335">
        <f t="shared" si="174"/>
        <v>0</v>
      </c>
      <c r="CQ35" s="108">
        <f t="shared" si="175"/>
        <v>0</v>
      </c>
      <c r="CR35" s="108">
        <f t="shared" si="176"/>
        <v>0</v>
      </c>
      <c r="CS35" s="108">
        <f t="shared" si="177"/>
        <v>0</v>
      </c>
      <c r="CT35" s="108">
        <f t="shared" si="178"/>
        <v>0</v>
      </c>
      <c r="CU35" s="108">
        <f t="shared" si="178"/>
        <v>0</v>
      </c>
      <c r="CV35" s="108">
        <f t="shared" si="179"/>
        <v>0</v>
      </c>
      <c r="CW35" s="109">
        <f t="shared" si="180"/>
        <v>0</v>
      </c>
      <c r="CX35" s="110">
        <f t="shared" si="181"/>
        <v>0</v>
      </c>
      <c r="DA35" s="358"/>
      <c r="DB35" s="358"/>
      <c r="DC35" s="359"/>
      <c r="DD35" s="339"/>
      <c r="DE35" s="360"/>
      <c r="DF35" s="361"/>
      <c r="DG35" s="362"/>
      <c r="DH35" s="338"/>
      <c r="DI35" s="335">
        <f t="shared" si="182"/>
        <v>0</v>
      </c>
      <c r="DJ35" s="108">
        <f t="shared" si="183"/>
        <v>0</v>
      </c>
      <c r="DK35" s="108">
        <f t="shared" si="184"/>
        <v>0</v>
      </c>
      <c r="DL35" s="108">
        <f t="shared" si="185"/>
        <v>0</v>
      </c>
      <c r="DM35" s="108">
        <f t="shared" si="186"/>
        <v>0</v>
      </c>
      <c r="DN35" s="108">
        <f t="shared" si="186"/>
        <v>0</v>
      </c>
      <c r="DO35" s="108">
        <f t="shared" si="187"/>
        <v>0</v>
      </c>
      <c r="DP35" s="109">
        <f t="shared" si="188"/>
        <v>0</v>
      </c>
      <c r="DQ35" s="110">
        <f t="shared" si="189"/>
        <v>0</v>
      </c>
      <c r="DT35" s="358"/>
      <c r="DU35" s="358"/>
      <c r="DV35" s="359"/>
      <c r="DW35" s="339"/>
      <c r="DX35" s="360"/>
      <c r="DY35" s="361"/>
      <c r="DZ35" s="362"/>
      <c r="EA35" s="338"/>
      <c r="EB35" s="335">
        <f t="shared" si="190"/>
        <v>0</v>
      </c>
      <c r="EC35" s="108">
        <f t="shared" si="191"/>
        <v>0</v>
      </c>
      <c r="ED35" s="108">
        <f t="shared" si="192"/>
        <v>0</v>
      </c>
      <c r="EE35" s="108">
        <f t="shared" si="193"/>
        <v>0</v>
      </c>
      <c r="EF35" s="108">
        <f t="shared" si="194"/>
        <v>0</v>
      </c>
      <c r="EG35" s="108">
        <f t="shared" si="194"/>
        <v>0</v>
      </c>
      <c r="EH35" s="108">
        <f t="shared" si="195"/>
        <v>0</v>
      </c>
      <c r="EI35" s="109">
        <f t="shared" si="196"/>
        <v>0</v>
      </c>
      <c r="EJ35" s="110">
        <f t="shared" si="197"/>
        <v>0</v>
      </c>
      <c r="EM35" s="358"/>
      <c r="EN35" s="358"/>
      <c r="EO35" s="359"/>
      <c r="EP35" s="339"/>
      <c r="EQ35" s="360"/>
      <c r="ER35" s="361"/>
      <c r="ES35" s="362"/>
      <c r="ET35" s="338"/>
      <c r="EU35" s="335">
        <f t="shared" si="198"/>
        <v>0</v>
      </c>
      <c r="EV35" s="108">
        <f t="shared" si="199"/>
        <v>0</v>
      </c>
      <c r="EW35" s="108">
        <f t="shared" si="200"/>
        <v>0</v>
      </c>
      <c r="EX35" s="108">
        <f t="shared" si="201"/>
        <v>0</v>
      </c>
      <c r="EY35" s="108">
        <f t="shared" si="202"/>
        <v>0</v>
      </c>
      <c r="EZ35" s="108">
        <f t="shared" si="202"/>
        <v>0</v>
      </c>
      <c r="FA35" s="108">
        <f t="shared" si="203"/>
        <v>0</v>
      </c>
      <c r="FB35" s="109">
        <f t="shared" si="204"/>
        <v>0</v>
      </c>
      <c r="FC35" s="110">
        <f t="shared" si="205"/>
        <v>0</v>
      </c>
      <c r="FF35" s="358"/>
      <c r="FG35" s="358"/>
      <c r="FH35" s="359"/>
      <c r="FI35" s="339"/>
      <c r="FJ35" s="360"/>
      <c r="FK35" s="361"/>
      <c r="FL35" s="362"/>
      <c r="FM35" s="338"/>
      <c r="FN35" s="335">
        <f t="shared" si="206"/>
        <v>0</v>
      </c>
      <c r="FO35" s="108">
        <f t="shared" si="207"/>
        <v>0</v>
      </c>
      <c r="FP35" s="108">
        <f t="shared" si="208"/>
        <v>0</v>
      </c>
      <c r="FQ35" s="108">
        <f t="shared" si="209"/>
        <v>0</v>
      </c>
      <c r="FR35" s="108">
        <f t="shared" si="210"/>
        <v>0</v>
      </c>
      <c r="FS35" s="108">
        <f t="shared" si="210"/>
        <v>0</v>
      </c>
      <c r="FT35" s="108">
        <f t="shared" si="211"/>
        <v>0</v>
      </c>
      <c r="FU35" s="109">
        <f t="shared" si="212"/>
        <v>0</v>
      </c>
      <c r="FV35" s="110">
        <f t="shared" si="213"/>
        <v>0</v>
      </c>
      <c r="FY35" s="358"/>
      <c r="FZ35" s="358"/>
      <c r="GA35" s="359"/>
      <c r="GB35" s="339"/>
      <c r="GC35" s="360"/>
      <c r="GD35" s="361"/>
      <c r="GE35" s="362"/>
      <c r="GF35" s="338"/>
      <c r="GG35" s="335">
        <f t="shared" si="214"/>
        <v>0</v>
      </c>
      <c r="GH35" s="108">
        <f t="shared" si="215"/>
        <v>0</v>
      </c>
      <c r="GI35" s="108">
        <f t="shared" si="216"/>
        <v>0</v>
      </c>
      <c r="GJ35" s="108">
        <f t="shared" si="217"/>
        <v>0</v>
      </c>
      <c r="GK35" s="108">
        <f t="shared" si="218"/>
        <v>0</v>
      </c>
      <c r="GL35" s="108">
        <f t="shared" si="218"/>
        <v>0</v>
      </c>
      <c r="GM35" s="108">
        <f t="shared" si="219"/>
        <v>0</v>
      </c>
      <c r="GN35" s="109">
        <f t="shared" si="220"/>
        <v>0</v>
      </c>
      <c r="GO35" s="110">
        <f t="shared" si="221"/>
        <v>0</v>
      </c>
      <c r="GR35" s="358"/>
      <c r="GS35" s="358"/>
      <c r="GT35" s="359"/>
      <c r="GU35" s="339"/>
      <c r="GV35" s="360"/>
      <c r="GW35" s="361"/>
      <c r="GX35" s="362"/>
      <c r="GY35" s="338"/>
      <c r="GZ35" s="335">
        <f t="shared" si="222"/>
        <v>0</v>
      </c>
      <c r="HA35" s="108">
        <f t="shared" si="223"/>
        <v>0</v>
      </c>
      <c r="HB35" s="108">
        <f t="shared" si="224"/>
        <v>0</v>
      </c>
      <c r="HC35" s="108">
        <f t="shared" si="225"/>
        <v>0</v>
      </c>
      <c r="HD35" s="108">
        <f t="shared" si="226"/>
        <v>0</v>
      </c>
      <c r="HE35" s="108">
        <f t="shared" si="226"/>
        <v>0</v>
      </c>
      <c r="HF35" s="108">
        <f t="shared" si="227"/>
        <v>0</v>
      </c>
      <c r="HG35" s="109">
        <f t="shared" si="228"/>
        <v>0</v>
      </c>
      <c r="HH35" s="110">
        <f t="shared" si="229"/>
        <v>0</v>
      </c>
      <c r="HK35" s="358"/>
      <c r="HL35" s="358"/>
      <c r="HM35" s="359"/>
      <c r="HN35" s="339"/>
      <c r="HO35" s="360"/>
      <c r="HP35" s="361"/>
      <c r="HQ35" s="362"/>
      <c r="HR35" s="338"/>
      <c r="HS35" s="335">
        <f t="shared" si="230"/>
        <v>0</v>
      </c>
      <c r="HT35" s="108">
        <f t="shared" si="231"/>
        <v>0</v>
      </c>
      <c r="HU35" s="108">
        <f t="shared" si="232"/>
        <v>0</v>
      </c>
      <c r="HV35" s="108">
        <f t="shared" si="233"/>
        <v>0</v>
      </c>
      <c r="HW35" s="108">
        <f t="shared" si="234"/>
        <v>0</v>
      </c>
      <c r="HX35" s="108">
        <f t="shared" si="234"/>
        <v>0</v>
      </c>
      <c r="HY35" s="108">
        <f t="shared" si="235"/>
        <v>0</v>
      </c>
      <c r="HZ35" s="109">
        <f t="shared" si="236"/>
        <v>0</v>
      </c>
      <c r="IA35" s="110">
        <f t="shared" si="237"/>
        <v>0</v>
      </c>
      <c r="ID35" s="358"/>
      <c r="IE35" s="358"/>
      <c r="IF35" s="359"/>
      <c r="IG35" s="339"/>
      <c r="IH35" s="360"/>
      <c r="II35" s="361"/>
      <c r="IJ35" s="362"/>
      <c r="IK35" s="338"/>
      <c r="IL35" s="335">
        <f t="shared" si="238"/>
        <v>0</v>
      </c>
      <c r="IM35" s="108">
        <f t="shared" si="239"/>
        <v>0</v>
      </c>
      <c r="IN35" s="108">
        <f t="shared" si="240"/>
        <v>0</v>
      </c>
      <c r="IO35" s="108">
        <f t="shared" si="241"/>
        <v>0</v>
      </c>
      <c r="IP35" s="108">
        <f t="shared" si="242"/>
        <v>0</v>
      </c>
      <c r="IQ35" s="108">
        <f t="shared" si="242"/>
        <v>0</v>
      </c>
      <c r="IR35" s="108">
        <f t="shared" si="243"/>
        <v>0</v>
      </c>
      <c r="IS35" s="109">
        <f t="shared" si="244"/>
        <v>0</v>
      </c>
      <c r="IT35" s="110">
        <f t="shared" si="245"/>
        <v>0</v>
      </c>
      <c r="IV35" s="358"/>
      <c r="IW35" s="358"/>
      <c r="IX35" s="359"/>
      <c r="IY35" s="339"/>
      <c r="IZ35" s="360"/>
      <c r="JA35" s="361"/>
      <c r="JB35" s="362"/>
      <c r="JC35" s="338"/>
      <c r="JD35" s="338"/>
      <c r="JE35" s="335">
        <f t="shared" si="246"/>
        <v>0</v>
      </c>
      <c r="JF35" s="108">
        <f t="shared" si="247"/>
        <v>0</v>
      </c>
      <c r="JG35" s="108">
        <f t="shared" si="248"/>
        <v>0</v>
      </c>
      <c r="JH35" s="108">
        <f t="shared" si="249"/>
        <v>0</v>
      </c>
      <c r="JI35" s="108">
        <f t="shared" si="250"/>
        <v>0</v>
      </c>
      <c r="JJ35" s="108">
        <f t="shared" si="250"/>
        <v>0</v>
      </c>
      <c r="JK35" s="108">
        <f t="shared" si="251"/>
        <v>0</v>
      </c>
      <c r="JL35" s="109">
        <f t="shared" si="252"/>
        <v>0</v>
      </c>
      <c r="JM35" s="110">
        <f t="shared" si="253"/>
        <v>0</v>
      </c>
    </row>
    <row r="36" spans="2:273" ht="31.5" x14ac:dyDescent="0.25">
      <c r="B36" s="384" t="str">
        <f t="shared" si="22"/>
        <v>NR</v>
      </c>
      <c r="C36" s="385" t="s">
        <v>297</v>
      </c>
      <c r="D36" s="402" t="s">
        <v>293</v>
      </c>
      <c r="E36" s="387" t="s">
        <v>298</v>
      </c>
      <c r="F36" s="387" t="s">
        <v>299</v>
      </c>
      <c r="G36" s="403" t="s">
        <v>296</v>
      </c>
      <c r="H36" s="403" t="s">
        <v>241</v>
      </c>
      <c r="I36" s="389">
        <v>150</v>
      </c>
      <c r="J36" s="390">
        <v>0</v>
      </c>
      <c r="K36" s="391">
        <f>I36*J36</f>
        <v>0</v>
      </c>
      <c r="N36" s="384" t="str">
        <f t="shared" si="24"/>
        <v>NR</v>
      </c>
      <c r="O36" s="385" t="s">
        <v>297</v>
      </c>
      <c r="P36" s="402" t="s">
        <v>293</v>
      </c>
      <c r="Q36" s="387" t="s">
        <v>298</v>
      </c>
      <c r="R36" s="387" t="s">
        <v>299</v>
      </c>
      <c r="S36" s="403" t="s">
        <v>296</v>
      </c>
      <c r="T36" s="403" t="s">
        <v>241</v>
      </c>
      <c r="U36" s="389">
        <v>150</v>
      </c>
      <c r="V36" s="390">
        <v>6500</v>
      </c>
      <c r="W36" s="391">
        <f>U36*V36</f>
        <v>975000</v>
      </c>
      <c r="X36" s="335">
        <f t="shared" si="0"/>
        <v>1</v>
      </c>
      <c r="Y36" s="108">
        <f t="shared" si="1"/>
        <v>1</v>
      </c>
      <c r="Z36" s="108">
        <f t="shared" si="2"/>
        <v>1</v>
      </c>
      <c r="AA36" s="108">
        <f t="shared" si="3"/>
        <v>1</v>
      </c>
      <c r="AB36" s="108">
        <f t="shared" si="4"/>
        <v>1</v>
      </c>
      <c r="AC36" s="108">
        <f t="shared" si="5"/>
        <v>1</v>
      </c>
      <c r="AD36" s="108">
        <f t="shared" si="6"/>
        <v>1</v>
      </c>
      <c r="AE36" s="108">
        <f t="shared" si="25"/>
        <v>1</v>
      </c>
      <c r="AF36" s="108">
        <f t="shared" si="26"/>
        <v>1</v>
      </c>
      <c r="AG36" s="108">
        <f t="shared" si="27"/>
        <v>1</v>
      </c>
      <c r="AH36" s="109">
        <f t="shared" si="28"/>
        <v>975000</v>
      </c>
      <c r="AI36" s="110">
        <f t="shared" si="29"/>
        <v>0</v>
      </c>
      <c r="AL36" s="469" t="str">
        <f t="shared" si="7"/>
        <v>NR</v>
      </c>
      <c r="AM36" s="470" t="s">
        <v>297</v>
      </c>
      <c r="AN36" s="487" t="s">
        <v>293</v>
      </c>
      <c r="AO36" s="472" t="s">
        <v>298</v>
      </c>
      <c r="AP36" s="472" t="s">
        <v>299</v>
      </c>
      <c r="AQ36" s="488" t="s">
        <v>296</v>
      </c>
      <c r="AR36" s="488" t="s">
        <v>241</v>
      </c>
      <c r="AS36" s="474">
        <v>150</v>
      </c>
      <c r="AT36" s="475">
        <v>2023.5</v>
      </c>
      <c r="AU36" s="476">
        <f t="shared" ref="AU36:AU37" si="254">AS36*AT36</f>
        <v>303525</v>
      </c>
      <c r="AV36" s="335">
        <f t="shared" si="8"/>
        <v>1</v>
      </c>
      <c r="AW36" s="108">
        <f t="shared" si="9"/>
        <v>1</v>
      </c>
      <c r="AX36" s="108">
        <f t="shared" si="10"/>
        <v>1</v>
      </c>
      <c r="AY36" s="108">
        <f t="shared" si="11"/>
        <v>1</v>
      </c>
      <c r="AZ36" s="108">
        <f t="shared" si="12"/>
        <v>1</v>
      </c>
      <c r="BA36" s="108">
        <f t="shared" si="13"/>
        <v>1</v>
      </c>
      <c r="BB36" s="108">
        <f t="shared" si="14"/>
        <v>1</v>
      </c>
      <c r="BC36" s="108">
        <f t="shared" si="31"/>
        <v>1</v>
      </c>
      <c r="BD36" s="108">
        <f t="shared" si="32"/>
        <v>1</v>
      </c>
      <c r="BE36" s="108">
        <f t="shared" si="33"/>
        <v>1</v>
      </c>
      <c r="BF36" s="109">
        <f t="shared" si="34"/>
        <v>303525</v>
      </c>
      <c r="BG36" s="110">
        <f t="shared" si="35"/>
        <v>0</v>
      </c>
      <c r="BJ36" s="384" t="str">
        <f t="shared" si="36"/>
        <v>R</v>
      </c>
      <c r="BK36" s="385" t="s">
        <v>297</v>
      </c>
      <c r="BL36" s="402" t="s">
        <v>293</v>
      </c>
      <c r="BM36" s="387" t="s">
        <v>298</v>
      </c>
      <c r="BN36" s="387" t="s">
        <v>299</v>
      </c>
      <c r="BO36" s="403" t="s">
        <v>296</v>
      </c>
      <c r="BP36" s="403" t="s">
        <v>241</v>
      </c>
      <c r="BQ36" s="389">
        <v>150</v>
      </c>
      <c r="BR36" s="390">
        <v>185000</v>
      </c>
      <c r="BS36" s="391">
        <f>BQ36*BR36</f>
        <v>27750000</v>
      </c>
      <c r="BT36" s="335">
        <f t="shared" si="15"/>
        <v>1</v>
      </c>
      <c r="BU36" s="108">
        <f t="shared" si="16"/>
        <v>1</v>
      </c>
      <c r="BV36" s="108">
        <f t="shared" si="17"/>
        <v>1</v>
      </c>
      <c r="BW36" s="108">
        <f t="shared" si="18"/>
        <v>1</v>
      </c>
      <c r="BX36" s="108">
        <f t="shared" si="19"/>
        <v>1</v>
      </c>
      <c r="BY36" s="108">
        <f t="shared" si="20"/>
        <v>1</v>
      </c>
      <c r="BZ36" s="108">
        <f t="shared" si="21"/>
        <v>1</v>
      </c>
      <c r="CA36" s="108">
        <f t="shared" si="38"/>
        <v>1</v>
      </c>
      <c r="CB36" s="108">
        <f t="shared" si="39"/>
        <v>1</v>
      </c>
      <c r="CC36" s="108">
        <f t="shared" si="40"/>
        <v>1</v>
      </c>
      <c r="CD36" s="109">
        <f t="shared" si="41"/>
        <v>27750000</v>
      </c>
      <c r="CE36" s="110">
        <f t="shared" si="42"/>
        <v>0</v>
      </c>
      <c r="CH36" s="340"/>
      <c r="CI36" s="340"/>
      <c r="CJ36" s="348"/>
      <c r="CK36" s="349"/>
      <c r="CL36" s="350"/>
      <c r="CM36" s="351"/>
      <c r="CN36" s="352"/>
      <c r="CO36" s="342"/>
      <c r="CP36" s="691"/>
      <c r="CQ36" s="691"/>
      <c r="CR36" s="691"/>
      <c r="CS36" s="691"/>
      <c r="CT36" s="691"/>
      <c r="CU36" s="691"/>
      <c r="CV36" s="691"/>
      <c r="CW36" s="691"/>
      <c r="CX36" s="692"/>
      <c r="DA36" s="340"/>
      <c r="DB36" s="340"/>
      <c r="DC36" s="348"/>
      <c r="DD36" s="349"/>
      <c r="DE36" s="350"/>
      <c r="DF36" s="351"/>
      <c r="DG36" s="352"/>
      <c r="DH36" s="342"/>
      <c r="DI36" s="691"/>
      <c r="DJ36" s="691"/>
      <c r="DK36" s="691"/>
      <c r="DL36" s="691"/>
      <c r="DM36" s="691"/>
      <c r="DN36" s="691"/>
      <c r="DO36" s="691"/>
      <c r="DP36" s="691"/>
      <c r="DQ36" s="692"/>
      <c r="DT36" s="340"/>
      <c r="DU36" s="340"/>
      <c r="DV36" s="348"/>
      <c r="DW36" s="349"/>
      <c r="DX36" s="350"/>
      <c r="DY36" s="351"/>
      <c r="DZ36" s="352"/>
      <c r="EA36" s="342"/>
      <c r="EB36" s="691"/>
      <c r="EC36" s="691"/>
      <c r="ED36" s="691"/>
      <c r="EE36" s="691"/>
      <c r="EF36" s="691"/>
      <c r="EG36" s="691"/>
      <c r="EH36" s="691"/>
      <c r="EI36" s="691"/>
      <c r="EJ36" s="692"/>
      <c r="EM36" s="340"/>
      <c r="EN36" s="340"/>
      <c r="EO36" s="348"/>
      <c r="EP36" s="349"/>
      <c r="EQ36" s="350"/>
      <c r="ER36" s="351"/>
      <c r="ES36" s="352"/>
      <c r="ET36" s="342"/>
      <c r="EU36" s="691"/>
      <c r="EV36" s="691"/>
      <c r="EW36" s="691"/>
      <c r="EX36" s="691"/>
      <c r="EY36" s="691"/>
      <c r="EZ36" s="691"/>
      <c r="FA36" s="691"/>
      <c r="FB36" s="691"/>
      <c r="FC36" s="692"/>
      <c r="FF36" s="340"/>
      <c r="FG36" s="340"/>
      <c r="FH36" s="348"/>
      <c r="FI36" s="349"/>
      <c r="FJ36" s="350"/>
      <c r="FK36" s="351"/>
      <c r="FL36" s="352"/>
      <c r="FM36" s="342"/>
      <c r="FN36" s="691"/>
      <c r="FO36" s="691"/>
      <c r="FP36" s="691"/>
      <c r="FQ36" s="691"/>
      <c r="FR36" s="691"/>
      <c r="FS36" s="691"/>
      <c r="FT36" s="691"/>
      <c r="FU36" s="691"/>
      <c r="FV36" s="692"/>
      <c r="FY36" s="340"/>
      <c r="FZ36" s="340"/>
      <c r="GA36" s="348"/>
      <c r="GB36" s="349"/>
      <c r="GC36" s="350"/>
      <c r="GD36" s="351"/>
      <c r="GE36" s="352"/>
      <c r="GF36" s="342"/>
      <c r="GG36" s="691"/>
      <c r="GH36" s="691"/>
      <c r="GI36" s="691"/>
      <c r="GJ36" s="691"/>
      <c r="GK36" s="691"/>
      <c r="GL36" s="691"/>
      <c r="GM36" s="691"/>
      <c r="GN36" s="691"/>
      <c r="GO36" s="692"/>
      <c r="GR36" s="340"/>
      <c r="GS36" s="340"/>
      <c r="GT36" s="348"/>
      <c r="GU36" s="349"/>
      <c r="GV36" s="350"/>
      <c r="GW36" s="351"/>
      <c r="GX36" s="352"/>
      <c r="GY36" s="342"/>
      <c r="GZ36" s="691"/>
      <c r="HA36" s="691"/>
      <c r="HB36" s="691"/>
      <c r="HC36" s="691"/>
      <c r="HD36" s="691"/>
      <c r="HE36" s="691"/>
      <c r="HF36" s="691"/>
      <c r="HG36" s="691"/>
      <c r="HH36" s="692"/>
      <c r="HK36" s="340"/>
      <c r="HL36" s="340"/>
      <c r="HM36" s="348"/>
      <c r="HN36" s="349"/>
      <c r="HO36" s="350"/>
      <c r="HP36" s="351"/>
      <c r="HQ36" s="352"/>
      <c r="HR36" s="342"/>
      <c r="HS36" s="691"/>
      <c r="HT36" s="691"/>
      <c r="HU36" s="691"/>
      <c r="HV36" s="691"/>
      <c r="HW36" s="691"/>
      <c r="HX36" s="691"/>
      <c r="HY36" s="691"/>
      <c r="HZ36" s="691"/>
      <c r="IA36" s="692"/>
      <c r="ID36" s="340"/>
      <c r="IE36" s="340"/>
      <c r="IF36" s="348"/>
      <c r="IG36" s="349"/>
      <c r="IH36" s="350"/>
      <c r="II36" s="351"/>
      <c r="IJ36" s="352"/>
      <c r="IK36" s="342"/>
      <c r="IL36" s="691"/>
      <c r="IM36" s="691"/>
      <c r="IN36" s="691"/>
      <c r="IO36" s="691"/>
      <c r="IP36" s="691"/>
      <c r="IQ36" s="691"/>
      <c r="IR36" s="691"/>
      <c r="IS36" s="691"/>
      <c r="IT36" s="692"/>
      <c r="IV36" s="340"/>
      <c r="IW36" s="340"/>
      <c r="IX36" s="348"/>
      <c r="IY36" s="349"/>
      <c r="IZ36" s="350"/>
      <c r="JA36" s="351"/>
      <c r="JB36" s="352"/>
      <c r="JC36" s="342"/>
      <c r="JD36" s="342"/>
      <c r="JE36" s="691"/>
      <c r="JF36" s="691"/>
      <c r="JG36" s="691"/>
      <c r="JH36" s="691"/>
      <c r="JI36" s="691"/>
      <c r="JJ36" s="691"/>
      <c r="JK36" s="691"/>
      <c r="JL36" s="691"/>
      <c r="JM36" s="692"/>
    </row>
    <row r="37" spans="2:273" ht="31.5" x14ac:dyDescent="0.25">
      <c r="B37" s="384" t="str">
        <f t="shared" si="22"/>
        <v>NR</v>
      </c>
      <c r="C37" s="385" t="s">
        <v>300</v>
      </c>
      <c r="D37" s="402" t="s">
        <v>293</v>
      </c>
      <c r="E37" s="398" t="s">
        <v>301</v>
      </c>
      <c r="F37" s="387" t="s">
        <v>302</v>
      </c>
      <c r="G37" s="403" t="s">
        <v>296</v>
      </c>
      <c r="H37" s="403" t="s">
        <v>241</v>
      </c>
      <c r="I37" s="389">
        <v>150</v>
      </c>
      <c r="J37" s="390">
        <v>0</v>
      </c>
      <c r="K37" s="391">
        <f>I37*J37</f>
        <v>0</v>
      </c>
      <c r="N37" s="384" t="str">
        <f t="shared" si="24"/>
        <v>R</v>
      </c>
      <c r="O37" s="385" t="s">
        <v>300</v>
      </c>
      <c r="P37" s="402" t="s">
        <v>293</v>
      </c>
      <c r="Q37" s="398" t="s">
        <v>301</v>
      </c>
      <c r="R37" s="387" t="s">
        <v>302</v>
      </c>
      <c r="S37" s="403" t="s">
        <v>296</v>
      </c>
      <c r="T37" s="403" t="s">
        <v>241</v>
      </c>
      <c r="U37" s="389">
        <v>150</v>
      </c>
      <c r="V37" s="390">
        <v>28000</v>
      </c>
      <c r="W37" s="391">
        <f>U37*V37</f>
        <v>4200000</v>
      </c>
      <c r="X37" s="335">
        <f t="shared" si="0"/>
        <v>1</v>
      </c>
      <c r="Y37" s="108">
        <f t="shared" si="1"/>
        <v>1</v>
      </c>
      <c r="Z37" s="108">
        <f t="shared" si="2"/>
        <v>1</v>
      </c>
      <c r="AA37" s="108">
        <f t="shared" si="3"/>
        <v>1</v>
      </c>
      <c r="AB37" s="108">
        <f t="shared" si="4"/>
        <v>1</v>
      </c>
      <c r="AC37" s="108">
        <f t="shared" si="5"/>
        <v>1</v>
      </c>
      <c r="AD37" s="108">
        <f t="shared" si="6"/>
        <v>1</v>
      </c>
      <c r="AE37" s="108">
        <f t="shared" si="25"/>
        <v>1</v>
      </c>
      <c r="AF37" s="108">
        <f t="shared" si="26"/>
        <v>1</v>
      </c>
      <c r="AG37" s="108">
        <f t="shared" si="27"/>
        <v>1</v>
      </c>
      <c r="AH37" s="109">
        <f t="shared" si="28"/>
        <v>4200000</v>
      </c>
      <c r="AI37" s="110">
        <f t="shared" si="29"/>
        <v>0</v>
      </c>
      <c r="AL37" s="469" t="str">
        <f t="shared" si="7"/>
        <v>NR</v>
      </c>
      <c r="AM37" s="470" t="s">
        <v>300</v>
      </c>
      <c r="AN37" s="487" t="s">
        <v>293</v>
      </c>
      <c r="AO37" s="483" t="s">
        <v>301</v>
      </c>
      <c r="AP37" s="472" t="s">
        <v>302</v>
      </c>
      <c r="AQ37" s="488" t="s">
        <v>296</v>
      </c>
      <c r="AR37" s="488" t="s">
        <v>241</v>
      </c>
      <c r="AS37" s="474">
        <v>150</v>
      </c>
      <c r="AT37" s="475">
        <v>20346.149999999998</v>
      </c>
      <c r="AU37" s="476">
        <f t="shared" si="254"/>
        <v>3051922.4999999995</v>
      </c>
      <c r="AV37" s="335">
        <f t="shared" si="8"/>
        <v>1</v>
      </c>
      <c r="AW37" s="108">
        <f t="shared" si="9"/>
        <v>1</v>
      </c>
      <c r="AX37" s="108">
        <f t="shared" si="10"/>
        <v>1</v>
      </c>
      <c r="AY37" s="108">
        <f t="shared" si="11"/>
        <v>1</v>
      </c>
      <c r="AZ37" s="108">
        <f t="shared" si="12"/>
        <v>1</v>
      </c>
      <c r="BA37" s="108">
        <f t="shared" si="13"/>
        <v>1</v>
      </c>
      <c r="BB37" s="108">
        <f t="shared" si="14"/>
        <v>1</v>
      </c>
      <c r="BC37" s="108">
        <f t="shared" si="31"/>
        <v>1</v>
      </c>
      <c r="BD37" s="108">
        <f t="shared" si="32"/>
        <v>1</v>
      </c>
      <c r="BE37" s="108">
        <f t="shared" si="33"/>
        <v>1</v>
      </c>
      <c r="BF37" s="109">
        <f t="shared" si="34"/>
        <v>3051923</v>
      </c>
      <c r="BG37" s="110">
        <f t="shared" si="35"/>
        <v>-0.50000000046566129</v>
      </c>
      <c r="BJ37" s="384" t="str">
        <f t="shared" si="36"/>
        <v>R</v>
      </c>
      <c r="BK37" s="385" t="s">
        <v>300</v>
      </c>
      <c r="BL37" s="402" t="s">
        <v>293</v>
      </c>
      <c r="BM37" s="398" t="s">
        <v>301</v>
      </c>
      <c r="BN37" s="387" t="s">
        <v>302</v>
      </c>
      <c r="BO37" s="403" t="s">
        <v>296</v>
      </c>
      <c r="BP37" s="403" t="s">
        <v>241</v>
      </c>
      <c r="BQ37" s="389">
        <v>150</v>
      </c>
      <c r="BR37" s="390">
        <v>68000</v>
      </c>
      <c r="BS37" s="391">
        <f>BQ37*BR37</f>
        <v>10200000</v>
      </c>
      <c r="BT37" s="335">
        <f t="shared" si="15"/>
        <v>1</v>
      </c>
      <c r="BU37" s="108">
        <f t="shared" si="16"/>
        <v>1</v>
      </c>
      <c r="BV37" s="108">
        <f t="shared" si="17"/>
        <v>1</v>
      </c>
      <c r="BW37" s="108">
        <f t="shared" si="18"/>
        <v>1</v>
      </c>
      <c r="BX37" s="108">
        <f t="shared" si="19"/>
        <v>1</v>
      </c>
      <c r="BY37" s="108">
        <f t="shared" si="20"/>
        <v>1</v>
      </c>
      <c r="BZ37" s="108">
        <f t="shared" si="21"/>
        <v>1</v>
      </c>
      <c r="CA37" s="108">
        <f t="shared" si="38"/>
        <v>1</v>
      </c>
      <c r="CB37" s="108">
        <f t="shared" si="39"/>
        <v>1</v>
      </c>
      <c r="CC37" s="108">
        <f t="shared" si="40"/>
        <v>1</v>
      </c>
      <c r="CD37" s="109">
        <f t="shared" si="41"/>
        <v>10200000</v>
      </c>
      <c r="CE37" s="110">
        <f t="shared" si="42"/>
        <v>0</v>
      </c>
      <c r="CH37" s="340"/>
      <c r="CI37" s="340"/>
      <c r="CJ37" s="348"/>
      <c r="CK37" s="354"/>
      <c r="CL37" s="355"/>
      <c r="CM37" s="356"/>
      <c r="CN37" s="357"/>
      <c r="CO37" s="338"/>
      <c r="CP37" s="691"/>
      <c r="CQ37" s="691"/>
      <c r="CR37" s="691"/>
      <c r="CS37" s="691"/>
      <c r="CT37" s="691"/>
      <c r="CU37" s="691"/>
      <c r="CV37" s="691"/>
      <c r="CW37" s="691"/>
      <c r="CX37" s="692"/>
      <c r="DA37" s="340"/>
      <c r="DB37" s="340"/>
      <c r="DC37" s="348"/>
      <c r="DD37" s="354"/>
      <c r="DE37" s="355"/>
      <c r="DF37" s="356"/>
      <c r="DG37" s="357"/>
      <c r="DH37" s="338"/>
      <c r="DI37" s="691"/>
      <c r="DJ37" s="691"/>
      <c r="DK37" s="691"/>
      <c r="DL37" s="691"/>
      <c r="DM37" s="691"/>
      <c r="DN37" s="691"/>
      <c r="DO37" s="691"/>
      <c r="DP37" s="691"/>
      <c r="DQ37" s="692"/>
      <c r="DT37" s="340"/>
      <c r="DU37" s="340"/>
      <c r="DV37" s="348"/>
      <c r="DW37" s="354"/>
      <c r="DX37" s="355"/>
      <c r="DY37" s="356"/>
      <c r="DZ37" s="357"/>
      <c r="EA37" s="338"/>
      <c r="EB37" s="691"/>
      <c r="EC37" s="691"/>
      <c r="ED37" s="691"/>
      <c r="EE37" s="691"/>
      <c r="EF37" s="691"/>
      <c r="EG37" s="691"/>
      <c r="EH37" s="691"/>
      <c r="EI37" s="691"/>
      <c r="EJ37" s="692"/>
      <c r="EM37" s="340"/>
      <c r="EN37" s="340"/>
      <c r="EO37" s="348"/>
      <c r="EP37" s="354"/>
      <c r="EQ37" s="355"/>
      <c r="ER37" s="356"/>
      <c r="ES37" s="357"/>
      <c r="ET37" s="338"/>
      <c r="EU37" s="691"/>
      <c r="EV37" s="691"/>
      <c r="EW37" s="691"/>
      <c r="EX37" s="691"/>
      <c r="EY37" s="691"/>
      <c r="EZ37" s="691"/>
      <c r="FA37" s="691"/>
      <c r="FB37" s="691"/>
      <c r="FC37" s="692"/>
      <c r="FF37" s="340"/>
      <c r="FG37" s="340"/>
      <c r="FH37" s="348"/>
      <c r="FI37" s="354"/>
      <c r="FJ37" s="355"/>
      <c r="FK37" s="356"/>
      <c r="FL37" s="357"/>
      <c r="FM37" s="338"/>
      <c r="FN37" s="691"/>
      <c r="FO37" s="691"/>
      <c r="FP37" s="691"/>
      <c r="FQ37" s="691"/>
      <c r="FR37" s="691"/>
      <c r="FS37" s="691"/>
      <c r="FT37" s="691"/>
      <c r="FU37" s="691"/>
      <c r="FV37" s="692"/>
      <c r="FY37" s="340"/>
      <c r="FZ37" s="340"/>
      <c r="GA37" s="348"/>
      <c r="GB37" s="354"/>
      <c r="GC37" s="355"/>
      <c r="GD37" s="356"/>
      <c r="GE37" s="357"/>
      <c r="GF37" s="338"/>
      <c r="GG37" s="691"/>
      <c r="GH37" s="691"/>
      <c r="GI37" s="691"/>
      <c r="GJ37" s="691"/>
      <c r="GK37" s="691"/>
      <c r="GL37" s="691"/>
      <c r="GM37" s="691"/>
      <c r="GN37" s="691"/>
      <c r="GO37" s="692"/>
      <c r="GR37" s="340"/>
      <c r="GS37" s="340"/>
      <c r="GT37" s="348"/>
      <c r="GU37" s="354"/>
      <c r="GV37" s="355"/>
      <c r="GW37" s="356"/>
      <c r="GX37" s="357"/>
      <c r="GY37" s="338"/>
      <c r="GZ37" s="691"/>
      <c r="HA37" s="691"/>
      <c r="HB37" s="691"/>
      <c r="HC37" s="691"/>
      <c r="HD37" s="691"/>
      <c r="HE37" s="691"/>
      <c r="HF37" s="691"/>
      <c r="HG37" s="691"/>
      <c r="HH37" s="692"/>
      <c r="HK37" s="340"/>
      <c r="HL37" s="340"/>
      <c r="HM37" s="348"/>
      <c r="HN37" s="354"/>
      <c r="HO37" s="355"/>
      <c r="HP37" s="356"/>
      <c r="HQ37" s="357"/>
      <c r="HR37" s="338"/>
      <c r="HS37" s="691"/>
      <c r="HT37" s="691"/>
      <c r="HU37" s="691"/>
      <c r="HV37" s="691"/>
      <c r="HW37" s="691"/>
      <c r="HX37" s="691"/>
      <c r="HY37" s="691"/>
      <c r="HZ37" s="691"/>
      <c r="IA37" s="692"/>
      <c r="ID37" s="340"/>
      <c r="IE37" s="340"/>
      <c r="IF37" s="348"/>
      <c r="IG37" s="354"/>
      <c r="IH37" s="355"/>
      <c r="II37" s="356"/>
      <c r="IJ37" s="357"/>
      <c r="IK37" s="338"/>
      <c r="IL37" s="691"/>
      <c r="IM37" s="691"/>
      <c r="IN37" s="691"/>
      <c r="IO37" s="691"/>
      <c r="IP37" s="691"/>
      <c r="IQ37" s="691"/>
      <c r="IR37" s="691"/>
      <c r="IS37" s="691"/>
      <c r="IT37" s="692"/>
      <c r="IV37" s="340"/>
      <c r="IW37" s="340"/>
      <c r="IX37" s="348"/>
      <c r="IY37" s="354"/>
      <c r="IZ37" s="355"/>
      <c r="JA37" s="356"/>
      <c r="JB37" s="357"/>
      <c r="JC37" s="338"/>
      <c r="JD37" s="338"/>
      <c r="JE37" s="691"/>
      <c r="JF37" s="691"/>
      <c r="JG37" s="691"/>
      <c r="JH37" s="691"/>
      <c r="JI37" s="691"/>
      <c r="JJ37" s="691"/>
      <c r="JK37" s="691"/>
      <c r="JL37" s="691"/>
      <c r="JM37" s="692"/>
    </row>
    <row r="38" spans="2:273" ht="47.25" x14ac:dyDescent="0.25">
      <c r="B38" s="384" t="str">
        <f t="shared" si="22"/>
        <v>NR</v>
      </c>
      <c r="C38" s="385" t="s">
        <v>303</v>
      </c>
      <c r="D38" s="402" t="s">
        <v>293</v>
      </c>
      <c r="E38" s="387" t="s">
        <v>304</v>
      </c>
      <c r="F38" s="387" t="s">
        <v>305</v>
      </c>
      <c r="G38" s="388">
        <v>1000</v>
      </c>
      <c r="H38" s="403" t="s">
        <v>153</v>
      </c>
      <c r="I38" s="403" t="s">
        <v>296</v>
      </c>
      <c r="J38" s="390">
        <v>0</v>
      </c>
      <c r="K38" s="391">
        <f>G38*J38</f>
        <v>0</v>
      </c>
      <c r="N38" s="384" t="str">
        <f t="shared" si="24"/>
        <v>NR</v>
      </c>
      <c r="O38" s="385" t="s">
        <v>303</v>
      </c>
      <c r="P38" s="402" t="s">
        <v>293</v>
      </c>
      <c r="Q38" s="387" t="s">
        <v>304</v>
      </c>
      <c r="R38" s="387" t="s">
        <v>305</v>
      </c>
      <c r="S38" s="388">
        <v>1000</v>
      </c>
      <c r="T38" s="403" t="s">
        <v>153</v>
      </c>
      <c r="U38" s="403" t="s">
        <v>296</v>
      </c>
      <c r="V38" s="390">
        <v>1500</v>
      </c>
      <c r="W38" s="391">
        <f>S38*V38</f>
        <v>1500000</v>
      </c>
      <c r="X38" s="335">
        <f t="shared" si="0"/>
        <v>1</v>
      </c>
      <c r="Y38" s="108">
        <f t="shared" si="1"/>
        <v>1</v>
      </c>
      <c r="Z38" s="108">
        <f t="shared" si="2"/>
        <v>1</v>
      </c>
      <c r="AA38" s="108">
        <f t="shared" si="3"/>
        <v>1</v>
      </c>
      <c r="AB38" s="108">
        <f t="shared" si="4"/>
        <v>1</v>
      </c>
      <c r="AC38" s="108">
        <f t="shared" si="5"/>
        <v>1</v>
      </c>
      <c r="AD38" s="108">
        <f t="shared" si="6"/>
        <v>1</v>
      </c>
      <c r="AE38" s="108">
        <f t="shared" si="25"/>
        <v>1</v>
      </c>
      <c r="AF38" s="108">
        <f t="shared" si="26"/>
        <v>1</v>
      </c>
      <c r="AG38" s="108">
        <f t="shared" si="27"/>
        <v>1</v>
      </c>
      <c r="AH38" s="109">
        <f t="shared" si="28"/>
        <v>1500000</v>
      </c>
      <c r="AI38" s="110">
        <f t="shared" si="29"/>
        <v>0</v>
      </c>
      <c r="AL38" s="469" t="str">
        <f t="shared" si="7"/>
        <v>R</v>
      </c>
      <c r="AM38" s="470" t="s">
        <v>303</v>
      </c>
      <c r="AN38" s="487" t="s">
        <v>293</v>
      </c>
      <c r="AO38" s="472" t="s">
        <v>304</v>
      </c>
      <c r="AP38" s="472" t="s">
        <v>305</v>
      </c>
      <c r="AQ38" s="473">
        <v>1000</v>
      </c>
      <c r="AR38" s="488" t="s">
        <v>153</v>
      </c>
      <c r="AS38" s="488" t="s">
        <v>296</v>
      </c>
      <c r="AT38" s="475">
        <v>43566.049999999996</v>
      </c>
      <c r="AU38" s="476">
        <f>AQ38*AT38</f>
        <v>43566049.999999993</v>
      </c>
      <c r="AV38" s="335">
        <f t="shared" si="8"/>
        <v>1</v>
      </c>
      <c r="AW38" s="108">
        <f t="shared" si="9"/>
        <v>1</v>
      </c>
      <c r="AX38" s="108">
        <f t="shared" si="10"/>
        <v>1</v>
      </c>
      <c r="AY38" s="108">
        <f t="shared" si="11"/>
        <v>1</v>
      </c>
      <c r="AZ38" s="108">
        <f t="shared" si="12"/>
        <v>1</v>
      </c>
      <c r="BA38" s="108">
        <f t="shared" si="13"/>
        <v>1</v>
      </c>
      <c r="BB38" s="108">
        <f t="shared" si="14"/>
        <v>1</v>
      </c>
      <c r="BC38" s="108">
        <f t="shared" si="31"/>
        <v>1</v>
      </c>
      <c r="BD38" s="108">
        <f t="shared" si="32"/>
        <v>1</v>
      </c>
      <c r="BE38" s="108">
        <f t="shared" si="33"/>
        <v>1</v>
      </c>
      <c r="BF38" s="109">
        <f t="shared" si="34"/>
        <v>43566050</v>
      </c>
      <c r="BG38" s="110">
        <f t="shared" si="35"/>
        <v>0</v>
      </c>
      <c r="BJ38" s="384" t="str">
        <f t="shared" si="36"/>
        <v>R</v>
      </c>
      <c r="BK38" s="385" t="s">
        <v>303</v>
      </c>
      <c r="BL38" s="402" t="s">
        <v>293</v>
      </c>
      <c r="BM38" s="387" t="s">
        <v>304</v>
      </c>
      <c r="BN38" s="387" t="s">
        <v>305</v>
      </c>
      <c r="BO38" s="388">
        <v>1000</v>
      </c>
      <c r="BP38" s="403" t="s">
        <v>153</v>
      </c>
      <c r="BQ38" s="403" t="s">
        <v>296</v>
      </c>
      <c r="BR38" s="390">
        <v>5000</v>
      </c>
      <c r="BS38" s="391">
        <f>BO38*BR38</f>
        <v>5000000</v>
      </c>
      <c r="BT38" s="335">
        <f t="shared" si="15"/>
        <v>1</v>
      </c>
      <c r="BU38" s="108">
        <f t="shared" si="16"/>
        <v>1</v>
      </c>
      <c r="BV38" s="108">
        <f t="shared" si="17"/>
        <v>1</v>
      </c>
      <c r="BW38" s="108">
        <f t="shared" si="18"/>
        <v>1</v>
      </c>
      <c r="BX38" s="108">
        <f t="shared" si="19"/>
        <v>1</v>
      </c>
      <c r="BY38" s="108">
        <f t="shared" si="20"/>
        <v>1</v>
      </c>
      <c r="BZ38" s="108">
        <f t="shared" si="21"/>
        <v>1</v>
      </c>
      <c r="CA38" s="108">
        <f t="shared" si="38"/>
        <v>1</v>
      </c>
      <c r="CB38" s="108">
        <f t="shared" si="39"/>
        <v>1</v>
      </c>
      <c r="CC38" s="108">
        <f t="shared" si="40"/>
        <v>1</v>
      </c>
      <c r="CD38" s="109">
        <f t="shared" si="41"/>
        <v>5000000</v>
      </c>
      <c r="CE38" s="110">
        <f t="shared" si="42"/>
        <v>0</v>
      </c>
      <c r="CH38" s="340"/>
      <c r="CI38" s="340"/>
      <c r="CJ38" s="348"/>
      <c r="CK38" s="354"/>
      <c r="CL38" s="355"/>
      <c r="CM38" s="356"/>
      <c r="CN38" s="357"/>
      <c r="CO38" s="338"/>
      <c r="CP38" s="691"/>
      <c r="CQ38" s="691"/>
      <c r="CR38" s="691"/>
      <c r="CS38" s="691"/>
      <c r="CT38" s="691"/>
      <c r="CU38" s="691"/>
      <c r="CV38" s="691"/>
      <c r="CW38" s="691"/>
      <c r="CX38" s="692"/>
      <c r="DA38" s="340"/>
      <c r="DB38" s="340"/>
      <c r="DC38" s="348"/>
      <c r="DD38" s="354"/>
      <c r="DE38" s="355"/>
      <c r="DF38" s="356"/>
      <c r="DG38" s="357"/>
      <c r="DH38" s="338"/>
      <c r="DI38" s="691"/>
      <c r="DJ38" s="691"/>
      <c r="DK38" s="691"/>
      <c r="DL38" s="691"/>
      <c r="DM38" s="691"/>
      <c r="DN38" s="691"/>
      <c r="DO38" s="691"/>
      <c r="DP38" s="691"/>
      <c r="DQ38" s="692"/>
      <c r="DT38" s="340"/>
      <c r="DU38" s="340"/>
      <c r="DV38" s="348"/>
      <c r="DW38" s="354"/>
      <c r="DX38" s="355"/>
      <c r="DY38" s="356"/>
      <c r="DZ38" s="357"/>
      <c r="EA38" s="338"/>
      <c r="EB38" s="691"/>
      <c r="EC38" s="691"/>
      <c r="ED38" s="691"/>
      <c r="EE38" s="691"/>
      <c r="EF38" s="691"/>
      <c r="EG38" s="691"/>
      <c r="EH38" s="691"/>
      <c r="EI38" s="691"/>
      <c r="EJ38" s="692"/>
      <c r="EM38" s="340"/>
      <c r="EN38" s="340"/>
      <c r="EO38" s="348"/>
      <c r="EP38" s="354"/>
      <c r="EQ38" s="355"/>
      <c r="ER38" s="356"/>
      <c r="ES38" s="357"/>
      <c r="ET38" s="338"/>
      <c r="EU38" s="691"/>
      <c r="EV38" s="691"/>
      <c r="EW38" s="691"/>
      <c r="EX38" s="691"/>
      <c r="EY38" s="691"/>
      <c r="EZ38" s="691"/>
      <c r="FA38" s="691"/>
      <c r="FB38" s="691"/>
      <c r="FC38" s="692"/>
      <c r="FF38" s="340"/>
      <c r="FG38" s="340"/>
      <c r="FH38" s="348"/>
      <c r="FI38" s="354"/>
      <c r="FJ38" s="355"/>
      <c r="FK38" s="356"/>
      <c r="FL38" s="357"/>
      <c r="FM38" s="338"/>
      <c r="FN38" s="691"/>
      <c r="FO38" s="691"/>
      <c r="FP38" s="691"/>
      <c r="FQ38" s="691"/>
      <c r="FR38" s="691"/>
      <c r="FS38" s="691"/>
      <c r="FT38" s="691"/>
      <c r="FU38" s="691"/>
      <c r="FV38" s="692"/>
      <c r="FY38" s="340"/>
      <c r="FZ38" s="340"/>
      <c r="GA38" s="348"/>
      <c r="GB38" s="354"/>
      <c r="GC38" s="355"/>
      <c r="GD38" s="356"/>
      <c r="GE38" s="357"/>
      <c r="GF38" s="338"/>
      <c r="GG38" s="691"/>
      <c r="GH38" s="691"/>
      <c r="GI38" s="691"/>
      <c r="GJ38" s="691"/>
      <c r="GK38" s="691"/>
      <c r="GL38" s="691"/>
      <c r="GM38" s="691"/>
      <c r="GN38" s="691"/>
      <c r="GO38" s="692"/>
      <c r="GR38" s="340"/>
      <c r="GS38" s="340"/>
      <c r="GT38" s="348"/>
      <c r="GU38" s="354"/>
      <c r="GV38" s="355"/>
      <c r="GW38" s="356"/>
      <c r="GX38" s="357"/>
      <c r="GY38" s="338"/>
      <c r="GZ38" s="691"/>
      <c r="HA38" s="691"/>
      <c r="HB38" s="691"/>
      <c r="HC38" s="691"/>
      <c r="HD38" s="691"/>
      <c r="HE38" s="691"/>
      <c r="HF38" s="691"/>
      <c r="HG38" s="691"/>
      <c r="HH38" s="692"/>
      <c r="HK38" s="340"/>
      <c r="HL38" s="340"/>
      <c r="HM38" s="348"/>
      <c r="HN38" s="354"/>
      <c r="HO38" s="355"/>
      <c r="HP38" s="356"/>
      <c r="HQ38" s="357"/>
      <c r="HR38" s="338"/>
      <c r="HS38" s="691"/>
      <c r="HT38" s="691"/>
      <c r="HU38" s="691"/>
      <c r="HV38" s="691"/>
      <c r="HW38" s="691"/>
      <c r="HX38" s="691"/>
      <c r="HY38" s="691"/>
      <c r="HZ38" s="691"/>
      <c r="IA38" s="692"/>
      <c r="ID38" s="340"/>
      <c r="IE38" s="340"/>
      <c r="IF38" s="348"/>
      <c r="IG38" s="354"/>
      <c r="IH38" s="355"/>
      <c r="II38" s="356"/>
      <c r="IJ38" s="357"/>
      <c r="IK38" s="338"/>
      <c r="IL38" s="691"/>
      <c r="IM38" s="691"/>
      <c r="IN38" s="691"/>
      <c r="IO38" s="691"/>
      <c r="IP38" s="691"/>
      <c r="IQ38" s="691"/>
      <c r="IR38" s="691"/>
      <c r="IS38" s="691"/>
      <c r="IT38" s="692"/>
      <c r="IV38" s="340"/>
      <c r="IW38" s="340"/>
      <c r="IX38" s="348"/>
      <c r="IY38" s="354"/>
      <c r="IZ38" s="355"/>
      <c r="JA38" s="356"/>
      <c r="JB38" s="357"/>
      <c r="JC38" s="338"/>
      <c r="JD38" s="338"/>
      <c r="JE38" s="691"/>
      <c r="JF38" s="691"/>
      <c r="JG38" s="691"/>
      <c r="JH38" s="691"/>
      <c r="JI38" s="691"/>
      <c r="JJ38" s="691"/>
      <c r="JK38" s="691"/>
      <c r="JL38" s="691"/>
      <c r="JM38" s="692"/>
    </row>
    <row r="39" spans="2:273" ht="47.25" x14ac:dyDescent="0.25">
      <c r="B39" s="384" t="str">
        <f t="shared" si="22"/>
        <v>NR</v>
      </c>
      <c r="C39" s="385" t="s">
        <v>306</v>
      </c>
      <c r="D39" s="402" t="s">
        <v>293</v>
      </c>
      <c r="E39" s="387" t="s">
        <v>307</v>
      </c>
      <c r="F39" s="387" t="s">
        <v>308</v>
      </c>
      <c r="G39" s="403" t="s">
        <v>296</v>
      </c>
      <c r="H39" s="403" t="s">
        <v>241</v>
      </c>
      <c r="I39" s="389">
        <v>18</v>
      </c>
      <c r="J39" s="390">
        <v>0</v>
      </c>
      <c r="K39" s="391">
        <f>I39*J39</f>
        <v>0</v>
      </c>
      <c r="N39" s="384" t="str">
        <f t="shared" si="24"/>
        <v>NR</v>
      </c>
      <c r="O39" s="385" t="s">
        <v>306</v>
      </c>
      <c r="P39" s="402" t="s">
        <v>293</v>
      </c>
      <c r="Q39" s="387" t="s">
        <v>307</v>
      </c>
      <c r="R39" s="387" t="s">
        <v>308</v>
      </c>
      <c r="S39" s="403" t="s">
        <v>296</v>
      </c>
      <c r="T39" s="403" t="s">
        <v>241</v>
      </c>
      <c r="U39" s="389">
        <v>18</v>
      </c>
      <c r="V39" s="390">
        <v>135000</v>
      </c>
      <c r="W39" s="391">
        <f>U39*V39</f>
        <v>2430000</v>
      </c>
      <c r="X39" s="335">
        <f t="shared" si="0"/>
        <v>1</v>
      </c>
      <c r="Y39" s="108">
        <f t="shared" si="1"/>
        <v>1</v>
      </c>
      <c r="Z39" s="108">
        <f t="shared" si="2"/>
        <v>1</v>
      </c>
      <c r="AA39" s="108">
        <f t="shared" si="3"/>
        <v>1</v>
      </c>
      <c r="AB39" s="108">
        <f t="shared" si="4"/>
        <v>1</v>
      </c>
      <c r="AC39" s="108">
        <f t="shared" si="5"/>
        <v>1</v>
      </c>
      <c r="AD39" s="108">
        <f t="shared" si="6"/>
        <v>1</v>
      </c>
      <c r="AE39" s="108">
        <f t="shared" si="25"/>
        <v>1</v>
      </c>
      <c r="AF39" s="108">
        <f t="shared" si="26"/>
        <v>1</v>
      </c>
      <c r="AG39" s="108">
        <f t="shared" si="27"/>
        <v>1</v>
      </c>
      <c r="AH39" s="109">
        <f t="shared" si="28"/>
        <v>2430000</v>
      </c>
      <c r="AI39" s="110">
        <f t="shared" si="29"/>
        <v>0</v>
      </c>
      <c r="AL39" s="469" t="str">
        <f t="shared" si="7"/>
        <v>R</v>
      </c>
      <c r="AM39" s="470" t="s">
        <v>306</v>
      </c>
      <c r="AN39" s="487" t="s">
        <v>293</v>
      </c>
      <c r="AO39" s="472" t="s">
        <v>307</v>
      </c>
      <c r="AP39" s="472" t="s">
        <v>308</v>
      </c>
      <c r="AQ39" s="488" t="s">
        <v>296</v>
      </c>
      <c r="AR39" s="488" t="s">
        <v>241</v>
      </c>
      <c r="AS39" s="474">
        <v>18</v>
      </c>
      <c r="AT39" s="475">
        <v>1347788.75</v>
      </c>
      <c r="AU39" s="476">
        <f>AS39*AT39</f>
        <v>24260197.5</v>
      </c>
      <c r="AV39" s="335">
        <f t="shared" si="8"/>
        <v>1</v>
      </c>
      <c r="AW39" s="108">
        <f t="shared" si="9"/>
        <v>1</v>
      </c>
      <c r="AX39" s="108">
        <f t="shared" si="10"/>
        <v>1</v>
      </c>
      <c r="AY39" s="108">
        <f t="shared" si="11"/>
        <v>1</v>
      </c>
      <c r="AZ39" s="108">
        <f t="shared" si="12"/>
        <v>1</v>
      </c>
      <c r="BA39" s="108">
        <f t="shared" si="13"/>
        <v>1</v>
      </c>
      <c r="BB39" s="108">
        <f t="shared" si="14"/>
        <v>1</v>
      </c>
      <c r="BC39" s="108">
        <f t="shared" si="31"/>
        <v>1</v>
      </c>
      <c r="BD39" s="108">
        <f t="shared" si="32"/>
        <v>1</v>
      </c>
      <c r="BE39" s="108">
        <f t="shared" si="33"/>
        <v>1</v>
      </c>
      <c r="BF39" s="109">
        <f t="shared" si="34"/>
        <v>24260198</v>
      </c>
      <c r="BG39" s="110">
        <f t="shared" si="35"/>
        <v>-0.5</v>
      </c>
      <c r="BJ39" s="384" t="str">
        <f t="shared" si="36"/>
        <v>R</v>
      </c>
      <c r="BK39" s="385" t="s">
        <v>306</v>
      </c>
      <c r="BL39" s="402" t="s">
        <v>293</v>
      </c>
      <c r="BM39" s="387" t="s">
        <v>307</v>
      </c>
      <c r="BN39" s="387" t="s">
        <v>308</v>
      </c>
      <c r="BO39" s="403" t="s">
        <v>296</v>
      </c>
      <c r="BP39" s="403" t="s">
        <v>241</v>
      </c>
      <c r="BQ39" s="389">
        <v>18</v>
      </c>
      <c r="BR39" s="390">
        <v>500000</v>
      </c>
      <c r="BS39" s="391">
        <f>BQ39*BR39</f>
        <v>9000000</v>
      </c>
      <c r="BT39" s="335">
        <f t="shared" si="15"/>
        <v>1</v>
      </c>
      <c r="BU39" s="108">
        <f t="shared" si="16"/>
        <v>1</v>
      </c>
      <c r="BV39" s="108">
        <f t="shared" si="17"/>
        <v>1</v>
      </c>
      <c r="BW39" s="108">
        <f t="shared" si="18"/>
        <v>1</v>
      </c>
      <c r="BX39" s="108">
        <f t="shared" si="19"/>
        <v>1</v>
      </c>
      <c r="BY39" s="108">
        <f t="shared" si="20"/>
        <v>1</v>
      </c>
      <c r="BZ39" s="108">
        <f t="shared" si="21"/>
        <v>1</v>
      </c>
      <c r="CA39" s="108">
        <f t="shared" si="38"/>
        <v>1</v>
      </c>
      <c r="CB39" s="108">
        <f t="shared" si="39"/>
        <v>1</v>
      </c>
      <c r="CC39" s="108">
        <f t="shared" si="40"/>
        <v>1</v>
      </c>
      <c r="CD39" s="109">
        <f t="shared" si="41"/>
        <v>9000000</v>
      </c>
      <c r="CE39" s="110">
        <f t="shared" si="42"/>
        <v>0</v>
      </c>
      <c r="CH39" s="358"/>
      <c r="CI39" s="358"/>
      <c r="CJ39" s="359"/>
      <c r="CK39" s="339"/>
      <c r="CL39" s="360"/>
      <c r="CM39" s="361"/>
      <c r="CN39" s="362"/>
      <c r="CO39" s="338"/>
      <c r="CP39" s="335">
        <f t="shared" ref="CP39:CP40" si="255">IFERROR(IF(EXACT(VLOOKUP(CI39,OFERTA_0,1,FALSE),CI39),1,0),0)</f>
        <v>0</v>
      </c>
      <c r="CQ39" s="108">
        <f>IFERROR(IF(EXACT(VLOOKUP(CI39,OFERTA_0,2,FALSE),CJ39),1,0),0)</f>
        <v>0</v>
      </c>
      <c r="CR39" s="108">
        <f>IFERROR(IF(EXACT(VLOOKUP(CI39,OFERTA_0,3,FALSE),CK39),1,0),0)</f>
        <v>0</v>
      </c>
      <c r="CS39" s="108">
        <f>IFERROR(IF(EXACT(VLOOKUP(CI39,OFERTA_0,4,FALSE),CL39),1,0),0)</f>
        <v>0</v>
      </c>
      <c r="CT39" s="108">
        <f t="shared" ref="CT39:CU40" si="256">IFERROR(IF(CM39&lt;=0,0,1),0)</f>
        <v>0</v>
      </c>
      <c r="CU39" s="108">
        <f t="shared" si="256"/>
        <v>0</v>
      </c>
      <c r="CV39" s="108">
        <f t="shared" ref="CV39:CV40" si="257">PRODUCT(CP39:CU39)</f>
        <v>0</v>
      </c>
      <c r="CW39" s="109">
        <f t="shared" ref="CW39:CW40" si="258">ROUND(CN39,0)</f>
        <v>0</v>
      </c>
      <c r="CX39" s="110">
        <f t="shared" ref="CX39:CX40" si="259">CN39-CW39</f>
        <v>0</v>
      </c>
      <c r="DA39" s="358"/>
      <c r="DB39" s="358"/>
      <c r="DC39" s="359"/>
      <c r="DD39" s="339"/>
      <c r="DE39" s="360"/>
      <c r="DF39" s="361"/>
      <c r="DG39" s="362"/>
      <c r="DH39" s="338"/>
      <c r="DI39" s="335">
        <f t="shared" ref="DI39:DI40" si="260">IFERROR(IF(EXACT(VLOOKUP(DB39,OFERTA_0,1,FALSE),DB39),1,0),0)</f>
        <v>0</v>
      </c>
      <c r="DJ39" s="108">
        <f>IFERROR(IF(EXACT(VLOOKUP(DB39,OFERTA_0,2,FALSE),DC39),1,0),0)</f>
        <v>0</v>
      </c>
      <c r="DK39" s="108">
        <f>IFERROR(IF(EXACT(VLOOKUP(DB39,OFERTA_0,3,FALSE),DD39),1,0),0)</f>
        <v>0</v>
      </c>
      <c r="DL39" s="108">
        <f>IFERROR(IF(EXACT(VLOOKUP(DB39,OFERTA_0,4,FALSE),DE39),1,0),0)</f>
        <v>0</v>
      </c>
      <c r="DM39" s="108">
        <f t="shared" ref="DM39:DN40" si="261">IFERROR(IF(DF39&lt;=0,0,1),0)</f>
        <v>0</v>
      </c>
      <c r="DN39" s="108">
        <f t="shared" si="261"/>
        <v>0</v>
      </c>
      <c r="DO39" s="108">
        <f t="shared" ref="DO39:DO40" si="262">PRODUCT(DI39:DN39)</f>
        <v>0</v>
      </c>
      <c r="DP39" s="109">
        <f t="shared" ref="DP39:DP40" si="263">ROUND(DG39,0)</f>
        <v>0</v>
      </c>
      <c r="DQ39" s="110">
        <f t="shared" ref="DQ39:DQ40" si="264">DG39-DP39</f>
        <v>0</v>
      </c>
      <c r="DT39" s="358"/>
      <c r="DU39" s="358"/>
      <c r="DV39" s="359"/>
      <c r="DW39" s="339"/>
      <c r="DX39" s="360"/>
      <c r="DY39" s="361"/>
      <c r="DZ39" s="362"/>
      <c r="EA39" s="338"/>
      <c r="EB39" s="335">
        <f t="shared" ref="EB39:EB40" si="265">IFERROR(IF(EXACT(VLOOKUP(DU39,OFERTA_0,1,FALSE),DU39),1,0),0)</f>
        <v>0</v>
      </c>
      <c r="EC39" s="108">
        <f>IFERROR(IF(EXACT(VLOOKUP(DU39,OFERTA_0,2,FALSE),DV39),1,0),0)</f>
        <v>0</v>
      </c>
      <c r="ED39" s="108">
        <f>IFERROR(IF(EXACT(VLOOKUP(DU39,OFERTA_0,3,FALSE),DW39),1,0),0)</f>
        <v>0</v>
      </c>
      <c r="EE39" s="108">
        <f>IFERROR(IF(EXACT(VLOOKUP(DU39,OFERTA_0,4,FALSE),DX39),1,0),0)</f>
        <v>0</v>
      </c>
      <c r="EF39" s="108">
        <f t="shared" ref="EF39:EG40" si="266">IFERROR(IF(DY39&lt;=0,0,1),0)</f>
        <v>0</v>
      </c>
      <c r="EG39" s="108">
        <f t="shared" si="266"/>
        <v>0</v>
      </c>
      <c r="EH39" s="108">
        <f t="shared" ref="EH39:EH40" si="267">PRODUCT(EB39:EG39)</f>
        <v>0</v>
      </c>
      <c r="EI39" s="109">
        <f t="shared" ref="EI39:EI40" si="268">ROUND(DZ39,0)</f>
        <v>0</v>
      </c>
      <c r="EJ39" s="110">
        <f t="shared" ref="EJ39:EJ40" si="269">DZ39-EI39</f>
        <v>0</v>
      </c>
      <c r="EM39" s="358"/>
      <c r="EN39" s="358"/>
      <c r="EO39" s="359"/>
      <c r="EP39" s="339"/>
      <c r="EQ39" s="360"/>
      <c r="ER39" s="361"/>
      <c r="ES39" s="362"/>
      <c r="ET39" s="338"/>
      <c r="EU39" s="335">
        <f t="shared" ref="EU39:EU40" si="270">IFERROR(IF(EXACT(VLOOKUP(EN39,OFERTA_0,1,FALSE),EN39),1,0),0)</f>
        <v>0</v>
      </c>
      <c r="EV39" s="108">
        <f>IFERROR(IF(EXACT(VLOOKUP(EN39,OFERTA_0,2,FALSE),EO39),1,0),0)</f>
        <v>0</v>
      </c>
      <c r="EW39" s="108">
        <f>IFERROR(IF(EXACT(VLOOKUP(EN39,OFERTA_0,3,FALSE),EP39),1,0),0)</f>
        <v>0</v>
      </c>
      <c r="EX39" s="108">
        <f>IFERROR(IF(EXACT(VLOOKUP(EN39,OFERTA_0,4,FALSE),EQ39),1,0),0)</f>
        <v>0</v>
      </c>
      <c r="EY39" s="108">
        <f t="shared" ref="EY39:EZ40" si="271">IFERROR(IF(ER39&lt;=0,0,1),0)</f>
        <v>0</v>
      </c>
      <c r="EZ39" s="108">
        <f t="shared" si="271"/>
        <v>0</v>
      </c>
      <c r="FA39" s="108">
        <f t="shared" ref="FA39:FA40" si="272">PRODUCT(EU39:EZ39)</f>
        <v>0</v>
      </c>
      <c r="FB39" s="109">
        <f t="shared" ref="FB39:FB40" si="273">ROUND(ES39,0)</f>
        <v>0</v>
      </c>
      <c r="FC39" s="110">
        <f t="shared" ref="FC39:FC40" si="274">ES39-FB39</f>
        <v>0</v>
      </c>
      <c r="FF39" s="358"/>
      <c r="FG39" s="358"/>
      <c r="FH39" s="359"/>
      <c r="FI39" s="339"/>
      <c r="FJ39" s="360"/>
      <c r="FK39" s="361"/>
      <c r="FL39" s="362"/>
      <c r="FM39" s="338"/>
      <c r="FN39" s="335">
        <f t="shared" ref="FN39:FN40" si="275">IFERROR(IF(EXACT(VLOOKUP(FG39,OFERTA_0,1,FALSE),FG39),1,0),0)</f>
        <v>0</v>
      </c>
      <c r="FO39" s="108">
        <f>IFERROR(IF(EXACT(VLOOKUP(FG39,OFERTA_0,2,FALSE),FH39),1,0),0)</f>
        <v>0</v>
      </c>
      <c r="FP39" s="108">
        <f>IFERROR(IF(EXACT(VLOOKUP(FG39,OFERTA_0,3,FALSE),FI39),1,0),0)</f>
        <v>0</v>
      </c>
      <c r="FQ39" s="108">
        <f>IFERROR(IF(EXACT(VLOOKUP(FG39,OFERTA_0,4,FALSE),FJ39),1,0),0)</f>
        <v>0</v>
      </c>
      <c r="FR39" s="108">
        <f t="shared" ref="FR39:FS40" si="276">IFERROR(IF(FK39&lt;=0,0,1),0)</f>
        <v>0</v>
      </c>
      <c r="FS39" s="108">
        <f t="shared" si="276"/>
        <v>0</v>
      </c>
      <c r="FT39" s="108">
        <f t="shared" ref="FT39:FT40" si="277">PRODUCT(FN39:FS39)</f>
        <v>0</v>
      </c>
      <c r="FU39" s="109">
        <f t="shared" ref="FU39:FU40" si="278">ROUND(FL39,0)</f>
        <v>0</v>
      </c>
      <c r="FV39" s="110">
        <f t="shared" ref="FV39:FV40" si="279">FL39-FU39</f>
        <v>0</v>
      </c>
      <c r="FY39" s="358"/>
      <c r="FZ39" s="358"/>
      <c r="GA39" s="359"/>
      <c r="GB39" s="339"/>
      <c r="GC39" s="360"/>
      <c r="GD39" s="361"/>
      <c r="GE39" s="362"/>
      <c r="GF39" s="338"/>
      <c r="GG39" s="335">
        <f t="shared" ref="GG39:GG40" si="280">IFERROR(IF(EXACT(VLOOKUP(FZ39,OFERTA_0,1,FALSE),FZ39),1,0),0)</f>
        <v>0</v>
      </c>
      <c r="GH39" s="108">
        <f>IFERROR(IF(EXACT(VLOOKUP(FZ39,OFERTA_0,2,FALSE),GA39),1,0),0)</f>
        <v>0</v>
      </c>
      <c r="GI39" s="108">
        <f>IFERROR(IF(EXACT(VLOOKUP(FZ39,OFERTA_0,3,FALSE),GB39),1,0),0)</f>
        <v>0</v>
      </c>
      <c r="GJ39" s="108">
        <f>IFERROR(IF(EXACT(VLOOKUP(FZ39,OFERTA_0,4,FALSE),GC39),1,0),0)</f>
        <v>0</v>
      </c>
      <c r="GK39" s="108">
        <f t="shared" ref="GK39:GL40" si="281">IFERROR(IF(GD39&lt;=0,0,1),0)</f>
        <v>0</v>
      </c>
      <c r="GL39" s="108">
        <f t="shared" si="281"/>
        <v>0</v>
      </c>
      <c r="GM39" s="108">
        <f t="shared" ref="GM39:GM40" si="282">PRODUCT(GG39:GL39)</f>
        <v>0</v>
      </c>
      <c r="GN39" s="109">
        <f t="shared" ref="GN39:GN40" si="283">ROUND(GE39,0)</f>
        <v>0</v>
      </c>
      <c r="GO39" s="110">
        <f t="shared" ref="GO39:GO40" si="284">GE39-GN39</f>
        <v>0</v>
      </c>
      <c r="GR39" s="358"/>
      <c r="GS39" s="358"/>
      <c r="GT39" s="359"/>
      <c r="GU39" s="339"/>
      <c r="GV39" s="360"/>
      <c r="GW39" s="361"/>
      <c r="GX39" s="362"/>
      <c r="GY39" s="338"/>
      <c r="GZ39" s="335">
        <f t="shared" ref="GZ39:GZ40" si="285">IFERROR(IF(EXACT(VLOOKUP(GS39,OFERTA_0,1,FALSE),GS39),1,0),0)</f>
        <v>0</v>
      </c>
      <c r="HA39" s="108">
        <f>IFERROR(IF(EXACT(VLOOKUP(GS39,OFERTA_0,2,FALSE),GT39),1,0),0)</f>
        <v>0</v>
      </c>
      <c r="HB39" s="108">
        <f>IFERROR(IF(EXACT(VLOOKUP(GS39,OFERTA_0,3,FALSE),GU39),1,0),0)</f>
        <v>0</v>
      </c>
      <c r="HC39" s="108">
        <f>IFERROR(IF(EXACT(VLOOKUP(GS39,OFERTA_0,4,FALSE),GV39),1,0),0)</f>
        <v>0</v>
      </c>
      <c r="HD39" s="108">
        <f t="shared" ref="HD39:HE40" si="286">IFERROR(IF(GW39&lt;=0,0,1),0)</f>
        <v>0</v>
      </c>
      <c r="HE39" s="108">
        <f t="shared" si="286"/>
        <v>0</v>
      </c>
      <c r="HF39" s="108">
        <f t="shared" ref="HF39:HF40" si="287">PRODUCT(GZ39:HE39)</f>
        <v>0</v>
      </c>
      <c r="HG39" s="109">
        <f t="shared" ref="HG39:HG40" si="288">ROUND(GX39,0)</f>
        <v>0</v>
      </c>
      <c r="HH39" s="110">
        <f t="shared" ref="HH39:HH40" si="289">GX39-HG39</f>
        <v>0</v>
      </c>
      <c r="HK39" s="358"/>
      <c r="HL39" s="358"/>
      <c r="HM39" s="359"/>
      <c r="HN39" s="339"/>
      <c r="HO39" s="360"/>
      <c r="HP39" s="361"/>
      <c r="HQ39" s="362"/>
      <c r="HR39" s="338"/>
      <c r="HS39" s="335">
        <f t="shared" ref="HS39:HS40" si="290">IFERROR(IF(EXACT(VLOOKUP(HL39,OFERTA_0,1,FALSE),HL39),1,0),0)</f>
        <v>0</v>
      </c>
      <c r="HT39" s="108">
        <f>IFERROR(IF(EXACT(VLOOKUP(HL39,OFERTA_0,2,FALSE),HM39),1,0),0)</f>
        <v>0</v>
      </c>
      <c r="HU39" s="108">
        <f>IFERROR(IF(EXACT(VLOOKUP(HL39,OFERTA_0,3,FALSE),HN39),1,0),0)</f>
        <v>0</v>
      </c>
      <c r="HV39" s="108">
        <f>IFERROR(IF(EXACT(VLOOKUP(HL39,OFERTA_0,4,FALSE),HO39),1,0),0)</f>
        <v>0</v>
      </c>
      <c r="HW39" s="108">
        <f t="shared" ref="HW39:HX40" si="291">IFERROR(IF(HP39&lt;=0,0,1),0)</f>
        <v>0</v>
      </c>
      <c r="HX39" s="108">
        <f t="shared" si="291"/>
        <v>0</v>
      </c>
      <c r="HY39" s="108">
        <f t="shared" ref="HY39:HY40" si="292">PRODUCT(HS39:HX39)</f>
        <v>0</v>
      </c>
      <c r="HZ39" s="109">
        <f t="shared" ref="HZ39:HZ40" si="293">ROUND(HQ39,0)</f>
        <v>0</v>
      </c>
      <c r="IA39" s="110">
        <f t="shared" ref="IA39:IA40" si="294">HQ39-HZ39</f>
        <v>0</v>
      </c>
      <c r="ID39" s="358"/>
      <c r="IE39" s="358"/>
      <c r="IF39" s="359"/>
      <c r="IG39" s="339"/>
      <c r="IH39" s="360"/>
      <c r="II39" s="361"/>
      <c r="IJ39" s="362"/>
      <c r="IK39" s="338"/>
      <c r="IL39" s="335">
        <f t="shared" ref="IL39:IL40" si="295">IFERROR(IF(EXACT(VLOOKUP(IE39,OFERTA_0,1,FALSE),IE39),1,0),0)</f>
        <v>0</v>
      </c>
      <c r="IM39" s="108">
        <f>IFERROR(IF(EXACT(VLOOKUP(IE39,OFERTA_0,2,FALSE),IF39),1,0),0)</f>
        <v>0</v>
      </c>
      <c r="IN39" s="108">
        <f>IFERROR(IF(EXACT(VLOOKUP(IE39,OFERTA_0,3,FALSE),IG39),1,0),0)</f>
        <v>0</v>
      </c>
      <c r="IO39" s="108">
        <f>IFERROR(IF(EXACT(VLOOKUP(IE39,OFERTA_0,4,FALSE),IH39),1,0),0)</f>
        <v>0</v>
      </c>
      <c r="IP39" s="108">
        <f t="shared" ref="IP39:IQ40" si="296">IFERROR(IF(II39&lt;=0,0,1),0)</f>
        <v>0</v>
      </c>
      <c r="IQ39" s="108">
        <f t="shared" si="296"/>
        <v>0</v>
      </c>
      <c r="IR39" s="108">
        <f t="shared" ref="IR39:IR40" si="297">PRODUCT(IL39:IQ39)</f>
        <v>0</v>
      </c>
      <c r="IS39" s="109">
        <f t="shared" ref="IS39:IS40" si="298">ROUND(IJ39,0)</f>
        <v>0</v>
      </c>
      <c r="IT39" s="110">
        <f t="shared" ref="IT39:IT40" si="299">IJ39-IS39</f>
        <v>0</v>
      </c>
      <c r="IV39" s="358"/>
      <c r="IW39" s="358"/>
      <c r="IX39" s="359"/>
      <c r="IY39" s="339"/>
      <c r="IZ39" s="360"/>
      <c r="JA39" s="361"/>
      <c r="JB39" s="362"/>
      <c r="JC39" s="338"/>
      <c r="JD39" s="338"/>
      <c r="JE39" s="335">
        <f t="shared" ref="JE39:JE40" si="300">IFERROR(IF(EXACT(VLOOKUP(IX39,OFERTA_0,1,FALSE),IX39),1,0),0)</f>
        <v>0</v>
      </c>
      <c r="JF39" s="108">
        <f>IFERROR(IF(EXACT(VLOOKUP(IX39,OFERTA_0,2,FALSE),IY39),1,0),0)</f>
        <v>0</v>
      </c>
      <c r="JG39" s="108">
        <f>IFERROR(IF(EXACT(VLOOKUP(IX39,OFERTA_0,3,FALSE),IZ39),1,0),0)</f>
        <v>0</v>
      </c>
      <c r="JH39" s="108">
        <f>IFERROR(IF(EXACT(VLOOKUP(IX39,OFERTA_0,4,FALSE),JA39),1,0),0)</f>
        <v>0</v>
      </c>
      <c r="JI39" s="108">
        <f t="shared" ref="JI39:JJ40" si="301">IFERROR(IF(JB39&lt;=0,0,1),0)</f>
        <v>0</v>
      </c>
      <c r="JJ39" s="108">
        <f t="shared" si="301"/>
        <v>0</v>
      </c>
      <c r="JK39" s="108">
        <f t="shared" ref="JK39:JK40" si="302">PRODUCT(JE39:JJ39)</f>
        <v>0</v>
      </c>
      <c r="JL39" s="109">
        <f t="shared" ref="JL39:JL40" si="303">ROUND(JC39,0)</f>
        <v>0</v>
      </c>
      <c r="JM39" s="110">
        <f t="shared" ref="JM39:JM40" si="304">JC39-JL39</f>
        <v>0</v>
      </c>
    </row>
    <row r="40" spans="2:273" x14ac:dyDescent="0.25">
      <c r="B40" s="384" t="str">
        <f t="shared" si="22"/>
        <v>NR</v>
      </c>
      <c r="C40" s="385" t="s">
        <v>309</v>
      </c>
      <c r="D40" s="402" t="s">
        <v>293</v>
      </c>
      <c r="E40" s="387" t="s">
        <v>310</v>
      </c>
      <c r="F40" s="387" t="s">
        <v>311</v>
      </c>
      <c r="G40" s="403" t="s">
        <v>296</v>
      </c>
      <c r="H40" s="404" t="s">
        <v>154</v>
      </c>
      <c r="I40" s="389">
        <v>100</v>
      </c>
      <c r="J40" s="390">
        <v>0</v>
      </c>
      <c r="K40" s="391">
        <f>J40*I40</f>
        <v>0</v>
      </c>
      <c r="N40" s="384" t="str">
        <f t="shared" si="24"/>
        <v>NR</v>
      </c>
      <c r="O40" s="385" t="s">
        <v>309</v>
      </c>
      <c r="P40" s="402" t="s">
        <v>293</v>
      </c>
      <c r="Q40" s="387" t="s">
        <v>310</v>
      </c>
      <c r="R40" s="387" t="s">
        <v>311</v>
      </c>
      <c r="S40" s="403" t="s">
        <v>296</v>
      </c>
      <c r="T40" s="404" t="s">
        <v>154</v>
      </c>
      <c r="U40" s="389">
        <v>100</v>
      </c>
      <c r="V40" s="390">
        <v>15000</v>
      </c>
      <c r="W40" s="391">
        <f>V40*U40</f>
        <v>1500000</v>
      </c>
      <c r="X40" s="335">
        <f t="shared" si="0"/>
        <v>1</v>
      </c>
      <c r="Y40" s="108">
        <f t="shared" si="1"/>
        <v>1</v>
      </c>
      <c r="Z40" s="108">
        <f t="shared" si="2"/>
        <v>1</v>
      </c>
      <c r="AA40" s="108">
        <f t="shared" si="3"/>
        <v>1</v>
      </c>
      <c r="AB40" s="108">
        <f t="shared" si="4"/>
        <v>1</v>
      </c>
      <c r="AC40" s="108">
        <f t="shared" si="5"/>
        <v>1</v>
      </c>
      <c r="AD40" s="108">
        <f t="shared" si="6"/>
        <v>1</v>
      </c>
      <c r="AE40" s="108">
        <f t="shared" si="25"/>
        <v>1</v>
      </c>
      <c r="AF40" s="108">
        <f t="shared" si="26"/>
        <v>1</v>
      </c>
      <c r="AG40" s="108">
        <f t="shared" si="27"/>
        <v>1</v>
      </c>
      <c r="AH40" s="109">
        <f t="shared" si="28"/>
        <v>1500000</v>
      </c>
      <c r="AI40" s="110">
        <f t="shared" si="29"/>
        <v>0</v>
      </c>
      <c r="AL40" s="469" t="str">
        <f t="shared" si="7"/>
        <v>NR</v>
      </c>
      <c r="AM40" s="470" t="s">
        <v>309</v>
      </c>
      <c r="AN40" s="487" t="s">
        <v>293</v>
      </c>
      <c r="AO40" s="472" t="s">
        <v>310</v>
      </c>
      <c r="AP40" s="472" t="s">
        <v>311</v>
      </c>
      <c r="AQ40" s="488" t="s">
        <v>296</v>
      </c>
      <c r="AR40" s="489" t="s">
        <v>154</v>
      </c>
      <c r="AS40" s="474">
        <v>100</v>
      </c>
      <c r="AT40" s="475">
        <v>839.8</v>
      </c>
      <c r="AU40" s="476">
        <f>AT40*AS40</f>
        <v>83980</v>
      </c>
      <c r="AV40" s="335">
        <f t="shared" si="8"/>
        <v>1</v>
      </c>
      <c r="AW40" s="108">
        <f t="shared" si="9"/>
        <v>1</v>
      </c>
      <c r="AX40" s="108">
        <f t="shared" si="10"/>
        <v>1</v>
      </c>
      <c r="AY40" s="108">
        <f t="shared" si="11"/>
        <v>1</v>
      </c>
      <c r="AZ40" s="108">
        <f t="shared" si="12"/>
        <v>1</v>
      </c>
      <c r="BA40" s="108">
        <f t="shared" si="13"/>
        <v>1</v>
      </c>
      <c r="BB40" s="108">
        <f t="shared" si="14"/>
        <v>1</v>
      </c>
      <c r="BC40" s="108">
        <f t="shared" si="31"/>
        <v>1</v>
      </c>
      <c r="BD40" s="108">
        <f t="shared" si="32"/>
        <v>1</v>
      </c>
      <c r="BE40" s="108">
        <f t="shared" si="33"/>
        <v>1</v>
      </c>
      <c r="BF40" s="109">
        <f t="shared" si="34"/>
        <v>83980</v>
      </c>
      <c r="BG40" s="110">
        <f t="shared" si="35"/>
        <v>0</v>
      </c>
      <c r="BJ40" s="384" t="str">
        <f t="shared" si="36"/>
        <v>NR</v>
      </c>
      <c r="BK40" s="385" t="s">
        <v>309</v>
      </c>
      <c r="BL40" s="402" t="s">
        <v>293</v>
      </c>
      <c r="BM40" s="387" t="s">
        <v>310</v>
      </c>
      <c r="BN40" s="387" t="s">
        <v>311</v>
      </c>
      <c r="BO40" s="403" t="s">
        <v>296</v>
      </c>
      <c r="BP40" s="404" t="s">
        <v>154</v>
      </c>
      <c r="BQ40" s="389">
        <v>100</v>
      </c>
      <c r="BR40" s="390">
        <v>25000</v>
      </c>
      <c r="BS40" s="391">
        <f>BR40*BQ40</f>
        <v>2500000</v>
      </c>
      <c r="BT40" s="335">
        <f t="shared" si="15"/>
        <v>1</v>
      </c>
      <c r="BU40" s="108">
        <f t="shared" si="16"/>
        <v>1</v>
      </c>
      <c r="BV40" s="108">
        <f t="shared" si="17"/>
        <v>1</v>
      </c>
      <c r="BW40" s="108">
        <f t="shared" si="18"/>
        <v>1</v>
      </c>
      <c r="BX40" s="108">
        <f t="shared" si="19"/>
        <v>1</v>
      </c>
      <c r="BY40" s="108">
        <f t="shared" si="20"/>
        <v>1</v>
      </c>
      <c r="BZ40" s="108">
        <f t="shared" si="21"/>
        <v>1</v>
      </c>
      <c r="CA40" s="108">
        <f t="shared" si="38"/>
        <v>1</v>
      </c>
      <c r="CB40" s="108">
        <f t="shared" si="39"/>
        <v>1</v>
      </c>
      <c r="CC40" s="108">
        <f t="shared" si="40"/>
        <v>1</v>
      </c>
      <c r="CD40" s="109">
        <f t="shared" si="41"/>
        <v>2500000</v>
      </c>
      <c r="CE40" s="110">
        <f t="shared" si="42"/>
        <v>0</v>
      </c>
      <c r="CH40" s="358"/>
      <c r="CI40" s="358"/>
      <c r="CJ40" s="359"/>
      <c r="CK40" s="339"/>
      <c r="CL40" s="360"/>
      <c r="CM40" s="361"/>
      <c r="CN40" s="362"/>
      <c r="CO40" s="338"/>
      <c r="CP40" s="335">
        <f t="shared" si="255"/>
        <v>0</v>
      </c>
      <c r="CQ40" s="108">
        <f>IFERROR(IF(EXACT(VLOOKUP(CI40,OFERTA_0,2,FALSE),CJ40),1,0),0)</f>
        <v>0</v>
      </c>
      <c r="CR40" s="108">
        <f>IFERROR(IF(EXACT(VLOOKUP(CI40,OFERTA_0,3,FALSE),CK40),1,0),0)</f>
        <v>0</v>
      </c>
      <c r="CS40" s="108">
        <f>IFERROR(IF(EXACT(VLOOKUP(CI40,OFERTA_0,4,FALSE),CL40),1,0),0)</f>
        <v>0</v>
      </c>
      <c r="CT40" s="108">
        <f t="shared" si="256"/>
        <v>0</v>
      </c>
      <c r="CU40" s="108">
        <f t="shared" si="256"/>
        <v>0</v>
      </c>
      <c r="CV40" s="108">
        <f t="shared" si="257"/>
        <v>0</v>
      </c>
      <c r="CW40" s="109">
        <f t="shared" si="258"/>
        <v>0</v>
      </c>
      <c r="CX40" s="110">
        <f t="shared" si="259"/>
        <v>0</v>
      </c>
      <c r="DA40" s="358"/>
      <c r="DB40" s="358"/>
      <c r="DC40" s="359"/>
      <c r="DD40" s="339"/>
      <c r="DE40" s="360"/>
      <c r="DF40" s="361"/>
      <c r="DG40" s="362"/>
      <c r="DH40" s="338"/>
      <c r="DI40" s="335">
        <f t="shared" si="260"/>
        <v>0</v>
      </c>
      <c r="DJ40" s="108">
        <f>IFERROR(IF(EXACT(VLOOKUP(DB40,OFERTA_0,2,FALSE),DC40),1,0),0)</f>
        <v>0</v>
      </c>
      <c r="DK40" s="108">
        <f>IFERROR(IF(EXACT(VLOOKUP(DB40,OFERTA_0,3,FALSE),DD40),1,0),0)</f>
        <v>0</v>
      </c>
      <c r="DL40" s="108">
        <f>IFERROR(IF(EXACT(VLOOKUP(DB40,OFERTA_0,4,FALSE),DE40),1,0),0)</f>
        <v>0</v>
      </c>
      <c r="DM40" s="108">
        <f t="shared" si="261"/>
        <v>0</v>
      </c>
      <c r="DN40" s="108">
        <f t="shared" si="261"/>
        <v>0</v>
      </c>
      <c r="DO40" s="108">
        <f t="shared" si="262"/>
        <v>0</v>
      </c>
      <c r="DP40" s="109">
        <f t="shared" si="263"/>
        <v>0</v>
      </c>
      <c r="DQ40" s="110">
        <f t="shared" si="264"/>
        <v>0</v>
      </c>
      <c r="DT40" s="358"/>
      <c r="DU40" s="358"/>
      <c r="DV40" s="359"/>
      <c r="DW40" s="339"/>
      <c r="DX40" s="360"/>
      <c r="DY40" s="361"/>
      <c r="DZ40" s="362"/>
      <c r="EA40" s="338"/>
      <c r="EB40" s="335">
        <f t="shared" si="265"/>
        <v>0</v>
      </c>
      <c r="EC40" s="108">
        <f>IFERROR(IF(EXACT(VLOOKUP(DU40,OFERTA_0,2,FALSE),DV40),1,0),0)</f>
        <v>0</v>
      </c>
      <c r="ED40" s="108">
        <f>IFERROR(IF(EXACT(VLOOKUP(DU40,OFERTA_0,3,FALSE),DW40),1,0),0)</f>
        <v>0</v>
      </c>
      <c r="EE40" s="108">
        <f>IFERROR(IF(EXACT(VLOOKUP(DU40,OFERTA_0,4,FALSE),DX40),1,0),0)</f>
        <v>0</v>
      </c>
      <c r="EF40" s="108">
        <f t="shared" si="266"/>
        <v>0</v>
      </c>
      <c r="EG40" s="108">
        <f t="shared" si="266"/>
        <v>0</v>
      </c>
      <c r="EH40" s="108">
        <f t="shared" si="267"/>
        <v>0</v>
      </c>
      <c r="EI40" s="109">
        <f t="shared" si="268"/>
        <v>0</v>
      </c>
      <c r="EJ40" s="110">
        <f t="shared" si="269"/>
        <v>0</v>
      </c>
      <c r="EM40" s="358"/>
      <c r="EN40" s="358"/>
      <c r="EO40" s="359"/>
      <c r="EP40" s="339"/>
      <c r="EQ40" s="360"/>
      <c r="ER40" s="361"/>
      <c r="ES40" s="362"/>
      <c r="ET40" s="338"/>
      <c r="EU40" s="335">
        <f t="shared" si="270"/>
        <v>0</v>
      </c>
      <c r="EV40" s="108">
        <f>IFERROR(IF(EXACT(VLOOKUP(EN40,OFERTA_0,2,FALSE),EO40),1,0),0)</f>
        <v>0</v>
      </c>
      <c r="EW40" s="108">
        <f>IFERROR(IF(EXACT(VLOOKUP(EN40,OFERTA_0,3,FALSE),EP40),1,0),0)</f>
        <v>0</v>
      </c>
      <c r="EX40" s="108">
        <f>IFERROR(IF(EXACT(VLOOKUP(EN40,OFERTA_0,4,FALSE),EQ40),1,0),0)</f>
        <v>0</v>
      </c>
      <c r="EY40" s="108">
        <f t="shared" si="271"/>
        <v>0</v>
      </c>
      <c r="EZ40" s="108">
        <f t="shared" si="271"/>
        <v>0</v>
      </c>
      <c r="FA40" s="108">
        <f t="shared" si="272"/>
        <v>0</v>
      </c>
      <c r="FB40" s="109">
        <f t="shared" si="273"/>
        <v>0</v>
      </c>
      <c r="FC40" s="110">
        <f t="shared" si="274"/>
        <v>0</v>
      </c>
      <c r="FF40" s="358"/>
      <c r="FG40" s="358"/>
      <c r="FH40" s="359"/>
      <c r="FI40" s="339"/>
      <c r="FJ40" s="360"/>
      <c r="FK40" s="361"/>
      <c r="FL40" s="362"/>
      <c r="FM40" s="338"/>
      <c r="FN40" s="335">
        <f t="shared" si="275"/>
        <v>0</v>
      </c>
      <c r="FO40" s="108">
        <f>IFERROR(IF(EXACT(VLOOKUP(FG40,OFERTA_0,2,FALSE),FH40),1,0),0)</f>
        <v>0</v>
      </c>
      <c r="FP40" s="108">
        <f>IFERROR(IF(EXACT(VLOOKUP(FG40,OFERTA_0,3,FALSE),FI40),1,0),0)</f>
        <v>0</v>
      </c>
      <c r="FQ40" s="108">
        <f>IFERROR(IF(EXACT(VLOOKUP(FG40,OFERTA_0,4,FALSE),FJ40),1,0),0)</f>
        <v>0</v>
      </c>
      <c r="FR40" s="108">
        <f t="shared" si="276"/>
        <v>0</v>
      </c>
      <c r="FS40" s="108">
        <f t="shared" si="276"/>
        <v>0</v>
      </c>
      <c r="FT40" s="108">
        <f t="shared" si="277"/>
        <v>0</v>
      </c>
      <c r="FU40" s="109">
        <f t="shared" si="278"/>
        <v>0</v>
      </c>
      <c r="FV40" s="110">
        <f t="shared" si="279"/>
        <v>0</v>
      </c>
      <c r="FY40" s="358"/>
      <c r="FZ40" s="358"/>
      <c r="GA40" s="359"/>
      <c r="GB40" s="339"/>
      <c r="GC40" s="360"/>
      <c r="GD40" s="361"/>
      <c r="GE40" s="362"/>
      <c r="GF40" s="338"/>
      <c r="GG40" s="335">
        <f t="shared" si="280"/>
        <v>0</v>
      </c>
      <c r="GH40" s="108">
        <f>IFERROR(IF(EXACT(VLOOKUP(FZ40,OFERTA_0,2,FALSE),GA40),1,0),0)</f>
        <v>0</v>
      </c>
      <c r="GI40" s="108">
        <f>IFERROR(IF(EXACT(VLOOKUP(FZ40,OFERTA_0,3,FALSE),GB40),1,0),0)</f>
        <v>0</v>
      </c>
      <c r="GJ40" s="108">
        <f>IFERROR(IF(EXACT(VLOOKUP(FZ40,OFERTA_0,4,FALSE),GC40),1,0),0)</f>
        <v>0</v>
      </c>
      <c r="GK40" s="108">
        <f t="shared" si="281"/>
        <v>0</v>
      </c>
      <c r="GL40" s="108">
        <f t="shared" si="281"/>
        <v>0</v>
      </c>
      <c r="GM40" s="108">
        <f t="shared" si="282"/>
        <v>0</v>
      </c>
      <c r="GN40" s="109">
        <f t="shared" si="283"/>
        <v>0</v>
      </c>
      <c r="GO40" s="110">
        <f t="shared" si="284"/>
        <v>0</v>
      </c>
      <c r="GR40" s="358"/>
      <c r="GS40" s="358"/>
      <c r="GT40" s="359"/>
      <c r="GU40" s="339"/>
      <c r="GV40" s="360"/>
      <c r="GW40" s="361"/>
      <c r="GX40" s="362"/>
      <c r="GY40" s="338"/>
      <c r="GZ40" s="335">
        <f t="shared" si="285"/>
        <v>0</v>
      </c>
      <c r="HA40" s="108">
        <f>IFERROR(IF(EXACT(VLOOKUP(GS40,OFERTA_0,2,FALSE),GT40),1,0),0)</f>
        <v>0</v>
      </c>
      <c r="HB40" s="108">
        <f>IFERROR(IF(EXACT(VLOOKUP(GS40,OFERTA_0,3,FALSE),GU40),1,0),0)</f>
        <v>0</v>
      </c>
      <c r="HC40" s="108">
        <f>IFERROR(IF(EXACT(VLOOKUP(GS40,OFERTA_0,4,FALSE),GV40),1,0),0)</f>
        <v>0</v>
      </c>
      <c r="HD40" s="108">
        <f t="shared" si="286"/>
        <v>0</v>
      </c>
      <c r="HE40" s="108">
        <f t="shared" si="286"/>
        <v>0</v>
      </c>
      <c r="HF40" s="108">
        <f t="shared" si="287"/>
        <v>0</v>
      </c>
      <c r="HG40" s="109">
        <f t="shared" si="288"/>
        <v>0</v>
      </c>
      <c r="HH40" s="110">
        <f t="shared" si="289"/>
        <v>0</v>
      </c>
      <c r="HK40" s="358"/>
      <c r="HL40" s="358"/>
      <c r="HM40" s="359"/>
      <c r="HN40" s="339"/>
      <c r="HO40" s="360"/>
      <c r="HP40" s="361"/>
      <c r="HQ40" s="362"/>
      <c r="HR40" s="338"/>
      <c r="HS40" s="335">
        <f t="shared" si="290"/>
        <v>0</v>
      </c>
      <c r="HT40" s="108">
        <f>IFERROR(IF(EXACT(VLOOKUP(HL40,OFERTA_0,2,FALSE),HM40),1,0),0)</f>
        <v>0</v>
      </c>
      <c r="HU40" s="108">
        <f>IFERROR(IF(EXACT(VLOOKUP(HL40,OFERTA_0,3,FALSE),HN40),1,0),0)</f>
        <v>0</v>
      </c>
      <c r="HV40" s="108">
        <f>IFERROR(IF(EXACT(VLOOKUP(HL40,OFERTA_0,4,FALSE),HO40),1,0),0)</f>
        <v>0</v>
      </c>
      <c r="HW40" s="108">
        <f t="shared" si="291"/>
        <v>0</v>
      </c>
      <c r="HX40" s="108">
        <f t="shared" si="291"/>
        <v>0</v>
      </c>
      <c r="HY40" s="108">
        <f t="shared" si="292"/>
        <v>0</v>
      </c>
      <c r="HZ40" s="109">
        <f t="shared" si="293"/>
        <v>0</v>
      </c>
      <c r="IA40" s="110">
        <f t="shared" si="294"/>
        <v>0</v>
      </c>
      <c r="ID40" s="358"/>
      <c r="IE40" s="358"/>
      <c r="IF40" s="359"/>
      <c r="IG40" s="339"/>
      <c r="IH40" s="360"/>
      <c r="II40" s="361"/>
      <c r="IJ40" s="362"/>
      <c r="IK40" s="338"/>
      <c r="IL40" s="335">
        <f t="shared" si="295"/>
        <v>0</v>
      </c>
      <c r="IM40" s="108">
        <f>IFERROR(IF(EXACT(VLOOKUP(IE40,OFERTA_0,2,FALSE),IF40),1,0),0)</f>
        <v>0</v>
      </c>
      <c r="IN40" s="108">
        <f>IFERROR(IF(EXACT(VLOOKUP(IE40,OFERTA_0,3,FALSE),IG40),1,0),0)</f>
        <v>0</v>
      </c>
      <c r="IO40" s="108">
        <f>IFERROR(IF(EXACT(VLOOKUP(IE40,OFERTA_0,4,FALSE),IH40),1,0),0)</f>
        <v>0</v>
      </c>
      <c r="IP40" s="108">
        <f t="shared" si="296"/>
        <v>0</v>
      </c>
      <c r="IQ40" s="108">
        <f t="shared" si="296"/>
        <v>0</v>
      </c>
      <c r="IR40" s="108">
        <f t="shared" si="297"/>
        <v>0</v>
      </c>
      <c r="IS40" s="109">
        <f t="shared" si="298"/>
        <v>0</v>
      </c>
      <c r="IT40" s="110">
        <f t="shared" si="299"/>
        <v>0</v>
      </c>
      <c r="IV40" s="358"/>
      <c r="IW40" s="358"/>
      <c r="IX40" s="359"/>
      <c r="IY40" s="339"/>
      <c r="IZ40" s="360"/>
      <c r="JA40" s="361"/>
      <c r="JB40" s="362"/>
      <c r="JC40" s="338"/>
      <c r="JD40" s="338"/>
      <c r="JE40" s="335">
        <f t="shared" si="300"/>
        <v>0</v>
      </c>
      <c r="JF40" s="108">
        <f>IFERROR(IF(EXACT(VLOOKUP(IX40,OFERTA_0,2,FALSE),IY40),1,0),0)</f>
        <v>0</v>
      </c>
      <c r="JG40" s="108">
        <f>IFERROR(IF(EXACT(VLOOKUP(IX40,OFERTA_0,3,FALSE),IZ40),1,0),0)</f>
        <v>0</v>
      </c>
      <c r="JH40" s="108">
        <f>IFERROR(IF(EXACT(VLOOKUP(IX40,OFERTA_0,4,FALSE),JA40),1,0),0)</f>
        <v>0</v>
      </c>
      <c r="JI40" s="108">
        <f t="shared" si="301"/>
        <v>0</v>
      </c>
      <c r="JJ40" s="108">
        <f t="shared" si="301"/>
        <v>0</v>
      </c>
      <c r="JK40" s="108">
        <f t="shared" si="302"/>
        <v>0</v>
      </c>
      <c r="JL40" s="109">
        <f t="shared" si="303"/>
        <v>0</v>
      </c>
      <c r="JM40" s="110">
        <f t="shared" si="304"/>
        <v>0</v>
      </c>
    </row>
    <row r="41" spans="2:273" x14ac:dyDescent="0.25">
      <c r="B41" s="382"/>
      <c r="C41" s="380"/>
      <c r="D41" s="702" t="s">
        <v>312</v>
      </c>
      <c r="E41" s="702"/>
      <c r="F41" s="702"/>
      <c r="G41" s="702"/>
      <c r="H41" s="702"/>
      <c r="I41" s="702"/>
      <c r="J41" s="702"/>
      <c r="K41" s="405">
        <f>SUM(K11:K40)</f>
        <v>0</v>
      </c>
      <c r="N41" s="382"/>
      <c r="O41" s="380"/>
      <c r="P41" s="702" t="s">
        <v>312</v>
      </c>
      <c r="Q41" s="702"/>
      <c r="R41" s="702"/>
      <c r="S41" s="702"/>
      <c r="T41" s="702"/>
      <c r="U41" s="702"/>
      <c r="V41" s="702"/>
      <c r="W41" s="405">
        <f>SUM(W11:W40)</f>
        <v>91625000</v>
      </c>
      <c r="X41" s="691"/>
      <c r="Y41" s="691"/>
      <c r="Z41" s="691"/>
      <c r="AA41" s="691"/>
      <c r="AB41" s="691"/>
      <c r="AC41" s="691"/>
      <c r="AD41" s="691"/>
      <c r="AE41" s="691"/>
      <c r="AF41" s="691"/>
      <c r="AG41" s="691"/>
      <c r="AH41" s="691"/>
      <c r="AI41" s="692"/>
      <c r="AL41" s="467"/>
      <c r="AM41" s="465"/>
      <c r="AN41" s="725" t="s">
        <v>312</v>
      </c>
      <c r="AO41" s="726"/>
      <c r="AP41" s="726"/>
      <c r="AQ41" s="726"/>
      <c r="AR41" s="726"/>
      <c r="AS41" s="726"/>
      <c r="AT41" s="727"/>
      <c r="AU41" s="490">
        <f>SUM(AU11:AU40)</f>
        <v>124643856.99999997</v>
      </c>
      <c r="AV41" s="691"/>
      <c r="AW41" s="691"/>
      <c r="AX41" s="691"/>
      <c r="AY41" s="691"/>
      <c r="AZ41" s="691"/>
      <c r="BA41" s="691"/>
      <c r="BB41" s="691"/>
      <c r="BC41" s="691"/>
      <c r="BD41" s="691"/>
      <c r="BE41" s="691"/>
      <c r="BF41" s="691"/>
      <c r="BG41" s="692"/>
      <c r="BJ41" s="382"/>
      <c r="BK41" s="380"/>
      <c r="BL41" s="702" t="s">
        <v>312</v>
      </c>
      <c r="BM41" s="702"/>
      <c r="BN41" s="702"/>
      <c r="BO41" s="702"/>
      <c r="BP41" s="702"/>
      <c r="BQ41" s="702"/>
      <c r="BR41" s="702"/>
      <c r="BS41" s="405">
        <f>SUM(BS11:BS40)</f>
        <v>130430000</v>
      </c>
      <c r="BT41" s="691"/>
      <c r="BU41" s="691"/>
      <c r="BV41" s="691"/>
      <c r="BW41" s="691"/>
      <c r="BX41" s="691"/>
      <c r="BY41" s="691"/>
      <c r="BZ41" s="691"/>
      <c r="CA41" s="691"/>
      <c r="CB41" s="691"/>
      <c r="CC41" s="691"/>
      <c r="CD41" s="691"/>
      <c r="CE41" s="692"/>
      <c r="CH41" s="340"/>
      <c r="CI41" s="340"/>
      <c r="CJ41" s="348"/>
      <c r="CK41" s="354"/>
      <c r="CL41" s="355"/>
      <c r="CM41" s="356"/>
      <c r="CN41" s="357"/>
      <c r="CO41" s="338"/>
      <c r="CP41" s="691"/>
      <c r="CQ41" s="691"/>
      <c r="CR41" s="691"/>
      <c r="CS41" s="691"/>
      <c r="CT41" s="691"/>
      <c r="CU41" s="691"/>
      <c r="CV41" s="691"/>
      <c r="CW41" s="691"/>
      <c r="CX41" s="692"/>
      <c r="DA41" s="340"/>
      <c r="DB41" s="340"/>
      <c r="DC41" s="348"/>
      <c r="DD41" s="354"/>
      <c r="DE41" s="355"/>
      <c r="DF41" s="356"/>
      <c r="DG41" s="357"/>
      <c r="DH41" s="338"/>
      <c r="DI41" s="691"/>
      <c r="DJ41" s="691"/>
      <c r="DK41" s="691"/>
      <c r="DL41" s="691"/>
      <c r="DM41" s="691"/>
      <c r="DN41" s="691"/>
      <c r="DO41" s="691"/>
      <c r="DP41" s="691"/>
      <c r="DQ41" s="692"/>
      <c r="DT41" s="340"/>
      <c r="DU41" s="340"/>
      <c r="DV41" s="348"/>
      <c r="DW41" s="354"/>
      <c r="DX41" s="355"/>
      <c r="DY41" s="356"/>
      <c r="DZ41" s="357"/>
      <c r="EA41" s="338"/>
      <c r="EB41" s="691"/>
      <c r="EC41" s="691"/>
      <c r="ED41" s="691"/>
      <c r="EE41" s="691"/>
      <c r="EF41" s="691"/>
      <c r="EG41" s="691"/>
      <c r="EH41" s="691"/>
      <c r="EI41" s="691"/>
      <c r="EJ41" s="692"/>
      <c r="EM41" s="340"/>
      <c r="EN41" s="340"/>
      <c r="EO41" s="348"/>
      <c r="EP41" s="354"/>
      <c r="EQ41" s="355"/>
      <c r="ER41" s="356"/>
      <c r="ES41" s="357"/>
      <c r="ET41" s="338"/>
      <c r="EU41" s="691"/>
      <c r="EV41" s="691"/>
      <c r="EW41" s="691"/>
      <c r="EX41" s="691"/>
      <c r="EY41" s="691"/>
      <c r="EZ41" s="691"/>
      <c r="FA41" s="691"/>
      <c r="FB41" s="691"/>
      <c r="FC41" s="692"/>
      <c r="FF41" s="340"/>
      <c r="FG41" s="340"/>
      <c r="FH41" s="348"/>
      <c r="FI41" s="354"/>
      <c r="FJ41" s="355"/>
      <c r="FK41" s="356"/>
      <c r="FL41" s="357"/>
      <c r="FM41" s="338"/>
      <c r="FN41" s="691"/>
      <c r="FO41" s="691"/>
      <c r="FP41" s="691"/>
      <c r="FQ41" s="691"/>
      <c r="FR41" s="691"/>
      <c r="FS41" s="691"/>
      <c r="FT41" s="691"/>
      <c r="FU41" s="691"/>
      <c r="FV41" s="692"/>
      <c r="FY41" s="340"/>
      <c r="FZ41" s="340"/>
      <c r="GA41" s="348"/>
      <c r="GB41" s="354"/>
      <c r="GC41" s="355"/>
      <c r="GD41" s="356"/>
      <c r="GE41" s="357"/>
      <c r="GF41" s="338"/>
      <c r="GG41" s="691"/>
      <c r="GH41" s="691"/>
      <c r="GI41" s="691"/>
      <c r="GJ41" s="691"/>
      <c r="GK41" s="691"/>
      <c r="GL41" s="691"/>
      <c r="GM41" s="691"/>
      <c r="GN41" s="691"/>
      <c r="GO41" s="692"/>
      <c r="GR41" s="340"/>
      <c r="GS41" s="340"/>
      <c r="GT41" s="348"/>
      <c r="GU41" s="354"/>
      <c r="GV41" s="355"/>
      <c r="GW41" s="356"/>
      <c r="GX41" s="357"/>
      <c r="GY41" s="338"/>
      <c r="GZ41" s="691"/>
      <c r="HA41" s="691"/>
      <c r="HB41" s="691"/>
      <c r="HC41" s="691"/>
      <c r="HD41" s="691"/>
      <c r="HE41" s="691"/>
      <c r="HF41" s="691"/>
      <c r="HG41" s="691"/>
      <c r="HH41" s="692"/>
      <c r="HK41" s="340"/>
      <c r="HL41" s="340"/>
      <c r="HM41" s="348"/>
      <c r="HN41" s="354"/>
      <c r="HO41" s="355"/>
      <c r="HP41" s="356"/>
      <c r="HQ41" s="357"/>
      <c r="HR41" s="338"/>
      <c r="HS41" s="691"/>
      <c r="HT41" s="691"/>
      <c r="HU41" s="691"/>
      <c r="HV41" s="691"/>
      <c r="HW41" s="691"/>
      <c r="HX41" s="691"/>
      <c r="HY41" s="691"/>
      <c r="HZ41" s="691"/>
      <c r="IA41" s="692"/>
      <c r="ID41" s="340"/>
      <c r="IE41" s="340"/>
      <c r="IF41" s="348"/>
      <c r="IG41" s="354"/>
      <c r="IH41" s="355"/>
      <c r="II41" s="356"/>
      <c r="IJ41" s="357"/>
      <c r="IK41" s="338"/>
      <c r="IL41" s="691"/>
      <c r="IM41" s="691"/>
      <c r="IN41" s="691"/>
      <c r="IO41" s="691"/>
      <c r="IP41" s="691"/>
      <c r="IQ41" s="691"/>
      <c r="IR41" s="691"/>
      <c r="IS41" s="691"/>
      <c r="IT41" s="692"/>
      <c r="IV41" s="340"/>
      <c r="IW41" s="340"/>
      <c r="IX41" s="348"/>
      <c r="IY41" s="354"/>
      <c r="IZ41" s="355"/>
      <c r="JA41" s="356"/>
      <c r="JB41" s="357"/>
      <c r="JC41" s="338"/>
      <c r="JD41" s="338"/>
      <c r="JE41" s="691"/>
      <c r="JF41" s="691"/>
      <c r="JG41" s="691"/>
      <c r="JH41" s="691"/>
      <c r="JI41" s="691"/>
      <c r="JJ41" s="691"/>
      <c r="JK41" s="691"/>
      <c r="JL41" s="691"/>
      <c r="JM41" s="692"/>
    </row>
    <row r="42" spans="2:273" x14ac:dyDescent="0.25">
      <c r="B42" s="382"/>
      <c r="C42" s="406"/>
      <c r="D42" s="703" t="s">
        <v>313</v>
      </c>
      <c r="E42" s="704"/>
      <c r="F42" s="704"/>
      <c r="G42" s="704"/>
      <c r="H42" s="704"/>
      <c r="I42" s="704"/>
      <c r="J42" s="705"/>
      <c r="K42" s="405">
        <f>K41*19%</f>
        <v>0</v>
      </c>
      <c r="N42" s="382"/>
      <c r="O42" s="406"/>
      <c r="P42" s="703" t="s">
        <v>313</v>
      </c>
      <c r="Q42" s="704"/>
      <c r="R42" s="704"/>
      <c r="S42" s="704"/>
      <c r="T42" s="704"/>
      <c r="U42" s="704"/>
      <c r="V42" s="705"/>
      <c r="W42" s="405">
        <f>W41*19%</f>
        <v>17408750</v>
      </c>
      <c r="X42" s="690"/>
      <c r="Y42" s="691"/>
      <c r="Z42" s="691"/>
      <c r="AA42" s="691"/>
      <c r="AB42" s="691"/>
      <c r="AC42" s="691"/>
      <c r="AD42" s="691"/>
      <c r="AE42" s="691"/>
      <c r="AF42" s="691"/>
      <c r="AG42" s="691"/>
      <c r="AH42" s="691"/>
      <c r="AI42" s="692"/>
      <c r="AL42" s="467"/>
      <c r="AM42" s="491"/>
      <c r="AN42" s="728" t="s">
        <v>313</v>
      </c>
      <c r="AO42" s="726"/>
      <c r="AP42" s="726"/>
      <c r="AQ42" s="726"/>
      <c r="AR42" s="726"/>
      <c r="AS42" s="726"/>
      <c r="AT42" s="727"/>
      <c r="AU42" s="490">
        <f>AU41*19%</f>
        <v>23682332.829999994</v>
      </c>
      <c r="AV42" s="690"/>
      <c r="AW42" s="691"/>
      <c r="AX42" s="691"/>
      <c r="AY42" s="691"/>
      <c r="AZ42" s="691"/>
      <c r="BA42" s="691"/>
      <c r="BB42" s="691"/>
      <c r="BC42" s="691"/>
      <c r="BD42" s="691"/>
      <c r="BE42" s="691"/>
      <c r="BF42" s="691"/>
      <c r="BG42" s="692"/>
      <c r="BJ42" s="382"/>
      <c r="BK42" s="406"/>
      <c r="BL42" s="703" t="s">
        <v>313</v>
      </c>
      <c r="BM42" s="704"/>
      <c r="BN42" s="704"/>
      <c r="BO42" s="704"/>
      <c r="BP42" s="704"/>
      <c r="BQ42" s="704"/>
      <c r="BR42" s="705"/>
      <c r="BS42" s="405">
        <f>BS41*19%</f>
        <v>24781700</v>
      </c>
      <c r="BT42" s="690"/>
      <c r="BU42" s="691"/>
      <c r="BV42" s="691"/>
      <c r="BW42" s="691"/>
      <c r="BX42" s="691"/>
      <c r="BY42" s="691"/>
      <c r="BZ42" s="691"/>
      <c r="CA42" s="691"/>
      <c r="CB42" s="691"/>
      <c r="CC42" s="691"/>
      <c r="CD42" s="691"/>
      <c r="CE42" s="692"/>
      <c r="CH42" s="358"/>
      <c r="CI42" s="358"/>
      <c r="CJ42" s="359"/>
      <c r="CK42" s="339"/>
      <c r="CL42" s="360"/>
      <c r="CM42" s="361"/>
      <c r="CN42" s="362"/>
      <c r="CO42" s="338"/>
      <c r="CP42" s="335">
        <f t="shared" ref="CP42" si="305">IFERROR(IF(EXACT(VLOOKUP(CI42,OFERTA_0,1,FALSE),CI42),1,0),0)</f>
        <v>0</v>
      </c>
      <c r="CQ42" s="108">
        <f>IFERROR(IF(EXACT(VLOOKUP(CI42,OFERTA_0,2,FALSE),CJ42),1,0),0)</f>
        <v>0</v>
      </c>
      <c r="CR42" s="108">
        <f>IFERROR(IF(EXACT(VLOOKUP(CI42,OFERTA_0,3,FALSE),CK42),1,0),0)</f>
        <v>0</v>
      </c>
      <c r="CS42" s="108">
        <f>IFERROR(IF(EXACT(VLOOKUP(CI42,OFERTA_0,4,FALSE),CL42),1,0),0)</f>
        <v>0</v>
      </c>
      <c r="CT42" s="108">
        <f>IFERROR(IF(CM42&lt;=0,0,1),0)</f>
        <v>0</v>
      </c>
      <c r="CU42" s="108">
        <f>IFERROR(IF(CN42&lt;=0,0,1),0)</f>
        <v>0</v>
      </c>
      <c r="CV42" s="108">
        <f>PRODUCT(CP42:CU42)</f>
        <v>0</v>
      </c>
      <c r="CW42" s="109">
        <f>ROUND(CN42,0)</f>
        <v>0</v>
      </c>
      <c r="CX42" s="110">
        <f>CN42-CW42</f>
        <v>0</v>
      </c>
      <c r="DA42" s="358"/>
      <c r="DB42" s="358"/>
      <c r="DC42" s="359"/>
      <c r="DD42" s="339"/>
      <c r="DE42" s="360"/>
      <c r="DF42" s="361"/>
      <c r="DG42" s="362"/>
      <c r="DH42" s="338"/>
      <c r="DI42" s="335">
        <f t="shared" ref="DI42" si="306">IFERROR(IF(EXACT(VLOOKUP(DB42,OFERTA_0,1,FALSE),DB42),1,0),0)</f>
        <v>0</v>
      </c>
      <c r="DJ42" s="108">
        <f>IFERROR(IF(EXACT(VLOOKUP(DB42,OFERTA_0,2,FALSE),DC42),1,0),0)</f>
        <v>0</v>
      </c>
      <c r="DK42" s="108">
        <f>IFERROR(IF(EXACT(VLOOKUP(DB42,OFERTA_0,3,FALSE),DD42),1,0),0)</f>
        <v>0</v>
      </c>
      <c r="DL42" s="108">
        <f>IFERROR(IF(EXACT(VLOOKUP(DB42,OFERTA_0,4,FALSE),DE42),1,0),0)</f>
        <v>0</v>
      </c>
      <c r="DM42" s="108">
        <f>IFERROR(IF(DF42&lt;=0,0,1),0)</f>
        <v>0</v>
      </c>
      <c r="DN42" s="108">
        <f>IFERROR(IF(DG42&lt;=0,0,1),0)</f>
        <v>0</v>
      </c>
      <c r="DO42" s="108">
        <f>PRODUCT(DI42:DN42)</f>
        <v>0</v>
      </c>
      <c r="DP42" s="109">
        <f>ROUND(DG42,0)</f>
        <v>0</v>
      </c>
      <c r="DQ42" s="110">
        <f>DG42-DP42</f>
        <v>0</v>
      </c>
      <c r="DT42" s="358"/>
      <c r="DU42" s="358"/>
      <c r="DV42" s="359"/>
      <c r="DW42" s="339"/>
      <c r="DX42" s="360"/>
      <c r="DY42" s="361"/>
      <c r="DZ42" s="362"/>
      <c r="EA42" s="338"/>
      <c r="EB42" s="335">
        <f t="shared" ref="EB42" si="307">IFERROR(IF(EXACT(VLOOKUP(DU42,OFERTA_0,1,FALSE),DU42),1,0),0)</f>
        <v>0</v>
      </c>
      <c r="EC42" s="108">
        <f>IFERROR(IF(EXACT(VLOOKUP(DU42,OFERTA_0,2,FALSE),DV42),1,0),0)</f>
        <v>0</v>
      </c>
      <c r="ED42" s="108">
        <f>IFERROR(IF(EXACT(VLOOKUP(DU42,OFERTA_0,3,FALSE),DW42),1,0),0)</f>
        <v>0</v>
      </c>
      <c r="EE42" s="108">
        <f>IFERROR(IF(EXACT(VLOOKUP(DU42,OFERTA_0,4,FALSE),DX42),1,0),0)</f>
        <v>0</v>
      </c>
      <c r="EF42" s="108">
        <f>IFERROR(IF(DY42&lt;=0,0,1),0)</f>
        <v>0</v>
      </c>
      <c r="EG42" s="108">
        <f>IFERROR(IF(DZ42&lt;=0,0,1),0)</f>
        <v>0</v>
      </c>
      <c r="EH42" s="108">
        <f>PRODUCT(EB42:EG42)</f>
        <v>0</v>
      </c>
      <c r="EI42" s="109">
        <f>ROUND(DZ42,0)</f>
        <v>0</v>
      </c>
      <c r="EJ42" s="110">
        <f>DZ42-EI42</f>
        <v>0</v>
      </c>
      <c r="EM42" s="358"/>
      <c r="EN42" s="358"/>
      <c r="EO42" s="359"/>
      <c r="EP42" s="339"/>
      <c r="EQ42" s="360"/>
      <c r="ER42" s="361"/>
      <c r="ES42" s="362"/>
      <c r="ET42" s="338"/>
      <c r="EU42" s="335">
        <f t="shared" ref="EU42" si="308">IFERROR(IF(EXACT(VLOOKUP(EN42,OFERTA_0,1,FALSE),EN42),1,0),0)</f>
        <v>0</v>
      </c>
      <c r="EV42" s="108">
        <f>IFERROR(IF(EXACT(VLOOKUP(EN42,OFERTA_0,2,FALSE),EO42),1,0),0)</f>
        <v>0</v>
      </c>
      <c r="EW42" s="108">
        <f>IFERROR(IF(EXACT(VLOOKUP(EN42,OFERTA_0,3,FALSE),EP42),1,0),0)</f>
        <v>0</v>
      </c>
      <c r="EX42" s="108">
        <f>IFERROR(IF(EXACT(VLOOKUP(EN42,OFERTA_0,4,FALSE),EQ42),1,0),0)</f>
        <v>0</v>
      </c>
      <c r="EY42" s="108">
        <f>IFERROR(IF(ER42&lt;=0,0,1),0)</f>
        <v>0</v>
      </c>
      <c r="EZ42" s="108">
        <f>IFERROR(IF(ES42&lt;=0,0,1),0)</f>
        <v>0</v>
      </c>
      <c r="FA42" s="108">
        <f>PRODUCT(EU42:EZ42)</f>
        <v>0</v>
      </c>
      <c r="FB42" s="109">
        <f>ROUND(ES42,0)</f>
        <v>0</v>
      </c>
      <c r="FC42" s="110">
        <f>ES42-FB42</f>
        <v>0</v>
      </c>
      <c r="FF42" s="358"/>
      <c r="FG42" s="358"/>
      <c r="FH42" s="359"/>
      <c r="FI42" s="339"/>
      <c r="FJ42" s="360"/>
      <c r="FK42" s="361"/>
      <c r="FL42" s="362"/>
      <c r="FM42" s="338"/>
      <c r="FN42" s="335">
        <f t="shared" ref="FN42" si="309">IFERROR(IF(EXACT(VLOOKUP(FG42,OFERTA_0,1,FALSE),FG42),1,0),0)</f>
        <v>0</v>
      </c>
      <c r="FO42" s="108">
        <f>IFERROR(IF(EXACT(VLOOKUP(FG42,OFERTA_0,2,FALSE),FH42),1,0),0)</f>
        <v>0</v>
      </c>
      <c r="FP42" s="108">
        <f>IFERROR(IF(EXACT(VLOOKUP(FG42,OFERTA_0,3,FALSE),FI42),1,0),0)</f>
        <v>0</v>
      </c>
      <c r="FQ42" s="108">
        <f>IFERROR(IF(EXACT(VLOOKUP(FG42,OFERTA_0,4,FALSE),FJ42),1,0),0)</f>
        <v>0</v>
      </c>
      <c r="FR42" s="108">
        <f>IFERROR(IF(FK42&lt;=0,0,1),0)</f>
        <v>0</v>
      </c>
      <c r="FS42" s="108">
        <f>IFERROR(IF(FL42&lt;=0,0,1),0)</f>
        <v>0</v>
      </c>
      <c r="FT42" s="108">
        <f>PRODUCT(FN42:FS42)</f>
        <v>0</v>
      </c>
      <c r="FU42" s="109">
        <f>ROUND(FL42,0)</f>
        <v>0</v>
      </c>
      <c r="FV42" s="110">
        <f>FL42-FU42</f>
        <v>0</v>
      </c>
      <c r="FY42" s="358"/>
      <c r="FZ42" s="358"/>
      <c r="GA42" s="359"/>
      <c r="GB42" s="339"/>
      <c r="GC42" s="360"/>
      <c r="GD42" s="361"/>
      <c r="GE42" s="362"/>
      <c r="GF42" s="338"/>
      <c r="GG42" s="335">
        <f t="shared" ref="GG42" si="310">IFERROR(IF(EXACT(VLOOKUP(FZ42,OFERTA_0,1,FALSE),FZ42),1,0),0)</f>
        <v>0</v>
      </c>
      <c r="GH42" s="108">
        <f>IFERROR(IF(EXACT(VLOOKUP(FZ42,OFERTA_0,2,FALSE),GA42),1,0),0)</f>
        <v>0</v>
      </c>
      <c r="GI42" s="108">
        <f>IFERROR(IF(EXACT(VLOOKUP(FZ42,OFERTA_0,3,FALSE),GB42),1,0),0)</f>
        <v>0</v>
      </c>
      <c r="GJ42" s="108">
        <f>IFERROR(IF(EXACT(VLOOKUP(FZ42,OFERTA_0,4,FALSE),GC42),1,0),0)</f>
        <v>0</v>
      </c>
      <c r="GK42" s="108">
        <f>IFERROR(IF(GD42&lt;=0,0,1),0)</f>
        <v>0</v>
      </c>
      <c r="GL42" s="108">
        <f>IFERROR(IF(GE42&lt;=0,0,1),0)</f>
        <v>0</v>
      </c>
      <c r="GM42" s="108">
        <f>PRODUCT(GG42:GL42)</f>
        <v>0</v>
      </c>
      <c r="GN42" s="109">
        <f>ROUND(GE42,0)</f>
        <v>0</v>
      </c>
      <c r="GO42" s="110">
        <f>GE42-GN42</f>
        <v>0</v>
      </c>
      <c r="GR42" s="358"/>
      <c r="GS42" s="358"/>
      <c r="GT42" s="359"/>
      <c r="GU42" s="339"/>
      <c r="GV42" s="360"/>
      <c r="GW42" s="361"/>
      <c r="GX42" s="362"/>
      <c r="GY42" s="338"/>
      <c r="GZ42" s="335">
        <f t="shared" ref="GZ42" si="311">IFERROR(IF(EXACT(VLOOKUP(GS42,OFERTA_0,1,FALSE),GS42),1,0),0)</f>
        <v>0</v>
      </c>
      <c r="HA42" s="108">
        <f>IFERROR(IF(EXACT(VLOOKUP(GS42,OFERTA_0,2,FALSE),GT42),1,0),0)</f>
        <v>0</v>
      </c>
      <c r="HB42" s="108">
        <f>IFERROR(IF(EXACT(VLOOKUP(GS42,OFERTA_0,3,FALSE),GU42),1,0),0)</f>
        <v>0</v>
      </c>
      <c r="HC42" s="108">
        <f>IFERROR(IF(EXACT(VLOOKUP(GS42,OFERTA_0,4,FALSE),GV42),1,0),0)</f>
        <v>0</v>
      </c>
      <c r="HD42" s="108">
        <f>IFERROR(IF(GW42&lt;=0,0,1),0)</f>
        <v>0</v>
      </c>
      <c r="HE42" s="108">
        <f>IFERROR(IF(GX42&lt;=0,0,1),0)</f>
        <v>0</v>
      </c>
      <c r="HF42" s="108">
        <f>PRODUCT(GZ42:HE42)</f>
        <v>0</v>
      </c>
      <c r="HG42" s="109">
        <f>ROUND(GX42,0)</f>
        <v>0</v>
      </c>
      <c r="HH42" s="110">
        <f>GX42-HG42</f>
        <v>0</v>
      </c>
      <c r="HK42" s="358"/>
      <c r="HL42" s="358"/>
      <c r="HM42" s="359"/>
      <c r="HN42" s="339"/>
      <c r="HO42" s="360"/>
      <c r="HP42" s="361"/>
      <c r="HQ42" s="362"/>
      <c r="HR42" s="338"/>
      <c r="HS42" s="335">
        <f t="shared" ref="HS42" si="312">IFERROR(IF(EXACT(VLOOKUP(HL42,OFERTA_0,1,FALSE),HL42),1,0),0)</f>
        <v>0</v>
      </c>
      <c r="HT42" s="108">
        <f>IFERROR(IF(EXACT(VLOOKUP(HL42,OFERTA_0,2,FALSE),HM42),1,0),0)</f>
        <v>0</v>
      </c>
      <c r="HU42" s="108">
        <f>IFERROR(IF(EXACT(VLOOKUP(HL42,OFERTA_0,3,FALSE),HN42),1,0),0)</f>
        <v>0</v>
      </c>
      <c r="HV42" s="108">
        <f>IFERROR(IF(EXACT(VLOOKUP(HL42,OFERTA_0,4,FALSE),HO42),1,0),0)</f>
        <v>0</v>
      </c>
      <c r="HW42" s="108">
        <f>IFERROR(IF(HP42&lt;=0,0,1),0)</f>
        <v>0</v>
      </c>
      <c r="HX42" s="108">
        <f>IFERROR(IF(HQ42&lt;=0,0,1),0)</f>
        <v>0</v>
      </c>
      <c r="HY42" s="108">
        <f>PRODUCT(HS42:HX42)</f>
        <v>0</v>
      </c>
      <c r="HZ42" s="109">
        <f>ROUND(HQ42,0)</f>
        <v>0</v>
      </c>
      <c r="IA42" s="110">
        <f>HQ42-HZ42</f>
        <v>0</v>
      </c>
      <c r="ID42" s="358"/>
      <c r="IE42" s="358"/>
      <c r="IF42" s="359"/>
      <c r="IG42" s="339"/>
      <c r="IH42" s="360"/>
      <c r="II42" s="361"/>
      <c r="IJ42" s="362"/>
      <c r="IK42" s="338"/>
      <c r="IL42" s="335">
        <f t="shared" ref="IL42" si="313">IFERROR(IF(EXACT(VLOOKUP(IE42,OFERTA_0,1,FALSE),IE42),1,0),0)</f>
        <v>0</v>
      </c>
      <c r="IM42" s="108">
        <f>IFERROR(IF(EXACT(VLOOKUP(IE42,OFERTA_0,2,FALSE),IF42),1,0),0)</f>
        <v>0</v>
      </c>
      <c r="IN42" s="108">
        <f>IFERROR(IF(EXACT(VLOOKUP(IE42,OFERTA_0,3,FALSE),IG42),1,0),0)</f>
        <v>0</v>
      </c>
      <c r="IO42" s="108">
        <f>IFERROR(IF(EXACT(VLOOKUP(IE42,OFERTA_0,4,FALSE),IH42),1,0),0)</f>
        <v>0</v>
      </c>
      <c r="IP42" s="108">
        <f>IFERROR(IF(II42&lt;=0,0,1),0)</f>
        <v>0</v>
      </c>
      <c r="IQ42" s="108">
        <f>IFERROR(IF(IJ42&lt;=0,0,1),0)</f>
        <v>0</v>
      </c>
      <c r="IR42" s="108">
        <f>PRODUCT(IL42:IQ42)</f>
        <v>0</v>
      </c>
      <c r="IS42" s="109">
        <f>ROUND(IJ42,0)</f>
        <v>0</v>
      </c>
      <c r="IT42" s="110">
        <f>IJ42-IS42</f>
        <v>0</v>
      </c>
      <c r="IV42" s="358"/>
      <c r="IW42" s="358"/>
      <c r="IX42" s="359"/>
      <c r="IY42" s="339"/>
      <c r="IZ42" s="360"/>
      <c r="JA42" s="361"/>
      <c r="JB42" s="362"/>
      <c r="JC42" s="338"/>
      <c r="JD42" s="338"/>
      <c r="JE42" s="335">
        <f t="shared" ref="JE42" si="314">IFERROR(IF(EXACT(VLOOKUP(IX42,OFERTA_0,1,FALSE),IX42),1,0),0)</f>
        <v>0</v>
      </c>
      <c r="JF42" s="108">
        <f>IFERROR(IF(EXACT(VLOOKUP(IX42,OFERTA_0,2,FALSE),IY42),1,0),0)</f>
        <v>0</v>
      </c>
      <c r="JG42" s="108">
        <f>IFERROR(IF(EXACT(VLOOKUP(IX42,OFERTA_0,3,FALSE),IZ42),1,0),0)</f>
        <v>0</v>
      </c>
      <c r="JH42" s="108">
        <f>IFERROR(IF(EXACT(VLOOKUP(IX42,OFERTA_0,4,FALSE),JA42),1,0),0)</f>
        <v>0</v>
      </c>
      <c r="JI42" s="108">
        <f>IFERROR(IF(JB42&lt;=0,0,1),0)</f>
        <v>0</v>
      </c>
      <c r="JJ42" s="108">
        <f>IFERROR(IF(JC42&lt;=0,0,1),0)</f>
        <v>0</v>
      </c>
      <c r="JK42" s="108">
        <f>PRODUCT(JE42:JJ42)</f>
        <v>0</v>
      </c>
      <c r="JL42" s="109">
        <f>ROUND(JC42,0)</f>
        <v>0</v>
      </c>
      <c r="JM42" s="110">
        <f>JC42-JL42</f>
        <v>0</v>
      </c>
    </row>
    <row r="43" spans="2:273" x14ac:dyDescent="0.25">
      <c r="B43" s="382"/>
      <c r="C43" s="406"/>
      <c r="D43" s="703" t="s">
        <v>314</v>
      </c>
      <c r="E43" s="704"/>
      <c r="F43" s="704"/>
      <c r="G43" s="704"/>
      <c r="H43" s="704"/>
      <c r="I43" s="704"/>
      <c r="J43" s="705"/>
      <c r="K43" s="405">
        <f>K41+K42</f>
        <v>0</v>
      </c>
      <c r="N43" s="382"/>
      <c r="O43" s="406"/>
      <c r="P43" s="703" t="s">
        <v>314</v>
      </c>
      <c r="Q43" s="704"/>
      <c r="R43" s="704"/>
      <c r="S43" s="704"/>
      <c r="T43" s="704"/>
      <c r="U43" s="704"/>
      <c r="V43" s="705"/>
      <c r="W43" s="405">
        <f>W41+W42</f>
        <v>109033750</v>
      </c>
      <c r="X43" s="691"/>
      <c r="Y43" s="691"/>
      <c r="Z43" s="691"/>
      <c r="AA43" s="691"/>
      <c r="AB43" s="691"/>
      <c r="AC43" s="691"/>
      <c r="AD43" s="691"/>
      <c r="AE43" s="691"/>
      <c r="AF43" s="691"/>
      <c r="AG43" s="691"/>
      <c r="AH43" s="691"/>
      <c r="AI43" s="692"/>
      <c r="AL43" s="467"/>
      <c r="AM43" s="491"/>
      <c r="AN43" s="728" t="s">
        <v>314</v>
      </c>
      <c r="AO43" s="726"/>
      <c r="AP43" s="726"/>
      <c r="AQ43" s="726"/>
      <c r="AR43" s="726"/>
      <c r="AS43" s="726"/>
      <c r="AT43" s="727"/>
      <c r="AU43" s="490">
        <f>AU41+AU42</f>
        <v>148326189.82999995</v>
      </c>
      <c r="AV43" s="691"/>
      <c r="AW43" s="691"/>
      <c r="AX43" s="691"/>
      <c r="AY43" s="691"/>
      <c r="AZ43" s="691"/>
      <c r="BA43" s="691"/>
      <c r="BB43" s="691"/>
      <c r="BC43" s="691"/>
      <c r="BD43" s="691"/>
      <c r="BE43" s="691"/>
      <c r="BF43" s="691"/>
      <c r="BG43" s="692"/>
      <c r="BJ43" s="382"/>
      <c r="BK43" s="406"/>
      <c r="BL43" s="703" t="s">
        <v>314</v>
      </c>
      <c r="BM43" s="704"/>
      <c r="BN43" s="704"/>
      <c r="BO43" s="704"/>
      <c r="BP43" s="704"/>
      <c r="BQ43" s="704"/>
      <c r="BR43" s="705"/>
      <c r="BS43" s="405">
        <f>BS41+BS42</f>
        <v>155211700</v>
      </c>
      <c r="BT43" s="691"/>
      <c r="BU43" s="691"/>
      <c r="BV43" s="691"/>
      <c r="BW43" s="691"/>
      <c r="BX43" s="691"/>
      <c r="BY43" s="691"/>
      <c r="BZ43" s="691"/>
      <c r="CA43" s="691"/>
      <c r="CB43" s="691"/>
      <c r="CC43" s="691"/>
      <c r="CD43" s="691"/>
      <c r="CE43" s="692"/>
      <c r="CH43" s="340"/>
      <c r="CI43" s="340"/>
      <c r="CJ43" s="348"/>
      <c r="CK43" s="354"/>
      <c r="CL43" s="355"/>
      <c r="CM43" s="356"/>
      <c r="CN43" s="357"/>
      <c r="CO43" s="338"/>
      <c r="CP43" s="691"/>
      <c r="CQ43" s="691"/>
      <c r="CR43" s="691"/>
      <c r="CS43" s="691"/>
      <c r="CT43" s="691"/>
      <c r="CU43" s="691"/>
      <c r="CV43" s="691"/>
      <c r="CW43" s="691"/>
      <c r="CX43" s="692"/>
      <c r="DA43" s="340"/>
      <c r="DB43" s="340"/>
      <c r="DC43" s="348"/>
      <c r="DD43" s="354"/>
      <c r="DE43" s="355"/>
      <c r="DF43" s="356"/>
      <c r="DG43" s="357"/>
      <c r="DH43" s="338"/>
      <c r="DI43" s="691"/>
      <c r="DJ43" s="691"/>
      <c r="DK43" s="691"/>
      <c r="DL43" s="691"/>
      <c r="DM43" s="691"/>
      <c r="DN43" s="691"/>
      <c r="DO43" s="691"/>
      <c r="DP43" s="691"/>
      <c r="DQ43" s="692"/>
      <c r="DT43" s="340"/>
      <c r="DU43" s="340"/>
      <c r="DV43" s="348"/>
      <c r="DW43" s="354"/>
      <c r="DX43" s="355"/>
      <c r="DY43" s="356"/>
      <c r="DZ43" s="357"/>
      <c r="EA43" s="338"/>
      <c r="EB43" s="691"/>
      <c r="EC43" s="691"/>
      <c r="ED43" s="691"/>
      <c r="EE43" s="691"/>
      <c r="EF43" s="691"/>
      <c r="EG43" s="691"/>
      <c r="EH43" s="691"/>
      <c r="EI43" s="691"/>
      <c r="EJ43" s="692"/>
      <c r="EM43" s="340"/>
      <c r="EN43" s="340"/>
      <c r="EO43" s="348"/>
      <c r="EP43" s="354"/>
      <c r="EQ43" s="355"/>
      <c r="ER43" s="356"/>
      <c r="ES43" s="357"/>
      <c r="ET43" s="338"/>
      <c r="EU43" s="691"/>
      <c r="EV43" s="691"/>
      <c r="EW43" s="691"/>
      <c r="EX43" s="691"/>
      <c r="EY43" s="691"/>
      <c r="EZ43" s="691"/>
      <c r="FA43" s="691"/>
      <c r="FB43" s="691"/>
      <c r="FC43" s="692"/>
      <c r="FF43" s="340"/>
      <c r="FG43" s="340"/>
      <c r="FH43" s="348"/>
      <c r="FI43" s="354"/>
      <c r="FJ43" s="355"/>
      <c r="FK43" s="356"/>
      <c r="FL43" s="357"/>
      <c r="FM43" s="338"/>
      <c r="FN43" s="691"/>
      <c r="FO43" s="691"/>
      <c r="FP43" s="691"/>
      <c r="FQ43" s="691"/>
      <c r="FR43" s="691"/>
      <c r="FS43" s="691"/>
      <c r="FT43" s="691"/>
      <c r="FU43" s="691"/>
      <c r="FV43" s="692"/>
      <c r="FY43" s="340"/>
      <c r="FZ43" s="340"/>
      <c r="GA43" s="348"/>
      <c r="GB43" s="354"/>
      <c r="GC43" s="355"/>
      <c r="GD43" s="356"/>
      <c r="GE43" s="357"/>
      <c r="GF43" s="338"/>
      <c r="GG43" s="691"/>
      <c r="GH43" s="691"/>
      <c r="GI43" s="691"/>
      <c r="GJ43" s="691"/>
      <c r="GK43" s="691"/>
      <c r="GL43" s="691"/>
      <c r="GM43" s="691"/>
      <c r="GN43" s="691"/>
      <c r="GO43" s="692"/>
      <c r="GR43" s="340"/>
      <c r="GS43" s="340"/>
      <c r="GT43" s="348"/>
      <c r="GU43" s="354"/>
      <c r="GV43" s="355"/>
      <c r="GW43" s="356"/>
      <c r="GX43" s="357"/>
      <c r="GY43" s="338"/>
      <c r="GZ43" s="691"/>
      <c r="HA43" s="691"/>
      <c r="HB43" s="691"/>
      <c r="HC43" s="691"/>
      <c r="HD43" s="691"/>
      <c r="HE43" s="691"/>
      <c r="HF43" s="691"/>
      <c r="HG43" s="691"/>
      <c r="HH43" s="692"/>
      <c r="HK43" s="340"/>
      <c r="HL43" s="340"/>
      <c r="HM43" s="348"/>
      <c r="HN43" s="354"/>
      <c r="HO43" s="355"/>
      <c r="HP43" s="356"/>
      <c r="HQ43" s="357"/>
      <c r="HR43" s="338"/>
      <c r="HS43" s="691"/>
      <c r="HT43" s="691"/>
      <c r="HU43" s="691"/>
      <c r="HV43" s="691"/>
      <c r="HW43" s="691"/>
      <c r="HX43" s="691"/>
      <c r="HY43" s="691"/>
      <c r="HZ43" s="691"/>
      <c r="IA43" s="692"/>
      <c r="ID43" s="340"/>
      <c r="IE43" s="340"/>
      <c r="IF43" s="348"/>
      <c r="IG43" s="354"/>
      <c r="IH43" s="355"/>
      <c r="II43" s="356"/>
      <c r="IJ43" s="357"/>
      <c r="IK43" s="338"/>
      <c r="IL43" s="691"/>
      <c r="IM43" s="691"/>
      <c r="IN43" s="691"/>
      <c r="IO43" s="691"/>
      <c r="IP43" s="691"/>
      <c r="IQ43" s="691"/>
      <c r="IR43" s="691"/>
      <c r="IS43" s="691"/>
      <c r="IT43" s="692"/>
      <c r="IV43" s="340"/>
      <c r="IW43" s="340"/>
      <c r="IX43" s="348"/>
      <c r="IY43" s="354"/>
      <c r="IZ43" s="355"/>
      <c r="JA43" s="356"/>
      <c r="JB43" s="357"/>
      <c r="JC43" s="338"/>
      <c r="JD43" s="338"/>
      <c r="JE43" s="691"/>
      <c r="JF43" s="691"/>
      <c r="JG43" s="691"/>
      <c r="JH43" s="691"/>
      <c r="JI43" s="691"/>
      <c r="JJ43" s="691"/>
      <c r="JK43" s="691"/>
      <c r="JL43" s="691"/>
      <c r="JM43" s="692"/>
    </row>
    <row r="44" spans="2:273" x14ac:dyDescent="0.25">
      <c r="B44" s="382"/>
      <c r="C44" s="383" t="s">
        <v>315</v>
      </c>
      <c r="D44" s="702" t="s">
        <v>316</v>
      </c>
      <c r="E44" s="702"/>
      <c r="F44" s="702"/>
      <c r="G44" s="702"/>
      <c r="H44" s="702"/>
      <c r="I44" s="702"/>
      <c r="J44" s="702"/>
      <c r="K44" s="702"/>
      <c r="N44" s="382"/>
      <c r="O44" s="383" t="s">
        <v>315</v>
      </c>
      <c r="P44" s="702" t="s">
        <v>316</v>
      </c>
      <c r="Q44" s="702"/>
      <c r="R44" s="702"/>
      <c r="S44" s="702"/>
      <c r="T44" s="702"/>
      <c r="U44" s="702"/>
      <c r="V44" s="702"/>
      <c r="W44" s="702"/>
      <c r="X44" s="690"/>
      <c r="Y44" s="691"/>
      <c r="Z44" s="691"/>
      <c r="AA44" s="691"/>
      <c r="AB44" s="691"/>
      <c r="AC44" s="691"/>
      <c r="AD44" s="691"/>
      <c r="AE44" s="691"/>
      <c r="AF44" s="691"/>
      <c r="AG44" s="691"/>
      <c r="AH44" s="691"/>
      <c r="AI44" s="692"/>
      <c r="AL44" s="467"/>
      <c r="AM44" s="468" t="s">
        <v>315</v>
      </c>
      <c r="AN44" s="725" t="s">
        <v>316</v>
      </c>
      <c r="AO44" s="726"/>
      <c r="AP44" s="726"/>
      <c r="AQ44" s="726"/>
      <c r="AR44" s="726"/>
      <c r="AS44" s="726"/>
      <c r="AT44" s="726"/>
      <c r="AU44" s="727"/>
      <c r="AV44" s="690"/>
      <c r="AW44" s="691"/>
      <c r="AX44" s="691"/>
      <c r="AY44" s="691"/>
      <c r="AZ44" s="691"/>
      <c r="BA44" s="691"/>
      <c r="BB44" s="691"/>
      <c r="BC44" s="691"/>
      <c r="BD44" s="691"/>
      <c r="BE44" s="691"/>
      <c r="BF44" s="691"/>
      <c r="BG44" s="692"/>
      <c r="BJ44" s="382"/>
      <c r="BK44" s="383" t="s">
        <v>315</v>
      </c>
      <c r="BL44" s="702" t="s">
        <v>316</v>
      </c>
      <c r="BM44" s="702"/>
      <c r="BN44" s="702"/>
      <c r="BO44" s="702"/>
      <c r="BP44" s="702"/>
      <c r="BQ44" s="702"/>
      <c r="BR44" s="702"/>
      <c r="BS44" s="702"/>
      <c r="BT44" s="690"/>
      <c r="BU44" s="691"/>
      <c r="BV44" s="691"/>
      <c r="BW44" s="691"/>
      <c r="BX44" s="691"/>
      <c r="BY44" s="691"/>
      <c r="BZ44" s="691"/>
      <c r="CA44" s="691"/>
      <c r="CB44" s="691"/>
      <c r="CC44" s="691"/>
      <c r="CD44" s="691"/>
      <c r="CE44" s="692"/>
      <c r="CH44" s="358"/>
      <c r="CI44" s="358"/>
      <c r="CJ44" s="359"/>
      <c r="CK44" s="339"/>
      <c r="CL44" s="360"/>
      <c r="CM44" s="361"/>
      <c r="CN44" s="362"/>
      <c r="CO44" s="338"/>
      <c r="CP44" s="335">
        <f t="shared" ref="CP44" si="315">IFERROR(IF(EXACT(VLOOKUP(CI44,OFERTA_0,1,FALSE),CI44),1,0),0)</f>
        <v>0</v>
      </c>
      <c r="CQ44" s="108">
        <f>IFERROR(IF(EXACT(VLOOKUP(CI44,OFERTA_0,2,FALSE),CJ44),1,0),0)</f>
        <v>0</v>
      </c>
      <c r="CR44" s="108">
        <f>IFERROR(IF(EXACT(VLOOKUP(CI44,OFERTA_0,3,FALSE),CK44),1,0),0)</f>
        <v>0</v>
      </c>
      <c r="CS44" s="108">
        <f>IFERROR(IF(EXACT(VLOOKUP(CI44,OFERTA_0,4,FALSE),CL44),1,0),0)</f>
        <v>0</v>
      </c>
      <c r="CT44" s="108">
        <f>IFERROR(IF(CM44&lt;=0,0,1),0)</f>
        <v>0</v>
      </c>
      <c r="CU44" s="108">
        <f>IFERROR(IF(CN44&lt;=0,0,1),0)</f>
        <v>0</v>
      </c>
      <c r="CV44" s="108">
        <f>PRODUCT(CP44:CU44)</f>
        <v>0</v>
      </c>
      <c r="CW44" s="109">
        <f>ROUND(CN44,0)</f>
        <v>0</v>
      </c>
      <c r="CX44" s="110">
        <f>CN44-CW44</f>
        <v>0</v>
      </c>
      <c r="DA44" s="358"/>
      <c r="DB44" s="358"/>
      <c r="DC44" s="359"/>
      <c r="DD44" s="339"/>
      <c r="DE44" s="360"/>
      <c r="DF44" s="361"/>
      <c r="DG44" s="362"/>
      <c r="DH44" s="338"/>
      <c r="DI44" s="335">
        <f t="shared" ref="DI44" si="316">IFERROR(IF(EXACT(VLOOKUP(DB44,OFERTA_0,1,FALSE),DB44),1,0),0)</f>
        <v>0</v>
      </c>
      <c r="DJ44" s="108">
        <f>IFERROR(IF(EXACT(VLOOKUP(DB44,OFERTA_0,2,FALSE),DC44),1,0),0)</f>
        <v>0</v>
      </c>
      <c r="DK44" s="108">
        <f>IFERROR(IF(EXACT(VLOOKUP(DB44,OFERTA_0,3,FALSE),DD44),1,0),0)</f>
        <v>0</v>
      </c>
      <c r="DL44" s="108">
        <f>IFERROR(IF(EXACT(VLOOKUP(DB44,OFERTA_0,4,FALSE),DE44),1,0),0)</f>
        <v>0</v>
      </c>
      <c r="DM44" s="108">
        <f>IFERROR(IF(DF44&lt;=0,0,1),0)</f>
        <v>0</v>
      </c>
      <c r="DN44" s="108">
        <f>IFERROR(IF(DG44&lt;=0,0,1),0)</f>
        <v>0</v>
      </c>
      <c r="DO44" s="108">
        <f>PRODUCT(DI44:DN44)</f>
        <v>0</v>
      </c>
      <c r="DP44" s="109">
        <f>ROUND(DG44,0)</f>
        <v>0</v>
      </c>
      <c r="DQ44" s="110">
        <f>DG44-DP44</f>
        <v>0</v>
      </c>
      <c r="DT44" s="358"/>
      <c r="DU44" s="358"/>
      <c r="DV44" s="359"/>
      <c r="DW44" s="339"/>
      <c r="DX44" s="360"/>
      <c r="DY44" s="361"/>
      <c r="DZ44" s="362"/>
      <c r="EA44" s="338"/>
      <c r="EB44" s="335">
        <f t="shared" ref="EB44" si="317">IFERROR(IF(EXACT(VLOOKUP(DU44,OFERTA_0,1,FALSE),DU44),1,0),0)</f>
        <v>0</v>
      </c>
      <c r="EC44" s="108">
        <f>IFERROR(IF(EXACT(VLOOKUP(DU44,OFERTA_0,2,FALSE),DV44),1,0),0)</f>
        <v>0</v>
      </c>
      <c r="ED44" s="108">
        <f>IFERROR(IF(EXACT(VLOOKUP(DU44,OFERTA_0,3,FALSE),DW44),1,0),0)</f>
        <v>0</v>
      </c>
      <c r="EE44" s="108">
        <f>IFERROR(IF(EXACT(VLOOKUP(DU44,OFERTA_0,4,FALSE),DX44),1,0),0)</f>
        <v>0</v>
      </c>
      <c r="EF44" s="108">
        <f>IFERROR(IF(DY44&lt;=0,0,1),0)</f>
        <v>0</v>
      </c>
      <c r="EG44" s="108">
        <f>IFERROR(IF(DZ44&lt;=0,0,1),0)</f>
        <v>0</v>
      </c>
      <c r="EH44" s="108">
        <f>PRODUCT(EB44:EG44)</f>
        <v>0</v>
      </c>
      <c r="EI44" s="109">
        <f>ROUND(DZ44,0)</f>
        <v>0</v>
      </c>
      <c r="EJ44" s="110">
        <f>DZ44-EI44</f>
        <v>0</v>
      </c>
      <c r="EM44" s="358"/>
      <c r="EN44" s="358"/>
      <c r="EO44" s="359"/>
      <c r="EP44" s="339"/>
      <c r="EQ44" s="360"/>
      <c r="ER44" s="361"/>
      <c r="ES44" s="362"/>
      <c r="ET44" s="338"/>
      <c r="EU44" s="335">
        <f t="shared" ref="EU44" si="318">IFERROR(IF(EXACT(VLOOKUP(EN44,OFERTA_0,1,FALSE),EN44),1,0),0)</f>
        <v>0</v>
      </c>
      <c r="EV44" s="108">
        <f>IFERROR(IF(EXACT(VLOOKUP(EN44,OFERTA_0,2,FALSE),EO44),1,0),0)</f>
        <v>0</v>
      </c>
      <c r="EW44" s="108">
        <f>IFERROR(IF(EXACT(VLOOKUP(EN44,OFERTA_0,3,FALSE),EP44),1,0),0)</f>
        <v>0</v>
      </c>
      <c r="EX44" s="108">
        <f>IFERROR(IF(EXACT(VLOOKUP(EN44,OFERTA_0,4,FALSE),EQ44),1,0),0)</f>
        <v>0</v>
      </c>
      <c r="EY44" s="108">
        <f>IFERROR(IF(ER44&lt;=0,0,1),0)</f>
        <v>0</v>
      </c>
      <c r="EZ44" s="108">
        <f>IFERROR(IF(ES44&lt;=0,0,1),0)</f>
        <v>0</v>
      </c>
      <c r="FA44" s="108">
        <f>PRODUCT(EU44:EZ44)</f>
        <v>0</v>
      </c>
      <c r="FB44" s="109">
        <f>ROUND(ES44,0)</f>
        <v>0</v>
      </c>
      <c r="FC44" s="110">
        <f>ES44-FB44</f>
        <v>0</v>
      </c>
      <c r="FF44" s="358"/>
      <c r="FG44" s="358"/>
      <c r="FH44" s="359"/>
      <c r="FI44" s="339"/>
      <c r="FJ44" s="360"/>
      <c r="FK44" s="361"/>
      <c r="FL44" s="362"/>
      <c r="FM44" s="338"/>
      <c r="FN44" s="335">
        <f t="shared" ref="FN44" si="319">IFERROR(IF(EXACT(VLOOKUP(FG44,OFERTA_0,1,FALSE),FG44),1,0),0)</f>
        <v>0</v>
      </c>
      <c r="FO44" s="108">
        <f>IFERROR(IF(EXACT(VLOOKUP(FG44,OFERTA_0,2,FALSE),FH44),1,0),0)</f>
        <v>0</v>
      </c>
      <c r="FP44" s="108">
        <f>IFERROR(IF(EXACT(VLOOKUP(FG44,OFERTA_0,3,FALSE),FI44),1,0),0)</f>
        <v>0</v>
      </c>
      <c r="FQ44" s="108">
        <f>IFERROR(IF(EXACT(VLOOKUP(FG44,OFERTA_0,4,FALSE),FJ44),1,0),0)</f>
        <v>0</v>
      </c>
      <c r="FR44" s="108">
        <f>IFERROR(IF(FK44&lt;=0,0,1),0)</f>
        <v>0</v>
      </c>
      <c r="FS44" s="108">
        <f>IFERROR(IF(FL44&lt;=0,0,1),0)</f>
        <v>0</v>
      </c>
      <c r="FT44" s="108">
        <f>PRODUCT(FN44:FS44)</f>
        <v>0</v>
      </c>
      <c r="FU44" s="109">
        <f>ROUND(FL44,0)</f>
        <v>0</v>
      </c>
      <c r="FV44" s="110">
        <f>FL44-FU44</f>
        <v>0</v>
      </c>
      <c r="FY44" s="358"/>
      <c r="FZ44" s="358"/>
      <c r="GA44" s="359"/>
      <c r="GB44" s="339"/>
      <c r="GC44" s="360"/>
      <c r="GD44" s="361"/>
      <c r="GE44" s="362"/>
      <c r="GF44" s="338"/>
      <c r="GG44" s="335">
        <f t="shared" ref="GG44" si="320">IFERROR(IF(EXACT(VLOOKUP(FZ44,OFERTA_0,1,FALSE),FZ44),1,0),0)</f>
        <v>0</v>
      </c>
      <c r="GH44" s="108">
        <f>IFERROR(IF(EXACT(VLOOKUP(FZ44,OFERTA_0,2,FALSE),GA44),1,0),0)</f>
        <v>0</v>
      </c>
      <c r="GI44" s="108">
        <f>IFERROR(IF(EXACT(VLOOKUP(FZ44,OFERTA_0,3,FALSE),GB44),1,0),0)</f>
        <v>0</v>
      </c>
      <c r="GJ44" s="108">
        <f>IFERROR(IF(EXACT(VLOOKUP(FZ44,OFERTA_0,4,FALSE),GC44),1,0),0)</f>
        <v>0</v>
      </c>
      <c r="GK44" s="108">
        <f>IFERROR(IF(GD44&lt;=0,0,1),0)</f>
        <v>0</v>
      </c>
      <c r="GL44" s="108">
        <f>IFERROR(IF(GE44&lt;=0,0,1),0)</f>
        <v>0</v>
      </c>
      <c r="GM44" s="108">
        <f>PRODUCT(GG44:GL44)</f>
        <v>0</v>
      </c>
      <c r="GN44" s="109">
        <f>ROUND(GE44,0)</f>
        <v>0</v>
      </c>
      <c r="GO44" s="110">
        <f>GE44-GN44</f>
        <v>0</v>
      </c>
      <c r="GR44" s="358"/>
      <c r="GS44" s="358"/>
      <c r="GT44" s="359"/>
      <c r="GU44" s="339"/>
      <c r="GV44" s="360"/>
      <c r="GW44" s="361"/>
      <c r="GX44" s="362"/>
      <c r="GY44" s="338"/>
      <c r="GZ44" s="335">
        <f t="shared" ref="GZ44" si="321">IFERROR(IF(EXACT(VLOOKUP(GS44,OFERTA_0,1,FALSE),GS44),1,0),0)</f>
        <v>0</v>
      </c>
      <c r="HA44" s="108">
        <f>IFERROR(IF(EXACT(VLOOKUP(GS44,OFERTA_0,2,FALSE),GT44),1,0),0)</f>
        <v>0</v>
      </c>
      <c r="HB44" s="108">
        <f>IFERROR(IF(EXACT(VLOOKUP(GS44,OFERTA_0,3,FALSE),GU44),1,0),0)</f>
        <v>0</v>
      </c>
      <c r="HC44" s="108">
        <f>IFERROR(IF(EXACT(VLOOKUP(GS44,OFERTA_0,4,FALSE),GV44),1,0),0)</f>
        <v>0</v>
      </c>
      <c r="HD44" s="108">
        <f>IFERROR(IF(GW44&lt;=0,0,1),0)</f>
        <v>0</v>
      </c>
      <c r="HE44" s="108">
        <f>IFERROR(IF(GX44&lt;=0,0,1),0)</f>
        <v>0</v>
      </c>
      <c r="HF44" s="108">
        <f>PRODUCT(GZ44:HE44)</f>
        <v>0</v>
      </c>
      <c r="HG44" s="109">
        <f>ROUND(GX44,0)</f>
        <v>0</v>
      </c>
      <c r="HH44" s="110">
        <f>GX44-HG44</f>
        <v>0</v>
      </c>
      <c r="HK44" s="358"/>
      <c r="HL44" s="358"/>
      <c r="HM44" s="359"/>
      <c r="HN44" s="339"/>
      <c r="HO44" s="360"/>
      <c r="HP44" s="361"/>
      <c r="HQ44" s="362"/>
      <c r="HR44" s="338"/>
      <c r="HS44" s="335">
        <f t="shared" ref="HS44" si="322">IFERROR(IF(EXACT(VLOOKUP(HL44,OFERTA_0,1,FALSE),HL44),1,0),0)</f>
        <v>0</v>
      </c>
      <c r="HT44" s="108">
        <f>IFERROR(IF(EXACT(VLOOKUP(HL44,OFERTA_0,2,FALSE),HM44),1,0),0)</f>
        <v>0</v>
      </c>
      <c r="HU44" s="108">
        <f>IFERROR(IF(EXACT(VLOOKUP(HL44,OFERTA_0,3,FALSE),HN44),1,0),0)</f>
        <v>0</v>
      </c>
      <c r="HV44" s="108">
        <f>IFERROR(IF(EXACT(VLOOKUP(HL44,OFERTA_0,4,FALSE),HO44),1,0),0)</f>
        <v>0</v>
      </c>
      <c r="HW44" s="108">
        <f>IFERROR(IF(HP44&lt;=0,0,1),0)</f>
        <v>0</v>
      </c>
      <c r="HX44" s="108">
        <f>IFERROR(IF(HQ44&lt;=0,0,1),0)</f>
        <v>0</v>
      </c>
      <c r="HY44" s="108">
        <f>PRODUCT(HS44:HX44)</f>
        <v>0</v>
      </c>
      <c r="HZ44" s="109">
        <f>ROUND(HQ44,0)</f>
        <v>0</v>
      </c>
      <c r="IA44" s="110">
        <f>HQ44-HZ44</f>
        <v>0</v>
      </c>
      <c r="ID44" s="358"/>
      <c r="IE44" s="358"/>
      <c r="IF44" s="359"/>
      <c r="IG44" s="339"/>
      <c r="IH44" s="360"/>
      <c r="II44" s="361"/>
      <c r="IJ44" s="362"/>
      <c r="IK44" s="338"/>
      <c r="IL44" s="335">
        <f t="shared" ref="IL44" si="323">IFERROR(IF(EXACT(VLOOKUP(IE44,OFERTA_0,1,FALSE),IE44),1,0),0)</f>
        <v>0</v>
      </c>
      <c r="IM44" s="108">
        <f>IFERROR(IF(EXACT(VLOOKUP(IE44,OFERTA_0,2,FALSE),IF44),1,0),0)</f>
        <v>0</v>
      </c>
      <c r="IN44" s="108">
        <f>IFERROR(IF(EXACT(VLOOKUP(IE44,OFERTA_0,3,FALSE),IG44),1,0),0)</f>
        <v>0</v>
      </c>
      <c r="IO44" s="108">
        <f>IFERROR(IF(EXACT(VLOOKUP(IE44,OFERTA_0,4,FALSE),IH44),1,0),0)</f>
        <v>0</v>
      </c>
      <c r="IP44" s="108">
        <f>IFERROR(IF(II44&lt;=0,0,1),0)</f>
        <v>0</v>
      </c>
      <c r="IQ44" s="108">
        <f>IFERROR(IF(IJ44&lt;=0,0,1),0)</f>
        <v>0</v>
      </c>
      <c r="IR44" s="108">
        <f>PRODUCT(IL44:IQ44)</f>
        <v>0</v>
      </c>
      <c r="IS44" s="109">
        <f>ROUND(IJ44,0)</f>
        <v>0</v>
      </c>
      <c r="IT44" s="110">
        <f>IJ44-IS44</f>
        <v>0</v>
      </c>
      <c r="IV44" s="358"/>
      <c r="IW44" s="358"/>
      <c r="IX44" s="359"/>
      <c r="IY44" s="339"/>
      <c r="IZ44" s="360"/>
      <c r="JA44" s="361"/>
      <c r="JB44" s="362"/>
      <c r="JC44" s="338"/>
      <c r="JD44" s="338"/>
      <c r="JE44" s="335">
        <f t="shared" ref="JE44" si="324">IFERROR(IF(EXACT(VLOOKUP(IX44,OFERTA_0,1,FALSE),IX44),1,0),0)</f>
        <v>0</v>
      </c>
      <c r="JF44" s="108">
        <f>IFERROR(IF(EXACT(VLOOKUP(IX44,OFERTA_0,2,FALSE),IY44),1,0),0)</f>
        <v>0</v>
      </c>
      <c r="JG44" s="108">
        <f>IFERROR(IF(EXACT(VLOOKUP(IX44,OFERTA_0,3,FALSE),IZ44),1,0),0)</f>
        <v>0</v>
      </c>
      <c r="JH44" s="108">
        <f>IFERROR(IF(EXACT(VLOOKUP(IX44,OFERTA_0,4,FALSE),JA44),1,0),0)</f>
        <v>0</v>
      </c>
      <c r="JI44" s="108">
        <f>IFERROR(IF(JB44&lt;=0,0,1),0)</f>
        <v>0</v>
      </c>
      <c r="JJ44" s="108">
        <f>IFERROR(IF(JC44&lt;=0,0,1),0)</f>
        <v>0</v>
      </c>
      <c r="JK44" s="108">
        <f>PRODUCT(JE44:JJ44)</f>
        <v>0</v>
      </c>
      <c r="JL44" s="109">
        <f>ROUND(JC44,0)</f>
        <v>0</v>
      </c>
      <c r="JM44" s="110">
        <f>JC44-JL44</f>
        <v>0</v>
      </c>
    </row>
    <row r="45" spans="2:273" x14ac:dyDescent="0.25">
      <c r="B45" s="384" t="str">
        <f>IF(K45&gt;=2800000,"R","NR")</f>
        <v>NR</v>
      </c>
      <c r="C45" s="407" t="s">
        <v>317</v>
      </c>
      <c r="D45" s="408" t="s">
        <v>318</v>
      </c>
      <c r="E45" s="408" t="s">
        <v>248</v>
      </c>
      <c r="F45" s="706" t="s">
        <v>319</v>
      </c>
      <c r="G45" s="409">
        <v>924</v>
      </c>
      <c r="H45" s="410" t="s">
        <v>241</v>
      </c>
      <c r="I45" s="408">
        <v>6</v>
      </c>
      <c r="J45" s="390">
        <v>0</v>
      </c>
      <c r="K45" s="411">
        <f t="shared" ref="K45:K58" si="325">SUM(I45*J45)</f>
        <v>0</v>
      </c>
      <c r="N45" s="384" t="str">
        <f>IF(W45&gt;=2800000,"R","NR")</f>
        <v>R</v>
      </c>
      <c r="O45" s="407" t="s">
        <v>317</v>
      </c>
      <c r="P45" s="408" t="s">
        <v>318</v>
      </c>
      <c r="Q45" s="408" t="s">
        <v>248</v>
      </c>
      <c r="R45" s="706" t="s">
        <v>319</v>
      </c>
      <c r="S45" s="409">
        <v>924</v>
      </c>
      <c r="T45" s="410" t="s">
        <v>241</v>
      </c>
      <c r="U45" s="408">
        <v>6</v>
      </c>
      <c r="V45" s="390">
        <v>735000</v>
      </c>
      <c r="W45" s="411">
        <f t="shared" ref="W45:W58" si="326">SUM(U45*V45)</f>
        <v>4410000</v>
      </c>
      <c r="X45" s="335">
        <f t="shared" ref="X45:X58" si="327">IFERROR(IF(EXACT(VLOOKUP(O45,Propuesta_0,1,FALSE),O45),1,0),0)</f>
        <v>1</v>
      </c>
      <c r="Y45" s="108">
        <f t="shared" ref="Y45:Y58" si="328">IFERROR(IF(EXACT(VLOOKUP(O45,Propuesta_0,2,FALSE),P45),1,0),0)</f>
        <v>1</v>
      </c>
      <c r="Z45" s="108">
        <f t="shared" ref="Z45:Z58" si="329">IFERROR(IF(EXACT(VLOOKUP(O45,Propuesta_0,3,FALSE),Q45),1,0),0)</f>
        <v>1</v>
      </c>
      <c r="AA45" s="108">
        <f t="shared" ref="AA45:AA58" si="330">IFERROR(IF(EXACT(VLOOKUP(O45,Propuesta_0,4,FALSE),R45),1,0),0)</f>
        <v>1</v>
      </c>
      <c r="AB45" s="108">
        <f t="shared" ref="AB45:AB58" si="331">IFERROR(IF(EXACT(VLOOKUP(O45,Propuesta_0,5,FALSE),S45),1,0),0)</f>
        <v>1</v>
      </c>
      <c r="AC45" s="108">
        <f t="shared" ref="AC45:AC58" si="332">IFERROR(IF(EXACT(VLOOKUP(O45,Propuesta_0,6,FALSE),T45),1,0),0)</f>
        <v>1</v>
      </c>
      <c r="AD45" s="108">
        <f t="shared" ref="AD45:AD58" si="333">IFERROR(IF(EXACT(VLOOKUP(O45,Propuesta_0,7,FALSE),U45),1,0),0)</f>
        <v>1</v>
      </c>
      <c r="AE45" s="108">
        <f t="shared" ref="AE45:AE58" si="334">IFERROR(IF(V45&lt;=0,0,1),0)</f>
        <v>1</v>
      </c>
      <c r="AF45" s="108">
        <f t="shared" ref="AF45:AF58" si="335">IFERROR(IF(W45&lt;=0,0,1),0)</f>
        <v>1</v>
      </c>
      <c r="AG45" s="108">
        <f t="shared" ref="AG45:AG58" si="336">PRODUCT(X45:AF45)</f>
        <v>1</v>
      </c>
      <c r="AH45" s="109">
        <f t="shared" ref="AH45:AH58" si="337">ROUND(W45,0)</f>
        <v>4410000</v>
      </c>
      <c r="AI45" s="110">
        <f t="shared" ref="AI45:AI58" si="338">W45-AH45</f>
        <v>0</v>
      </c>
      <c r="AL45" s="469" t="str">
        <f t="shared" ref="AL45:AL58" si="339">IF(AU45&gt;=2800000,"R","NR")</f>
        <v>NR</v>
      </c>
      <c r="AM45" s="492" t="s">
        <v>317</v>
      </c>
      <c r="AN45" s="485" t="s">
        <v>318</v>
      </c>
      <c r="AO45" s="485" t="s">
        <v>248</v>
      </c>
      <c r="AP45" s="729" t="s">
        <v>319</v>
      </c>
      <c r="AQ45" s="493">
        <v>924</v>
      </c>
      <c r="AR45" s="494" t="s">
        <v>241</v>
      </c>
      <c r="AS45" s="485">
        <v>6</v>
      </c>
      <c r="AT45" s="475">
        <v>360138.35</v>
      </c>
      <c r="AU45" s="495">
        <f t="shared" ref="AU45:AU58" si="340">SUM(AS45*AT45)</f>
        <v>2160830.0999999996</v>
      </c>
      <c r="AV45" s="335">
        <f t="shared" ref="AV45:AV58" si="341">IFERROR(IF(EXACT(VLOOKUP(AM45,Propuesta_0,1,FALSE),AM45),1,0),0)</f>
        <v>1</v>
      </c>
      <c r="AW45" s="108">
        <f t="shared" ref="AW45:AW58" si="342">IFERROR(IF(EXACT(VLOOKUP(AM45,Propuesta_0,2,FALSE),AN45),1,0),0)</f>
        <v>1</v>
      </c>
      <c r="AX45" s="108">
        <f t="shared" ref="AX45:AX58" si="343">IFERROR(IF(EXACT(VLOOKUP(AM45,Propuesta_0,3,FALSE),AO45),1,0),0)</f>
        <v>1</v>
      </c>
      <c r="AY45" s="108">
        <f t="shared" ref="AY45:AY58" si="344">IFERROR(IF(EXACT(VLOOKUP(AM45,Propuesta_0,4,FALSE),AP45),1,0),0)</f>
        <v>1</v>
      </c>
      <c r="AZ45" s="108">
        <f t="shared" ref="AZ45:AZ58" si="345">IFERROR(IF(EXACT(VLOOKUP(AM45,Propuesta_0,5,FALSE),AQ45),1,0),0)</f>
        <v>1</v>
      </c>
      <c r="BA45" s="108">
        <f t="shared" ref="BA45:BA58" si="346">IFERROR(IF(EXACT(VLOOKUP(AM45,Propuesta_0,6,FALSE),AR45),1,0),0)</f>
        <v>1</v>
      </c>
      <c r="BB45" s="108">
        <f t="shared" ref="BB45:BB58" si="347">IFERROR(IF(EXACT(VLOOKUP(AM45,Propuesta_0,7,FALSE),AS45),1,0),0)</f>
        <v>1</v>
      </c>
      <c r="BC45" s="108">
        <f t="shared" ref="BC45:BC58" si="348">IFERROR(IF(AT45&lt;=0,0,1),0)</f>
        <v>1</v>
      </c>
      <c r="BD45" s="108">
        <f t="shared" ref="BD45:BD58" si="349">IFERROR(IF(AU45&lt;=0,0,1),0)</f>
        <v>1</v>
      </c>
      <c r="BE45" s="108">
        <f t="shared" ref="BE45:BE58" si="350">PRODUCT(AV45:BD45)</f>
        <v>1</v>
      </c>
      <c r="BF45" s="109">
        <f t="shared" ref="BF45:BF58" si="351">ROUND(AU45,0)</f>
        <v>2160830</v>
      </c>
      <c r="BG45" s="110">
        <f t="shared" ref="BG45:BG58" si="352">AU45-BF45</f>
        <v>9.999999962747097E-2</v>
      </c>
      <c r="BJ45" s="384" t="str">
        <f>IF(BS45&gt;=2800000,"R","NR")</f>
        <v>NR</v>
      </c>
      <c r="BK45" s="407" t="s">
        <v>317</v>
      </c>
      <c r="BL45" s="408" t="s">
        <v>318</v>
      </c>
      <c r="BM45" s="408" t="s">
        <v>248</v>
      </c>
      <c r="BN45" s="706" t="s">
        <v>319</v>
      </c>
      <c r="BO45" s="409">
        <v>924</v>
      </c>
      <c r="BP45" s="410" t="s">
        <v>241</v>
      </c>
      <c r="BQ45" s="408">
        <v>6</v>
      </c>
      <c r="BR45" s="390">
        <v>280000</v>
      </c>
      <c r="BS45" s="411">
        <f t="shared" ref="BS45:BS58" si="353">SUM(BQ45*BR45)</f>
        <v>1680000</v>
      </c>
      <c r="BT45" s="335">
        <f t="shared" ref="BT45:BT58" si="354">IFERROR(IF(EXACT(VLOOKUP(BK45,Propuesta_0,1,FALSE),BK45),1,0),0)</f>
        <v>1</v>
      </c>
      <c r="BU45" s="108">
        <f t="shared" ref="BU45:BU58" si="355">IFERROR(IF(EXACT(VLOOKUP(BK45,Propuesta_0,2,FALSE),BL45),1,0),0)</f>
        <v>1</v>
      </c>
      <c r="BV45" s="108">
        <f t="shared" ref="BV45:BV58" si="356">IFERROR(IF(EXACT(VLOOKUP(BK45,Propuesta_0,3,FALSE),BM45),1,0),0)</f>
        <v>1</v>
      </c>
      <c r="BW45" s="108">
        <f t="shared" ref="BW45:BW58" si="357">IFERROR(IF(EXACT(VLOOKUP(BK45,Propuesta_0,4,FALSE),BN45),1,0),0)</f>
        <v>1</v>
      </c>
      <c r="BX45" s="108">
        <f t="shared" ref="BX45:BX58" si="358">IFERROR(IF(EXACT(VLOOKUP(BK45,Propuesta_0,5,FALSE),BO45),1,0),0)</f>
        <v>1</v>
      </c>
      <c r="BY45" s="108">
        <f t="shared" ref="BY45:BY58" si="359">IFERROR(IF(EXACT(VLOOKUP(BK45,Propuesta_0,6,FALSE),BP45),1,0),0)</f>
        <v>1</v>
      </c>
      <c r="BZ45" s="108">
        <f t="shared" ref="BZ45:BZ58" si="360">IFERROR(IF(EXACT(VLOOKUP(BK45,Propuesta_0,7,FALSE),BQ45),1,0),0)</f>
        <v>1</v>
      </c>
      <c r="CA45" s="108">
        <f t="shared" ref="CA45:CA58" si="361">IFERROR(IF(BR45&lt;=0,0,1),0)</f>
        <v>1</v>
      </c>
      <c r="CB45" s="108">
        <f t="shared" ref="CB45:CB58" si="362">IFERROR(IF(BS45&lt;=0,0,1),0)</f>
        <v>1</v>
      </c>
      <c r="CC45" s="108">
        <f t="shared" ref="CC45:CC58" si="363">PRODUCT(BT45:CB45)</f>
        <v>1</v>
      </c>
      <c r="CD45" s="109">
        <f t="shared" ref="CD45:CD58" si="364">ROUND(BS45,0)</f>
        <v>1680000</v>
      </c>
      <c r="CE45" s="110">
        <f t="shared" ref="CE45:CE58" si="365">BS45-CD45</f>
        <v>0</v>
      </c>
      <c r="CH45" s="340"/>
      <c r="CI45" s="340"/>
      <c r="CJ45" s="348"/>
      <c r="CK45" s="354"/>
      <c r="CL45" s="355"/>
      <c r="CM45" s="356"/>
      <c r="CN45" s="357"/>
      <c r="CO45" s="338"/>
      <c r="CP45" s="691"/>
      <c r="CQ45" s="691"/>
      <c r="CR45" s="691"/>
      <c r="CS45" s="691"/>
      <c r="CT45" s="691"/>
      <c r="CU45" s="691"/>
      <c r="CV45" s="691"/>
      <c r="CW45" s="691"/>
      <c r="CX45" s="692"/>
      <c r="DA45" s="340"/>
      <c r="DB45" s="340"/>
      <c r="DC45" s="348"/>
      <c r="DD45" s="354"/>
      <c r="DE45" s="355"/>
      <c r="DF45" s="356"/>
      <c r="DG45" s="357"/>
      <c r="DH45" s="338"/>
      <c r="DI45" s="691"/>
      <c r="DJ45" s="691"/>
      <c r="DK45" s="691"/>
      <c r="DL45" s="691"/>
      <c r="DM45" s="691"/>
      <c r="DN45" s="691"/>
      <c r="DO45" s="691"/>
      <c r="DP45" s="691"/>
      <c r="DQ45" s="692"/>
      <c r="DT45" s="340"/>
      <c r="DU45" s="340"/>
      <c r="DV45" s="348"/>
      <c r="DW45" s="354"/>
      <c r="DX45" s="355"/>
      <c r="DY45" s="356"/>
      <c r="DZ45" s="357"/>
      <c r="EA45" s="338"/>
      <c r="EB45" s="691"/>
      <c r="EC45" s="691"/>
      <c r="ED45" s="691"/>
      <c r="EE45" s="691"/>
      <c r="EF45" s="691"/>
      <c r="EG45" s="691"/>
      <c r="EH45" s="691"/>
      <c r="EI45" s="691"/>
      <c r="EJ45" s="692"/>
      <c r="EM45" s="340"/>
      <c r="EN45" s="340"/>
      <c r="EO45" s="348"/>
      <c r="EP45" s="354"/>
      <c r="EQ45" s="355"/>
      <c r="ER45" s="356"/>
      <c r="ES45" s="357"/>
      <c r="ET45" s="338"/>
      <c r="EU45" s="691"/>
      <c r="EV45" s="691"/>
      <c r="EW45" s="691"/>
      <c r="EX45" s="691"/>
      <c r="EY45" s="691"/>
      <c r="EZ45" s="691"/>
      <c r="FA45" s="691"/>
      <c r="FB45" s="691"/>
      <c r="FC45" s="692"/>
      <c r="FF45" s="340"/>
      <c r="FG45" s="340"/>
      <c r="FH45" s="348"/>
      <c r="FI45" s="354"/>
      <c r="FJ45" s="355"/>
      <c r="FK45" s="356"/>
      <c r="FL45" s="357"/>
      <c r="FM45" s="338"/>
      <c r="FN45" s="691"/>
      <c r="FO45" s="691"/>
      <c r="FP45" s="691"/>
      <c r="FQ45" s="691"/>
      <c r="FR45" s="691"/>
      <c r="FS45" s="691"/>
      <c r="FT45" s="691"/>
      <c r="FU45" s="691"/>
      <c r="FV45" s="692"/>
      <c r="FY45" s="340"/>
      <c r="FZ45" s="340"/>
      <c r="GA45" s="348"/>
      <c r="GB45" s="354"/>
      <c r="GC45" s="355"/>
      <c r="GD45" s="356"/>
      <c r="GE45" s="357"/>
      <c r="GF45" s="338"/>
      <c r="GG45" s="691"/>
      <c r="GH45" s="691"/>
      <c r="GI45" s="691"/>
      <c r="GJ45" s="691"/>
      <c r="GK45" s="691"/>
      <c r="GL45" s="691"/>
      <c r="GM45" s="691"/>
      <c r="GN45" s="691"/>
      <c r="GO45" s="692"/>
      <c r="GR45" s="340"/>
      <c r="GS45" s="340"/>
      <c r="GT45" s="348"/>
      <c r="GU45" s="354"/>
      <c r="GV45" s="355"/>
      <c r="GW45" s="356"/>
      <c r="GX45" s="357"/>
      <c r="GY45" s="338"/>
      <c r="GZ45" s="691"/>
      <c r="HA45" s="691"/>
      <c r="HB45" s="691"/>
      <c r="HC45" s="691"/>
      <c r="HD45" s="691"/>
      <c r="HE45" s="691"/>
      <c r="HF45" s="691"/>
      <c r="HG45" s="691"/>
      <c r="HH45" s="692"/>
      <c r="HK45" s="340"/>
      <c r="HL45" s="340"/>
      <c r="HM45" s="348"/>
      <c r="HN45" s="354"/>
      <c r="HO45" s="355"/>
      <c r="HP45" s="356"/>
      <c r="HQ45" s="357"/>
      <c r="HR45" s="338"/>
      <c r="HS45" s="691"/>
      <c r="HT45" s="691"/>
      <c r="HU45" s="691"/>
      <c r="HV45" s="691"/>
      <c r="HW45" s="691"/>
      <c r="HX45" s="691"/>
      <c r="HY45" s="691"/>
      <c r="HZ45" s="691"/>
      <c r="IA45" s="692"/>
      <c r="ID45" s="340"/>
      <c r="IE45" s="340"/>
      <c r="IF45" s="348"/>
      <c r="IG45" s="354"/>
      <c r="IH45" s="355"/>
      <c r="II45" s="356"/>
      <c r="IJ45" s="357"/>
      <c r="IK45" s="338"/>
      <c r="IL45" s="691"/>
      <c r="IM45" s="691"/>
      <c r="IN45" s="691"/>
      <c r="IO45" s="691"/>
      <c r="IP45" s="691"/>
      <c r="IQ45" s="691"/>
      <c r="IR45" s="691"/>
      <c r="IS45" s="691"/>
      <c r="IT45" s="692"/>
      <c r="IV45" s="340"/>
      <c r="IW45" s="340"/>
      <c r="IX45" s="348"/>
      <c r="IY45" s="354"/>
      <c r="IZ45" s="355"/>
      <c r="JA45" s="356"/>
      <c r="JB45" s="357"/>
      <c r="JC45" s="338"/>
      <c r="JD45" s="338"/>
      <c r="JE45" s="691"/>
      <c r="JF45" s="691"/>
      <c r="JG45" s="691"/>
      <c r="JH45" s="691"/>
      <c r="JI45" s="691"/>
      <c r="JJ45" s="691"/>
      <c r="JK45" s="691"/>
      <c r="JL45" s="691"/>
      <c r="JM45" s="692"/>
    </row>
    <row r="46" spans="2:273" x14ac:dyDescent="0.25">
      <c r="B46" s="384" t="str">
        <f t="shared" ref="B46:B58" si="366">IF(K46&gt;=2800000,"R","NR")</f>
        <v>NR</v>
      </c>
      <c r="C46" s="407" t="s">
        <v>320</v>
      </c>
      <c r="D46" s="408" t="s">
        <v>321</v>
      </c>
      <c r="E46" s="408" t="s">
        <v>248</v>
      </c>
      <c r="F46" s="707"/>
      <c r="G46" s="409">
        <v>804</v>
      </c>
      <c r="H46" s="410" t="s">
        <v>241</v>
      </c>
      <c r="I46" s="408">
        <v>6</v>
      </c>
      <c r="J46" s="390">
        <v>0</v>
      </c>
      <c r="K46" s="411">
        <f t="shared" si="325"/>
        <v>0</v>
      </c>
      <c r="N46" s="384" t="str">
        <f t="shared" ref="N46:N58" si="367">IF(W46&gt;=2800000,"R","NR")</f>
        <v>R</v>
      </c>
      <c r="O46" s="407" t="s">
        <v>320</v>
      </c>
      <c r="P46" s="408" t="s">
        <v>321</v>
      </c>
      <c r="Q46" s="408" t="s">
        <v>248</v>
      </c>
      <c r="R46" s="707"/>
      <c r="S46" s="409">
        <v>804</v>
      </c>
      <c r="T46" s="410" t="s">
        <v>241</v>
      </c>
      <c r="U46" s="408">
        <v>6</v>
      </c>
      <c r="V46" s="390">
        <f>V45</f>
        <v>735000</v>
      </c>
      <c r="W46" s="411">
        <f t="shared" si="326"/>
        <v>4410000</v>
      </c>
      <c r="X46" s="335">
        <f t="shared" si="327"/>
        <v>1</v>
      </c>
      <c r="Y46" s="108">
        <f t="shared" si="328"/>
        <v>1</v>
      </c>
      <c r="Z46" s="108">
        <f t="shared" si="329"/>
        <v>1</v>
      </c>
      <c r="AA46" s="108">
        <f t="shared" si="330"/>
        <v>1</v>
      </c>
      <c r="AB46" s="108">
        <f t="shared" si="331"/>
        <v>1</v>
      </c>
      <c r="AC46" s="108">
        <f t="shared" si="332"/>
        <v>1</v>
      </c>
      <c r="AD46" s="108">
        <f t="shared" si="333"/>
        <v>1</v>
      </c>
      <c r="AE46" s="108">
        <f t="shared" si="334"/>
        <v>1</v>
      </c>
      <c r="AF46" s="108">
        <f t="shared" si="335"/>
        <v>1</v>
      </c>
      <c r="AG46" s="108">
        <f t="shared" si="336"/>
        <v>1</v>
      </c>
      <c r="AH46" s="109">
        <f t="shared" si="337"/>
        <v>4410000</v>
      </c>
      <c r="AI46" s="110">
        <f t="shared" si="338"/>
        <v>0</v>
      </c>
      <c r="AL46" s="469" t="str">
        <f t="shared" si="339"/>
        <v>NR</v>
      </c>
      <c r="AM46" s="492" t="s">
        <v>320</v>
      </c>
      <c r="AN46" s="485" t="s">
        <v>321</v>
      </c>
      <c r="AO46" s="485" t="s">
        <v>248</v>
      </c>
      <c r="AP46" s="730"/>
      <c r="AQ46" s="493">
        <v>804</v>
      </c>
      <c r="AR46" s="494" t="s">
        <v>241</v>
      </c>
      <c r="AS46" s="485">
        <v>6</v>
      </c>
      <c r="AT46" s="475">
        <v>201737.25</v>
      </c>
      <c r="AU46" s="495">
        <f t="shared" si="340"/>
        <v>1210423.5</v>
      </c>
      <c r="AV46" s="335">
        <f t="shared" si="341"/>
        <v>1</v>
      </c>
      <c r="AW46" s="108">
        <f t="shared" si="342"/>
        <v>1</v>
      </c>
      <c r="AX46" s="108">
        <f t="shared" si="343"/>
        <v>1</v>
      </c>
      <c r="AY46" s="108">
        <f t="shared" si="344"/>
        <v>1</v>
      </c>
      <c r="AZ46" s="108">
        <f t="shared" si="345"/>
        <v>1</v>
      </c>
      <c r="BA46" s="108">
        <f t="shared" si="346"/>
        <v>1</v>
      </c>
      <c r="BB46" s="108">
        <f t="shared" si="347"/>
        <v>1</v>
      </c>
      <c r="BC46" s="108">
        <f t="shared" si="348"/>
        <v>1</v>
      </c>
      <c r="BD46" s="108">
        <f t="shared" si="349"/>
        <v>1</v>
      </c>
      <c r="BE46" s="108">
        <f t="shared" si="350"/>
        <v>1</v>
      </c>
      <c r="BF46" s="109">
        <f t="shared" si="351"/>
        <v>1210424</v>
      </c>
      <c r="BG46" s="110">
        <f t="shared" si="352"/>
        <v>-0.5</v>
      </c>
      <c r="BJ46" s="384" t="str">
        <f t="shared" ref="BJ46:BJ58" si="368">IF(BS46&gt;=2800000,"R","NR")</f>
        <v>NR</v>
      </c>
      <c r="BK46" s="407" t="s">
        <v>320</v>
      </c>
      <c r="BL46" s="408" t="s">
        <v>321</v>
      </c>
      <c r="BM46" s="408" t="s">
        <v>248</v>
      </c>
      <c r="BN46" s="707"/>
      <c r="BO46" s="409">
        <v>804</v>
      </c>
      <c r="BP46" s="410" t="s">
        <v>241</v>
      </c>
      <c r="BQ46" s="408">
        <v>6</v>
      </c>
      <c r="BR46" s="390">
        <v>265000</v>
      </c>
      <c r="BS46" s="411">
        <f t="shared" si="353"/>
        <v>1590000</v>
      </c>
      <c r="BT46" s="335">
        <f t="shared" si="354"/>
        <v>1</v>
      </c>
      <c r="BU46" s="108">
        <f t="shared" si="355"/>
        <v>1</v>
      </c>
      <c r="BV46" s="108">
        <f t="shared" si="356"/>
        <v>1</v>
      </c>
      <c r="BW46" s="108">
        <f t="shared" si="357"/>
        <v>1</v>
      </c>
      <c r="BX46" s="108">
        <f t="shared" si="358"/>
        <v>1</v>
      </c>
      <c r="BY46" s="108">
        <f t="shared" si="359"/>
        <v>1</v>
      </c>
      <c r="BZ46" s="108">
        <f t="shared" si="360"/>
        <v>1</v>
      </c>
      <c r="CA46" s="108">
        <f t="shared" si="361"/>
        <v>1</v>
      </c>
      <c r="CB46" s="108">
        <f t="shared" si="362"/>
        <v>1</v>
      </c>
      <c r="CC46" s="108">
        <f t="shared" si="363"/>
        <v>1</v>
      </c>
      <c r="CD46" s="109">
        <f t="shared" si="364"/>
        <v>1590000</v>
      </c>
      <c r="CE46" s="110">
        <f t="shared" si="365"/>
        <v>0</v>
      </c>
      <c r="CH46" s="340"/>
      <c r="CI46" s="340"/>
      <c r="CJ46" s="348"/>
      <c r="CK46" s="354"/>
      <c r="CL46" s="355"/>
      <c r="CM46" s="356"/>
      <c r="CN46" s="357"/>
      <c r="CO46" s="338"/>
      <c r="CP46" s="691"/>
      <c r="CQ46" s="691"/>
      <c r="CR46" s="691"/>
      <c r="CS46" s="691"/>
      <c r="CT46" s="691"/>
      <c r="CU46" s="691"/>
      <c r="CV46" s="691"/>
      <c r="CW46" s="691"/>
      <c r="CX46" s="692"/>
      <c r="DA46" s="340"/>
      <c r="DB46" s="340"/>
      <c r="DC46" s="348"/>
      <c r="DD46" s="354"/>
      <c r="DE46" s="355"/>
      <c r="DF46" s="356"/>
      <c r="DG46" s="357"/>
      <c r="DH46" s="338"/>
      <c r="DI46" s="691"/>
      <c r="DJ46" s="691"/>
      <c r="DK46" s="691"/>
      <c r="DL46" s="691"/>
      <c r="DM46" s="691"/>
      <c r="DN46" s="691"/>
      <c r="DO46" s="691"/>
      <c r="DP46" s="691"/>
      <c r="DQ46" s="692"/>
      <c r="DT46" s="340"/>
      <c r="DU46" s="340"/>
      <c r="DV46" s="348"/>
      <c r="DW46" s="354"/>
      <c r="DX46" s="355"/>
      <c r="DY46" s="356"/>
      <c r="DZ46" s="357"/>
      <c r="EA46" s="338"/>
      <c r="EB46" s="691"/>
      <c r="EC46" s="691"/>
      <c r="ED46" s="691"/>
      <c r="EE46" s="691"/>
      <c r="EF46" s="691"/>
      <c r="EG46" s="691"/>
      <c r="EH46" s="691"/>
      <c r="EI46" s="691"/>
      <c r="EJ46" s="692"/>
      <c r="EM46" s="340"/>
      <c r="EN46" s="340"/>
      <c r="EO46" s="348"/>
      <c r="EP46" s="354"/>
      <c r="EQ46" s="355"/>
      <c r="ER46" s="356"/>
      <c r="ES46" s="357"/>
      <c r="ET46" s="338"/>
      <c r="EU46" s="691"/>
      <c r="EV46" s="691"/>
      <c r="EW46" s="691"/>
      <c r="EX46" s="691"/>
      <c r="EY46" s="691"/>
      <c r="EZ46" s="691"/>
      <c r="FA46" s="691"/>
      <c r="FB46" s="691"/>
      <c r="FC46" s="692"/>
      <c r="FF46" s="340"/>
      <c r="FG46" s="340"/>
      <c r="FH46" s="348"/>
      <c r="FI46" s="354"/>
      <c r="FJ46" s="355"/>
      <c r="FK46" s="356"/>
      <c r="FL46" s="357"/>
      <c r="FM46" s="338"/>
      <c r="FN46" s="691"/>
      <c r="FO46" s="691"/>
      <c r="FP46" s="691"/>
      <c r="FQ46" s="691"/>
      <c r="FR46" s="691"/>
      <c r="FS46" s="691"/>
      <c r="FT46" s="691"/>
      <c r="FU46" s="691"/>
      <c r="FV46" s="692"/>
      <c r="FY46" s="340"/>
      <c r="FZ46" s="340"/>
      <c r="GA46" s="348"/>
      <c r="GB46" s="354"/>
      <c r="GC46" s="355"/>
      <c r="GD46" s="356"/>
      <c r="GE46" s="357"/>
      <c r="GF46" s="338"/>
      <c r="GG46" s="691"/>
      <c r="GH46" s="691"/>
      <c r="GI46" s="691"/>
      <c r="GJ46" s="691"/>
      <c r="GK46" s="691"/>
      <c r="GL46" s="691"/>
      <c r="GM46" s="691"/>
      <c r="GN46" s="691"/>
      <c r="GO46" s="692"/>
      <c r="GR46" s="340"/>
      <c r="GS46" s="340"/>
      <c r="GT46" s="348"/>
      <c r="GU46" s="354"/>
      <c r="GV46" s="355"/>
      <c r="GW46" s="356"/>
      <c r="GX46" s="357"/>
      <c r="GY46" s="338"/>
      <c r="GZ46" s="691"/>
      <c r="HA46" s="691"/>
      <c r="HB46" s="691"/>
      <c r="HC46" s="691"/>
      <c r="HD46" s="691"/>
      <c r="HE46" s="691"/>
      <c r="HF46" s="691"/>
      <c r="HG46" s="691"/>
      <c r="HH46" s="692"/>
      <c r="HK46" s="340"/>
      <c r="HL46" s="340"/>
      <c r="HM46" s="348"/>
      <c r="HN46" s="354"/>
      <c r="HO46" s="355"/>
      <c r="HP46" s="356"/>
      <c r="HQ46" s="357"/>
      <c r="HR46" s="338"/>
      <c r="HS46" s="691"/>
      <c r="HT46" s="691"/>
      <c r="HU46" s="691"/>
      <c r="HV46" s="691"/>
      <c r="HW46" s="691"/>
      <c r="HX46" s="691"/>
      <c r="HY46" s="691"/>
      <c r="HZ46" s="691"/>
      <c r="IA46" s="692"/>
      <c r="ID46" s="340"/>
      <c r="IE46" s="340"/>
      <c r="IF46" s="348"/>
      <c r="IG46" s="354"/>
      <c r="IH46" s="355"/>
      <c r="II46" s="356"/>
      <c r="IJ46" s="357"/>
      <c r="IK46" s="338"/>
      <c r="IL46" s="691"/>
      <c r="IM46" s="691"/>
      <c r="IN46" s="691"/>
      <c r="IO46" s="691"/>
      <c r="IP46" s="691"/>
      <c r="IQ46" s="691"/>
      <c r="IR46" s="691"/>
      <c r="IS46" s="691"/>
      <c r="IT46" s="692"/>
      <c r="IV46" s="340"/>
      <c r="IW46" s="340"/>
      <c r="IX46" s="348"/>
      <c r="IY46" s="354"/>
      <c r="IZ46" s="355"/>
      <c r="JA46" s="356"/>
      <c r="JB46" s="357"/>
      <c r="JC46" s="338"/>
      <c r="JD46" s="338"/>
      <c r="JE46" s="691"/>
      <c r="JF46" s="691"/>
      <c r="JG46" s="691"/>
      <c r="JH46" s="691"/>
      <c r="JI46" s="691"/>
      <c r="JJ46" s="691"/>
      <c r="JK46" s="691"/>
      <c r="JL46" s="691"/>
      <c r="JM46" s="692"/>
    </row>
    <row r="47" spans="2:273" x14ac:dyDescent="0.25">
      <c r="B47" s="384" t="str">
        <f t="shared" si="366"/>
        <v>NR</v>
      </c>
      <c r="C47" s="407" t="s">
        <v>322</v>
      </c>
      <c r="D47" s="408" t="s">
        <v>323</v>
      </c>
      <c r="E47" s="408" t="s">
        <v>248</v>
      </c>
      <c r="F47" s="707"/>
      <c r="G47" s="409">
        <v>20878</v>
      </c>
      <c r="H47" s="410" t="s">
        <v>241</v>
      </c>
      <c r="I47" s="408">
        <v>6</v>
      </c>
      <c r="J47" s="390">
        <v>0</v>
      </c>
      <c r="K47" s="411">
        <f t="shared" si="325"/>
        <v>0</v>
      </c>
      <c r="N47" s="384" t="str">
        <f t="shared" si="367"/>
        <v>R</v>
      </c>
      <c r="O47" s="407" t="s">
        <v>322</v>
      </c>
      <c r="P47" s="408" t="s">
        <v>323</v>
      </c>
      <c r="Q47" s="408" t="s">
        <v>248</v>
      </c>
      <c r="R47" s="707"/>
      <c r="S47" s="409">
        <v>20878</v>
      </c>
      <c r="T47" s="410" t="s">
        <v>241</v>
      </c>
      <c r="U47" s="408">
        <v>6</v>
      </c>
      <c r="V47" s="390">
        <v>1100000</v>
      </c>
      <c r="W47" s="411">
        <f t="shared" si="326"/>
        <v>6600000</v>
      </c>
      <c r="X47" s="335">
        <f t="shared" si="327"/>
        <v>1</v>
      </c>
      <c r="Y47" s="108">
        <f t="shared" si="328"/>
        <v>1</v>
      </c>
      <c r="Z47" s="108">
        <f t="shared" si="329"/>
        <v>1</v>
      </c>
      <c r="AA47" s="108">
        <f t="shared" si="330"/>
        <v>1</v>
      </c>
      <c r="AB47" s="108">
        <f t="shared" si="331"/>
        <v>1</v>
      </c>
      <c r="AC47" s="108">
        <f t="shared" si="332"/>
        <v>1</v>
      </c>
      <c r="AD47" s="108">
        <f t="shared" si="333"/>
        <v>1</v>
      </c>
      <c r="AE47" s="108">
        <f t="shared" si="334"/>
        <v>1</v>
      </c>
      <c r="AF47" s="108">
        <f t="shared" si="335"/>
        <v>1</v>
      </c>
      <c r="AG47" s="108">
        <f t="shared" si="336"/>
        <v>1</v>
      </c>
      <c r="AH47" s="109">
        <f t="shared" si="337"/>
        <v>6600000</v>
      </c>
      <c r="AI47" s="110">
        <f t="shared" si="338"/>
        <v>0</v>
      </c>
      <c r="AL47" s="469" t="str">
        <f t="shared" si="339"/>
        <v>NR</v>
      </c>
      <c r="AM47" s="492" t="s">
        <v>322</v>
      </c>
      <c r="AN47" s="485" t="s">
        <v>323</v>
      </c>
      <c r="AO47" s="485" t="s">
        <v>248</v>
      </c>
      <c r="AP47" s="730"/>
      <c r="AQ47" s="493">
        <v>20878</v>
      </c>
      <c r="AR47" s="494" t="s">
        <v>241</v>
      </c>
      <c r="AS47" s="485">
        <v>6</v>
      </c>
      <c r="AT47" s="475">
        <v>210473.44999999998</v>
      </c>
      <c r="AU47" s="495">
        <f t="shared" si="340"/>
        <v>1262840.7</v>
      </c>
      <c r="AV47" s="335">
        <f t="shared" si="341"/>
        <v>1</v>
      </c>
      <c r="AW47" s="108">
        <f t="shared" si="342"/>
        <v>1</v>
      </c>
      <c r="AX47" s="108">
        <f t="shared" si="343"/>
        <v>1</v>
      </c>
      <c r="AY47" s="108">
        <f t="shared" si="344"/>
        <v>1</v>
      </c>
      <c r="AZ47" s="108">
        <f t="shared" si="345"/>
        <v>1</v>
      </c>
      <c r="BA47" s="108">
        <f t="shared" si="346"/>
        <v>1</v>
      </c>
      <c r="BB47" s="108">
        <f t="shared" si="347"/>
        <v>1</v>
      </c>
      <c r="BC47" s="108">
        <f t="shared" si="348"/>
        <v>1</v>
      </c>
      <c r="BD47" s="108">
        <f t="shared" si="349"/>
        <v>1</v>
      </c>
      <c r="BE47" s="108">
        <f t="shared" si="350"/>
        <v>1</v>
      </c>
      <c r="BF47" s="109">
        <f t="shared" si="351"/>
        <v>1262841</v>
      </c>
      <c r="BG47" s="110">
        <f t="shared" si="352"/>
        <v>-0.30000000004656613</v>
      </c>
      <c r="BJ47" s="384" t="str">
        <f t="shared" si="368"/>
        <v>R</v>
      </c>
      <c r="BK47" s="407" t="s">
        <v>322</v>
      </c>
      <c r="BL47" s="408" t="s">
        <v>323</v>
      </c>
      <c r="BM47" s="408" t="s">
        <v>248</v>
      </c>
      <c r="BN47" s="707"/>
      <c r="BO47" s="409">
        <v>20878</v>
      </c>
      <c r="BP47" s="410" t="s">
        <v>241</v>
      </c>
      <c r="BQ47" s="408">
        <v>6</v>
      </c>
      <c r="BR47" s="390">
        <v>800000</v>
      </c>
      <c r="BS47" s="411">
        <f t="shared" si="353"/>
        <v>4800000</v>
      </c>
      <c r="BT47" s="335">
        <f t="shared" si="354"/>
        <v>1</v>
      </c>
      <c r="BU47" s="108">
        <f t="shared" si="355"/>
        <v>1</v>
      </c>
      <c r="BV47" s="108">
        <f t="shared" si="356"/>
        <v>1</v>
      </c>
      <c r="BW47" s="108">
        <f t="shared" si="357"/>
        <v>1</v>
      </c>
      <c r="BX47" s="108">
        <f t="shared" si="358"/>
        <v>1</v>
      </c>
      <c r="BY47" s="108">
        <f t="shared" si="359"/>
        <v>1</v>
      </c>
      <c r="BZ47" s="108">
        <f t="shared" si="360"/>
        <v>1</v>
      </c>
      <c r="CA47" s="108">
        <f t="shared" si="361"/>
        <v>1</v>
      </c>
      <c r="CB47" s="108">
        <f t="shared" si="362"/>
        <v>1</v>
      </c>
      <c r="CC47" s="108">
        <f t="shared" si="363"/>
        <v>1</v>
      </c>
      <c r="CD47" s="109">
        <f t="shared" si="364"/>
        <v>4800000</v>
      </c>
      <c r="CE47" s="110">
        <f t="shared" si="365"/>
        <v>0</v>
      </c>
      <c r="CH47" s="358"/>
      <c r="CI47" s="358"/>
      <c r="CJ47" s="359"/>
      <c r="CK47" s="339"/>
      <c r="CL47" s="360"/>
      <c r="CM47" s="361"/>
      <c r="CN47" s="362"/>
      <c r="CO47" s="338"/>
      <c r="CP47" s="335">
        <f t="shared" ref="CP47" si="369">IFERROR(IF(EXACT(VLOOKUP(CI47,OFERTA_0,1,FALSE),CI47),1,0),0)</f>
        <v>0</v>
      </c>
      <c r="CQ47" s="108">
        <f>IFERROR(IF(EXACT(VLOOKUP(CI47,OFERTA_0,2,FALSE),CJ47),1,0),0)</f>
        <v>0</v>
      </c>
      <c r="CR47" s="108">
        <f>IFERROR(IF(EXACT(VLOOKUP(CI47,OFERTA_0,3,FALSE),CK47),1,0),0)</f>
        <v>0</v>
      </c>
      <c r="CS47" s="108">
        <f>IFERROR(IF(EXACT(VLOOKUP(CI47,OFERTA_0,4,FALSE),CL47),1,0),0)</f>
        <v>0</v>
      </c>
      <c r="CT47" s="108">
        <f>IFERROR(IF(CM47&lt;=0,0,1),0)</f>
        <v>0</v>
      </c>
      <c r="CU47" s="108">
        <f>IFERROR(IF(CN47&lt;=0,0,1),0)</f>
        <v>0</v>
      </c>
      <c r="CV47" s="108">
        <f>PRODUCT(CP47:CU47)</f>
        <v>0</v>
      </c>
      <c r="CW47" s="109">
        <f>ROUND(CN47,0)</f>
        <v>0</v>
      </c>
      <c r="CX47" s="110">
        <f>CN47-CW47</f>
        <v>0</v>
      </c>
      <c r="DA47" s="358"/>
      <c r="DB47" s="358"/>
      <c r="DC47" s="359"/>
      <c r="DD47" s="339"/>
      <c r="DE47" s="360"/>
      <c r="DF47" s="361"/>
      <c r="DG47" s="362"/>
      <c r="DH47" s="338"/>
      <c r="DI47" s="335">
        <f t="shared" ref="DI47" si="370">IFERROR(IF(EXACT(VLOOKUP(DB47,OFERTA_0,1,FALSE),DB47),1,0),0)</f>
        <v>0</v>
      </c>
      <c r="DJ47" s="108">
        <f>IFERROR(IF(EXACT(VLOOKUP(DB47,OFERTA_0,2,FALSE),DC47),1,0),0)</f>
        <v>0</v>
      </c>
      <c r="DK47" s="108">
        <f>IFERROR(IF(EXACT(VLOOKUP(DB47,OFERTA_0,3,FALSE),DD47),1,0),0)</f>
        <v>0</v>
      </c>
      <c r="DL47" s="108">
        <f>IFERROR(IF(EXACT(VLOOKUP(DB47,OFERTA_0,4,FALSE),DE47),1,0),0)</f>
        <v>0</v>
      </c>
      <c r="DM47" s="108">
        <f>IFERROR(IF(DF47&lt;=0,0,1),0)</f>
        <v>0</v>
      </c>
      <c r="DN47" s="108">
        <f>IFERROR(IF(DG47&lt;=0,0,1),0)</f>
        <v>0</v>
      </c>
      <c r="DO47" s="108">
        <f>PRODUCT(DI47:DN47)</f>
        <v>0</v>
      </c>
      <c r="DP47" s="109">
        <f>ROUND(DG47,0)</f>
        <v>0</v>
      </c>
      <c r="DQ47" s="110">
        <f>DG47-DP47</f>
        <v>0</v>
      </c>
      <c r="DT47" s="358"/>
      <c r="DU47" s="358"/>
      <c r="DV47" s="359"/>
      <c r="DW47" s="339"/>
      <c r="DX47" s="360"/>
      <c r="DY47" s="361"/>
      <c r="DZ47" s="362"/>
      <c r="EA47" s="338"/>
      <c r="EB47" s="335">
        <f t="shared" ref="EB47" si="371">IFERROR(IF(EXACT(VLOOKUP(DU47,OFERTA_0,1,FALSE),DU47),1,0),0)</f>
        <v>0</v>
      </c>
      <c r="EC47" s="108">
        <f>IFERROR(IF(EXACT(VLOOKUP(DU47,OFERTA_0,2,FALSE),DV47),1,0),0)</f>
        <v>0</v>
      </c>
      <c r="ED47" s="108">
        <f>IFERROR(IF(EXACT(VLOOKUP(DU47,OFERTA_0,3,FALSE),DW47),1,0),0)</f>
        <v>0</v>
      </c>
      <c r="EE47" s="108">
        <f>IFERROR(IF(EXACT(VLOOKUP(DU47,OFERTA_0,4,FALSE),DX47),1,0),0)</f>
        <v>0</v>
      </c>
      <c r="EF47" s="108">
        <f>IFERROR(IF(DY47&lt;=0,0,1),0)</f>
        <v>0</v>
      </c>
      <c r="EG47" s="108">
        <f>IFERROR(IF(DZ47&lt;=0,0,1),0)</f>
        <v>0</v>
      </c>
      <c r="EH47" s="108">
        <f>PRODUCT(EB47:EG47)</f>
        <v>0</v>
      </c>
      <c r="EI47" s="109">
        <f>ROUND(DZ47,0)</f>
        <v>0</v>
      </c>
      <c r="EJ47" s="110">
        <f>DZ47-EI47</f>
        <v>0</v>
      </c>
      <c r="EM47" s="358"/>
      <c r="EN47" s="358"/>
      <c r="EO47" s="359"/>
      <c r="EP47" s="339"/>
      <c r="EQ47" s="360"/>
      <c r="ER47" s="361"/>
      <c r="ES47" s="362"/>
      <c r="ET47" s="338"/>
      <c r="EU47" s="335">
        <f t="shared" ref="EU47" si="372">IFERROR(IF(EXACT(VLOOKUP(EN47,OFERTA_0,1,FALSE),EN47),1,0),0)</f>
        <v>0</v>
      </c>
      <c r="EV47" s="108">
        <f>IFERROR(IF(EXACT(VLOOKUP(EN47,OFERTA_0,2,FALSE),EO47),1,0),0)</f>
        <v>0</v>
      </c>
      <c r="EW47" s="108">
        <f>IFERROR(IF(EXACT(VLOOKUP(EN47,OFERTA_0,3,FALSE),EP47),1,0),0)</f>
        <v>0</v>
      </c>
      <c r="EX47" s="108">
        <f>IFERROR(IF(EXACT(VLOOKUP(EN47,OFERTA_0,4,FALSE),EQ47),1,0),0)</f>
        <v>0</v>
      </c>
      <c r="EY47" s="108">
        <f>IFERROR(IF(ER47&lt;=0,0,1),0)</f>
        <v>0</v>
      </c>
      <c r="EZ47" s="108">
        <f>IFERROR(IF(ES47&lt;=0,0,1),0)</f>
        <v>0</v>
      </c>
      <c r="FA47" s="108">
        <f>PRODUCT(EU47:EZ47)</f>
        <v>0</v>
      </c>
      <c r="FB47" s="109">
        <f>ROUND(ES47,0)</f>
        <v>0</v>
      </c>
      <c r="FC47" s="110">
        <f>ES47-FB47</f>
        <v>0</v>
      </c>
      <c r="FF47" s="358"/>
      <c r="FG47" s="358"/>
      <c r="FH47" s="359"/>
      <c r="FI47" s="339"/>
      <c r="FJ47" s="360"/>
      <c r="FK47" s="361"/>
      <c r="FL47" s="362"/>
      <c r="FM47" s="338"/>
      <c r="FN47" s="335">
        <f t="shared" ref="FN47" si="373">IFERROR(IF(EXACT(VLOOKUP(FG47,OFERTA_0,1,FALSE),FG47),1,0),0)</f>
        <v>0</v>
      </c>
      <c r="FO47" s="108">
        <f>IFERROR(IF(EXACT(VLOOKUP(FG47,OFERTA_0,2,FALSE),FH47),1,0),0)</f>
        <v>0</v>
      </c>
      <c r="FP47" s="108">
        <f>IFERROR(IF(EXACT(VLOOKUP(FG47,OFERTA_0,3,FALSE),FI47),1,0),0)</f>
        <v>0</v>
      </c>
      <c r="FQ47" s="108">
        <f>IFERROR(IF(EXACT(VLOOKUP(FG47,OFERTA_0,4,FALSE),FJ47),1,0),0)</f>
        <v>0</v>
      </c>
      <c r="FR47" s="108">
        <f>IFERROR(IF(FK47&lt;=0,0,1),0)</f>
        <v>0</v>
      </c>
      <c r="FS47" s="108">
        <f>IFERROR(IF(FL47&lt;=0,0,1),0)</f>
        <v>0</v>
      </c>
      <c r="FT47" s="108">
        <f>PRODUCT(FN47:FS47)</f>
        <v>0</v>
      </c>
      <c r="FU47" s="109">
        <f>ROUND(FL47,0)</f>
        <v>0</v>
      </c>
      <c r="FV47" s="110">
        <f>FL47-FU47</f>
        <v>0</v>
      </c>
      <c r="FY47" s="358"/>
      <c r="FZ47" s="358"/>
      <c r="GA47" s="359"/>
      <c r="GB47" s="339"/>
      <c r="GC47" s="360"/>
      <c r="GD47" s="361"/>
      <c r="GE47" s="362"/>
      <c r="GF47" s="338"/>
      <c r="GG47" s="335">
        <f t="shared" ref="GG47" si="374">IFERROR(IF(EXACT(VLOOKUP(FZ47,OFERTA_0,1,FALSE),FZ47),1,0),0)</f>
        <v>0</v>
      </c>
      <c r="GH47" s="108">
        <f>IFERROR(IF(EXACT(VLOOKUP(FZ47,OFERTA_0,2,FALSE),GA47),1,0),0)</f>
        <v>0</v>
      </c>
      <c r="GI47" s="108">
        <f>IFERROR(IF(EXACT(VLOOKUP(FZ47,OFERTA_0,3,FALSE),GB47),1,0),0)</f>
        <v>0</v>
      </c>
      <c r="GJ47" s="108">
        <f>IFERROR(IF(EXACT(VLOOKUP(FZ47,OFERTA_0,4,FALSE),GC47),1,0),0)</f>
        <v>0</v>
      </c>
      <c r="GK47" s="108">
        <f>IFERROR(IF(GD47&lt;=0,0,1),0)</f>
        <v>0</v>
      </c>
      <c r="GL47" s="108">
        <f>IFERROR(IF(GE47&lt;=0,0,1),0)</f>
        <v>0</v>
      </c>
      <c r="GM47" s="108">
        <f>PRODUCT(GG47:GL47)</f>
        <v>0</v>
      </c>
      <c r="GN47" s="109">
        <f>ROUND(GE47,0)</f>
        <v>0</v>
      </c>
      <c r="GO47" s="110">
        <f>GE47-GN47</f>
        <v>0</v>
      </c>
      <c r="GR47" s="358"/>
      <c r="GS47" s="358"/>
      <c r="GT47" s="359"/>
      <c r="GU47" s="339"/>
      <c r="GV47" s="360"/>
      <c r="GW47" s="361"/>
      <c r="GX47" s="362"/>
      <c r="GY47" s="338"/>
      <c r="GZ47" s="335">
        <f t="shared" ref="GZ47" si="375">IFERROR(IF(EXACT(VLOOKUP(GS47,OFERTA_0,1,FALSE),GS47),1,0),0)</f>
        <v>0</v>
      </c>
      <c r="HA47" s="108">
        <f>IFERROR(IF(EXACT(VLOOKUP(GS47,OFERTA_0,2,FALSE),GT47),1,0),0)</f>
        <v>0</v>
      </c>
      <c r="HB47" s="108">
        <f>IFERROR(IF(EXACT(VLOOKUP(GS47,OFERTA_0,3,FALSE),GU47),1,0),0)</f>
        <v>0</v>
      </c>
      <c r="HC47" s="108">
        <f>IFERROR(IF(EXACT(VLOOKUP(GS47,OFERTA_0,4,FALSE),GV47),1,0),0)</f>
        <v>0</v>
      </c>
      <c r="HD47" s="108">
        <f>IFERROR(IF(GW47&lt;=0,0,1),0)</f>
        <v>0</v>
      </c>
      <c r="HE47" s="108">
        <f>IFERROR(IF(GX47&lt;=0,0,1),0)</f>
        <v>0</v>
      </c>
      <c r="HF47" s="108">
        <f>PRODUCT(GZ47:HE47)</f>
        <v>0</v>
      </c>
      <c r="HG47" s="109">
        <f>ROUND(GX47,0)</f>
        <v>0</v>
      </c>
      <c r="HH47" s="110">
        <f>GX47-HG47</f>
        <v>0</v>
      </c>
      <c r="HK47" s="358"/>
      <c r="HL47" s="358"/>
      <c r="HM47" s="359"/>
      <c r="HN47" s="339"/>
      <c r="HO47" s="360"/>
      <c r="HP47" s="361"/>
      <c r="HQ47" s="362"/>
      <c r="HR47" s="338"/>
      <c r="HS47" s="335">
        <f t="shared" ref="HS47" si="376">IFERROR(IF(EXACT(VLOOKUP(HL47,OFERTA_0,1,FALSE),HL47),1,0),0)</f>
        <v>0</v>
      </c>
      <c r="HT47" s="108">
        <f>IFERROR(IF(EXACT(VLOOKUP(HL47,OFERTA_0,2,FALSE),HM47),1,0),0)</f>
        <v>0</v>
      </c>
      <c r="HU47" s="108">
        <f>IFERROR(IF(EXACT(VLOOKUP(HL47,OFERTA_0,3,FALSE),HN47),1,0),0)</f>
        <v>0</v>
      </c>
      <c r="HV47" s="108">
        <f>IFERROR(IF(EXACT(VLOOKUP(HL47,OFERTA_0,4,FALSE),HO47),1,0),0)</f>
        <v>0</v>
      </c>
      <c r="HW47" s="108">
        <f>IFERROR(IF(HP47&lt;=0,0,1),0)</f>
        <v>0</v>
      </c>
      <c r="HX47" s="108">
        <f>IFERROR(IF(HQ47&lt;=0,0,1),0)</f>
        <v>0</v>
      </c>
      <c r="HY47" s="108">
        <f>PRODUCT(HS47:HX47)</f>
        <v>0</v>
      </c>
      <c r="HZ47" s="109">
        <f>ROUND(HQ47,0)</f>
        <v>0</v>
      </c>
      <c r="IA47" s="110">
        <f>HQ47-HZ47</f>
        <v>0</v>
      </c>
      <c r="ID47" s="358"/>
      <c r="IE47" s="358"/>
      <c r="IF47" s="359"/>
      <c r="IG47" s="339"/>
      <c r="IH47" s="360"/>
      <c r="II47" s="361"/>
      <c r="IJ47" s="362"/>
      <c r="IK47" s="338"/>
      <c r="IL47" s="335">
        <f t="shared" ref="IL47" si="377">IFERROR(IF(EXACT(VLOOKUP(IE47,OFERTA_0,1,FALSE),IE47),1,0),0)</f>
        <v>0</v>
      </c>
      <c r="IM47" s="108">
        <f>IFERROR(IF(EXACT(VLOOKUP(IE47,OFERTA_0,2,FALSE),IF47),1,0),0)</f>
        <v>0</v>
      </c>
      <c r="IN47" s="108">
        <f>IFERROR(IF(EXACT(VLOOKUP(IE47,OFERTA_0,3,FALSE),IG47),1,0),0)</f>
        <v>0</v>
      </c>
      <c r="IO47" s="108">
        <f>IFERROR(IF(EXACT(VLOOKUP(IE47,OFERTA_0,4,FALSE),IH47),1,0),0)</f>
        <v>0</v>
      </c>
      <c r="IP47" s="108">
        <f>IFERROR(IF(II47&lt;=0,0,1),0)</f>
        <v>0</v>
      </c>
      <c r="IQ47" s="108">
        <f>IFERROR(IF(IJ47&lt;=0,0,1),0)</f>
        <v>0</v>
      </c>
      <c r="IR47" s="108">
        <f>PRODUCT(IL47:IQ47)</f>
        <v>0</v>
      </c>
      <c r="IS47" s="109">
        <f>ROUND(IJ47,0)</f>
        <v>0</v>
      </c>
      <c r="IT47" s="110">
        <f>IJ47-IS47</f>
        <v>0</v>
      </c>
      <c r="IV47" s="358"/>
      <c r="IW47" s="358"/>
      <c r="IX47" s="359"/>
      <c r="IY47" s="339"/>
      <c r="IZ47" s="360"/>
      <c r="JA47" s="361"/>
      <c r="JB47" s="362"/>
      <c r="JC47" s="338"/>
      <c r="JD47" s="338"/>
      <c r="JE47" s="335">
        <f t="shared" ref="JE47" si="378">IFERROR(IF(EXACT(VLOOKUP(IX47,OFERTA_0,1,FALSE),IX47),1,0),0)</f>
        <v>0</v>
      </c>
      <c r="JF47" s="108">
        <f>IFERROR(IF(EXACT(VLOOKUP(IX47,OFERTA_0,2,FALSE),IY47),1,0),0)</f>
        <v>0</v>
      </c>
      <c r="JG47" s="108">
        <f>IFERROR(IF(EXACT(VLOOKUP(IX47,OFERTA_0,3,FALSE),IZ47),1,0),0)</f>
        <v>0</v>
      </c>
      <c r="JH47" s="108">
        <f>IFERROR(IF(EXACT(VLOOKUP(IX47,OFERTA_0,4,FALSE),JA47),1,0),0)</f>
        <v>0</v>
      </c>
      <c r="JI47" s="108">
        <f>IFERROR(IF(JB47&lt;=0,0,1),0)</f>
        <v>0</v>
      </c>
      <c r="JJ47" s="108">
        <f>IFERROR(IF(JC47&lt;=0,0,1),0)</f>
        <v>0</v>
      </c>
      <c r="JK47" s="108">
        <f>PRODUCT(JE47:JJ47)</f>
        <v>0</v>
      </c>
      <c r="JL47" s="109">
        <f>ROUND(JC47,0)</f>
        <v>0</v>
      </c>
      <c r="JM47" s="110">
        <f>JC47-JL47</f>
        <v>0</v>
      </c>
    </row>
    <row r="48" spans="2:273" ht="16.5" x14ac:dyDescent="0.25">
      <c r="B48" s="384" t="str">
        <f t="shared" si="366"/>
        <v>NR</v>
      </c>
      <c r="C48" s="407" t="s">
        <v>324</v>
      </c>
      <c r="D48" s="408" t="s">
        <v>325</v>
      </c>
      <c r="E48" s="408" t="s">
        <v>248</v>
      </c>
      <c r="F48" s="707"/>
      <c r="G48" s="409">
        <v>1910</v>
      </c>
      <c r="H48" s="410" t="s">
        <v>241</v>
      </c>
      <c r="I48" s="408">
        <v>6</v>
      </c>
      <c r="J48" s="390">
        <v>0</v>
      </c>
      <c r="K48" s="411">
        <f t="shared" si="325"/>
        <v>0</v>
      </c>
      <c r="N48" s="384" t="str">
        <f t="shared" si="367"/>
        <v>R</v>
      </c>
      <c r="O48" s="407" t="s">
        <v>324</v>
      </c>
      <c r="P48" s="408" t="s">
        <v>325</v>
      </c>
      <c r="Q48" s="408" t="s">
        <v>248</v>
      </c>
      <c r="R48" s="707"/>
      <c r="S48" s="409">
        <v>1910</v>
      </c>
      <c r="T48" s="410" t="s">
        <v>241</v>
      </c>
      <c r="U48" s="408">
        <v>6</v>
      </c>
      <c r="V48" s="390">
        <v>735000</v>
      </c>
      <c r="W48" s="411">
        <f t="shared" si="326"/>
        <v>4410000</v>
      </c>
      <c r="X48" s="335">
        <f t="shared" si="327"/>
        <v>1</v>
      </c>
      <c r="Y48" s="108">
        <f t="shared" si="328"/>
        <v>1</v>
      </c>
      <c r="Z48" s="108">
        <f t="shared" si="329"/>
        <v>1</v>
      </c>
      <c r="AA48" s="108">
        <f t="shared" si="330"/>
        <v>1</v>
      </c>
      <c r="AB48" s="108">
        <f t="shared" si="331"/>
        <v>1</v>
      </c>
      <c r="AC48" s="108">
        <f t="shared" si="332"/>
        <v>1</v>
      </c>
      <c r="AD48" s="108">
        <f t="shared" si="333"/>
        <v>1</v>
      </c>
      <c r="AE48" s="108">
        <f t="shared" si="334"/>
        <v>1</v>
      </c>
      <c r="AF48" s="108">
        <f t="shared" si="335"/>
        <v>1</v>
      </c>
      <c r="AG48" s="108">
        <f t="shared" si="336"/>
        <v>1</v>
      </c>
      <c r="AH48" s="109">
        <f t="shared" si="337"/>
        <v>4410000</v>
      </c>
      <c r="AI48" s="110">
        <f t="shared" si="338"/>
        <v>0</v>
      </c>
      <c r="AL48" s="469" t="str">
        <f t="shared" si="339"/>
        <v>NR</v>
      </c>
      <c r="AM48" s="492" t="s">
        <v>324</v>
      </c>
      <c r="AN48" s="485" t="s">
        <v>325</v>
      </c>
      <c r="AO48" s="485" t="s">
        <v>248</v>
      </c>
      <c r="AP48" s="730"/>
      <c r="AQ48" s="493">
        <v>1910</v>
      </c>
      <c r="AR48" s="494" t="s">
        <v>241</v>
      </c>
      <c r="AS48" s="485">
        <v>6</v>
      </c>
      <c r="AT48" s="475">
        <v>288294.59999999998</v>
      </c>
      <c r="AU48" s="495">
        <f t="shared" si="340"/>
        <v>1729767.5999999999</v>
      </c>
      <c r="AV48" s="335">
        <f t="shared" si="341"/>
        <v>1</v>
      </c>
      <c r="AW48" s="108">
        <f t="shared" si="342"/>
        <v>1</v>
      </c>
      <c r="AX48" s="108">
        <f t="shared" si="343"/>
        <v>1</v>
      </c>
      <c r="AY48" s="108">
        <f t="shared" si="344"/>
        <v>1</v>
      </c>
      <c r="AZ48" s="108">
        <f t="shared" si="345"/>
        <v>1</v>
      </c>
      <c r="BA48" s="108">
        <f t="shared" si="346"/>
        <v>1</v>
      </c>
      <c r="BB48" s="108">
        <f t="shared" si="347"/>
        <v>1</v>
      </c>
      <c r="BC48" s="108">
        <f t="shared" si="348"/>
        <v>1</v>
      </c>
      <c r="BD48" s="108">
        <f t="shared" si="349"/>
        <v>1</v>
      </c>
      <c r="BE48" s="108">
        <f t="shared" si="350"/>
        <v>1</v>
      </c>
      <c r="BF48" s="109">
        <f t="shared" si="351"/>
        <v>1729768</v>
      </c>
      <c r="BG48" s="110">
        <f t="shared" si="352"/>
        <v>-0.40000000013969839</v>
      </c>
      <c r="BJ48" s="384" t="str">
        <f t="shared" si="368"/>
        <v>NR</v>
      </c>
      <c r="BK48" s="407" t="s">
        <v>324</v>
      </c>
      <c r="BL48" s="408" t="s">
        <v>325</v>
      </c>
      <c r="BM48" s="408" t="s">
        <v>248</v>
      </c>
      <c r="BN48" s="707"/>
      <c r="BO48" s="409">
        <v>1910</v>
      </c>
      <c r="BP48" s="410" t="s">
        <v>241</v>
      </c>
      <c r="BQ48" s="408">
        <v>6</v>
      </c>
      <c r="BR48" s="390">
        <v>280000</v>
      </c>
      <c r="BS48" s="411">
        <f t="shared" si="353"/>
        <v>1680000</v>
      </c>
      <c r="BT48" s="335">
        <f t="shared" si="354"/>
        <v>1</v>
      </c>
      <c r="BU48" s="108">
        <f t="shared" si="355"/>
        <v>1</v>
      </c>
      <c r="BV48" s="108">
        <f t="shared" si="356"/>
        <v>1</v>
      </c>
      <c r="BW48" s="108">
        <f t="shared" si="357"/>
        <v>1</v>
      </c>
      <c r="BX48" s="108">
        <f t="shared" si="358"/>
        <v>1</v>
      </c>
      <c r="BY48" s="108">
        <f t="shared" si="359"/>
        <v>1</v>
      </c>
      <c r="BZ48" s="108">
        <f t="shared" si="360"/>
        <v>1</v>
      </c>
      <c r="CA48" s="108">
        <f t="shared" si="361"/>
        <v>1</v>
      </c>
      <c r="CB48" s="108">
        <f t="shared" si="362"/>
        <v>1</v>
      </c>
      <c r="CC48" s="108">
        <f t="shared" si="363"/>
        <v>1</v>
      </c>
      <c r="CD48" s="109">
        <f t="shared" si="364"/>
        <v>1680000</v>
      </c>
      <c r="CE48" s="110">
        <f t="shared" si="365"/>
        <v>0</v>
      </c>
      <c r="CH48" s="340"/>
      <c r="CI48" s="340"/>
      <c r="CJ48" s="348"/>
      <c r="CK48" s="349"/>
      <c r="CL48" s="350"/>
      <c r="CM48" s="351"/>
      <c r="CN48" s="352"/>
      <c r="CO48" s="342"/>
      <c r="CP48" s="691"/>
      <c r="CQ48" s="691"/>
      <c r="CR48" s="691"/>
      <c r="CS48" s="691"/>
      <c r="CT48" s="691"/>
      <c r="CU48" s="691"/>
      <c r="CV48" s="691"/>
      <c r="CW48" s="691"/>
      <c r="CX48" s="692"/>
      <c r="DA48" s="340"/>
      <c r="DB48" s="340"/>
      <c r="DC48" s="348"/>
      <c r="DD48" s="349"/>
      <c r="DE48" s="350"/>
      <c r="DF48" s="351"/>
      <c r="DG48" s="352"/>
      <c r="DH48" s="342"/>
      <c r="DI48" s="691"/>
      <c r="DJ48" s="691"/>
      <c r="DK48" s="691"/>
      <c r="DL48" s="691"/>
      <c r="DM48" s="691"/>
      <c r="DN48" s="691"/>
      <c r="DO48" s="691"/>
      <c r="DP48" s="691"/>
      <c r="DQ48" s="692"/>
      <c r="DT48" s="340"/>
      <c r="DU48" s="340"/>
      <c r="DV48" s="348"/>
      <c r="DW48" s="349"/>
      <c r="DX48" s="350"/>
      <c r="DY48" s="351"/>
      <c r="DZ48" s="352"/>
      <c r="EA48" s="342"/>
      <c r="EB48" s="691"/>
      <c r="EC48" s="691"/>
      <c r="ED48" s="691"/>
      <c r="EE48" s="691"/>
      <c r="EF48" s="691"/>
      <c r="EG48" s="691"/>
      <c r="EH48" s="691"/>
      <c r="EI48" s="691"/>
      <c r="EJ48" s="692"/>
      <c r="EM48" s="340"/>
      <c r="EN48" s="340"/>
      <c r="EO48" s="348"/>
      <c r="EP48" s="349"/>
      <c r="EQ48" s="350"/>
      <c r="ER48" s="351"/>
      <c r="ES48" s="352"/>
      <c r="ET48" s="342"/>
      <c r="EU48" s="691"/>
      <c r="EV48" s="691"/>
      <c r="EW48" s="691"/>
      <c r="EX48" s="691"/>
      <c r="EY48" s="691"/>
      <c r="EZ48" s="691"/>
      <c r="FA48" s="691"/>
      <c r="FB48" s="691"/>
      <c r="FC48" s="692"/>
      <c r="FF48" s="340"/>
      <c r="FG48" s="340"/>
      <c r="FH48" s="348"/>
      <c r="FI48" s="349"/>
      <c r="FJ48" s="350"/>
      <c r="FK48" s="351"/>
      <c r="FL48" s="352"/>
      <c r="FM48" s="342"/>
      <c r="FN48" s="691"/>
      <c r="FO48" s="691"/>
      <c r="FP48" s="691"/>
      <c r="FQ48" s="691"/>
      <c r="FR48" s="691"/>
      <c r="FS48" s="691"/>
      <c r="FT48" s="691"/>
      <c r="FU48" s="691"/>
      <c r="FV48" s="692"/>
      <c r="FY48" s="340"/>
      <c r="FZ48" s="340"/>
      <c r="GA48" s="348"/>
      <c r="GB48" s="349"/>
      <c r="GC48" s="350"/>
      <c r="GD48" s="351"/>
      <c r="GE48" s="352"/>
      <c r="GF48" s="342"/>
      <c r="GG48" s="691"/>
      <c r="GH48" s="691"/>
      <c r="GI48" s="691"/>
      <c r="GJ48" s="691"/>
      <c r="GK48" s="691"/>
      <c r="GL48" s="691"/>
      <c r="GM48" s="691"/>
      <c r="GN48" s="691"/>
      <c r="GO48" s="692"/>
      <c r="GR48" s="340"/>
      <c r="GS48" s="340"/>
      <c r="GT48" s="348"/>
      <c r="GU48" s="349"/>
      <c r="GV48" s="350"/>
      <c r="GW48" s="351"/>
      <c r="GX48" s="352"/>
      <c r="GY48" s="342"/>
      <c r="GZ48" s="691"/>
      <c r="HA48" s="691"/>
      <c r="HB48" s="691"/>
      <c r="HC48" s="691"/>
      <c r="HD48" s="691"/>
      <c r="HE48" s="691"/>
      <c r="HF48" s="691"/>
      <c r="HG48" s="691"/>
      <c r="HH48" s="692"/>
      <c r="HK48" s="340"/>
      <c r="HL48" s="340"/>
      <c r="HM48" s="348"/>
      <c r="HN48" s="349"/>
      <c r="HO48" s="350"/>
      <c r="HP48" s="351"/>
      <c r="HQ48" s="352"/>
      <c r="HR48" s="342"/>
      <c r="HS48" s="691"/>
      <c r="HT48" s="691"/>
      <c r="HU48" s="691"/>
      <c r="HV48" s="691"/>
      <c r="HW48" s="691"/>
      <c r="HX48" s="691"/>
      <c r="HY48" s="691"/>
      <c r="HZ48" s="691"/>
      <c r="IA48" s="692"/>
      <c r="ID48" s="340"/>
      <c r="IE48" s="340"/>
      <c r="IF48" s="348"/>
      <c r="IG48" s="349"/>
      <c r="IH48" s="350"/>
      <c r="II48" s="351"/>
      <c r="IJ48" s="352"/>
      <c r="IK48" s="342"/>
      <c r="IL48" s="691"/>
      <c r="IM48" s="691"/>
      <c r="IN48" s="691"/>
      <c r="IO48" s="691"/>
      <c r="IP48" s="691"/>
      <c r="IQ48" s="691"/>
      <c r="IR48" s="691"/>
      <c r="IS48" s="691"/>
      <c r="IT48" s="692"/>
      <c r="IV48" s="340"/>
      <c r="IW48" s="340"/>
      <c r="IX48" s="348"/>
      <c r="IY48" s="349"/>
      <c r="IZ48" s="350"/>
      <c r="JA48" s="351"/>
      <c r="JB48" s="352"/>
      <c r="JC48" s="342"/>
      <c r="JD48" s="342"/>
      <c r="JE48" s="691"/>
      <c r="JF48" s="691"/>
      <c r="JG48" s="691"/>
      <c r="JH48" s="691"/>
      <c r="JI48" s="691"/>
      <c r="JJ48" s="691"/>
      <c r="JK48" s="691"/>
      <c r="JL48" s="691"/>
      <c r="JM48" s="692"/>
    </row>
    <row r="49" spans="2:273" x14ac:dyDescent="0.25">
      <c r="B49" s="384" t="str">
        <f t="shared" si="366"/>
        <v>NR</v>
      </c>
      <c r="C49" s="407" t="s">
        <v>326</v>
      </c>
      <c r="D49" s="408" t="s">
        <v>327</v>
      </c>
      <c r="E49" s="408" t="s">
        <v>248</v>
      </c>
      <c r="F49" s="707"/>
      <c r="G49" s="409">
        <v>3437</v>
      </c>
      <c r="H49" s="410" t="s">
        <v>241</v>
      </c>
      <c r="I49" s="408">
        <v>6</v>
      </c>
      <c r="J49" s="390">
        <v>0</v>
      </c>
      <c r="K49" s="411">
        <f t="shared" si="325"/>
        <v>0</v>
      </c>
      <c r="N49" s="384" t="str">
        <f t="shared" si="367"/>
        <v>R</v>
      </c>
      <c r="O49" s="407" t="s">
        <v>326</v>
      </c>
      <c r="P49" s="408" t="s">
        <v>327</v>
      </c>
      <c r="Q49" s="408" t="s">
        <v>248</v>
      </c>
      <c r="R49" s="707"/>
      <c r="S49" s="409">
        <v>3437</v>
      </c>
      <c r="T49" s="410" t="s">
        <v>241</v>
      </c>
      <c r="U49" s="408">
        <v>6</v>
      </c>
      <c r="V49" s="390">
        <f>V48</f>
        <v>735000</v>
      </c>
      <c r="W49" s="411">
        <f t="shared" si="326"/>
        <v>4410000</v>
      </c>
      <c r="X49" s="335">
        <f t="shared" si="327"/>
        <v>1</v>
      </c>
      <c r="Y49" s="108">
        <f t="shared" si="328"/>
        <v>1</v>
      </c>
      <c r="Z49" s="108">
        <f t="shared" si="329"/>
        <v>1</v>
      </c>
      <c r="AA49" s="108">
        <f t="shared" si="330"/>
        <v>1</v>
      </c>
      <c r="AB49" s="108">
        <f t="shared" si="331"/>
        <v>1</v>
      </c>
      <c r="AC49" s="108">
        <f t="shared" si="332"/>
        <v>1</v>
      </c>
      <c r="AD49" s="108">
        <f t="shared" si="333"/>
        <v>1</v>
      </c>
      <c r="AE49" s="108">
        <f t="shared" si="334"/>
        <v>1</v>
      </c>
      <c r="AF49" s="108">
        <f t="shared" si="335"/>
        <v>1</v>
      </c>
      <c r="AG49" s="108">
        <f t="shared" si="336"/>
        <v>1</v>
      </c>
      <c r="AH49" s="109">
        <f t="shared" si="337"/>
        <v>4410000</v>
      </c>
      <c r="AI49" s="110">
        <f t="shared" si="338"/>
        <v>0</v>
      </c>
      <c r="AL49" s="469" t="str">
        <f t="shared" si="339"/>
        <v>NR</v>
      </c>
      <c r="AM49" s="492" t="s">
        <v>326</v>
      </c>
      <c r="AN49" s="485" t="s">
        <v>327</v>
      </c>
      <c r="AO49" s="485" t="s">
        <v>248</v>
      </c>
      <c r="AP49" s="730"/>
      <c r="AQ49" s="493">
        <v>3437</v>
      </c>
      <c r="AR49" s="494" t="s">
        <v>241</v>
      </c>
      <c r="AS49" s="485">
        <v>6</v>
      </c>
      <c r="AT49" s="475">
        <v>295996.25</v>
      </c>
      <c r="AU49" s="495">
        <f t="shared" si="340"/>
        <v>1775977.5</v>
      </c>
      <c r="AV49" s="335">
        <f t="shared" si="341"/>
        <v>1</v>
      </c>
      <c r="AW49" s="108">
        <f t="shared" si="342"/>
        <v>1</v>
      </c>
      <c r="AX49" s="108">
        <f t="shared" si="343"/>
        <v>1</v>
      </c>
      <c r="AY49" s="108">
        <f t="shared" si="344"/>
        <v>1</v>
      </c>
      <c r="AZ49" s="108">
        <f t="shared" si="345"/>
        <v>1</v>
      </c>
      <c r="BA49" s="108">
        <f t="shared" si="346"/>
        <v>1</v>
      </c>
      <c r="BB49" s="108">
        <f t="shared" si="347"/>
        <v>1</v>
      </c>
      <c r="BC49" s="108">
        <f t="shared" si="348"/>
        <v>1</v>
      </c>
      <c r="BD49" s="108">
        <f t="shared" si="349"/>
        <v>1</v>
      </c>
      <c r="BE49" s="108">
        <f t="shared" si="350"/>
        <v>1</v>
      </c>
      <c r="BF49" s="109">
        <f t="shared" si="351"/>
        <v>1775978</v>
      </c>
      <c r="BG49" s="110">
        <f t="shared" si="352"/>
        <v>-0.5</v>
      </c>
      <c r="BJ49" s="384" t="str">
        <f t="shared" si="368"/>
        <v>NR</v>
      </c>
      <c r="BK49" s="407" t="s">
        <v>326</v>
      </c>
      <c r="BL49" s="408" t="s">
        <v>327</v>
      </c>
      <c r="BM49" s="408" t="s">
        <v>248</v>
      </c>
      <c r="BN49" s="707"/>
      <c r="BO49" s="409">
        <v>3437</v>
      </c>
      <c r="BP49" s="410" t="s">
        <v>241</v>
      </c>
      <c r="BQ49" s="408">
        <v>6</v>
      </c>
      <c r="BR49" s="390">
        <v>445000</v>
      </c>
      <c r="BS49" s="411">
        <f t="shared" si="353"/>
        <v>2670000</v>
      </c>
      <c r="BT49" s="335">
        <f t="shared" si="354"/>
        <v>1</v>
      </c>
      <c r="BU49" s="108">
        <f t="shared" si="355"/>
        <v>1</v>
      </c>
      <c r="BV49" s="108">
        <f t="shared" si="356"/>
        <v>1</v>
      </c>
      <c r="BW49" s="108">
        <f t="shared" si="357"/>
        <v>1</v>
      </c>
      <c r="BX49" s="108">
        <f t="shared" si="358"/>
        <v>1</v>
      </c>
      <c r="BY49" s="108">
        <f t="shared" si="359"/>
        <v>1</v>
      </c>
      <c r="BZ49" s="108">
        <f t="shared" si="360"/>
        <v>1</v>
      </c>
      <c r="CA49" s="108">
        <f t="shared" si="361"/>
        <v>1</v>
      </c>
      <c r="CB49" s="108">
        <f t="shared" si="362"/>
        <v>1</v>
      </c>
      <c r="CC49" s="108">
        <f t="shared" si="363"/>
        <v>1</v>
      </c>
      <c r="CD49" s="109">
        <f t="shared" si="364"/>
        <v>2670000</v>
      </c>
      <c r="CE49" s="110">
        <f t="shared" si="365"/>
        <v>0</v>
      </c>
      <c r="CH49" s="340"/>
      <c r="CI49" s="340"/>
      <c r="CJ49" s="348"/>
      <c r="CK49" s="354"/>
      <c r="CL49" s="355"/>
      <c r="CM49" s="356"/>
      <c r="CN49" s="357"/>
      <c r="CO49" s="338"/>
      <c r="CP49" s="691"/>
      <c r="CQ49" s="691"/>
      <c r="CR49" s="691"/>
      <c r="CS49" s="691"/>
      <c r="CT49" s="691"/>
      <c r="CU49" s="691"/>
      <c r="CV49" s="691"/>
      <c r="CW49" s="691"/>
      <c r="CX49" s="692"/>
      <c r="DA49" s="340"/>
      <c r="DB49" s="340"/>
      <c r="DC49" s="348"/>
      <c r="DD49" s="354"/>
      <c r="DE49" s="355"/>
      <c r="DF49" s="356"/>
      <c r="DG49" s="357"/>
      <c r="DH49" s="338"/>
      <c r="DI49" s="691"/>
      <c r="DJ49" s="691"/>
      <c r="DK49" s="691"/>
      <c r="DL49" s="691"/>
      <c r="DM49" s="691"/>
      <c r="DN49" s="691"/>
      <c r="DO49" s="691"/>
      <c r="DP49" s="691"/>
      <c r="DQ49" s="692"/>
      <c r="DT49" s="340"/>
      <c r="DU49" s="340"/>
      <c r="DV49" s="348"/>
      <c r="DW49" s="354"/>
      <c r="DX49" s="355"/>
      <c r="DY49" s="356"/>
      <c r="DZ49" s="357"/>
      <c r="EA49" s="338"/>
      <c r="EB49" s="691"/>
      <c r="EC49" s="691"/>
      <c r="ED49" s="691"/>
      <c r="EE49" s="691"/>
      <c r="EF49" s="691"/>
      <c r="EG49" s="691"/>
      <c r="EH49" s="691"/>
      <c r="EI49" s="691"/>
      <c r="EJ49" s="692"/>
      <c r="EM49" s="340"/>
      <c r="EN49" s="340"/>
      <c r="EO49" s="348"/>
      <c r="EP49" s="354"/>
      <c r="EQ49" s="355"/>
      <c r="ER49" s="356"/>
      <c r="ES49" s="357"/>
      <c r="ET49" s="338"/>
      <c r="EU49" s="691"/>
      <c r="EV49" s="691"/>
      <c r="EW49" s="691"/>
      <c r="EX49" s="691"/>
      <c r="EY49" s="691"/>
      <c r="EZ49" s="691"/>
      <c r="FA49" s="691"/>
      <c r="FB49" s="691"/>
      <c r="FC49" s="692"/>
      <c r="FF49" s="340"/>
      <c r="FG49" s="340"/>
      <c r="FH49" s="348"/>
      <c r="FI49" s="354"/>
      <c r="FJ49" s="355"/>
      <c r="FK49" s="356"/>
      <c r="FL49" s="357"/>
      <c r="FM49" s="338"/>
      <c r="FN49" s="691"/>
      <c r="FO49" s="691"/>
      <c r="FP49" s="691"/>
      <c r="FQ49" s="691"/>
      <c r="FR49" s="691"/>
      <c r="FS49" s="691"/>
      <c r="FT49" s="691"/>
      <c r="FU49" s="691"/>
      <c r="FV49" s="692"/>
      <c r="FY49" s="340"/>
      <c r="FZ49" s="340"/>
      <c r="GA49" s="348"/>
      <c r="GB49" s="354"/>
      <c r="GC49" s="355"/>
      <c r="GD49" s="356"/>
      <c r="GE49" s="357"/>
      <c r="GF49" s="338"/>
      <c r="GG49" s="691"/>
      <c r="GH49" s="691"/>
      <c r="GI49" s="691"/>
      <c r="GJ49" s="691"/>
      <c r="GK49" s="691"/>
      <c r="GL49" s="691"/>
      <c r="GM49" s="691"/>
      <c r="GN49" s="691"/>
      <c r="GO49" s="692"/>
      <c r="GR49" s="340"/>
      <c r="GS49" s="340"/>
      <c r="GT49" s="348"/>
      <c r="GU49" s="354"/>
      <c r="GV49" s="355"/>
      <c r="GW49" s="356"/>
      <c r="GX49" s="357"/>
      <c r="GY49" s="338"/>
      <c r="GZ49" s="691"/>
      <c r="HA49" s="691"/>
      <c r="HB49" s="691"/>
      <c r="HC49" s="691"/>
      <c r="HD49" s="691"/>
      <c r="HE49" s="691"/>
      <c r="HF49" s="691"/>
      <c r="HG49" s="691"/>
      <c r="HH49" s="692"/>
      <c r="HK49" s="340"/>
      <c r="HL49" s="340"/>
      <c r="HM49" s="348"/>
      <c r="HN49" s="354"/>
      <c r="HO49" s="355"/>
      <c r="HP49" s="356"/>
      <c r="HQ49" s="357"/>
      <c r="HR49" s="338"/>
      <c r="HS49" s="691"/>
      <c r="HT49" s="691"/>
      <c r="HU49" s="691"/>
      <c r="HV49" s="691"/>
      <c r="HW49" s="691"/>
      <c r="HX49" s="691"/>
      <c r="HY49" s="691"/>
      <c r="HZ49" s="691"/>
      <c r="IA49" s="692"/>
      <c r="ID49" s="340"/>
      <c r="IE49" s="340"/>
      <c r="IF49" s="348"/>
      <c r="IG49" s="354"/>
      <c r="IH49" s="355"/>
      <c r="II49" s="356"/>
      <c r="IJ49" s="357"/>
      <c r="IK49" s="338"/>
      <c r="IL49" s="691"/>
      <c r="IM49" s="691"/>
      <c r="IN49" s="691"/>
      <c r="IO49" s="691"/>
      <c r="IP49" s="691"/>
      <c r="IQ49" s="691"/>
      <c r="IR49" s="691"/>
      <c r="IS49" s="691"/>
      <c r="IT49" s="692"/>
      <c r="IV49" s="340"/>
      <c r="IW49" s="340"/>
      <c r="IX49" s="348"/>
      <c r="IY49" s="354"/>
      <c r="IZ49" s="355"/>
      <c r="JA49" s="356"/>
      <c r="JB49" s="357"/>
      <c r="JC49" s="338"/>
      <c r="JD49" s="338"/>
      <c r="JE49" s="691"/>
      <c r="JF49" s="691"/>
      <c r="JG49" s="691"/>
      <c r="JH49" s="691"/>
      <c r="JI49" s="691"/>
      <c r="JJ49" s="691"/>
      <c r="JK49" s="691"/>
      <c r="JL49" s="691"/>
      <c r="JM49" s="692"/>
    </row>
    <row r="50" spans="2:273" x14ac:dyDescent="0.25">
      <c r="B50" s="384" t="str">
        <f t="shared" si="366"/>
        <v>NR</v>
      </c>
      <c r="C50" s="407" t="s">
        <v>328</v>
      </c>
      <c r="D50" s="408" t="s">
        <v>329</v>
      </c>
      <c r="E50" s="408" t="s">
        <v>248</v>
      </c>
      <c r="F50" s="707"/>
      <c r="G50" s="409">
        <v>441</v>
      </c>
      <c r="H50" s="410" t="s">
        <v>241</v>
      </c>
      <c r="I50" s="408">
        <v>6</v>
      </c>
      <c r="J50" s="390">
        <v>0</v>
      </c>
      <c r="K50" s="411">
        <f t="shared" si="325"/>
        <v>0</v>
      </c>
      <c r="N50" s="384" t="str">
        <f t="shared" si="367"/>
        <v>R</v>
      </c>
      <c r="O50" s="407" t="s">
        <v>328</v>
      </c>
      <c r="P50" s="408" t="s">
        <v>329</v>
      </c>
      <c r="Q50" s="408" t="s">
        <v>248</v>
      </c>
      <c r="R50" s="707"/>
      <c r="S50" s="409">
        <v>441</v>
      </c>
      <c r="T50" s="410" t="s">
        <v>241</v>
      </c>
      <c r="U50" s="408">
        <v>6</v>
      </c>
      <c r="V50" s="390">
        <f>V45</f>
        <v>735000</v>
      </c>
      <c r="W50" s="411">
        <f t="shared" si="326"/>
        <v>4410000</v>
      </c>
      <c r="X50" s="335">
        <f t="shared" si="327"/>
        <v>1</v>
      </c>
      <c r="Y50" s="108">
        <f t="shared" si="328"/>
        <v>1</v>
      </c>
      <c r="Z50" s="108">
        <f t="shared" si="329"/>
        <v>1</v>
      </c>
      <c r="AA50" s="108">
        <f t="shared" si="330"/>
        <v>1</v>
      </c>
      <c r="AB50" s="108">
        <f t="shared" si="331"/>
        <v>1</v>
      </c>
      <c r="AC50" s="108">
        <f t="shared" si="332"/>
        <v>1</v>
      </c>
      <c r="AD50" s="108">
        <f t="shared" si="333"/>
        <v>1</v>
      </c>
      <c r="AE50" s="108">
        <f t="shared" si="334"/>
        <v>1</v>
      </c>
      <c r="AF50" s="108">
        <f t="shared" si="335"/>
        <v>1</v>
      </c>
      <c r="AG50" s="108">
        <f t="shared" si="336"/>
        <v>1</v>
      </c>
      <c r="AH50" s="109">
        <f t="shared" si="337"/>
        <v>4410000</v>
      </c>
      <c r="AI50" s="110">
        <f t="shared" si="338"/>
        <v>0</v>
      </c>
      <c r="AL50" s="469" t="str">
        <f t="shared" si="339"/>
        <v>R</v>
      </c>
      <c r="AM50" s="492" t="s">
        <v>328</v>
      </c>
      <c r="AN50" s="485" t="s">
        <v>329</v>
      </c>
      <c r="AO50" s="485" t="s">
        <v>248</v>
      </c>
      <c r="AP50" s="730"/>
      <c r="AQ50" s="493">
        <v>441</v>
      </c>
      <c r="AR50" s="494" t="s">
        <v>241</v>
      </c>
      <c r="AS50" s="485">
        <v>6</v>
      </c>
      <c r="AT50" s="475">
        <v>975235.79999999993</v>
      </c>
      <c r="AU50" s="495">
        <f t="shared" si="340"/>
        <v>5851414.7999999998</v>
      </c>
      <c r="AV50" s="335">
        <f t="shared" si="341"/>
        <v>1</v>
      </c>
      <c r="AW50" s="108">
        <f t="shared" si="342"/>
        <v>1</v>
      </c>
      <c r="AX50" s="108">
        <f t="shared" si="343"/>
        <v>1</v>
      </c>
      <c r="AY50" s="108">
        <f t="shared" si="344"/>
        <v>1</v>
      </c>
      <c r="AZ50" s="108">
        <f t="shared" si="345"/>
        <v>1</v>
      </c>
      <c r="BA50" s="108">
        <f t="shared" si="346"/>
        <v>1</v>
      </c>
      <c r="BB50" s="108">
        <f t="shared" si="347"/>
        <v>1</v>
      </c>
      <c r="BC50" s="108">
        <f t="shared" si="348"/>
        <v>1</v>
      </c>
      <c r="BD50" s="108">
        <f t="shared" si="349"/>
        <v>1</v>
      </c>
      <c r="BE50" s="108">
        <f t="shared" si="350"/>
        <v>1</v>
      </c>
      <c r="BF50" s="109">
        <f t="shared" si="351"/>
        <v>5851415</v>
      </c>
      <c r="BG50" s="110">
        <f t="shared" si="352"/>
        <v>-0.20000000018626451</v>
      </c>
      <c r="BJ50" s="384" t="str">
        <f t="shared" si="368"/>
        <v>NR</v>
      </c>
      <c r="BK50" s="407" t="s">
        <v>328</v>
      </c>
      <c r="BL50" s="408" t="s">
        <v>329</v>
      </c>
      <c r="BM50" s="408" t="s">
        <v>248</v>
      </c>
      <c r="BN50" s="707"/>
      <c r="BO50" s="409">
        <v>441</v>
      </c>
      <c r="BP50" s="410" t="s">
        <v>241</v>
      </c>
      <c r="BQ50" s="408">
        <v>6</v>
      </c>
      <c r="BR50" s="390">
        <v>400000</v>
      </c>
      <c r="BS50" s="411">
        <f t="shared" si="353"/>
        <v>2400000</v>
      </c>
      <c r="BT50" s="335">
        <f t="shared" si="354"/>
        <v>1</v>
      </c>
      <c r="BU50" s="108">
        <f t="shared" si="355"/>
        <v>1</v>
      </c>
      <c r="BV50" s="108">
        <f t="shared" si="356"/>
        <v>1</v>
      </c>
      <c r="BW50" s="108">
        <f t="shared" si="357"/>
        <v>1</v>
      </c>
      <c r="BX50" s="108">
        <f t="shared" si="358"/>
        <v>1</v>
      </c>
      <c r="BY50" s="108">
        <f t="shared" si="359"/>
        <v>1</v>
      </c>
      <c r="BZ50" s="108">
        <f t="shared" si="360"/>
        <v>1</v>
      </c>
      <c r="CA50" s="108">
        <f t="shared" si="361"/>
        <v>1</v>
      </c>
      <c r="CB50" s="108">
        <f t="shared" si="362"/>
        <v>1</v>
      </c>
      <c r="CC50" s="108">
        <f t="shared" si="363"/>
        <v>1</v>
      </c>
      <c r="CD50" s="109">
        <f t="shared" si="364"/>
        <v>2400000</v>
      </c>
      <c r="CE50" s="110">
        <f t="shared" si="365"/>
        <v>0</v>
      </c>
      <c r="CH50" s="358"/>
      <c r="CI50" s="358"/>
      <c r="CJ50" s="359"/>
      <c r="CK50" s="339"/>
      <c r="CL50" s="360"/>
      <c r="CM50" s="361"/>
      <c r="CN50" s="362"/>
      <c r="CO50" s="338"/>
      <c r="CP50" s="335">
        <f t="shared" ref="CP50" si="379">IFERROR(IF(EXACT(VLOOKUP(CI50,OFERTA_0,1,FALSE),CI50),1,0),0)</f>
        <v>0</v>
      </c>
      <c r="CQ50" s="108">
        <f>IFERROR(IF(EXACT(VLOOKUP(CI50,OFERTA_0,2,FALSE),CJ50),1,0),0)</f>
        <v>0</v>
      </c>
      <c r="CR50" s="108">
        <f>IFERROR(IF(EXACT(VLOOKUP(CI50,OFERTA_0,3,FALSE),CK50),1,0),0)</f>
        <v>0</v>
      </c>
      <c r="CS50" s="108">
        <f>IFERROR(IF(EXACT(VLOOKUP(CI50,OFERTA_0,4,FALSE),CL50),1,0),0)</f>
        <v>0</v>
      </c>
      <c r="CT50" s="108">
        <f>IFERROR(IF(CM50&lt;=0,0,1),0)</f>
        <v>0</v>
      </c>
      <c r="CU50" s="108">
        <f>IFERROR(IF(CN50&lt;=0,0,1),0)</f>
        <v>0</v>
      </c>
      <c r="CV50" s="108">
        <f>PRODUCT(CP50:CU50)</f>
        <v>0</v>
      </c>
      <c r="CW50" s="109">
        <f>ROUND(CN50,0)</f>
        <v>0</v>
      </c>
      <c r="CX50" s="110">
        <f>CN50-CW50</f>
        <v>0</v>
      </c>
      <c r="DA50" s="358"/>
      <c r="DB50" s="358"/>
      <c r="DC50" s="359"/>
      <c r="DD50" s="339"/>
      <c r="DE50" s="360"/>
      <c r="DF50" s="361"/>
      <c r="DG50" s="362"/>
      <c r="DH50" s="338"/>
      <c r="DI50" s="335">
        <f t="shared" ref="DI50" si="380">IFERROR(IF(EXACT(VLOOKUP(DB50,OFERTA_0,1,FALSE),DB50),1,0),0)</f>
        <v>0</v>
      </c>
      <c r="DJ50" s="108">
        <f>IFERROR(IF(EXACT(VLOOKUP(DB50,OFERTA_0,2,FALSE),DC50),1,0),0)</f>
        <v>0</v>
      </c>
      <c r="DK50" s="108">
        <f>IFERROR(IF(EXACT(VLOOKUP(DB50,OFERTA_0,3,FALSE),DD50),1,0),0)</f>
        <v>0</v>
      </c>
      <c r="DL50" s="108">
        <f>IFERROR(IF(EXACT(VLOOKUP(DB50,OFERTA_0,4,FALSE),DE50),1,0),0)</f>
        <v>0</v>
      </c>
      <c r="DM50" s="108">
        <f>IFERROR(IF(DF50&lt;=0,0,1),0)</f>
        <v>0</v>
      </c>
      <c r="DN50" s="108">
        <f>IFERROR(IF(DG50&lt;=0,0,1),0)</f>
        <v>0</v>
      </c>
      <c r="DO50" s="108">
        <f>PRODUCT(DI50:DN50)</f>
        <v>0</v>
      </c>
      <c r="DP50" s="109">
        <f>ROUND(DG50,0)</f>
        <v>0</v>
      </c>
      <c r="DQ50" s="110">
        <f>DG50-DP50</f>
        <v>0</v>
      </c>
      <c r="DT50" s="358"/>
      <c r="DU50" s="358"/>
      <c r="DV50" s="359"/>
      <c r="DW50" s="339"/>
      <c r="DX50" s="360"/>
      <c r="DY50" s="361"/>
      <c r="DZ50" s="362"/>
      <c r="EA50" s="338"/>
      <c r="EB50" s="335">
        <f t="shared" ref="EB50" si="381">IFERROR(IF(EXACT(VLOOKUP(DU50,OFERTA_0,1,FALSE),DU50),1,0),0)</f>
        <v>0</v>
      </c>
      <c r="EC50" s="108">
        <f>IFERROR(IF(EXACT(VLOOKUP(DU50,OFERTA_0,2,FALSE),DV50),1,0),0)</f>
        <v>0</v>
      </c>
      <c r="ED50" s="108">
        <f>IFERROR(IF(EXACT(VLOOKUP(DU50,OFERTA_0,3,FALSE),DW50),1,0),0)</f>
        <v>0</v>
      </c>
      <c r="EE50" s="108">
        <f>IFERROR(IF(EXACT(VLOOKUP(DU50,OFERTA_0,4,FALSE),DX50),1,0),0)</f>
        <v>0</v>
      </c>
      <c r="EF50" s="108">
        <f>IFERROR(IF(DY50&lt;=0,0,1),0)</f>
        <v>0</v>
      </c>
      <c r="EG50" s="108">
        <f>IFERROR(IF(DZ50&lt;=0,0,1),0)</f>
        <v>0</v>
      </c>
      <c r="EH50" s="108">
        <f>PRODUCT(EB50:EG50)</f>
        <v>0</v>
      </c>
      <c r="EI50" s="109">
        <f>ROUND(DZ50,0)</f>
        <v>0</v>
      </c>
      <c r="EJ50" s="110">
        <f>DZ50-EI50</f>
        <v>0</v>
      </c>
      <c r="EM50" s="358"/>
      <c r="EN50" s="358"/>
      <c r="EO50" s="359"/>
      <c r="EP50" s="339"/>
      <c r="EQ50" s="360"/>
      <c r="ER50" s="361"/>
      <c r="ES50" s="362"/>
      <c r="ET50" s="338"/>
      <c r="EU50" s="335">
        <f t="shared" ref="EU50" si="382">IFERROR(IF(EXACT(VLOOKUP(EN50,OFERTA_0,1,FALSE),EN50),1,0),0)</f>
        <v>0</v>
      </c>
      <c r="EV50" s="108">
        <f>IFERROR(IF(EXACT(VLOOKUP(EN50,OFERTA_0,2,FALSE),EO50),1,0),0)</f>
        <v>0</v>
      </c>
      <c r="EW50" s="108">
        <f>IFERROR(IF(EXACT(VLOOKUP(EN50,OFERTA_0,3,FALSE),EP50),1,0),0)</f>
        <v>0</v>
      </c>
      <c r="EX50" s="108">
        <f>IFERROR(IF(EXACT(VLOOKUP(EN50,OFERTA_0,4,FALSE),EQ50),1,0),0)</f>
        <v>0</v>
      </c>
      <c r="EY50" s="108">
        <f>IFERROR(IF(ER50&lt;=0,0,1),0)</f>
        <v>0</v>
      </c>
      <c r="EZ50" s="108">
        <f>IFERROR(IF(ES50&lt;=0,0,1),0)</f>
        <v>0</v>
      </c>
      <c r="FA50" s="108">
        <f>PRODUCT(EU50:EZ50)</f>
        <v>0</v>
      </c>
      <c r="FB50" s="109">
        <f>ROUND(ES50,0)</f>
        <v>0</v>
      </c>
      <c r="FC50" s="110">
        <f>ES50-FB50</f>
        <v>0</v>
      </c>
      <c r="FF50" s="358"/>
      <c r="FG50" s="358"/>
      <c r="FH50" s="359"/>
      <c r="FI50" s="339"/>
      <c r="FJ50" s="360"/>
      <c r="FK50" s="361"/>
      <c r="FL50" s="362"/>
      <c r="FM50" s="338"/>
      <c r="FN50" s="335">
        <f t="shared" ref="FN50" si="383">IFERROR(IF(EXACT(VLOOKUP(FG50,OFERTA_0,1,FALSE),FG50),1,0),0)</f>
        <v>0</v>
      </c>
      <c r="FO50" s="108">
        <f>IFERROR(IF(EXACT(VLOOKUP(FG50,OFERTA_0,2,FALSE),FH50),1,0),0)</f>
        <v>0</v>
      </c>
      <c r="FP50" s="108">
        <f>IFERROR(IF(EXACT(VLOOKUP(FG50,OFERTA_0,3,FALSE),FI50),1,0),0)</f>
        <v>0</v>
      </c>
      <c r="FQ50" s="108">
        <f>IFERROR(IF(EXACT(VLOOKUP(FG50,OFERTA_0,4,FALSE),FJ50),1,0),0)</f>
        <v>0</v>
      </c>
      <c r="FR50" s="108">
        <f>IFERROR(IF(FK50&lt;=0,0,1),0)</f>
        <v>0</v>
      </c>
      <c r="FS50" s="108">
        <f>IFERROR(IF(FL50&lt;=0,0,1),0)</f>
        <v>0</v>
      </c>
      <c r="FT50" s="108">
        <f>PRODUCT(FN50:FS50)</f>
        <v>0</v>
      </c>
      <c r="FU50" s="109">
        <f>ROUND(FL50,0)</f>
        <v>0</v>
      </c>
      <c r="FV50" s="110">
        <f>FL50-FU50</f>
        <v>0</v>
      </c>
      <c r="FY50" s="358"/>
      <c r="FZ50" s="358"/>
      <c r="GA50" s="359"/>
      <c r="GB50" s="339"/>
      <c r="GC50" s="360"/>
      <c r="GD50" s="361"/>
      <c r="GE50" s="362"/>
      <c r="GF50" s="338"/>
      <c r="GG50" s="335">
        <f t="shared" ref="GG50" si="384">IFERROR(IF(EXACT(VLOOKUP(FZ50,OFERTA_0,1,FALSE),FZ50),1,0),0)</f>
        <v>0</v>
      </c>
      <c r="GH50" s="108">
        <f>IFERROR(IF(EXACT(VLOOKUP(FZ50,OFERTA_0,2,FALSE),GA50),1,0),0)</f>
        <v>0</v>
      </c>
      <c r="GI50" s="108">
        <f>IFERROR(IF(EXACT(VLOOKUP(FZ50,OFERTA_0,3,FALSE),GB50),1,0),0)</f>
        <v>0</v>
      </c>
      <c r="GJ50" s="108">
        <f>IFERROR(IF(EXACT(VLOOKUP(FZ50,OFERTA_0,4,FALSE),GC50),1,0),0)</f>
        <v>0</v>
      </c>
      <c r="GK50" s="108">
        <f>IFERROR(IF(GD50&lt;=0,0,1),0)</f>
        <v>0</v>
      </c>
      <c r="GL50" s="108">
        <f>IFERROR(IF(GE50&lt;=0,0,1),0)</f>
        <v>0</v>
      </c>
      <c r="GM50" s="108">
        <f>PRODUCT(GG50:GL50)</f>
        <v>0</v>
      </c>
      <c r="GN50" s="109">
        <f>ROUND(GE50,0)</f>
        <v>0</v>
      </c>
      <c r="GO50" s="110">
        <f>GE50-GN50</f>
        <v>0</v>
      </c>
      <c r="GR50" s="358"/>
      <c r="GS50" s="358"/>
      <c r="GT50" s="359"/>
      <c r="GU50" s="339"/>
      <c r="GV50" s="360"/>
      <c r="GW50" s="361"/>
      <c r="GX50" s="362"/>
      <c r="GY50" s="338"/>
      <c r="GZ50" s="335">
        <f t="shared" ref="GZ50" si="385">IFERROR(IF(EXACT(VLOOKUP(GS50,OFERTA_0,1,FALSE),GS50),1,0),0)</f>
        <v>0</v>
      </c>
      <c r="HA50" s="108">
        <f>IFERROR(IF(EXACT(VLOOKUP(GS50,OFERTA_0,2,FALSE),GT50),1,0),0)</f>
        <v>0</v>
      </c>
      <c r="HB50" s="108">
        <f>IFERROR(IF(EXACT(VLOOKUP(GS50,OFERTA_0,3,FALSE),GU50),1,0),0)</f>
        <v>0</v>
      </c>
      <c r="HC50" s="108">
        <f>IFERROR(IF(EXACT(VLOOKUP(GS50,OFERTA_0,4,FALSE),GV50),1,0),0)</f>
        <v>0</v>
      </c>
      <c r="HD50" s="108">
        <f>IFERROR(IF(GW50&lt;=0,0,1),0)</f>
        <v>0</v>
      </c>
      <c r="HE50" s="108">
        <f>IFERROR(IF(GX50&lt;=0,0,1),0)</f>
        <v>0</v>
      </c>
      <c r="HF50" s="108">
        <f>PRODUCT(GZ50:HE50)</f>
        <v>0</v>
      </c>
      <c r="HG50" s="109">
        <f>ROUND(GX50,0)</f>
        <v>0</v>
      </c>
      <c r="HH50" s="110">
        <f>GX50-HG50</f>
        <v>0</v>
      </c>
      <c r="HK50" s="358"/>
      <c r="HL50" s="358"/>
      <c r="HM50" s="359"/>
      <c r="HN50" s="339"/>
      <c r="HO50" s="360"/>
      <c r="HP50" s="361"/>
      <c r="HQ50" s="362"/>
      <c r="HR50" s="338"/>
      <c r="HS50" s="335">
        <f t="shared" ref="HS50" si="386">IFERROR(IF(EXACT(VLOOKUP(HL50,OFERTA_0,1,FALSE),HL50),1,0),0)</f>
        <v>0</v>
      </c>
      <c r="HT50" s="108">
        <f>IFERROR(IF(EXACT(VLOOKUP(HL50,OFERTA_0,2,FALSE),HM50),1,0),0)</f>
        <v>0</v>
      </c>
      <c r="HU50" s="108">
        <f>IFERROR(IF(EXACT(VLOOKUP(HL50,OFERTA_0,3,FALSE),HN50),1,0),0)</f>
        <v>0</v>
      </c>
      <c r="HV50" s="108">
        <f>IFERROR(IF(EXACT(VLOOKUP(HL50,OFERTA_0,4,FALSE),HO50),1,0),0)</f>
        <v>0</v>
      </c>
      <c r="HW50" s="108">
        <f>IFERROR(IF(HP50&lt;=0,0,1),0)</f>
        <v>0</v>
      </c>
      <c r="HX50" s="108">
        <f>IFERROR(IF(HQ50&lt;=0,0,1),0)</f>
        <v>0</v>
      </c>
      <c r="HY50" s="108">
        <f>PRODUCT(HS50:HX50)</f>
        <v>0</v>
      </c>
      <c r="HZ50" s="109">
        <f>ROUND(HQ50,0)</f>
        <v>0</v>
      </c>
      <c r="IA50" s="110">
        <f>HQ50-HZ50</f>
        <v>0</v>
      </c>
      <c r="ID50" s="358"/>
      <c r="IE50" s="358"/>
      <c r="IF50" s="359"/>
      <c r="IG50" s="339"/>
      <c r="IH50" s="360"/>
      <c r="II50" s="361"/>
      <c r="IJ50" s="362"/>
      <c r="IK50" s="338"/>
      <c r="IL50" s="335">
        <f t="shared" ref="IL50" si="387">IFERROR(IF(EXACT(VLOOKUP(IE50,OFERTA_0,1,FALSE),IE50),1,0),0)</f>
        <v>0</v>
      </c>
      <c r="IM50" s="108">
        <f>IFERROR(IF(EXACT(VLOOKUP(IE50,OFERTA_0,2,FALSE),IF50),1,0),0)</f>
        <v>0</v>
      </c>
      <c r="IN50" s="108">
        <f>IFERROR(IF(EXACT(VLOOKUP(IE50,OFERTA_0,3,FALSE),IG50),1,0),0)</f>
        <v>0</v>
      </c>
      <c r="IO50" s="108">
        <f>IFERROR(IF(EXACT(VLOOKUP(IE50,OFERTA_0,4,FALSE),IH50),1,0),0)</f>
        <v>0</v>
      </c>
      <c r="IP50" s="108">
        <f>IFERROR(IF(II50&lt;=0,0,1),0)</f>
        <v>0</v>
      </c>
      <c r="IQ50" s="108">
        <f>IFERROR(IF(IJ50&lt;=0,0,1),0)</f>
        <v>0</v>
      </c>
      <c r="IR50" s="108">
        <f>PRODUCT(IL50:IQ50)</f>
        <v>0</v>
      </c>
      <c r="IS50" s="109">
        <f>ROUND(IJ50,0)</f>
        <v>0</v>
      </c>
      <c r="IT50" s="110">
        <f>IJ50-IS50</f>
        <v>0</v>
      </c>
      <c r="IV50" s="358"/>
      <c r="IW50" s="358"/>
      <c r="IX50" s="359"/>
      <c r="IY50" s="339"/>
      <c r="IZ50" s="360"/>
      <c r="JA50" s="361"/>
      <c r="JB50" s="362"/>
      <c r="JC50" s="338"/>
      <c r="JD50" s="338"/>
      <c r="JE50" s="335">
        <f t="shared" ref="JE50" si="388">IFERROR(IF(EXACT(VLOOKUP(IX50,OFERTA_0,1,FALSE),IX50),1,0),0)</f>
        <v>0</v>
      </c>
      <c r="JF50" s="108">
        <f>IFERROR(IF(EXACT(VLOOKUP(IX50,OFERTA_0,2,FALSE),IY50),1,0),0)</f>
        <v>0</v>
      </c>
      <c r="JG50" s="108">
        <f>IFERROR(IF(EXACT(VLOOKUP(IX50,OFERTA_0,3,FALSE),IZ50),1,0),0)</f>
        <v>0</v>
      </c>
      <c r="JH50" s="108">
        <f>IFERROR(IF(EXACT(VLOOKUP(IX50,OFERTA_0,4,FALSE),JA50),1,0),0)</f>
        <v>0</v>
      </c>
      <c r="JI50" s="108">
        <f>IFERROR(IF(JB50&lt;=0,0,1),0)</f>
        <v>0</v>
      </c>
      <c r="JJ50" s="108">
        <f>IFERROR(IF(JC50&lt;=0,0,1),0)</f>
        <v>0</v>
      </c>
      <c r="JK50" s="108">
        <f>PRODUCT(JE50:JJ50)</f>
        <v>0</v>
      </c>
      <c r="JL50" s="109">
        <f>ROUND(JC50,0)</f>
        <v>0</v>
      </c>
      <c r="JM50" s="110">
        <f>JC50-JL50</f>
        <v>0</v>
      </c>
    </row>
    <row r="51" spans="2:273" ht="16.5" x14ac:dyDescent="0.25">
      <c r="B51" s="384" t="str">
        <f t="shared" si="366"/>
        <v>NR</v>
      </c>
      <c r="C51" s="407" t="s">
        <v>330</v>
      </c>
      <c r="D51" s="408" t="s">
        <v>331</v>
      </c>
      <c r="E51" s="408" t="s">
        <v>248</v>
      </c>
      <c r="F51" s="707"/>
      <c r="G51" s="409">
        <v>440</v>
      </c>
      <c r="H51" s="410" t="s">
        <v>241</v>
      </c>
      <c r="I51" s="408">
        <v>6</v>
      </c>
      <c r="J51" s="390">
        <v>0</v>
      </c>
      <c r="K51" s="411">
        <f t="shared" si="325"/>
        <v>0</v>
      </c>
      <c r="N51" s="384" t="str">
        <f t="shared" si="367"/>
        <v>R</v>
      </c>
      <c r="O51" s="407" t="s">
        <v>330</v>
      </c>
      <c r="P51" s="408" t="s">
        <v>331</v>
      </c>
      <c r="Q51" s="408" t="s">
        <v>248</v>
      </c>
      <c r="R51" s="707"/>
      <c r="S51" s="409">
        <v>440</v>
      </c>
      <c r="T51" s="410" t="s">
        <v>241</v>
      </c>
      <c r="U51" s="408">
        <v>6</v>
      </c>
      <c r="V51" s="390">
        <f>V45</f>
        <v>735000</v>
      </c>
      <c r="W51" s="411">
        <f t="shared" si="326"/>
        <v>4410000</v>
      </c>
      <c r="X51" s="335">
        <f t="shared" si="327"/>
        <v>1</v>
      </c>
      <c r="Y51" s="108">
        <f t="shared" si="328"/>
        <v>1</v>
      </c>
      <c r="Z51" s="108">
        <f t="shared" si="329"/>
        <v>1</v>
      </c>
      <c r="AA51" s="108">
        <f t="shared" si="330"/>
        <v>1</v>
      </c>
      <c r="AB51" s="108">
        <f t="shared" si="331"/>
        <v>1</v>
      </c>
      <c r="AC51" s="108">
        <f t="shared" si="332"/>
        <v>1</v>
      </c>
      <c r="AD51" s="108">
        <f t="shared" si="333"/>
        <v>1</v>
      </c>
      <c r="AE51" s="108">
        <f t="shared" si="334"/>
        <v>1</v>
      </c>
      <c r="AF51" s="108">
        <f t="shared" si="335"/>
        <v>1</v>
      </c>
      <c r="AG51" s="108">
        <f t="shared" si="336"/>
        <v>1</v>
      </c>
      <c r="AH51" s="109">
        <f t="shared" si="337"/>
        <v>4410000</v>
      </c>
      <c r="AI51" s="110">
        <f t="shared" si="338"/>
        <v>0</v>
      </c>
      <c r="AL51" s="469" t="str">
        <f t="shared" si="339"/>
        <v>R</v>
      </c>
      <c r="AM51" s="492" t="s">
        <v>330</v>
      </c>
      <c r="AN51" s="485" t="s">
        <v>331</v>
      </c>
      <c r="AO51" s="485" t="s">
        <v>248</v>
      </c>
      <c r="AP51" s="730"/>
      <c r="AQ51" s="493">
        <v>440</v>
      </c>
      <c r="AR51" s="494" t="s">
        <v>241</v>
      </c>
      <c r="AS51" s="485">
        <v>6</v>
      </c>
      <c r="AT51" s="475">
        <v>975235.79999999993</v>
      </c>
      <c r="AU51" s="495">
        <f t="shared" si="340"/>
        <v>5851414.7999999998</v>
      </c>
      <c r="AV51" s="335">
        <f t="shared" si="341"/>
        <v>1</v>
      </c>
      <c r="AW51" s="108">
        <f t="shared" si="342"/>
        <v>1</v>
      </c>
      <c r="AX51" s="108">
        <f t="shared" si="343"/>
        <v>1</v>
      </c>
      <c r="AY51" s="108">
        <f t="shared" si="344"/>
        <v>1</v>
      </c>
      <c r="AZ51" s="108">
        <f t="shared" si="345"/>
        <v>1</v>
      </c>
      <c r="BA51" s="108">
        <f t="shared" si="346"/>
        <v>1</v>
      </c>
      <c r="BB51" s="108">
        <f t="shared" si="347"/>
        <v>1</v>
      </c>
      <c r="BC51" s="108">
        <f t="shared" si="348"/>
        <v>1</v>
      </c>
      <c r="BD51" s="108">
        <f t="shared" si="349"/>
        <v>1</v>
      </c>
      <c r="BE51" s="108">
        <f t="shared" si="350"/>
        <v>1</v>
      </c>
      <c r="BF51" s="109">
        <f t="shared" si="351"/>
        <v>5851415</v>
      </c>
      <c r="BG51" s="110">
        <f t="shared" si="352"/>
        <v>-0.20000000018626451</v>
      </c>
      <c r="BJ51" s="384" t="str">
        <f t="shared" si="368"/>
        <v>NR</v>
      </c>
      <c r="BK51" s="407" t="s">
        <v>330</v>
      </c>
      <c r="BL51" s="408" t="s">
        <v>331</v>
      </c>
      <c r="BM51" s="408" t="s">
        <v>248</v>
      </c>
      <c r="BN51" s="707"/>
      <c r="BO51" s="409">
        <v>440</v>
      </c>
      <c r="BP51" s="410" t="s">
        <v>241</v>
      </c>
      <c r="BQ51" s="408">
        <v>6</v>
      </c>
      <c r="BR51" s="390">
        <v>300000</v>
      </c>
      <c r="BS51" s="411">
        <f t="shared" si="353"/>
        <v>1800000</v>
      </c>
      <c r="BT51" s="335">
        <f t="shared" si="354"/>
        <v>1</v>
      </c>
      <c r="BU51" s="108">
        <f t="shared" si="355"/>
        <v>1</v>
      </c>
      <c r="BV51" s="108">
        <f t="shared" si="356"/>
        <v>1</v>
      </c>
      <c r="BW51" s="108">
        <f t="shared" si="357"/>
        <v>1</v>
      </c>
      <c r="BX51" s="108">
        <f t="shared" si="358"/>
        <v>1</v>
      </c>
      <c r="BY51" s="108">
        <f t="shared" si="359"/>
        <v>1</v>
      </c>
      <c r="BZ51" s="108">
        <f t="shared" si="360"/>
        <v>1</v>
      </c>
      <c r="CA51" s="108">
        <f t="shared" si="361"/>
        <v>1</v>
      </c>
      <c r="CB51" s="108">
        <f t="shared" si="362"/>
        <v>1</v>
      </c>
      <c r="CC51" s="108">
        <f t="shared" si="363"/>
        <v>1</v>
      </c>
      <c r="CD51" s="109">
        <f t="shared" si="364"/>
        <v>1800000</v>
      </c>
      <c r="CE51" s="110">
        <f t="shared" si="365"/>
        <v>0</v>
      </c>
      <c r="CH51" s="340"/>
      <c r="CI51" s="340"/>
      <c r="CJ51" s="348"/>
      <c r="CK51" s="349"/>
      <c r="CL51" s="350"/>
      <c r="CM51" s="351"/>
      <c r="CN51" s="352"/>
      <c r="CO51" s="342"/>
      <c r="CP51" s="691"/>
      <c r="CQ51" s="691"/>
      <c r="CR51" s="691"/>
      <c r="CS51" s="691"/>
      <c r="CT51" s="691"/>
      <c r="CU51" s="691"/>
      <c r="CV51" s="691"/>
      <c r="CW51" s="691"/>
      <c r="CX51" s="692"/>
      <c r="DA51" s="340"/>
      <c r="DB51" s="340"/>
      <c r="DC51" s="348"/>
      <c r="DD51" s="349"/>
      <c r="DE51" s="350"/>
      <c r="DF51" s="351"/>
      <c r="DG51" s="352"/>
      <c r="DH51" s="342"/>
      <c r="DI51" s="691"/>
      <c r="DJ51" s="691"/>
      <c r="DK51" s="691"/>
      <c r="DL51" s="691"/>
      <c r="DM51" s="691"/>
      <c r="DN51" s="691"/>
      <c r="DO51" s="691"/>
      <c r="DP51" s="691"/>
      <c r="DQ51" s="692"/>
      <c r="DT51" s="340"/>
      <c r="DU51" s="340"/>
      <c r="DV51" s="348"/>
      <c r="DW51" s="349"/>
      <c r="DX51" s="350"/>
      <c r="DY51" s="351"/>
      <c r="DZ51" s="352"/>
      <c r="EA51" s="342"/>
      <c r="EB51" s="691"/>
      <c r="EC51" s="691"/>
      <c r="ED51" s="691"/>
      <c r="EE51" s="691"/>
      <c r="EF51" s="691"/>
      <c r="EG51" s="691"/>
      <c r="EH51" s="691"/>
      <c r="EI51" s="691"/>
      <c r="EJ51" s="692"/>
      <c r="EM51" s="340"/>
      <c r="EN51" s="340"/>
      <c r="EO51" s="348"/>
      <c r="EP51" s="349"/>
      <c r="EQ51" s="350"/>
      <c r="ER51" s="351"/>
      <c r="ES51" s="352"/>
      <c r="ET51" s="342"/>
      <c r="EU51" s="691"/>
      <c r="EV51" s="691"/>
      <c r="EW51" s="691"/>
      <c r="EX51" s="691"/>
      <c r="EY51" s="691"/>
      <c r="EZ51" s="691"/>
      <c r="FA51" s="691"/>
      <c r="FB51" s="691"/>
      <c r="FC51" s="692"/>
      <c r="FF51" s="340"/>
      <c r="FG51" s="340"/>
      <c r="FH51" s="348"/>
      <c r="FI51" s="349"/>
      <c r="FJ51" s="350"/>
      <c r="FK51" s="351"/>
      <c r="FL51" s="352"/>
      <c r="FM51" s="342"/>
      <c r="FN51" s="691"/>
      <c r="FO51" s="691"/>
      <c r="FP51" s="691"/>
      <c r="FQ51" s="691"/>
      <c r="FR51" s="691"/>
      <c r="FS51" s="691"/>
      <c r="FT51" s="691"/>
      <c r="FU51" s="691"/>
      <c r="FV51" s="692"/>
      <c r="FY51" s="340"/>
      <c r="FZ51" s="340"/>
      <c r="GA51" s="348"/>
      <c r="GB51" s="349"/>
      <c r="GC51" s="350"/>
      <c r="GD51" s="351"/>
      <c r="GE51" s="352"/>
      <c r="GF51" s="342"/>
      <c r="GG51" s="691"/>
      <c r="GH51" s="691"/>
      <c r="GI51" s="691"/>
      <c r="GJ51" s="691"/>
      <c r="GK51" s="691"/>
      <c r="GL51" s="691"/>
      <c r="GM51" s="691"/>
      <c r="GN51" s="691"/>
      <c r="GO51" s="692"/>
      <c r="GR51" s="340"/>
      <c r="GS51" s="340"/>
      <c r="GT51" s="348"/>
      <c r="GU51" s="349"/>
      <c r="GV51" s="350"/>
      <c r="GW51" s="351"/>
      <c r="GX51" s="352"/>
      <c r="GY51" s="342"/>
      <c r="GZ51" s="691"/>
      <c r="HA51" s="691"/>
      <c r="HB51" s="691"/>
      <c r="HC51" s="691"/>
      <c r="HD51" s="691"/>
      <c r="HE51" s="691"/>
      <c r="HF51" s="691"/>
      <c r="HG51" s="691"/>
      <c r="HH51" s="692"/>
      <c r="HK51" s="340"/>
      <c r="HL51" s="340"/>
      <c r="HM51" s="348"/>
      <c r="HN51" s="349"/>
      <c r="HO51" s="350"/>
      <c r="HP51" s="351"/>
      <c r="HQ51" s="352"/>
      <c r="HR51" s="342"/>
      <c r="HS51" s="691"/>
      <c r="HT51" s="691"/>
      <c r="HU51" s="691"/>
      <c r="HV51" s="691"/>
      <c r="HW51" s="691"/>
      <c r="HX51" s="691"/>
      <c r="HY51" s="691"/>
      <c r="HZ51" s="691"/>
      <c r="IA51" s="692"/>
      <c r="ID51" s="340"/>
      <c r="IE51" s="340"/>
      <c r="IF51" s="348"/>
      <c r="IG51" s="349"/>
      <c r="IH51" s="350"/>
      <c r="II51" s="351"/>
      <c r="IJ51" s="352"/>
      <c r="IK51" s="342"/>
      <c r="IL51" s="691"/>
      <c r="IM51" s="691"/>
      <c r="IN51" s="691"/>
      <c r="IO51" s="691"/>
      <c r="IP51" s="691"/>
      <c r="IQ51" s="691"/>
      <c r="IR51" s="691"/>
      <c r="IS51" s="691"/>
      <c r="IT51" s="692"/>
      <c r="IV51" s="340"/>
      <c r="IW51" s="340"/>
      <c r="IX51" s="348"/>
      <c r="IY51" s="349"/>
      <c r="IZ51" s="350"/>
      <c r="JA51" s="351"/>
      <c r="JB51" s="352"/>
      <c r="JC51" s="342"/>
      <c r="JD51" s="342"/>
      <c r="JE51" s="691"/>
      <c r="JF51" s="691"/>
      <c r="JG51" s="691"/>
      <c r="JH51" s="691"/>
      <c r="JI51" s="691"/>
      <c r="JJ51" s="691"/>
      <c r="JK51" s="691"/>
      <c r="JL51" s="691"/>
      <c r="JM51" s="692"/>
    </row>
    <row r="52" spans="2:273" x14ac:dyDescent="0.25">
      <c r="B52" s="384" t="str">
        <f t="shared" si="366"/>
        <v>NR</v>
      </c>
      <c r="C52" s="407" t="s">
        <v>332</v>
      </c>
      <c r="D52" s="408" t="s">
        <v>333</v>
      </c>
      <c r="E52" s="408" t="s">
        <v>248</v>
      </c>
      <c r="F52" s="707"/>
      <c r="G52" s="409">
        <v>1161</v>
      </c>
      <c r="H52" s="410" t="s">
        <v>241</v>
      </c>
      <c r="I52" s="408">
        <v>6</v>
      </c>
      <c r="J52" s="390">
        <v>0</v>
      </c>
      <c r="K52" s="411">
        <f t="shared" si="325"/>
        <v>0</v>
      </c>
      <c r="N52" s="384" t="str">
        <f t="shared" si="367"/>
        <v>R</v>
      </c>
      <c r="O52" s="407" t="s">
        <v>332</v>
      </c>
      <c r="P52" s="408" t="s">
        <v>333</v>
      </c>
      <c r="Q52" s="408" t="s">
        <v>248</v>
      </c>
      <c r="R52" s="707"/>
      <c r="S52" s="409">
        <v>1161</v>
      </c>
      <c r="T52" s="410" t="s">
        <v>241</v>
      </c>
      <c r="U52" s="408">
        <v>6</v>
      </c>
      <c r="V52" s="390">
        <f>V51</f>
        <v>735000</v>
      </c>
      <c r="W52" s="411">
        <f t="shared" si="326"/>
        <v>4410000</v>
      </c>
      <c r="X52" s="335">
        <f t="shared" si="327"/>
        <v>1</v>
      </c>
      <c r="Y52" s="108">
        <f t="shared" si="328"/>
        <v>1</v>
      </c>
      <c r="Z52" s="108">
        <f t="shared" si="329"/>
        <v>1</v>
      </c>
      <c r="AA52" s="108">
        <f t="shared" si="330"/>
        <v>1</v>
      </c>
      <c r="AB52" s="108">
        <f t="shared" si="331"/>
        <v>1</v>
      </c>
      <c r="AC52" s="108">
        <f t="shared" si="332"/>
        <v>1</v>
      </c>
      <c r="AD52" s="108">
        <f t="shared" si="333"/>
        <v>1</v>
      </c>
      <c r="AE52" s="108">
        <f t="shared" si="334"/>
        <v>1</v>
      </c>
      <c r="AF52" s="108">
        <f t="shared" si="335"/>
        <v>1</v>
      </c>
      <c r="AG52" s="108">
        <f t="shared" si="336"/>
        <v>1</v>
      </c>
      <c r="AH52" s="109">
        <f t="shared" si="337"/>
        <v>4410000</v>
      </c>
      <c r="AI52" s="110">
        <f t="shared" si="338"/>
        <v>0</v>
      </c>
      <c r="AL52" s="469" t="str">
        <f t="shared" si="339"/>
        <v>NR</v>
      </c>
      <c r="AM52" s="492" t="s">
        <v>332</v>
      </c>
      <c r="AN52" s="485" t="s">
        <v>333</v>
      </c>
      <c r="AO52" s="485" t="s">
        <v>248</v>
      </c>
      <c r="AP52" s="730"/>
      <c r="AQ52" s="493">
        <v>1161</v>
      </c>
      <c r="AR52" s="494" t="s">
        <v>241</v>
      </c>
      <c r="AS52" s="485">
        <v>6</v>
      </c>
      <c r="AT52" s="475">
        <v>202886.75</v>
      </c>
      <c r="AU52" s="495">
        <f t="shared" si="340"/>
        <v>1217320.5</v>
      </c>
      <c r="AV52" s="335">
        <f t="shared" si="341"/>
        <v>1</v>
      </c>
      <c r="AW52" s="108">
        <f t="shared" si="342"/>
        <v>1</v>
      </c>
      <c r="AX52" s="108">
        <f t="shared" si="343"/>
        <v>1</v>
      </c>
      <c r="AY52" s="108">
        <f t="shared" si="344"/>
        <v>1</v>
      </c>
      <c r="AZ52" s="108">
        <f t="shared" si="345"/>
        <v>1</v>
      </c>
      <c r="BA52" s="108">
        <f t="shared" si="346"/>
        <v>1</v>
      </c>
      <c r="BB52" s="108">
        <f t="shared" si="347"/>
        <v>1</v>
      </c>
      <c r="BC52" s="108">
        <f t="shared" si="348"/>
        <v>1</v>
      </c>
      <c r="BD52" s="108">
        <f t="shared" si="349"/>
        <v>1</v>
      </c>
      <c r="BE52" s="108">
        <f t="shared" si="350"/>
        <v>1</v>
      </c>
      <c r="BF52" s="109">
        <f t="shared" si="351"/>
        <v>1217321</v>
      </c>
      <c r="BG52" s="110">
        <f t="shared" si="352"/>
        <v>-0.5</v>
      </c>
      <c r="BJ52" s="384" t="str">
        <f t="shared" si="368"/>
        <v>NR</v>
      </c>
      <c r="BK52" s="407" t="s">
        <v>332</v>
      </c>
      <c r="BL52" s="408" t="s">
        <v>333</v>
      </c>
      <c r="BM52" s="408" t="s">
        <v>248</v>
      </c>
      <c r="BN52" s="707"/>
      <c r="BO52" s="409">
        <v>1161</v>
      </c>
      <c r="BP52" s="410" t="s">
        <v>241</v>
      </c>
      <c r="BQ52" s="408">
        <v>6</v>
      </c>
      <c r="BR52" s="390">
        <v>280000</v>
      </c>
      <c r="BS52" s="411">
        <f t="shared" si="353"/>
        <v>1680000</v>
      </c>
      <c r="BT52" s="335">
        <f t="shared" si="354"/>
        <v>1</v>
      </c>
      <c r="BU52" s="108">
        <f t="shared" si="355"/>
        <v>1</v>
      </c>
      <c r="BV52" s="108">
        <f t="shared" si="356"/>
        <v>1</v>
      </c>
      <c r="BW52" s="108">
        <f t="shared" si="357"/>
        <v>1</v>
      </c>
      <c r="BX52" s="108">
        <f t="shared" si="358"/>
        <v>1</v>
      </c>
      <c r="BY52" s="108">
        <f t="shared" si="359"/>
        <v>1</v>
      </c>
      <c r="BZ52" s="108">
        <f t="shared" si="360"/>
        <v>1</v>
      </c>
      <c r="CA52" s="108">
        <f t="shared" si="361"/>
        <v>1</v>
      </c>
      <c r="CB52" s="108">
        <f t="shared" si="362"/>
        <v>1</v>
      </c>
      <c r="CC52" s="108">
        <f t="shared" si="363"/>
        <v>1</v>
      </c>
      <c r="CD52" s="109">
        <f t="shared" si="364"/>
        <v>1680000</v>
      </c>
      <c r="CE52" s="110">
        <f t="shared" si="365"/>
        <v>0</v>
      </c>
      <c r="CH52" s="340"/>
      <c r="CI52" s="340"/>
      <c r="CJ52" s="348"/>
      <c r="CK52" s="354"/>
      <c r="CL52" s="355"/>
      <c r="CM52" s="356"/>
      <c r="CN52" s="357"/>
      <c r="CO52" s="338"/>
      <c r="CP52" s="691"/>
      <c r="CQ52" s="691"/>
      <c r="CR52" s="691"/>
      <c r="CS52" s="691"/>
      <c r="CT52" s="691"/>
      <c r="CU52" s="691"/>
      <c r="CV52" s="691"/>
      <c r="CW52" s="691"/>
      <c r="CX52" s="692"/>
      <c r="DA52" s="340"/>
      <c r="DB52" s="340"/>
      <c r="DC52" s="348"/>
      <c r="DD52" s="354"/>
      <c r="DE52" s="355"/>
      <c r="DF52" s="356"/>
      <c r="DG52" s="357"/>
      <c r="DH52" s="338"/>
      <c r="DI52" s="691"/>
      <c r="DJ52" s="691"/>
      <c r="DK52" s="691"/>
      <c r="DL52" s="691"/>
      <c r="DM52" s="691"/>
      <c r="DN52" s="691"/>
      <c r="DO52" s="691"/>
      <c r="DP52" s="691"/>
      <c r="DQ52" s="692"/>
      <c r="DT52" s="340"/>
      <c r="DU52" s="340"/>
      <c r="DV52" s="348"/>
      <c r="DW52" s="354"/>
      <c r="DX52" s="355"/>
      <c r="DY52" s="356"/>
      <c r="DZ52" s="357"/>
      <c r="EA52" s="338"/>
      <c r="EB52" s="691"/>
      <c r="EC52" s="691"/>
      <c r="ED52" s="691"/>
      <c r="EE52" s="691"/>
      <c r="EF52" s="691"/>
      <c r="EG52" s="691"/>
      <c r="EH52" s="691"/>
      <c r="EI52" s="691"/>
      <c r="EJ52" s="692"/>
      <c r="EM52" s="340"/>
      <c r="EN52" s="340"/>
      <c r="EO52" s="348"/>
      <c r="EP52" s="354"/>
      <c r="EQ52" s="355"/>
      <c r="ER52" s="356"/>
      <c r="ES52" s="357"/>
      <c r="ET52" s="338"/>
      <c r="EU52" s="691"/>
      <c r="EV52" s="691"/>
      <c r="EW52" s="691"/>
      <c r="EX52" s="691"/>
      <c r="EY52" s="691"/>
      <c r="EZ52" s="691"/>
      <c r="FA52" s="691"/>
      <c r="FB52" s="691"/>
      <c r="FC52" s="692"/>
      <c r="FF52" s="340"/>
      <c r="FG52" s="340"/>
      <c r="FH52" s="348"/>
      <c r="FI52" s="354"/>
      <c r="FJ52" s="355"/>
      <c r="FK52" s="356"/>
      <c r="FL52" s="357"/>
      <c r="FM52" s="338"/>
      <c r="FN52" s="691"/>
      <c r="FO52" s="691"/>
      <c r="FP52" s="691"/>
      <c r="FQ52" s="691"/>
      <c r="FR52" s="691"/>
      <c r="FS52" s="691"/>
      <c r="FT52" s="691"/>
      <c r="FU52" s="691"/>
      <c r="FV52" s="692"/>
      <c r="FY52" s="340"/>
      <c r="FZ52" s="340"/>
      <c r="GA52" s="348"/>
      <c r="GB52" s="354"/>
      <c r="GC52" s="355"/>
      <c r="GD52" s="356"/>
      <c r="GE52" s="357"/>
      <c r="GF52" s="338"/>
      <c r="GG52" s="691"/>
      <c r="GH52" s="691"/>
      <c r="GI52" s="691"/>
      <c r="GJ52" s="691"/>
      <c r="GK52" s="691"/>
      <c r="GL52" s="691"/>
      <c r="GM52" s="691"/>
      <c r="GN52" s="691"/>
      <c r="GO52" s="692"/>
      <c r="GR52" s="340"/>
      <c r="GS52" s="340"/>
      <c r="GT52" s="348"/>
      <c r="GU52" s="354"/>
      <c r="GV52" s="355"/>
      <c r="GW52" s="356"/>
      <c r="GX52" s="357"/>
      <c r="GY52" s="338"/>
      <c r="GZ52" s="691"/>
      <c r="HA52" s="691"/>
      <c r="HB52" s="691"/>
      <c r="HC52" s="691"/>
      <c r="HD52" s="691"/>
      <c r="HE52" s="691"/>
      <c r="HF52" s="691"/>
      <c r="HG52" s="691"/>
      <c r="HH52" s="692"/>
      <c r="HK52" s="340"/>
      <c r="HL52" s="340"/>
      <c r="HM52" s="348"/>
      <c r="HN52" s="354"/>
      <c r="HO52" s="355"/>
      <c r="HP52" s="356"/>
      <c r="HQ52" s="357"/>
      <c r="HR52" s="338"/>
      <c r="HS52" s="691"/>
      <c r="HT52" s="691"/>
      <c r="HU52" s="691"/>
      <c r="HV52" s="691"/>
      <c r="HW52" s="691"/>
      <c r="HX52" s="691"/>
      <c r="HY52" s="691"/>
      <c r="HZ52" s="691"/>
      <c r="IA52" s="692"/>
      <c r="ID52" s="340"/>
      <c r="IE52" s="340"/>
      <c r="IF52" s="348"/>
      <c r="IG52" s="354"/>
      <c r="IH52" s="355"/>
      <c r="II52" s="356"/>
      <c r="IJ52" s="357"/>
      <c r="IK52" s="338"/>
      <c r="IL52" s="691"/>
      <c r="IM52" s="691"/>
      <c r="IN52" s="691"/>
      <c r="IO52" s="691"/>
      <c r="IP52" s="691"/>
      <c r="IQ52" s="691"/>
      <c r="IR52" s="691"/>
      <c r="IS52" s="691"/>
      <c r="IT52" s="692"/>
      <c r="IV52" s="340"/>
      <c r="IW52" s="340"/>
      <c r="IX52" s="348"/>
      <c r="IY52" s="354"/>
      <c r="IZ52" s="355"/>
      <c r="JA52" s="356"/>
      <c r="JB52" s="357"/>
      <c r="JC52" s="338"/>
      <c r="JD52" s="338"/>
      <c r="JE52" s="691"/>
      <c r="JF52" s="691"/>
      <c r="JG52" s="691"/>
      <c r="JH52" s="691"/>
      <c r="JI52" s="691"/>
      <c r="JJ52" s="691"/>
      <c r="JK52" s="691"/>
      <c r="JL52" s="691"/>
      <c r="JM52" s="692"/>
    </row>
    <row r="53" spans="2:273" x14ac:dyDescent="0.25">
      <c r="B53" s="384" t="str">
        <f t="shared" si="366"/>
        <v>NR</v>
      </c>
      <c r="C53" s="407" t="s">
        <v>334</v>
      </c>
      <c r="D53" s="408" t="s">
        <v>335</v>
      </c>
      <c r="E53" s="408" t="s">
        <v>248</v>
      </c>
      <c r="F53" s="707"/>
      <c r="G53" s="409">
        <v>600</v>
      </c>
      <c r="H53" s="410" t="s">
        <v>241</v>
      </c>
      <c r="I53" s="408">
        <v>6</v>
      </c>
      <c r="J53" s="390">
        <v>0</v>
      </c>
      <c r="K53" s="411">
        <f t="shared" si="325"/>
        <v>0</v>
      </c>
      <c r="N53" s="384" t="str">
        <f t="shared" si="367"/>
        <v>R</v>
      </c>
      <c r="O53" s="407" t="s">
        <v>334</v>
      </c>
      <c r="P53" s="408" t="s">
        <v>335</v>
      </c>
      <c r="Q53" s="408" t="s">
        <v>248</v>
      </c>
      <c r="R53" s="707"/>
      <c r="S53" s="409">
        <v>600</v>
      </c>
      <c r="T53" s="410" t="s">
        <v>241</v>
      </c>
      <c r="U53" s="408">
        <v>6</v>
      </c>
      <c r="V53" s="390">
        <f>V46</f>
        <v>735000</v>
      </c>
      <c r="W53" s="411">
        <f t="shared" si="326"/>
        <v>4410000</v>
      </c>
      <c r="X53" s="335">
        <f t="shared" si="327"/>
        <v>1</v>
      </c>
      <c r="Y53" s="108">
        <f t="shared" si="328"/>
        <v>1</v>
      </c>
      <c r="Z53" s="108">
        <f t="shared" si="329"/>
        <v>1</v>
      </c>
      <c r="AA53" s="108">
        <f t="shared" si="330"/>
        <v>1</v>
      </c>
      <c r="AB53" s="108">
        <f t="shared" si="331"/>
        <v>1</v>
      </c>
      <c r="AC53" s="108">
        <f t="shared" si="332"/>
        <v>1</v>
      </c>
      <c r="AD53" s="108">
        <f t="shared" si="333"/>
        <v>1</v>
      </c>
      <c r="AE53" s="108">
        <f t="shared" si="334"/>
        <v>1</v>
      </c>
      <c r="AF53" s="108">
        <f t="shared" si="335"/>
        <v>1</v>
      </c>
      <c r="AG53" s="108">
        <f t="shared" si="336"/>
        <v>1</v>
      </c>
      <c r="AH53" s="109">
        <f t="shared" si="337"/>
        <v>4410000</v>
      </c>
      <c r="AI53" s="110">
        <f t="shared" si="338"/>
        <v>0</v>
      </c>
      <c r="AL53" s="469" t="str">
        <f t="shared" si="339"/>
        <v>NR</v>
      </c>
      <c r="AM53" s="492" t="s">
        <v>334</v>
      </c>
      <c r="AN53" s="485" t="s">
        <v>335</v>
      </c>
      <c r="AO53" s="485" t="s">
        <v>248</v>
      </c>
      <c r="AP53" s="730"/>
      <c r="AQ53" s="493">
        <v>600</v>
      </c>
      <c r="AR53" s="494" t="s">
        <v>241</v>
      </c>
      <c r="AS53" s="485">
        <v>6</v>
      </c>
      <c r="AT53" s="475">
        <v>159895.44999999998</v>
      </c>
      <c r="AU53" s="495">
        <f t="shared" si="340"/>
        <v>959372.7</v>
      </c>
      <c r="AV53" s="335">
        <f t="shared" si="341"/>
        <v>1</v>
      </c>
      <c r="AW53" s="108">
        <f t="shared" si="342"/>
        <v>1</v>
      </c>
      <c r="AX53" s="108">
        <f t="shared" si="343"/>
        <v>1</v>
      </c>
      <c r="AY53" s="108">
        <f t="shared" si="344"/>
        <v>1</v>
      </c>
      <c r="AZ53" s="108">
        <f t="shared" si="345"/>
        <v>1</v>
      </c>
      <c r="BA53" s="108">
        <f t="shared" si="346"/>
        <v>1</v>
      </c>
      <c r="BB53" s="108">
        <f t="shared" si="347"/>
        <v>1</v>
      </c>
      <c r="BC53" s="108">
        <f t="shared" si="348"/>
        <v>1</v>
      </c>
      <c r="BD53" s="108">
        <f t="shared" si="349"/>
        <v>1</v>
      </c>
      <c r="BE53" s="108">
        <f t="shared" si="350"/>
        <v>1</v>
      </c>
      <c r="BF53" s="109">
        <f t="shared" si="351"/>
        <v>959373</v>
      </c>
      <c r="BG53" s="110">
        <f t="shared" si="352"/>
        <v>-0.30000000004656613</v>
      </c>
      <c r="BJ53" s="384" t="str">
        <f t="shared" si="368"/>
        <v>NR</v>
      </c>
      <c r="BK53" s="407" t="s">
        <v>334</v>
      </c>
      <c r="BL53" s="408" t="s">
        <v>335</v>
      </c>
      <c r="BM53" s="408" t="s">
        <v>248</v>
      </c>
      <c r="BN53" s="707"/>
      <c r="BO53" s="409">
        <v>600</v>
      </c>
      <c r="BP53" s="410" t="s">
        <v>241</v>
      </c>
      <c r="BQ53" s="408">
        <v>6</v>
      </c>
      <c r="BR53" s="390">
        <v>280000</v>
      </c>
      <c r="BS53" s="411">
        <f t="shared" si="353"/>
        <v>1680000</v>
      </c>
      <c r="BT53" s="335">
        <f t="shared" si="354"/>
        <v>1</v>
      </c>
      <c r="BU53" s="108">
        <f t="shared" si="355"/>
        <v>1</v>
      </c>
      <c r="BV53" s="108">
        <f t="shared" si="356"/>
        <v>1</v>
      </c>
      <c r="BW53" s="108">
        <f t="shared" si="357"/>
        <v>1</v>
      </c>
      <c r="BX53" s="108">
        <f t="shared" si="358"/>
        <v>1</v>
      </c>
      <c r="BY53" s="108">
        <f t="shared" si="359"/>
        <v>1</v>
      </c>
      <c r="BZ53" s="108">
        <f t="shared" si="360"/>
        <v>1</v>
      </c>
      <c r="CA53" s="108">
        <f t="shared" si="361"/>
        <v>1</v>
      </c>
      <c r="CB53" s="108">
        <f t="shared" si="362"/>
        <v>1</v>
      </c>
      <c r="CC53" s="108">
        <f t="shared" si="363"/>
        <v>1</v>
      </c>
      <c r="CD53" s="109">
        <f t="shared" si="364"/>
        <v>1680000</v>
      </c>
      <c r="CE53" s="110">
        <f t="shared" si="365"/>
        <v>0</v>
      </c>
      <c r="CH53" s="358"/>
      <c r="CI53" s="358"/>
      <c r="CJ53" s="359"/>
      <c r="CK53" s="339"/>
      <c r="CL53" s="360"/>
      <c r="CM53" s="361"/>
      <c r="CN53" s="362"/>
      <c r="CO53" s="338"/>
      <c r="CP53" s="335">
        <f t="shared" ref="CP53" si="389">IFERROR(IF(EXACT(VLOOKUP(CI53,OFERTA_0,1,FALSE),CI53),1,0),0)</f>
        <v>0</v>
      </c>
      <c r="CQ53" s="108">
        <f>IFERROR(IF(EXACT(VLOOKUP(CI53,OFERTA_0,2,FALSE),CJ53),1,0),0)</f>
        <v>0</v>
      </c>
      <c r="CR53" s="108">
        <f>IFERROR(IF(EXACT(VLOOKUP(CI53,OFERTA_0,3,FALSE),CK53),1,0),0)</f>
        <v>0</v>
      </c>
      <c r="CS53" s="108">
        <f>IFERROR(IF(EXACT(VLOOKUP(CI53,OFERTA_0,4,FALSE),CL53),1,0),0)</f>
        <v>0</v>
      </c>
      <c r="CT53" s="108">
        <f>IFERROR(IF(CM53&lt;=0,0,1),0)</f>
        <v>0</v>
      </c>
      <c r="CU53" s="108">
        <f>IFERROR(IF(CN53&lt;=0,0,1),0)</f>
        <v>0</v>
      </c>
      <c r="CV53" s="108">
        <f>PRODUCT(CP53:CU53)</f>
        <v>0</v>
      </c>
      <c r="CW53" s="109">
        <f>ROUND(CN53,0)</f>
        <v>0</v>
      </c>
      <c r="CX53" s="110">
        <f>CN53-CW53</f>
        <v>0</v>
      </c>
      <c r="DA53" s="358"/>
      <c r="DB53" s="358"/>
      <c r="DC53" s="359"/>
      <c r="DD53" s="339"/>
      <c r="DE53" s="360"/>
      <c r="DF53" s="361"/>
      <c r="DG53" s="362"/>
      <c r="DH53" s="338"/>
      <c r="DI53" s="335">
        <f t="shared" ref="DI53" si="390">IFERROR(IF(EXACT(VLOOKUP(DB53,OFERTA_0,1,FALSE),DB53),1,0),0)</f>
        <v>0</v>
      </c>
      <c r="DJ53" s="108">
        <f>IFERROR(IF(EXACT(VLOOKUP(DB53,OFERTA_0,2,FALSE),DC53),1,0),0)</f>
        <v>0</v>
      </c>
      <c r="DK53" s="108">
        <f>IFERROR(IF(EXACT(VLOOKUP(DB53,OFERTA_0,3,FALSE),DD53),1,0),0)</f>
        <v>0</v>
      </c>
      <c r="DL53" s="108">
        <f>IFERROR(IF(EXACT(VLOOKUP(DB53,OFERTA_0,4,FALSE),DE53),1,0),0)</f>
        <v>0</v>
      </c>
      <c r="DM53" s="108">
        <f>IFERROR(IF(DF53&lt;=0,0,1),0)</f>
        <v>0</v>
      </c>
      <c r="DN53" s="108">
        <f>IFERROR(IF(DG53&lt;=0,0,1),0)</f>
        <v>0</v>
      </c>
      <c r="DO53" s="108">
        <f>PRODUCT(DI53:DN53)</f>
        <v>0</v>
      </c>
      <c r="DP53" s="109">
        <f>ROUND(DG53,0)</f>
        <v>0</v>
      </c>
      <c r="DQ53" s="110">
        <f>DG53-DP53</f>
        <v>0</v>
      </c>
      <c r="DT53" s="358"/>
      <c r="DU53" s="358"/>
      <c r="DV53" s="359"/>
      <c r="DW53" s="339"/>
      <c r="DX53" s="360"/>
      <c r="DY53" s="361"/>
      <c r="DZ53" s="362"/>
      <c r="EA53" s="338"/>
      <c r="EB53" s="335">
        <f t="shared" ref="EB53" si="391">IFERROR(IF(EXACT(VLOOKUP(DU53,OFERTA_0,1,FALSE),DU53),1,0),0)</f>
        <v>0</v>
      </c>
      <c r="EC53" s="108">
        <f>IFERROR(IF(EXACT(VLOOKUP(DU53,OFERTA_0,2,FALSE),DV53),1,0),0)</f>
        <v>0</v>
      </c>
      <c r="ED53" s="108">
        <f>IFERROR(IF(EXACT(VLOOKUP(DU53,OFERTA_0,3,FALSE),DW53),1,0),0)</f>
        <v>0</v>
      </c>
      <c r="EE53" s="108">
        <f>IFERROR(IF(EXACT(VLOOKUP(DU53,OFERTA_0,4,FALSE),DX53),1,0),0)</f>
        <v>0</v>
      </c>
      <c r="EF53" s="108">
        <f>IFERROR(IF(DY53&lt;=0,0,1),0)</f>
        <v>0</v>
      </c>
      <c r="EG53" s="108">
        <f>IFERROR(IF(DZ53&lt;=0,0,1),0)</f>
        <v>0</v>
      </c>
      <c r="EH53" s="108">
        <f>PRODUCT(EB53:EG53)</f>
        <v>0</v>
      </c>
      <c r="EI53" s="109">
        <f>ROUND(DZ53,0)</f>
        <v>0</v>
      </c>
      <c r="EJ53" s="110">
        <f>DZ53-EI53</f>
        <v>0</v>
      </c>
      <c r="EM53" s="358"/>
      <c r="EN53" s="358"/>
      <c r="EO53" s="359"/>
      <c r="EP53" s="339"/>
      <c r="EQ53" s="360"/>
      <c r="ER53" s="361"/>
      <c r="ES53" s="362"/>
      <c r="ET53" s="338"/>
      <c r="EU53" s="335">
        <f t="shared" ref="EU53" si="392">IFERROR(IF(EXACT(VLOOKUP(EN53,OFERTA_0,1,FALSE),EN53),1,0),0)</f>
        <v>0</v>
      </c>
      <c r="EV53" s="108">
        <f>IFERROR(IF(EXACT(VLOOKUP(EN53,OFERTA_0,2,FALSE),EO53),1,0),0)</f>
        <v>0</v>
      </c>
      <c r="EW53" s="108">
        <f>IFERROR(IF(EXACT(VLOOKUP(EN53,OFERTA_0,3,FALSE),EP53),1,0),0)</f>
        <v>0</v>
      </c>
      <c r="EX53" s="108">
        <f>IFERROR(IF(EXACT(VLOOKUP(EN53,OFERTA_0,4,FALSE),EQ53),1,0),0)</f>
        <v>0</v>
      </c>
      <c r="EY53" s="108">
        <f>IFERROR(IF(ER53&lt;=0,0,1),0)</f>
        <v>0</v>
      </c>
      <c r="EZ53" s="108">
        <f>IFERROR(IF(ES53&lt;=0,0,1),0)</f>
        <v>0</v>
      </c>
      <c r="FA53" s="108">
        <f>PRODUCT(EU53:EZ53)</f>
        <v>0</v>
      </c>
      <c r="FB53" s="109">
        <f>ROUND(ES53,0)</f>
        <v>0</v>
      </c>
      <c r="FC53" s="110">
        <f>ES53-FB53</f>
        <v>0</v>
      </c>
      <c r="FF53" s="358"/>
      <c r="FG53" s="358"/>
      <c r="FH53" s="359"/>
      <c r="FI53" s="339"/>
      <c r="FJ53" s="360"/>
      <c r="FK53" s="361"/>
      <c r="FL53" s="362"/>
      <c r="FM53" s="338"/>
      <c r="FN53" s="335">
        <f t="shared" ref="FN53" si="393">IFERROR(IF(EXACT(VLOOKUP(FG53,OFERTA_0,1,FALSE),FG53),1,0),0)</f>
        <v>0</v>
      </c>
      <c r="FO53" s="108">
        <f>IFERROR(IF(EXACT(VLOOKUP(FG53,OFERTA_0,2,FALSE),FH53),1,0),0)</f>
        <v>0</v>
      </c>
      <c r="FP53" s="108">
        <f>IFERROR(IF(EXACT(VLOOKUP(FG53,OFERTA_0,3,FALSE),FI53),1,0),0)</f>
        <v>0</v>
      </c>
      <c r="FQ53" s="108">
        <f>IFERROR(IF(EXACT(VLOOKUP(FG53,OFERTA_0,4,FALSE),FJ53),1,0),0)</f>
        <v>0</v>
      </c>
      <c r="FR53" s="108">
        <f>IFERROR(IF(FK53&lt;=0,0,1),0)</f>
        <v>0</v>
      </c>
      <c r="FS53" s="108">
        <f>IFERROR(IF(FL53&lt;=0,0,1),0)</f>
        <v>0</v>
      </c>
      <c r="FT53" s="108">
        <f>PRODUCT(FN53:FS53)</f>
        <v>0</v>
      </c>
      <c r="FU53" s="109">
        <f>ROUND(FL53,0)</f>
        <v>0</v>
      </c>
      <c r="FV53" s="110">
        <f>FL53-FU53</f>
        <v>0</v>
      </c>
      <c r="FY53" s="358"/>
      <c r="FZ53" s="358"/>
      <c r="GA53" s="359"/>
      <c r="GB53" s="339"/>
      <c r="GC53" s="360"/>
      <c r="GD53" s="361"/>
      <c r="GE53" s="362"/>
      <c r="GF53" s="338"/>
      <c r="GG53" s="335">
        <f t="shared" ref="GG53" si="394">IFERROR(IF(EXACT(VLOOKUP(FZ53,OFERTA_0,1,FALSE),FZ53),1,0),0)</f>
        <v>0</v>
      </c>
      <c r="GH53" s="108">
        <f>IFERROR(IF(EXACT(VLOOKUP(FZ53,OFERTA_0,2,FALSE),GA53),1,0),0)</f>
        <v>0</v>
      </c>
      <c r="GI53" s="108">
        <f>IFERROR(IF(EXACT(VLOOKUP(FZ53,OFERTA_0,3,FALSE),GB53),1,0),0)</f>
        <v>0</v>
      </c>
      <c r="GJ53" s="108">
        <f>IFERROR(IF(EXACT(VLOOKUP(FZ53,OFERTA_0,4,FALSE),GC53),1,0),0)</f>
        <v>0</v>
      </c>
      <c r="GK53" s="108">
        <f>IFERROR(IF(GD53&lt;=0,0,1),0)</f>
        <v>0</v>
      </c>
      <c r="GL53" s="108">
        <f>IFERROR(IF(GE53&lt;=0,0,1),0)</f>
        <v>0</v>
      </c>
      <c r="GM53" s="108">
        <f>PRODUCT(GG53:GL53)</f>
        <v>0</v>
      </c>
      <c r="GN53" s="109">
        <f>ROUND(GE53,0)</f>
        <v>0</v>
      </c>
      <c r="GO53" s="110">
        <f>GE53-GN53</f>
        <v>0</v>
      </c>
      <c r="GR53" s="358"/>
      <c r="GS53" s="358"/>
      <c r="GT53" s="359"/>
      <c r="GU53" s="339"/>
      <c r="GV53" s="360"/>
      <c r="GW53" s="361"/>
      <c r="GX53" s="362"/>
      <c r="GY53" s="338"/>
      <c r="GZ53" s="335">
        <f t="shared" ref="GZ53" si="395">IFERROR(IF(EXACT(VLOOKUP(GS53,OFERTA_0,1,FALSE),GS53),1,0),0)</f>
        <v>0</v>
      </c>
      <c r="HA53" s="108">
        <f>IFERROR(IF(EXACT(VLOOKUP(GS53,OFERTA_0,2,FALSE),GT53),1,0),0)</f>
        <v>0</v>
      </c>
      <c r="HB53" s="108">
        <f>IFERROR(IF(EXACT(VLOOKUP(GS53,OFERTA_0,3,FALSE),GU53),1,0),0)</f>
        <v>0</v>
      </c>
      <c r="HC53" s="108">
        <f>IFERROR(IF(EXACT(VLOOKUP(GS53,OFERTA_0,4,FALSE),GV53),1,0),0)</f>
        <v>0</v>
      </c>
      <c r="HD53" s="108">
        <f>IFERROR(IF(GW53&lt;=0,0,1),0)</f>
        <v>0</v>
      </c>
      <c r="HE53" s="108">
        <f>IFERROR(IF(GX53&lt;=0,0,1),0)</f>
        <v>0</v>
      </c>
      <c r="HF53" s="108">
        <f>PRODUCT(GZ53:HE53)</f>
        <v>0</v>
      </c>
      <c r="HG53" s="109">
        <f>ROUND(GX53,0)</f>
        <v>0</v>
      </c>
      <c r="HH53" s="110">
        <f>GX53-HG53</f>
        <v>0</v>
      </c>
      <c r="HK53" s="358"/>
      <c r="HL53" s="358"/>
      <c r="HM53" s="359"/>
      <c r="HN53" s="339"/>
      <c r="HO53" s="360"/>
      <c r="HP53" s="361"/>
      <c r="HQ53" s="362"/>
      <c r="HR53" s="338"/>
      <c r="HS53" s="335">
        <f t="shared" ref="HS53" si="396">IFERROR(IF(EXACT(VLOOKUP(HL53,OFERTA_0,1,FALSE),HL53),1,0),0)</f>
        <v>0</v>
      </c>
      <c r="HT53" s="108">
        <f>IFERROR(IF(EXACT(VLOOKUP(HL53,OFERTA_0,2,FALSE),HM53),1,0),0)</f>
        <v>0</v>
      </c>
      <c r="HU53" s="108">
        <f>IFERROR(IF(EXACT(VLOOKUP(HL53,OFERTA_0,3,FALSE),HN53),1,0),0)</f>
        <v>0</v>
      </c>
      <c r="HV53" s="108">
        <f>IFERROR(IF(EXACT(VLOOKUP(HL53,OFERTA_0,4,FALSE),HO53),1,0),0)</f>
        <v>0</v>
      </c>
      <c r="HW53" s="108">
        <f>IFERROR(IF(HP53&lt;=0,0,1),0)</f>
        <v>0</v>
      </c>
      <c r="HX53" s="108">
        <f>IFERROR(IF(HQ53&lt;=0,0,1),0)</f>
        <v>0</v>
      </c>
      <c r="HY53" s="108">
        <f>PRODUCT(HS53:HX53)</f>
        <v>0</v>
      </c>
      <c r="HZ53" s="109">
        <f>ROUND(HQ53,0)</f>
        <v>0</v>
      </c>
      <c r="IA53" s="110">
        <f>HQ53-HZ53</f>
        <v>0</v>
      </c>
      <c r="ID53" s="358"/>
      <c r="IE53" s="358"/>
      <c r="IF53" s="359"/>
      <c r="IG53" s="339"/>
      <c r="IH53" s="360"/>
      <c r="II53" s="361"/>
      <c r="IJ53" s="362"/>
      <c r="IK53" s="338"/>
      <c r="IL53" s="335">
        <f t="shared" ref="IL53" si="397">IFERROR(IF(EXACT(VLOOKUP(IE53,OFERTA_0,1,FALSE),IE53),1,0),0)</f>
        <v>0</v>
      </c>
      <c r="IM53" s="108">
        <f>IFERROR(IF(EXACT(VLOOKUP(IE53,OFERTA_0,2,FALSE),IF53),1,0),0)</f>
        <v>0</v>
      </c>
      <c r="IN53" s="108">
        <f>IFERROR(IF(EXACT(VLOOKUP(IE53,OFERTA_0,3,FALSE),IG53),1,0),0)</f>
        <v>0</v>
      </c>
      <c r="IO53" s="108">
        <f>IFERROR(IF(EXACT(VLOOKUP(IE53,OFERTA_0,4,FALSE),IH53),1,0),0)</f>
        <v>0</v>
      </c>
      <c r="IP53" s="108">
        <f>IFERROR(IF(II53&lt;=0,0,1),0)</f>
        <v>0</v>
      </c>
      <c r="IQ53" s="108">
        <f>IFERROR(IF(IJ53&lt;=0,0,1),0)</f>
        <v>0</v>
      </c>
      <c r="IR53" s="108">
        <f>PRODUCT(IL53:IQ53)</f>
        <v>0</v>
      </c>
      <c r="IS53" s="109">
        <f>ROUND(IJ53,0)</f>
        <v>0</v>
      </c>
      <c r="IT53" s="110">
        <f>IJ53-IS53</f>
        <v>0</v>
      </c>
      <c r="IV53" s="358"/>
      <c r="IW53" s="358"/>
      <c r="IX53" s="359"/>
      <c r="IY53" s="339"/>
      <c r="IZ53" s="360"/>
      <c r="JA53" s="361"/>
      <c r="JB53" s="362"/>
      <c r="JC53" s="338"/>
      <c r="JD53" s="338"/>
      <c r="JE53" s="335">
        <f t="shared" ref="JE53" si="398">IFERROR(IF(EXACT(VLOOKUP(IX53,OFERTA_0,1,FALSE),IX53),1,0),0)</f>
        <v>0</v>
      </c>
      <c r="JF53" s="108">
        <f>IFERROR(IF(EXACT(VLOOKUP(IX53,OFERTA_0,2,FALSE),IY53),1,0),0)</f>
        <v>0</v>
      </c>
      <c r="JG53" s="108">
        <f>IFERROR(IF(EXACT(VLOOKUP(IX53,OFERTA_0,3,FALSE),IZ53),1,0),0)</f>
        <v>0</v>
      </c>
      <c r="JH53" s="108">
        <f>IFERROR(IF(EXACT(VLOOKUP(IX53,OFERTA_0,4,FALSE),JA53),1,0),0)</f>
        <v>0</v>
      </c>
      <c r="JI53" s="108">
        <f>IFERROR(IF(JB53&lt;=0,0,1),0)</f>
        <v>0</v>
      </c>
      <c r="JJ53" s="108">
        <f>IFERROR(IF(JC53&lt;=0,0,1),0)</f>
        <v>0</v>
      </c>
      <c r="JK53" s="108">
        <f>PRODUCT(JE53:JJ53)</f>
        <v>0</v>
      </c>
      <c r="JL53" s="109">
        <f>ROUND(JC53,0)</f>
        <v>0</v>
      </c>
      <c r="JM53" s="110">
        <f>JC53-JL53</f>
        <v>0</v>
      </c>
    </row>
    <row r="54" spans="2:273" x14ac:dyDescent="0.25">
      <c r="B54" s="384" t="str">
        <f t="shared" si="366"/>
        <v>NR</v>
      </c>
      <c r="C54" s="407" t="s">
        <v>336</v>
      </c>
      <c r="D54" s="408" t="s">
        <v>337</v>
      </c>
      <c r="E54" s="408" t="s">
        <v>248</v>
      </c>
      <c r="F54" s="707"/>
      <c r="G54" s="409">
        <v>2260</v>
      </c>
      <c r="H54" s="410" t="s">
        <v>241</v>
      </c>
      <c r="I54" s="408">
        <v>6</v>
      </c>
      <c r="J54" s="390">
        <v>0</v>
      </c>
      <c r="K54" s="411">
        <f t="shared" si="325"/>
        <v>0</v>
      </c>
      <c r="N54" s="384" t="str">
        <f t="shared" si="367"/>
        <v>R</v>
      </c>
      <c r="O54" s="407" t="s">
        <v>336</v>
      </c>
      <c r="P54" s="408" t="s">
        <v>337</v>
      </c>
      <c r="Q54" s="408" t="s">
        <v>248</v>
      </c>
      <c r="R54" s="707"/>
      <c r="S54" s="409">
        <v>2260</v>
      </c>
      <c r="T54" s="410" t="s">
        <v>241</v>
      </c>
      <c r="U54" s="408">
        <v>6</v>
      </c>
      <c r="V54" s="390">
        <f>V49</f>
        <v>735000</v>
      </c>
      <c r="W54" s="411">
        <f t="shared" si="326"/>
        <v>4410000</v>
      </c>
      <c r="X54" s="335">
        <f t="shared" si="327"/>
        <v>1</v>
      </c>
      <c r="Y54" s="108">
        <f t="shared" si="328"/>
        <v>1</v>
      </c>
      <c r="Z54" s="108">
        <f t="shared" si="329"/>
        <v>1</v>
      </c>
      <c r="AA54" s="108">
        <f t="shared" si="330"/>
        <v>1</v>
      </c>
      <c r="AB54" s="108">
        <f t="shared" si="331"/>
        <v>1</v>
      </c>
      <c r="AC54" s="108">
        <f t="shared" si="332"/>
        <v>1</v>
      </c>
      <c r="AD54" s="108">
        <f t="shared" si="333"/>
        <v>1</v>
      </c>
      <c r="AE54" s="108">
        <f t="shared" si="334"/>
        <v>1</v>
      </c>
      <c r="AF54" s="108">
        <f t="shared" si="335"/>
        <v>1</v>
      </c>
      <c r="AG54" s="108">
        <f t="shared" si="336"/>
        <v>1</v>
      </c>
      <c r="AH54" s="109">
        <f t="shared" si="337"/>
        <v>4410000</v>
      </c>
      <c r="AI54" s="110">
        <f t="shared" si="338"/>
        <v>0</v>
      </c>
      <c r="AL54" s="469" t="str">
        <f t="shared" si="339"/>
        <v>NR</v>
      </c>
      <c r="AM54" s="492" t="s">
        <v>336</v>
      </c>
      <c r="AN54" s="485" t="s">
        <v>337</v>
      </c>
      <c r="AO54" s="485" t="s">
        <v>248</v>
      </c>
      <c r="AP54" s="730"/>
      <c r="AQ54" s="493">
        <v>2260</v>
      </c>
      <c r="AR54" s="494" t="s">
        <v>241</v>
      </c>
      <c r="AS54" s="485">
        <v>6</v>
      </c>
      <c r="AT54" s="475">
        <v>279328.5</v>
      </c>
      <c r="AU54" s="495">
        <f t="shared" si="340"/>
        <v>1675971</v>
      </c>
      <c r="AV54" s="335">
        <f t="shared" si="341"/>
        <v>1</v>
      </c>
      <c r="AW54" s="108">
        <f t="shared" si="342"/>
        <v>1</v>
      </c>
      <c r="AX54" s="108">
        <f t="shared" si="343"/>
        <v>1</v>
      </c>
      <c r="AY54" s="108">
        <f t="shared" si="344"/>
        <v>1</v>
      </c>
      <c r="AZ54" s="108">
        <f t="shared" si="345"/>
        <v>1</v>
      </c>
      <c r="BA54" s="108">
        <f t="shared" si="346"/>
        <v>1</v>
      </c>
      <c r="BB54" s="108">
        <f t="shared" si="347"/>
        <v>1</v>
      </c>
      <c r="BC54" s="108">
        <f t="shared" si="348"/>
        <v>1</v>
      </c>
      <c r="BD54" s="108">
        <f t="shared" si="349"/>
        <v>1</v>
      </c>
      <c r="BE54" s="108">
        <f t="shared" si="350"/>
        <v>1</v>
      </c>
      <c r="BF54" s="109">
        <f t="shared" si="351"/>
        <v>1675971</v>
      </c>
      <c r="BG54" s="110">
        <f t="shared" si="352"/>
        <v>0</v>
      </c>
      <c r="BJ54" s="384" t="str">
        <f t="shared" si="368"/>
        <v>NR</v>
      </c>
      <c r="BK54" s="407" t="s">
        <v>336</v>
      </c>
      <c r="BL54" s="408" t="s">
        <v>337</v>
      </c>
      <c r="BM54" s="408" t="s">
        <v>248</v>
      </c>
      <c r="BN54" s="707"/>
      <c r="BO54" s="409">
        <v>2260</v>
      </c>
      <c r="BP54" s="410" t="s">
        <v>241</v>
      </c>
      <c r="BQ54" s="408">
        <v>6</v>
      </c>
      <c r="BR54" s="390">
        <v>280000</v>
      </c>
      <c r="BS54" s="411">
        <f t="shared" si="353"/>
        <v>1680000</v>
      </c>
      <c r="BT54" s="335">
        <f t="shared" si="354"/>
        <v>1</v>
      </c>
      <c r="BU54" s="108">
        <f t="shared" si="355"/>
        <v>1</v>
      </c>
      <c r="BV54" s="108">
        <f t="shared" si="356"/>
        <v>1</v>
      </c>
      <c r="BW54" s="108">
        <f t="shared" si="357"/>
        <v>1</v>
      </c>
      <c r="BX54" s="108">
        <f t="shared" si="358"/>
        <v>1</v>
      </c>
      <c r="BY54" s="108">
        <f t="shared" si="359"/>
        <v>1</v>
      </c>
      <c r="BZ54" s="108">
        <f t="shared" si="360"/>
        <v>1</v>
      </c>
      <c r="CA54" s="108">
        <f t="shared" si="361"/>
        <v>1</v>
      </c>
      <c r="CB54" s="108">
        <f t="shared" si="362"/>
        <v>1</v>
      </c>
      <c r="CC54" s="108">
        <f t="shared" si="363"/>
        <v>1</v>
      </c>
      <c r="CD54" s="109">
        <f t="shared" si="364"/>
        <v>1680000</v>
      </c>
      <c r="CE54" s="110">
        <f t="shared" si="365"/>
        <v>0</v>
      </c>
      <c r="CH54" s="340"/>
      <c r="CI54" s="340"/>
      <c r="CJ54" s="348"/>
      <c r="CK54" s="354"/>
      <c r="CL54" s="355"/>
      <c r="CM54" s="356"/>
      <c r="CN54" s="357"/>
      <c r="CO54" s="338"/>
      <c r="CP54" s="691"/>
      <c r="CQ54" s="691"/>
      <c r="CR54" s="691"/>
      <c r="CS54" s="691"/>
      <c r="CT54" s="691"/>
      <c r="CU54" s="691"/>
      <c r="CV54" s="691"/>
      <c r="CW54" s="691"/>
      <c r="CX54" s="692"/>
      <c r="DA54" s="340"/>
      <c r="DB54" s="340"/>
      <c r="DC54" s="348"/>
      <c r="DD54" s="354"/>
      <c r="DE54" s="355"/>
      <c r="DF54" s="356"/>
      <c r="DG54" s="357"/>
      <c r="DH54" s="338"/>
      <c r="DI54" s="691"/>
      <c r="DJ54" s="691"/>
      <c r="DK54" s="691"/>
      <c r="DL54" s="691"/>
      <c r="DM54" s="691"/>
      <c r="DN54" s="691"/>
      <c r="DO54" s="691"/>
      <c r="DP54" s="691"/>
      <c r="DQ54" s="692"/>
      <c r="DT54" s="340"/>
      <c r="DU54" s="340"/>
      <c r="DV54" s="348"/>
      <c r="DW54" s="354"/>
      <c r="DX54" s="355"/>
      <c r="DY54" s="356"/>
      <c r="DZ54" s="357"/>
      <c r="EA54" s="338"/>
      <c r="EB54" s="691"/>
      <c r="EC54" s="691"/>
      <c r="ED54" s="691"/>
      <c r="EE54" s="691"/>
      <c r="EF54" s="691"/>
      <c r="EG54" s="691"/>
      <c r="EH54" s="691"/>
      <c r="EI54" s="691"/>
      <c r="EJ54" s="692"/>
      <c r="EM54" s="340"/>
      <c r="EN54" s="340"/>
      <c r="EO54" s="348"/>
      <c r="EP54" s="354"/>
      <c r="EQ54" s="355"/>
      <c r="ER54" s="356"/>
      <c r="ES54" s="357"/>
      <c r="ET54" s="338"/>
      <c r="EU54" s="691"/>
      <c r="EV54" s="691"/>
      <c r="EW54" s="691"/>
      <c r="EX54" s="691"/>
      <c r="EY54" s="691"/>
      <c r="EZ54" s="691"/>
      <c r="FA54" s="691"/>
      <c r="FB54" s="691"/>
      <c r="FC54" s="692"/>
      <c r="FF54" s="340"/>
      <c r="FG54" s="340"/>
      <c r="FH54" s="348"/>
      <c r="FI54" s="354"/>
      <c r="FJ54" s="355"/>
      <c r="FK54" s="356"/>
      <c r="FL54" s="357"/>
      <c r="FM54" s="338"/>
      <c r="FN54" s="691"/>
      <c r="FO54" s="691"/>
      <c r="FP54" s="691"/>
      <c r="FQ54" s="691"/>
      <c r="FR54" s="691"/>
      <c r="FS54" s="691"/>
      <c r="FT54" s="691"/>
      <c r="FU54" s="691"/>
      <c r="FV54" s="692"/>
      <c r="FY54" s="340"/>
      <c r="FZ54" s="340"/>
      <c r="GA54" s="348"/>
      <c r="GB54" s="354"/>
      <c r="GC54" s="355"/>
      <c r="GD54" s="356"/>
      <c r="GE54" s="357"/>
      <c r="GF54" s="338"/>
      <c r="GG54" s="691"/>
      <c r="GH54" s="691"/>
      <c r="GI54" s="691"/>
      <c r="GJ54" s="691"/>
      <c r="GK54" s="691"/>
      <c r="GL54" s="691"/>
      <c r="GM54" s="691"/>
      <c r="GN54" s="691"/>
      <c r="GO54" s="692"/>
      <c r="GR54" s="340"/>
      <c r="GS54" s="340"/>
      <c r="GT54" s="348"/>
      <c r="GU54" s="354"/>
      <c r="GV54" s="355"/>
      <c r="GW54" s="356"/>
      <c r="GX54" s="357"/>
      <c r="GY54" s="338"/>
      <c r="GZ54" s="691"/>
      <c r="HA54" s="691"/>
      <c r="HB54" s="691"/>
      <c r="HC54" s="691"/>
      <c r="HD54" s="691"/>
      <c r="HE54" s="691"/>
      <c r="HF54" s="691"/>
      <c r="HG54" s="691"/>
      <c r="HH54" s="692"/>
      <c r="HK54" s="340"/>
      <c r="HL54" s="340"/>
      <c r="HM54" s="348"/>
      <c r="HN54" s="354"/>
      <c r="HO54" s="355"/>
      <c r="HP54" s="356"/>
      <c r="HQ54" s="357"/>
      <c r="HR54" s="338"/>
      <c r="HS54" s="691"/>
      <c r="HT54" s="691"/>
      <c r="HU54" s="691"/>
      <c r="HV54" s="691"/>
      <c r="HW54" s="691"/>
      <c r="HX54" s="691"/>
      <c r="HY54" s="691"/>
      <c r="HZ54" s="691"/>
      <c r="IA54" s="692"/>
      <c r="ID54" s="340"/>
      <c r="IE54" s="340"/>
      <c r="IF54" s="348"/>
      <c r="IG54" s="354"/>
      <c r="IH54" s="355"/>
      <c r="II54" s="356"/>
      <c r="IJ54" s="357"/>
      <c r="IK54" s="338"/>
      <c r="IL54" s="691"/>
      <c r="IM54" s="691"/>
      <c r="IN54" s="691"/>
      <c r="IO54" s="691"/>
      <c r="IP54" s="691"/>
      <c r="IQ54" s="691"/>
      <c r="IR54" s="691"/>
      <c r="IS54" s="691"/>
      <c r="IT54" s="692"/>
      <c r="IV54" s="340"/>
      <c r="IW54" s="340"/>
      <c r="IX54" s="348"/>
      <c r="IY54" s="354"/>
      <c r="IZ54" s="355"/>
      <c r="JA54" s="356"/>
      <c r="JB54" s="357"/>
      <c r="JC54" s="338"/>
      <c r="JD54" s="338"/>
      <c r="JE54" s="691"/>
      <c r="JF54" s="691"/>
      <c r="JG54" s="691"/>
      <c r="JH54" s="691"/>
      <c r="JI54" s="691"/>
      <c r="JJ54" s="691"/>
      <c r="JK54" s="691"/>
      <c r="JL54" s="691"/>
      <c r="JM54" s="692"/>
    </row>
    <row r="55" spans="2:273" ht="31.5" x14ac:dyDescent="0.25">
      <c r="B55" s="384" t="str">
        <f t="shared" si="366"/>
        <v>NR</v>
      </c>
      <c r="C55" s="407" t="s">
        <v>338</v>
      </c>
      <c r="D55" s="408" t="s">
        <v>339</v>
      </c>
      <c r="E55" s="408" t="s">
        <v>248</v>
      </c>
      <c r="F55" s="707"/>
      <c r="G55" s="409">
        <v>8765</v>
      </c>
      <c r="H55" s="410" t="s">
        <v>241</v>
      </c>
      <c r="I55" s="408">
        <v>6</v>
      </c>
      <c r="J55" s="390">
        <v>0</v>
      </c>
      <c r="K55" s="411">
        <f t="shared" si="325"/>
        <v>0</v>
      </c>
      <c r="N55" s="384" t="str">
        <f t="shared" si="367"/>
        <v>R</v>
      </c>
      <c r="O55" s="407" t="s">
        <v>338</v>
      </c>
      <c r="P55" s="408" t="s">
        <v>339</v>
      </c>
      <c r="Q55" s="408" t="s">
        <v>248</v>
      </c>
      <c r="R55" s="707"/>
      <c r="S55" s="409">
        <v>8765</v>
      </c>
      <c r="T55" s="410" t="s">
        <v>241</v>
      </c>
      <c r="U55" s="408">
        <v>6</v>
      </c>
      <c r="V55" s="390">
        <f>V50</f>
        <v>735000</v>
      </c>
      <c r="W55" s="411">
        <f t="shared" si="326"/>
        <v>4410000</v>
      </c>
      <c r="X55" s="335">
        <f t="shared" si="327"/>
        <v>1</v>
      </c>
      <c r="Y55" s="108">
        <f t="shared" si="328"/>
        <v>1</v>
      </c>
      <c r="Z55" s="108">
        <f t="shared" si="329"/>
        <v>1</v>
      </c>
      <c r="AA55" s="108">
        <f t="shared" si="330"/>
        <v>1</v>
      </c>
      <c r="AB55" s="108">
        <f t="shared" si="331"/>
        <v>1</v>
      </c>
      <c r="AC55" s="108">
        <f t="shared" si="332"/>
        <v>1</v>
      </c>
      <c r="AD55" s="108">
        <f t="shared" si="333"/>
        <v>1</v>
      </c>
      <c r="AE55" s="108">
        <f t="shared" si="334"/>
        <v>1</v>
      </c>
      <c r="AF55" s="108">
        <f t="shared" si="335"/>
        <v>1</v>
      </c>
      <c r="AG55" s="108">
        <f t="shared" si="336"/>
        <v>1</v>
      </c>
      <c r="AH55" s="109">
        <f t="shared" si="337"/>
        <v>4410000</v>
      </c>
      <c r="AI55" s="110">
        <f t="shared" si="338"/>
        <v>0</v>
      </c>
      <c r="AL55" s="469" t="str">
        <f t="shared" si="339"/>
        <v>NR</v>
      </c>
      <c r="AM55" s="492" t="s">
        <v>338</v>
      </c>
      <c r="AN55" s="485" t="s">
        <v>339</v>
      </c>
      <c r="AO55" s="485" t="s">
        <v>248</v>
      </c>
      <c r="AP55" s="730"/>
      <c r="AQ55" s="493">
        <v>8765</v>
      </c>
      <c r="AR55" s="494" t="s">
        <v>241</v>
      </c>
      <c r="AS55" s="485">
        <v>6</v>
      </c>
      <c r="AT55" s="475">
        <v>294846.75</v>
      </c>
      <c r="AU55" s="495">
        <f t="shared" si="340"/>
        <v>1769080.5</v>
      </c>
      <c r="AV55" s="335">
        <f t="shared" si="341"/>
        <v>1</v>
      </c>
      <c r="AW55" s="108">
        <f t="shared" si="342"/>
        <v>1</v>
      </c>
      <c r="AX55" s="108">
        <f t="shared" si="343"/>
        <v>1</v>
      </c>
      <c r="AY55" s="108">
        <f t="shared" si="344"/>
        <v>1</v>
      </c>
      <c r="AZ55" s="108">
        <f t="shared" si="345"/>
        <v>1</v>
      </c>
      <c r="BA55" s="108">
        <f t="shared" si="346"/>
        <v>1</v>
      </c>
      <c r="BB55" s="108">
        <f t="shared" si="347"/>
        <v>1</v>
      </c>
      <c r="BC55" s="108">
        <f t="shared" si="348"/>
        <v>1</v>
      </c>
      <c r="BD55" s="108">
        <f t="shared" si="349"/>
        <v>1</v>
      </c>
      <c r="BE55" s="108">
        <f t="shared" si="350"/>
        <v>1</v>
      </c>
      <c r="BF55" s="109">
        <f t="shared" si="351"/>
        <v>1769081</v>
      </c>
      <c r="BG55" s="110">
        <f t="shared" si="352"/>
        <v>-0.5</v>
      </c>
      <c r="BJ55" s="384" t="str">
        <f t="shared" si="368"/>
        <v>NR</v>
      </c>
      <c r="BK55" s="407" t="s">
        <v>338</v>
      </c>
      <c r="BL55" s="408" t="s">
        <v>339</v>
      </c>
      <c r="BM55" s="408" t="s">
        <v>248</v>
      </c>
      <c r="BN55" s="707"/>
      <c r="BO55" s="409">
        <v>8765</v>
      </c>
      <c r="BP55" s="410" t="s">
        <v>241</v>
      </c>
      <c r="BQ55" s="408">
        <v>6</v>
      </c>
      <c r="BR55" s="390">
        <v>120000</v>
      </c>
      <c r="BS55" s="411">
        <f t="shared" si="353"/>
        <v>720000</v>
      </c>
      <c r="BT55" s="335">
        <f t="shared" si="354"/>
        <v>1</v>
      </c>
      <c r="BU55" s="108">
        <f t="shared" si="355"/>
        <v>1</v>
      </c>
      <c r="BV55" s="108">
        <f t="shared" si="356"/>
        <v>1</v>
      </c>
      <c r="BW55" s="108">
        <f t="shared" si="357"/>
        <v>1</v>
      </c>
      <c r="BX55" s="108">
        <f t="shared" si="358"/>
        <v>1</v>
      </c>
      <c r="BY55" s="108">
        <f t="shared" si="359"/>
        <v>1</v>
      </c>
      <c r="BZ55" s="108">
        <f t="shared" si="360"/>
        <v>1</v>
      </c>
      <c r="CA55" s="108">
        <f t="shared" si="361"/>
        <v>1</v>
      </c>
      <c r="CB55" s="108">
        <f t="shared" si="362"/>
        <v>1</v>
      </c>
      <c r="CC55" s="108">
        <f t="shared" si="363"/>
        <v>1</v>
      </c>
      <c r="CD55" s="109">
        <f t="shared" si="364"/>
        <v>720000</v>
      </c>
      <c r="CE55" s="110">
        <f t="shared" si="365"/>
        <v>0</v>
      </c>
      <c r="CH55" s="358"/>
      <c r="CI55" s="358"/>
      <c r="CJ55" s="359"/>
      <c r="CK55" s="339"/>
      <c r="CL55" s="360"/>
      <c r="CM55" s="361"/>
      <c r="CN55" s="362"/>
      <c r="CO55" s="338"/>
      <c r="CP55" s="335">
        <f t="shared" ref="CP55" si="399">IFERROR(IF(EXACT(VLOOKUP(CI55,OFERTA_0,1,FALSE),CI55),1,0),0)</f>
        <v>0</v>
      </c>
      <c r="CQ55" s="108">
        <f>IFERROR(IF(EXACT(VLOOKUP(CI55,OFERTA_0,2,FALSE),CJ55),1,0),0)</f>
        <v>0</v>
      </c>
      <c r="CR55" s="108">
        <f>IFERROR(IF(EXACT(VLOOKUP(CI55,OFERTA_0,3,FALSE),CK55),1,0),0)</f>
        <v>0</v>
      </c>
      <c r="CS55" s="108">
        <f>IFERROR(IF(EXACT(VLOOKUP(CI55,OFERTA_0,4,FALSE),CL55),1,0),0)</f>
        <v>0</v>
      </c>
      <c r="CT55" s="108">
        <f>IFERROR(IF(CM55&lt;=0,0,1),0)</f>
        <v>0</v>
      </c>
      <c r="CU55" s="108">
        <f>IFERROR(IF(CN55&lt;=0,0,1),0)</f>
        <v>0</v>
      </c>
      <c r="CV55" s="108">
        <f>PRODUCT(CP55:CU55)</f>
        <v>0</v>
      </c>
      <c r="CW55" s="109">
        <f>ROUND(CN55,0)</f>
        <v>0</v>
      </c>
      <c r="CX55" s="110">
        <f>CN55-CW55</f>
        <v>0</v>
      </c>
      <c r="DA55" s="358"/>
      <c r="DB55" s="358"/>
      <c r="DC55" s="359"/>
      <c r="DD55" s="339"/>
      <c r="DE55" s="360"/>
      <c r="DF55" s="361"/>
      <c r="DG55" s="362"/>
      <c r="DH55" s="338"/>
      <c r="DI55" s="335">
        <f t="shared" ref="DI55" si="400">IFERROR(IF(EXACT(VLOOKUP(DB55,OFERTA_0,1,FALSE),DB55),1,0),0)</f>
        <v>0</v>
      </c>
      <c r="DJ55" s="108">
        <f>IFERROR(IF(EXACT(VLOOKUP(DB55,OFERTA_0,2,FALSE),DC55),1,0),0)</f>
        <v>0</v>
      </c>
      <c r="DK55" s="108">
        <f>IFERROR(IF(EXACT(VLOOKUP(DB55,OFERTA_0,3,FALSE),DD55),1,0),0)</f>
        <v>0</v>
      </c>
      <c r="DL55" s="108">
        <f>IFERROR(IF(EXACT(VLOOKUP(DB55,OFERTA_0,4,FALSE),DE55),1,0),0)</f>
        <v>0</v>
      </c>
      <c r="DM55" s="108">
        <f>IFERROR(IF(DF55&lt;=0,0,1),0)</f>
        <v>0</v>
      </c>
      <c r="DN55" s="108">
        <f>IFERROR(IF(DG55&lt;=0,0,1),0)</f>
        <v>0</v>
      </c>
      <c r="DO55" s="108">
        <f>PRODUCT(DI55:DN55)</f>
        <v>0</v>
      </c>
      <c r="DP55" s="109">
        <f>ROUND(DG55,0)</f>
        <v>0</v>
      </c>
      <c r="DQ55" s="110">
        <f>DG55-DP55</f>
        <v>0</v>
      </c>
      <c r="DT55" s="358"/>
      <c r="DU55" s="358"/>
      <c r="DV55" s="359"/>
      <c r="DW55" s="339"/>
      <c r="DX55" s="360"/>
      <c r="DY55" s="361"/>
      <c r="DZ55" s="362"/>
      <c r="EA55" s="338"/>
      <c r="EB55" s="335">
        <f t="shared" ref="EB55" si="401">IFERROR(IF(EXACT(VLOOKUP(DU55,OFERTA_0,1,FALSE),DU55),1,0),0)</f>
        <v>0</v>
      </c>
      <c r="EC55" s="108">
        <f>IFERROR(IF(EXACT(VLOOKUP(DU55,OFERTA_0,2,FALSE),DV55),1,0),0)</f>
        <v>0</v>
      </c>
      <c r="ED55" s="108">
        <f>IFERROR(IF(EXACT(VLOOKUP(DU55,OFERTA_0,3,FALSE),DW55),1,0),0)</f>
        <v>0</v>
      </c>
      <c r="EE55" s="108">
        <f>IFERROR(IF(EXACT(VLOOKUP(DU55,OFERTA_0,4,FALSE),DX55),1,0),0)</f>
        <v>0</v>
      </c>
      <c r="EF55" s="108">
        <f>IFERROR(IF(DY55&lt;=0,0,1),0)</f>
        <v>0</v>
      </c>
      <c r="EG55" s="108">
        <f>IFERROR(IF(DZ55&lt;=0,0,1),0)</f>
        <v>0</v>
      </c>
      <c r="EH55" s="108">
        <f>PRODUCT(EB55:EG55)</f>
        <v>0</v>
      </c>
      <c r="EI55" s="109">
        <f>ROUND(DZ55,0)</f>
        <v>0</v>
      </c>
      <c r="EJ55" s="110">
        <f>DZ55-EI55</f>
        <v>0</v>
      </c>
      <c r="EM55" s="358"/>
      <c r="EN55" s="358"/>
      <c r="EO55" s="359"/>
      <c r="EP55" s="339"/>
      <c r="EQ55" s="360"/>
      <c r="ER55" s="361"/>
      <c r="ES55" s="362"/>
      <c r="ET55" s="338"/>
      <c r="EU55" s="335">
        <f t="shared" ref="EU55" si="402">IFERROR(IF(EXACT(VLOOKUP(EN55,OFERTA_0,1,FALSE),EN55),1,0),0)</f>
        <v>0</v>
      </c>
      <c r="EV55" s="108">
        <f>IFERROR(IF(EXACT(VLOOKUP(EN55,OFERTA_0,2,FALSE),EO55),1,0),0)</f>
        <v>0</v>
      </c>
      <c r="EW55" s="108">
        <f>IFERROR(IF(EXACT(VLOOKUP(EN55,OFERTA_0,3,FALSE),EP55),1,0),0)</f>
        <v>0</v>
      </c>
      <c r="EX55" s="108">
        <f>IFERROR(IF(EXACT(VLOOKUP(EN55,OFERTA_0,4,FALSE),EQ55),1,0),0)</f>
        <v>0</v>
      </c>
      <c r="EY55" s="108">
        <f>IFERROR(IF(ER55&lt;=0,0,1),0)</f>
        <v>0</v>
      </c>
      <c r="EZ55" s="108">
        <f>IFERROR(IF(ES55&lt;=0,0,1),0)</f>
        <v>0</v>
      </c>
      <c r="FA55" s="108">
        <f>PRODUCT(EU55:EZ55)</f>
        <v>0</v>
      </c>
      <c r="FB55" s="109">
        <f>ROUND(ES55,0)</f>
        <v>0</v>
      </c>
      <c r="FC55" s="110">
        <f>ES55-FB55</f>
        <v>0</v>
      </c>
      <c r="FF55" s="358"/>
      <c r="FG55" s="358"/>
      <c r="FH55" s="359"/>
      <c r="FI55" s="339"/>
      <c r="FJ55" s="360"/>
      <c r="FK55" s="361"/>
      <c r="FL55" s="362"/>
      <c r="FM55" s="338"/>
      <c r="FN55" s="335">
        <f t="shared" ref="FN55" si="403">IFERROR(IF(EXACT(VLOOKUP(FG55,OFERTA_0,1,FALSE),FG55),1,0),0)</f>
        <v>0</v>
      </c>
      <c r="FO55" s="108">
        <f>IFERROR(IF(EXACT(VLOOKUP(FG55,OFERTA_0,2,FALSE),FH55),1,0),0)</f>
        <v>0</v>
      </c>
      <c r="FP55" s="108">
        <f>IFERROR(IF(EXACT(VLOOKUP(FG55,OFERTA_0,3,FALSE),FI55),1,0),0)</f>
        <v>0</v>
      </c>
      <c r="FQ55" s="108">
        <f>IFERROR(IF(EXACT(VLOOKUP(FG55,OFERTA_0,4,FALSE),FJ55),1,0),0)</f>
        <v>0</v>
      </c>
      <c r="FR55" s="108">
        <f>IFERROR(IF(FK55&lt;=0,0,1),0)</f>
        <v>0</v>
      </c>
      <c r="FS55" s="108">
        <f>IFERROR(IF(FL55&lt;=0,0,1),0)</f>
        <v>0</v>
      </c>
      <c r="FT55" s="108">
        <f>PRODUCT(FN55:FS55)</f>
        <v>0</v>
      </c>
      <c r="FU55" s="109">
        <f>ROUND(FL55,0)</f>
        <v>0</v>
      </c>
      <c r="FV55" s="110">
        <f>FL55-FU55</f>
        <v>0</v>
      </c>
      <c r="FY55" s="358"/>
      <c r="FZ55" s="358"/>
      <c r="GA55" s="359"/>
      <c r="GB55" s="339"/>
      <c r="GC55" s="360"/>
      <c r="GD55" s="361"/>
      <c r="GE55" s="362"/>
      <c r="GF55" s="338"/>
      <c r="GG55" s="335">
        <f t="shared" ref="GG55" si="404">IFERROR(IF(EXACT(VLOOKUP(FZ55,OFERTA_0,1,FALSE),FZ55),1,0),0)</f>
        <v>0</v>
      </c>
      <c r="GH55" s="108">
        <f>IFERROR(IF(EXACT(VLOOKUP(FZ55,OFERTA_0,2,FALSE),GA55),1,0),0)</f>
        <v>0</v>
      </c>
      <c r="GI55" s="108">
        <f>IFERROR(IF(EXACT(VLOOKUP(FZ55,OFERTA_0,3,FALSE),GB55),1,0),0)</f>
        <v>0</v>
      </c>
      <c r="GJ55" s="108">
        <f>IFERROR(IF(EXACT(VLOOKUP(FZ55,OFERTA_0,4,FALSE),GC55),1,0),0)</f>
        <v>0</v>
      </c>
      <c r="GK55" s="108">
        <f>IFERROR(IF(GD55&lt;=0,0,1),0)</f>
        <v>0</v>
      </c>
      <c r="GL55" s="108">
        <f>IFERROR(IF(GE55&lt;=0,0,1),0)</f>
        <v>0</v>
      </c>
      <c r="GM55" s="108">
        <f>PRODUCT(GG55:GL55)</f>
        <v>0</v>
      </c>
      <c r="GN55" s="109">
        <f>ROUND(GE55,0)</f>
        <v>0</v>
      </c>
      <c r="GO55" s="110">
        <f>GE55-GN55</f>
        <v>0</v>
      </c>
      <c r="GR55" s="358"/>
      <c r="GS55" s="358"/>
      <c r="GT55" s="359"/>
      <c r="GU55" s="339"/>
      <c r="GV55" s="360"/>
      <c r="GW55" s="361"/>
      <c r="GX55" s="362"/>
      <c r="GY55" s="338"/>
      <c r="GZ55" s="335">
        <f t="shared" ref="GZ55" si="405">IFERROR(IF(EXACT(VLOOKUP(GS55,OFERTA_0,1,FALSE),GS55),1,0),0)</f>
        <v>0</v>
      </c>
      <c r="HA55" s="108">
        <f>IFERROR(IF(EXACT(VLOOKUP(GS55,OFERTA_0,2,FALSE),GT55),1,0),0)</f>
        <v>0</v>
      </c>
      <c r="HB55" s="108">
        <f>IFERROR(IF(EXACT(VLOOKUP(GS55,OFERTA_0,3,FALSE),GU55),1,0),0)</f>
        <v>0</v>
      </c>
      <c r="HC55" s="108">
        <f>IFERROR(IF(EXACT(VLOOKUP(GS55,OFERTA_0,4,FALSE),GV55),1,0),0)</f>
        <v>0</v>
      </c>
      <c r="HD55" s="108">
        <f>IFERROR(IF(GW55&lt;=0,0,1),0)</f>
        <v>0</v>
      </c>
      <c r="HE55" s="108">
        <f>IFERROR(IF(GX55&lt;=0,0,1),0)</f>
        <v>0</v>
      </c>
      <c r="HF55" s="108">
        <f>PRODUCT(GZ55:HE55)</f>
        <v>0</v>
      </c>
      <c r="HG55" s="109">
        <f>ROUND(GX55,0)</f>
        <v>0</v>
      </c>
      <c r="HH55" s="110">
        <f>GX55-HG55</f>
        <v>0</v>
      </c>
      <c r="HK55" s="358"/>
      <c r="HL55" s="358"/>
      <c r="HM55" s="359"/>
      <c r="HN55" s="339"/>
      <c r="HO55" s="360"/>
      <c r="HP55" s="361"/>
      <c r="HQ55" s="362"/>
      <c r="HR55" s="338"/>
      <c r="HS55" s="335">
        <f t="shared" ref="HS55" si="406">IFERROR(IF(EXACT(VLOOKUP(HL55,OFERTA_0,1,FALSE),HL55),1,0),0)</f>
        <v>0</v>
      </c>
      <c r="HT55" s="108">
        <f>IFERROR(IF(EXACT(VLOOKUP(HL55,OFERTA_0,2,FALSE),HM55),1,0),0)</f>
        <v>0</v>
      </c>
      <c r="HU55" s="108">
        <f>IFERROR(IF(EXACT(VLOOKUP(HL55,OFERTA_0,3,FALSE),HN55),1,0),0)</f>
        <v>0</v>
      </c>
      <c r="HV55" s="108">
        <f>IFERROR(IF(EXACT(VLOOKUP(HL55,OFERTA_0,4,FALSE),HO55),1,0),0)</f>
        <v>0</v>
      </c>
      <c r="HW55" s="108">
        <f>IFERROR(IF(HP55&lt;=0,0,1),0)</f>
        <v>0</v>
      </c>
      <c r="HX55" s="108">
        <f>IFERROR(IF(HQ55&lt;=0,0,1),0)</f>
        <v>0</v>
      </c>
      <c r="HY55" s="108">
        <f>PRODUCT(HS55:HX55)</f>
        <v>0</v>
      </c>
      <c r="HZ55" s="109">
        <f>ROUND(HQ55,0)</f>
        <v>0</v>
      </c>
      <c r="IA55" s="110">
        <f>HQ55-HZ55</f>
        <v>0</v>
      </c>
      <c r="ID55" s="358"/>
      <c r="IE55" s="358"/>
      <c r="IF55" s="359"/>
      <c r="IG55" s="339"/>
      <c r="IH55" s="360"/>
      <c r="II55" s="361"/>
      <c r="IJ55" s="362"/>
      <c r="IK55" s="338"/>
      <c r="IL55" s="335">
        <f t="shared" ref="IL55" si="407">IFERROR(IF(EXACT(VLOOKUP(IE55,OFERTA_0,1,FALSE),IE55),1,0),0)</f>
        <v>0</v>
      </c>
      <c r="IM55" s="108">
        <f>IFERROR(IF(EXACT(VLOOKUP(IE55,OFERTA_0,2,FALSE),IF55),1,0),0)</f>
        <v>0</v>
      </c>
      <c r="IN55" s="108">
        <f>IFERROR(IF(EXACT(VLOOKUP(IE55,OFERTA_0,3,FALSE),IG55),1,0),0)</f>
        <v>0</v>
      </c>
      <c r="IO55" s="108">
        <f>IFERROR(IF(EXACT(VLOOKUP(IE55,OFERTA_0,4,FALSE),IH55),1,0),0)</f>
        <v>0</v>
      </c>
      <c r="IP55" s="108">
        <f>IFERROR(IF(II55&lt;=0,0,1),0)</f>
        <v>0</v>
      </c>
      <c r="IQ55" s="108">
        <f>IFERROR(IF(IJ55&lt;=0,0,1),0)</f>
        <v>0</v>
      </c>
      <c r="IR55" s="108">
        <f>PRODUCT(IL55:IQ55)</f>
        <v>0</v>
      </c>
      <c r="IS55" s="109">
        <f>ROUND(IJ55,0)</f>
        <v>0</v>
      </c>
      <c r="IT55" s="110">
        <f>IJ55-IS55</f>
        <v>0</v>
      </c>
      <c r="IV55" s="358"/>
      <c r="IW55" s="358"/>
      <c r="IX55" s="359"/>
      <c r="IY55" s="339"/>
      <c r="IZ55" s="360"/>
      <c r="JA55" s="361"/>
      <c r="JB55" s="362"/>
      <c r="JC55" s="338"/>
      <c r="JD55" s="338"/>
      <c r="JE55" s="335">
        <f t="shared" ref="JE55" si="408">IFERROR(IF(EXACT(VLOOKUP(IX55,OFERTA_0,1,FALSE),IX55),1,0),0)</f>
        <v>0</v>
      </c>
      <c r="JF55" s="108">
        <f>IFERROR(IF(EXACT(VLOOKUP(IX55,OFERTA_0,2,FALSE),IY55),1,0),0)</f>
        <v>0</v>
      </c>
      <c r="JG55" s="108">
        <f>IFERROR(IF(EXACT(VLOOKUP(IX55,OFERTA_0,3,FALSE),IZ55),1,0),0)</f>
        <v>0</v>
      </c>
      <c r="JH55" s="108">
        <f>IFERROR(IF(EXACT(VLOOKUP(IX55,OFERTA_0,4,FALSE),JA55),1,0),0)</f>
        <v>0</v>
      </c>
      <c r="JI55" s="108">
        <f>IFERROR(IF(JB55&lt;=0,0,1),0)</f>
        <v>0</v>
      </c>
      <c r="JJ55" s="108">
        <f>IFERROR(IF(JC55&lt;=0,0,1),0)</f>
        <v>0</v>
      </c>
      <c r="JK55" s="108">
        <f>PRODUCT(JE55:JJ55)</f>
        <v>0</v>
      </c>
      <c r="JL55" s="109">
        <f>ROUND(JC55,0)</f>
        <v>0</v>
      </c>
      <c r="JM55" s="110">
        <f>JC55-JL55</f>
        <v>0</v>
      </c>
    </row>
    <row r="56" spans="2:273" ht="16.5" x14ac:dyDescent="0.25">
      <c r="B56" s="384" t="str">
        <f t="shared" si="366"/>
        <v>NR</v>
      </c>
      <c r="C56" s="407" t="s">
        <v>340</v>
      </c>
      <c r="D56" s="408" t="s">
        <v>341</v>
      </c>
      <c r="E56" s="408" t="s">
        <v>248</v>
      </c>
      <c r="F56" s="707"/>
      <c r="G56" s="409">
        <v>1508</v>
      </c>
      <c r="H56" s="410" t="s">
        <v>241</v>
      </c>
      <c r="I56" s="408">
        <v>6</v>
      </c>
      <c r="J56" s="390">
        <v>0</v>
      </c>
      <c r="K56" s="412">
        <f t="shared" si="325"/>
        <v>0</v>
      </c>
      <c r="N56" s="384" t="str">
        <f t="shared" si="367"/>
        <v>R</v>
      </c>
      <c r="O56" s="407" t="s">
        <v>340</v>
      </c>
      <c r="P56" s="408" t="s">
        <v>341</v>
      </c>
      <c r="Q56" s="408" t="s">
        <v>248</v>
      </c>
      <c r="R56" s="707"/>
      <c r="S56" s="409">
        <v>1508</v>
      </c>
      <c r="T56" s="410" t="s">
        <v>241</v>
      </c>
      <c r="U56" s="408">
        <v>6</v>
      </c>
      <c r="V56" s="390">
        <f>V48</f>
        <v>735000</v>
      </c>
      <c r="W56" s="412">
        <f t="shared" si="326"/>
        <v>4410000</v>
      </c>
      <c r="X56" s="335">
        <f t="shared" si="327"/>
        <v>1</v>
      </c>
      <c r="Y56" s="108">
        <f t="shared" si="328"/>
        <v>1</v>
      </c>
      <c r="Z56" s="108">
        <f t="shared" si="329"/>
        <v>1</v>
      </c>
      <c r="AA56" s="108">
        <f t="shared" si="330"/>
        <v>1</v>
      </c>
      <c r="AB56" s="108">
        <f t="shared" si="331"/>
        <v>1</v>
      </c>
      <c r="AC56" s="108">
        <f t="shared" si="332"/>
        <v>1</v>
      </c>
      <c r="AD56" s="108">
        <f t="shared" si="333"/>
        <v>1</v>
      </c>
      <c r="AE56" s="108">
        <f t="shared" si="334"/>
        <v>1</v>
      </c>
      <c r="AF56" s="108">
        <f t="shared" si="335"/>
        <v>1</v>
      </c>
      <c r="AG56" s="108">
        <f t="shared" si="336"/>
        <v>1</v>
      </c>
      <c r="AH56" s="109">
        <f t="shared" si="337"/>
        <v>4410000</v>
      </c>
      <c r="AI56" s="110">
        <f t="shared" si="338"/>
        <v>0</v>
      </c>
      <c r="AL56" s="469" t="str">
        <f t="shared" si="339"/>
        <v>NR</v>
      </c>
      <c r="AM56" s="492" t="s">
        <v>340</v>
      </c>
      <c r="AN56" s="485" t="s">
        <v>341</v>
      </c>
      <c r="AO56" s="485" t="s">
        <v>248</v>
      </c>
      <c r="AP56" s="730"/>
      <c r="AQ56" s="493">
        <v>1508</v>
      </c>
      <c r="AR56" s="494" t="s">
        <v>241</v>
      </c>
      <c r="AS56" s="485">
        <v>6</v>
      </c>
      <c r="AT56" s="475">
        <v>279328.5</v>
      </c>
      <c r="AU56" s="496">
        <f t="shared" si="340"/>
        <v>1675971</v>
      </c>
      <c r="AV56" s="335">
        <f t="shared" si="341"/>
        <v>1</v>
      </c>
      <c r="AW56" s="108">
        <f t="shared" si="342"/>
        <v>1</v>
      </c>
      <c r="AX56" s="108">
        <f t="shared" si="343"/>
        <v>1</v>
      </c>
      <c r="AY56" s="108">
        <f t="shared" si="344"/>
        <v>1</v>
      </c>
      <c r="AZ56" s="108">
        <f t="shared" si="345"/>
        <v>1</v>
      </c>
      <c r="BA56" s="108">
        <f t="shared" si="346"/>
        <v>1</v>
      </c>
      <c r="BB56" s="108">
        <f t="shared" si="347"/>
        <v>1</v>
      </c>
      <c r="BC56" s="108">
        <f t="shared" si="348"/>
        <v>1</v>
      </c>
      <c r="BD56" s="108">
        <f t="shared" si="349"/>
        <v>1</v>
      </c>
      <c r="BE56" s="108">
        <f t="shared" si="350"/>
        <v>1</v>
      </c>
      <c r="BF56" s="109">
        <f t="shared" si="351"/>
        <v>1675971</v>
      </c>
      <c r="BG56" s="110">
        <f t="shared" si="352"/>
        <v>0</v>
      </c>
      <c r="BJ56" s="384" t="str">
        <f t="shared" si="368"/>
        <v>NR</v>
      </c>
      <c r="BK56" s="407" t="s">
        <v>340</v>
      </c>
      <c r="BL56" s="408" t="s">
        <v>341</v>
      </c>
      <c r="BM56" s="408" t="s">
        <v>248</v>
      </c>
      <c r="BN56" s="707"/>
      <c r="BO56" s="409">
        <v>1508</v>
      </c>
      <c r="BP56" s="410" t="s">
        <v>241</v>
      </c>
      <c r="BQ56" s="408">
        <v>6</v>
      </c>
      <c r="BR56" s="390">
        <v>280000</v>
      </c>
      <c r="BS56" s="412">
        <f t="shared" si="353"/>
        <v>1680000</v>
      </c>
      <c r="BT56" s="335">
        <f t="shared" si="354"/>
        <v>1</v>
      </c>
      <c r="BU56" s="108">
        <f t="shared" si="355"/>
        <v>1</v>
      </c>
      <c r="BV56" s="108">
        <f t="shared" si="356"/>
        <v>1</v>
      </c>
      <c r="BW56" s="108">
        <f t="shared" si="357"/>
        <v>1</v>
      </c>
      <c r="BX56" s="108">
        <f t="shared" si="358"/>
        <v>1</v>
      </c>
      <c r="BY56" s="108">
        <f t="shared" si="359"/>
        <v>1</v>
      </c>
      <c r="BZ56" s="108">
        <f t="shared" si="360"/>
        <v>1</v>
      </c>
      <c r="CA56" s="108">
        <f t="shared" si="361"/>
        <v>1</v>
      </c>
      <c r="CB56" s="108">
        <f t="shared" si="362"/>
        <v>1</v>
      </c>
      <c r="CC56" s="108">
        <f t="shared" si="363"/>
        <v>1</v>
      </c>
      <c r="CD56" s="109">
        <f t="shared" si="364"/>
        <v>1680000</v>
      </c>
      <c r="CE56" s="110">
        <f t="shared" si="365"/>
        <v>0</v>
      </c>
      <c r="CH56" s="340"/>
      <c r="CI56" s="340"/>
      <c r="CJ56" s="348"/>
      <c r="CK56" s="349"/>
      <c r="CL56" s="350"/>
      <c r="CM56" s="351"/>
      <c r="CN56" s="352"/>
      <c r="CO56" s="342"/>
      <c r="CP56" s="691"/>
      <c r="CQ56" s="691"/>
      <c r="CR56" s="691"/>
      <c r="CS56" s="691"/>
      <c r="CT56" s="691"/>
      <c r="CU56" s="691"/>
      <c r="CV56" s="691"/>
      <c r="CW56" s="691"/>
      <c r="CX56" s="692"/>
      <c r="DA56" s="340"/>
      <c r="DB56" s="340"/>
      <c r="DC56" s="348"/>
      <c r="DD56" s="349"/>
      <c r="DE56" s="350"/>
      <c r="DF56" s="351"/>
      <c r="DG56" s="352"/>
      <c r="DH56" s="342"/>
      <c r="DI56" s="691"/>
      <c r="DJ56" s="691"/>
      <c r="DK56" s="691"/>
      <c r="DL56" s="691"/>
      <c r="DM56" s="691"/>
      <c r="DN56" s="691"/>
      <c r="DO56" s="691"/>
      <c r="DP56" s="691"/>
      <c r="DQ56" s="692"/>
      <c r="DT56" s="340"/>
      <c r="DU56" s="340"/>
      <c r="DV56" s="348"/>
      <c r="DW56" s="349"/>
      <c r="DX56" s="350"/>
      <c r="DY56" s="351"/>
      <c r="DZ56" s="352"/>
      <c r="EA56" s="342"/>
      <c r="EB56" s="691"/>
      <c r="EC56" s="691"/>
      <c r="ED56" s="691"/>
      <c r="EE56" s="691"/>
      <c r="EF56" s="691"/>
      <c r="EG56" s="691"/>
      <c r="EH56" s="691"/>
      <c r="EI56" s="691"/>
      <c r="EJ56" s="692"/>
      <c r="EM56" s="340"/>
      <c r="EN56" s="340"/>
      <c r="EO56" s="348"/>
      <c r="EP56" s="349"/>
      <c r="EQ56" s="350"/>
      <c r="ER56" s="351"/>
      <c r="ES56" s="352"/>
      <c r="ET56" s="342"/>
      <c r="EU56" s="691"/>
      <c r="EV56" s="691"/>
      <c r="EW56" s="691"/>
      <c r="EX56" s="691"/>
      <c r="EY56" s="691"/>
      <c r="EZ56" s="691"/>
      <c r="FA56" s="691"/>
      <c r="FB56" s="691"/>
      <c r="FC56" s="692"/>
      <c r="FF56" s="340"/>
      <c r="FG56" s="340"/>
      <c r="FH56" s="348"/>
      <c r="FI56" s="349"/>
      <c r="FJ56" s="350"/>
      <c r="FK56" s="351"/>
      <c r="FL56" s="352"/>
      <c r="FM56" s="342"/>
      <c r="FN56" s="691"/>
      <c r="FO56" s="691"/>
      <c r="FP56" s="691"/>
      <c r="FQ56" s="691"/>
      <c r="FR56" s="691"/>
      <c r="FS56" s="691"/>
      <c r="FT56" s="691"/>
      <c r="FU56" s="691"/>
      <c r="FV56" s="692"/>
      <c r="FY56" s="340"/>
      <c r="FZ56" s="340"/>
      <c r="GA56" s="348"/>
      <c r="GB56" s="349"/>
      <c r="GC56" s="350"/>
      <c r="GD56" s="351"/>
      <c r="GE56" s="352"/>
      <c r="GF56" s="342"/>
      <c r="GG56" s="691"/>
      <c r="GH56" s="691"/>
      <c r="GI56" s="691"/>
      <c r="GJ56" s="691"/>
      <c r="GK56" s="691"/>
      <c r="GL56" s="691"/>
      <c r="GM56" s="691"/>
      <c r="GN56" s="691"/>
      <c r="GO56" s="692"/>
      <c r="GR56" s="340"/>
      <c r="GS56" s="340"/>
      <c r="GT56" s="348"/>
      <c r="GU56" s="349"/>
      <c r="GV56" s="350"/>
      <c r="GW56" s="351"/>
      <c r="GX56" s="352"/>
      <c r="GY56" s="342"/>
      <c r="GZ56" s="691"/>
      <c r="HA56" s="691"/>
      <c r="HB56" s="691"/>
      <c r="HC56" s="691"/>
      <c r="HD56" s="691"/>
      <c r="HE56" s="691"/>
      <c r="HF56" s="691"/>
      <c r="HG56" s="691"/>
      <c r="HH56" s="692"/>
      <c r="HK56" s="340"/>
      <c r="HL56" s="340"/>
      <c r="HM56" s="348"/>
      <c r="HN56" s="349"/>
      <c r="HO56" s="350"/>
      <c r="HP56" s="351"/>
      <c r="HQ56" s="352"/>
      <c r="HR56" s="342"/>
      <c r="HS56" s="691"/>
      <c r="HT56" s="691"/>
      <c r="HU56" s="691"/>
      <c r="HV56" s="691"/>
      <c r="HW56" s="691"/>
      <c r="HX56" s="691"/>
      <c r="HY56" s="691"/>
      <c r="HZ56" s="691"/>
      <c r="IA56" s="692"/>
      <c r="ID56" s="340"/>
      <c r="IE56" s="340"/>
      <c r="IF56" s="348"/>
      <c r="IG56" s="349"/>
      <c r="IH56" s="350"/>
      <c r="II56" s="351"/>
      <c r="IJ56" s="352"/>
      <c r="IK56" s="342"/>
      <c r="IL56" s="691"/>
      <c r="IM56" s="691"/>
      <c r="IN56" s="691"/>
      <c r="IO56" s="691"/>
      <c r="IP56" s="691"/>
      <c r="IQ56" s="691"/>
      <c r="IR56" s="691"/>
      <c r="IS56" s="691"/>
      <c r="IT56" s="692"/>
      <c r="IV56" s="340"/>
      <c r="IW56" s="340"/>
      <c r="IX56" s="348"/>
      <c r="IY56" s="349"/>
      <c r="IZ56" s="350"/>
      <c r="JA56" s="351"/>
      <c r="JB56" s="352"/>
      <c r="JC56" s="342"/>
      <c r="JD56" s="342"/>
      <c r="JE56" s="691"/>
      <c r="JF56" s="691"/>
      <c r="JG56" s="691"/>
      <c r="JH56" s="691"/>
      <c r="JI56" s="691"/>
      <c r="JJ56" s="691"/>
      <c r="JK56" s="691"/>
      <c r="JL56" s="691"/>
      <c r="JM56" s="692"/>
    </row>
    <row r="57" spans="2:273" x14ac:dyDescent="0.25">
      <c r="B57" s="384" t="str">
        <f t="shared" si="366"/>
        <v>NR</v>
      </c>
      <c r="C57" s="407" t="s">
        <v>342</v>
      </c>
      <c r="D57" s="408" t="s">
        <v>343</v>
      </c>
      <c r="E57" s="408" t="s">
        <v>248</v>
      </c>
      <c r="F57" s="708"/>
      <c r="G57" s="409">
        <v>732</v>
      </c>
      <c r="H57" s="410" t="s">
        <v>241</v>
      </c>
      <c r="I57" s="408">
        <v>6</v>
      </c>
      <c r="J57" s="390">
        <v>0</v>
      </c>
      <c r="K57" s="411">
        <f t="shared" si="325"/>
        <v>0</v>
      </c>
      <c r="N57" s="384" t="str">
        <f t="shared" si="367"/>
        <v>R</v>
      </c>
      <c r="O57" s="407" t="s">
        <v>342</v>
      </c>
      <c r="P57" s="408" t="s">
        <v>343</v>
      </c>
      <c r="Q57" s="408" t="s">
        <v>248</v>
      </c>
      <c r="R57" s="708"/>
      <c r="S57" s="409">
        <v>732</v>
      </c>
      <c r="T57" s="410" t="s">
        <v>241</v>
      </c>
      <c r="U57" s="408">
        <v>6</v>
      </c>
      <c r="V57" s="390">
        <f>V46</f>
        <v>735000</v>
      </c>
      <c r="W57" s="411">
        <f t="shared" si="326"/>
        <v>4410000</v>
      </c>
      <c r="X57" s="335">
        <f t="shared" si="327"/>
        <v>1</v>
      </c>
      <c r="Y57" s="108">
        <f t="shared" si="328"/>
        <v>1</v>
      </c>
      <c r="Z57" s="108">
        <f t="shared" si="329"/>
        <v>1</v>
      </c>
      <c r="AA57" s="108">
        <f t="shared" si="330"/>
        <v>1</v>
      </c>
      <c r="AB57" s="108">
        <f t="shared" si="331"/>
        <v>1</v>
      </c>
      <c r="AC57" s="108">
        <f t="shared" si="332"/>
        <v>1</v>
      </c>
      <c r="AD57" s="108">
        <f t="shared" si="333"/>
        <v>1</v>
      </c>
      <c r="AE57" s="108">
        <f t="shared" si="334"/>
        <v>1</v>
      </c>
      <c r="AF57" s="108">
        <f t="shared" si="335"/>
        <v>1</v>
      </c>
      <c r="AG57" s="108">
        <f t="shared" si="336"/>
        <v>1</v>
      </c>
      <c r="AH57" s="109">
        <f t="shared" si="337"/>
        <v>4410000</v>
      </c>
      <c r="AI57" s="110">
        <f t="shared" si="338"/>
        <v>0</v>
      </c>
      <c r="AL57" s="469" t="str">
        <f t="shared" si="339"/>
        <v>NR</v>
      </c>
      <c r="AM57" s="492" t="s">
        <v>342</v>
      </c>
      <c r="AN57" s="485" t="s">
        <v>343</v>
      </c>
      <c r="AO57" s="485" t="s">
        <v>248</v>
      </c>
      <c r="AP57" s="731"/>
      <c r="AQ57" s="493">
        <v>732</v>
      </c>
      <c r="AR57" s="494" t="s">
        <v>241</v>
      </c>
      <c r="AS57" s="485">
        <v>6</v>
      </c>
      <c r="AT57" s="475">
        <v>281972.34999999998</v>
      </c>
      <c r="AU57" s="495">
        <f t="shared" si="340"/>
        <v>1691834.0999999999</v>
      </c>
      <c r="AV57" s="335">
        <f t="shared" si="341"/>
        <v>1</v>
      </c>
      <c r="AW57" s="108">
        <f t="shared" si="342"/>
        <v>1</v>
      </c>
      <c r="AX57" s="108">
        <f t="shared" si="343"/>
        <v>1</v>
      </c>
      <c r="AY57" s="108">
        <f t="shared" si="344"/>
        <v>1</v>
      </c>
      <c r="AZ57" s="108">
        <f t="shared" si="345"/>
        <v>1</v>
      </c>
      <c r="BA57" s="108">
        <f t="shared" si="346"/>
        <v>1</v>
      </c>
      <c r="BB57" s="108">
        <f t="shared" si="347"/>
        <v>1</v>
      </c>
      <c r="BC57" s="108">
        <f t="shared" si="348"/>
        <v>1</v>
      </c>
      <c r="BD57" s="108">
        <f t="shared" si="349"/>
        <v>1</v>
      </c>
      <c r="BE57" s="108">
        <f t="shared" si="350"/>
        <v>1</v>
      </c>
      <c r="BF57" s="109">
        <f t="shared" si="351"/>
        <v>1691834</v>
      </c>
      <c r="BG57" s="110">
        <f t="shared" si="352"/>
        <v>9.9999999860301614E-2</v>
      </c>
      <c r="BJ57" s="384" t="str">
        <f t="shared" si="368"/>
        <v>NR</v>
      </c>
      <c r="BK57" s="407" t="s">
        <v>342</v>
      </c>
      <c r="BL57" s="408" t="s">
        <v>343</v>
      </c>
      <c r="BM57" s="408" t="s">
        <v>248</v>
      </c>
      <c r="BN57" s="708"/>
      <c r="BO57" s="409">
        <v>732</v>
      </c>
      <c r="BP57" s="410" t="s">
        <v>241</v>
      </c>
      <c r="BQ57" s="408">
        <v>6</v>
      </c>
      <c r="BR57" s="390">
        <v>280000</v>
      </c>
      <c r="BS57" s="411">
        <f t="shared" si="353"/>
        <v>1680000</v>
      </c>
      <c r="BT57" s="335">
        <f t="shared" si="354"/>
        <v>1</v>
      </c>
      <c r="BU57" s="108">
        <f t="shared" si="355"/>
        <v>1</v>
      </c>
      <c r="BV57" s="108">
        <f t="shared" si="356"/>
        <v>1</v>
      </c>
      <c r="BW57" s="108">
        <f t="shared" si="357"/>
        <v>1</v>
      </c>
      <c r="BX57" s="108">
        <f t="shared" si="358"/>
        <v>1</v>
      </c>
      <c r="BY57" s="108">
        <f t="shared" si="359"/>
        <v>1</v>
      </c>
      <c r="BZ57" s="108">
        <f t="shared" si="360"/>
        <v>1</v>
      </c>
      <c r="CA57" s="108">
        <f t="shared" si="361"/>
        <v>1</v>
      </c>
      <c r="CB57" s="108">
        <f t="shared" si="362"/>
        <v>1</v>
      </c>
      <c r="CC57" s="108">
        <f t="shared" si="363"/>
        <v>1</v>
      </c>
      <c r="CD57" s="109">
        <f t="shared" si="364"/>
        <v>1680000</v>
      </c>
      <c r="CE57" s="110">
        <f t="shared" si="365"/>
        <v>0</v>
      </c>
      <c r="CH57" s="340"/>
      <c r="CI57" s="340"/>
      <c r="CJ57" s="348"/>
      <c r="CK57" s="354"/>
      <c r="CL57" s="355"/>
      <c r="CM57" s="356"/>
      <c r="CN57" s="357"/>
      <c r="CO57" s="338"/>
      <c r="CP57" s="691"/>
      <c r="CQ57" s="691"/>
      <c r="CR57" s="691"/>
      <c r="CS57" s="691"/>
      <c r="CT57" s="691"/>
      <c r="CU57" s="691"/>
      <c r="CV57" s="691"/>
      <c r="CW57" s="691"/>
      <c r="CX57" s="692"/>
      <c r="DA57" s="340"/>
      <c r="DB57" s="340"/>
      <c r="DC57" s="348"/>
      <c r="DD57" s="354"/>
      <c r="DE57" s="355"/>
      <c r="DF57" s="356"/>
      <c r="DG57" s="357"/>
      <c r="DH57" s="338"/>
      <c r="DI57" s="691"/>
      <c r="DJ57" s="691"/>
      <c r="DK57" s="691"/>
      <c r="DL57" s="691"/>
      <c r="DM57" s="691"/>
      <c r="DN57" s="691"/>
      <c r="DO57" s="691"/>
      <c r="DP57" s="691"/>
      <c r="DQ57" s="692"/>
      <c r="DT57" s="340"/>
      <c r="DU57" s="340"/>
      <c r="DV57" s="348"/>
      <c r="DW57" s="354"/>
      <c r="DX57" s="355"/>
      <c r="DY57" s="356"/>
      <c r="DZ57" s="357"/>
      <c r="EA57" s="338"/>
      <c r="EB57" s="691"/>
      <c r="EC57" s="691"/>
      <c r="ED57" s="691"/>
      <c r="EE57" s="691"/>
      <c r="EF57" s="691"/>
      <c r="EG57" s="691"/>
      <c r="EH57" s="691"/>
      <c r="EI57" s="691"/>
      <c r="EJ57" s="692"/>
      <c r="EM57" s="340"/>
      <c r="EN57" s="340"/>
      <c r="EO57" s="348"/>
      <c r="EP57" s="354"/>
      <c r="EQ57" s="355"/>
      <c r="ER57" s="356"/>
      <c r="ES57" s="357"/>
      <c r="ET57" s="338"/>
      <c r="EU57" s="691"/>
      <c r="EV57" s="691"/>
      <c r="EW57" s="691"/>
      <c r="EX57" s="691"/>
      <c r="EY57" s="691"/>
      <c r="EZ57" s="691"/>
      <c r="FA57" s="691"/>
      <c r="FB57" s="691"/>
      <c r="FC57" s="692"/>
      <c r="FF57" s="340"/>
      <c r="FG57" s="340"/>
      <c r="FH57" s="348"/>
      <c r="FI57" s="354"/>
      <c r="FJ57" s="355"/>
      <c r="FK57" s="356"/>
      <c r="FL57" s="357"/>
      <c r="FM57" s="338"/>
      <c r="FN57" s="691"/>
      <c r="FO57" s="691"/>
      <c r="FP57" s="691"/>
      <c r="FQ57" s="691"/>
      <c r="FR57" s="691"/>
      <c r="FS57" s="691"/>
      <c r="FT57" s="691"/>
      <c r="FU57" s="691"/>
      <c r="FV57" s="692"/>
      <c r="FY57" s="340"/>
      <c r="FZ57" s="340"/>
      <c r="GA57" s="348"/>
      <c r="GB57" s="354"/>
      <c r="GC57" s="355"/>
      <c r="GD57" s="356"/>
      <c r="GE57" s="357"/>
      <c r="GF57" s="338"/>
      <c r="GG57" s="691"/>
      <c r="GH57" s="691"/>
      <c r="GI57" s="691"/>
      <c r="GJ57" s="691"/>
      <c r="GK57" s="691"/>
      <c r="GL57" s="691"/>
      <c r="GM57" s="691"/>
      <c r="GN57" s="691"/>
      <c r="GO57" s="692"/>
      <c r="GR57" s="340"/>
      <c r="GS57" s="340"/>
      <c r="GT57" s="348"/>
      <c r="GU57" s="354"/>
      <c r="GV57" s="355"/>
      <c r="GW57" s="356"/>
      <c r="GX57" s="357"/>
      <c r="GY57" s="338"/>
      <c r="GZ57" s="691"/>
      <c r="HA57" s="691"/>
      <c r="HB57" s="691"/>
      <c r="HC57" s="691"/>
      <c r="HD57" s="691"/>
      <c r="HE57" s="691"/>
      <c r="HF57" s="691"/>
      <c r="HG57" s="691"/>
      <c r="HH57" s="692"/>
      <c r="HK57" s="340"/>
      <c r="HL57" s="340"/>
      <c r="HM57" s="348"/>
      <c r="HN57" s="354"/>
      <c r="HO57" s="355"/>
      <c r="HP57" s="356"/>
      <c r="HQ57" s="357"/>
      <c r="HR57" s="338"/>
      <c r="HS57" s="691"/>
      <c r="HT57" s="691"/>
      <c r="HU57" s="691"/>
      <c r="HV57" s="691"/>
      <c r="HW57" s="691"/>
      <c r="HX57" s="691"/>
      <c r="HY57" s="691"/>
      <c r="HZ57" s="691"/>
      <c r="IA57" s="692"/>
      <c r="ID57" s="340"/>
      <c r="IE57" s="340"/>
      <c r="IF57" s="348"/>
      <c r="IG57" s="354"/>
      <c r="IH57" s="355"/>
      <c r="II57" s="356"/>
      <c r="IJ57" s="357"/>
      <c r="IK57" s="338"/>
      <c r="IL57" s="691"/>
      <c r="IM57" s="691"/>
      <c r="IN57" s="691"/>
      <c r="IO57" s="691"/>
      <c r="IP57" s="691"/>
      <c r="IQ57" s="691"/>
      <c r="IR57" s="691"/>
      <c r="IS57" s="691"/>
      <c r="IT57" s="692"/>
      <c r="IV57" s="340"/>
      <c r="IW57" s="340"/>
      <c r="IX57" s="348"/>
      <c r="IY57" s="354"/>
      <c r="IZ57" s="355"/>
      <c r="JA57" s="356"/>
      <c r="JB57" s="357"/>
      <c r="JC57" s="338"/>
      <c r="JD57" s="338"/>
      <c r="JE57" s="691"/>
      <c r="JF57" s="691"/>
      <c r="JG57" s="691"/>
      <c r="JH57" s="691"/>
      <c r="JI57" s="691"/>
      <c r="JJ57" s="691"/>
      <c r="JK57" s="691"/>
      <c r="JL57" s="691"/>
      <c r="JM57" s="692"/>
    </row>
    <row r="58" spans="2:273" ht="47.25" x14ac:dyDescent="0.25">
      <c r="B58" s="384" t="str">
        <f t="shared" si="366"/>
        <v>NR</v>
      </c>
      <c r="C58" s="407" t="s">
        <v>344</v>
      </c>
      <c r="D58" s="413" t="s">
        <v>316</v>
      </c>
      <c r="E58" s="408" t="s">
        <v>345</v>
      </c>
      <c r="F58" s="408" t="s">
        <v>308</v>
      </c>
      <c r="G58" s="414" t="s">
        <v>296</v>
      </c>
      <c r="H58" s="403" t="s">
        <v>241</v>
      </c>
      <c r="I58" s="408">
        <v>6</v>
      </c>
      <c r="J58" s="390">
        <v>0</v>
      </c>
      <c r="K58" s="411">
        <f t="shared" si="325"/>
        <v>0</v>
      </c>
      <c r="N58" s="384" t="str">
        <f t="shared" si="367"/>
        <v>NR</v>
      </c>
      <c r="O58" s="407" t="s">
        <v>344</v>
      </c>
      <c r="P58" s="413" t="s">
        <v>316</v>
      </c>
      <c r="Q58" s="408" t="s">
        <v>345</v>
      </c>
      <c r="R58" s="408" t="s">
        <v>308</v>
      </c>
      <c r="S58" s="414" t="s">
        <v>296</v>
      </c>
      <c r="T58" s="403" t="s">
        <v>241</v>
      </c>
      <c r="U58" s="408">
        <v>6</v>
      </c>
      <c r="V58" s="390">
        <v>185000</v>
      </c>
      <c r="W58" s="411">
        <f t="shared" si="326"/>
        <v>1110000</v>
      </c>
      <c r="X58" s="335">
        <f t="shared" si="327"/>
        <v>1</v>
      </c>
      <c r="Y58" s="108">
        <f t="shared" si="328"/>
        <v>1</v>
      </c>
      <c r="Z58" s="108">
        <f t="shared" si="329"/>
        <v>1</v>
      </c>
      <c r="AA58" s="108">
        <f t="shared" si="330"/>
        <v>1</v>
      </c>
      <c r="AB58" s="108">
        <f t="shared" si="331"/>
        <v>1</v>
      </c>
      <c r="AC58" s="108">
        <f t="shared" si="332"/>
        <v>1</v>
      </c>
      <c r="AD58" s="108">
        <f t="shared" si="333"/>
        <v>1</v>
      </c>
      <c r="AE58" s="108">
        <f t="shared" si="334"/>
        <v>1</v>
      </c>
      <c r="AF58" s="108">
        <f t="shared" si="335"/>
        <v>1</v>
      </c>
      <c r="AG58" s="108">
        <f t="shared" si="336"/>
        <v>1</v>
      </c>
      <c r="AH58" s="109">
        <f t="shared" si="337"/>
        <v>1110000</v>
      </c>
      <c r="AI58" s="110">
        <f t="shared" si="338"/>
        <v>0</v>
      </c>
      <c r="AL58" s="469" t="str">
        <f t="shared" si="339"/>
        <v>R</v>
      </c>
      <c r="AM58" s="492" t="s">
        <v>344</v>
      </c>
      <c r="AN58" s="497" t="s">
        <v>316</v>
      </c>
      <c r="AO58" s="485" t="s">
        <v>345</v>
      </c>
      <c r="AP58" s="485" t="s">
        <v>308</v>
      </c>
      <c r="AQ58" s="498" t="s">
        <v>296</v>
      </c>
      <c r="AR58" s="488" t="s">
        <v>241</v>
      </c>
      <c r="AS58" s="485">
        <v>6</v>
      </c>
      <c r="AT58" s="475">
        <v>1269622.75</v>
      </c>
      <c r="AU58" s="495">
        <f t="shared" si="340"/>
        <v>7617736.5</v>
      </c>
      <c r="AV58" s="335">
        <f t="shared" si="341"/>
        <v>1</v>
      </c>
      <c r="AW58" s="108">
        <f t="shared" si="342"/>
        <v>1</v>
      </c>
      <c r="AX58" s="108">
        <f t="shared" si="343"/>
        <v>1</v>
      </c>
      <c r="AY58" s="108">
        <f t="shared" si="344"/>
        <v>1</v>
      </c>
      <c r="AZ58" s="108">
        <f t="shared" si="345"/>
        <v>1</v>
      </c>
      <c r="BA58" s="108">
        <f t="shared" si="346"/>
        <v>1</v>
      </c>
      <c r="BB58" s="108">
        <f t="shared" si="347"/>
        <v>1</v>
      </c>
      <c r="BC58" s="108">
        <f t="shared" si="348"/>
        <v>1</v>
      </c>
      <c r="BD58" s="108">
        <f t="shared" si="349"/>
        <v>1</v>
      </c>
      <c r="BE58" s="108">
        <f t="shared" si="350"/>
        <v>1</v>
      </c>
      <c r="BF58" s="109">
        <f t="shared" si="351"/>
        <v>7617737</v>
      </c>
      <c r="BG58" s="110">
        <f t="shared" si="352"/>
        <v>-0.5</v>
      </c>
      <c r="BJ58" s="384" t="str">
        <f t="shared" si="368"/>
        <v>R</v>
      </c>
      <c r="BK58" s="407" t="s">
        <v>344</v>
      </c>
      <c r="BL58" s="413" t="s">
        <v>316</v>
      </c>
      <c r="BM58" s="408" t="s">
        <v>345</v>
      </c>
      <c r="BN58" s="408" t="s">
        <v>308</v>
      </c>
      <c r="BO58" s="414" t="s">
        <v>296</v>
      </c>
      <c r="BP58" s="403" t="s">
        <v>241</v>
      </c>
      <c r="BQ58" s="408">
        <v>6</v>
      </c>
      <c r="BR58" s="390">
        <v>500000</v>
      </c>
      <c r="BS58" s="411">
        <f t="shared" si="353"/>
        <v>3000000</v>
      </c>
      <c r="BT58" s="335">
        <f t="shared" si="354"/>
        <v>1</v>
      </c>
      <c r="BU58" s="108">
        <f t="shared" si="355"/>
        <v>1</v>
      </c>
      <c r="BV58" s="108">
        <f t="shared" si="356"/>
        <v>1</v>
      </c>
      <c r="BW58" s="108">
        <f t="shared" si="357"/>
        <v>1</v>
      </c>
      <c r="BX58" s="108">
        <f t="shared" si="358"/>
        <v>1</v>
      </c>
      <c r="BY58" s="108">
        <f t="shared" si="359"/>
        <v>1</v>
      </c>
      <c r="BZ58" s="108">
        <f t="shared" si="360"/>
        <v>1</v>
      </c>
      <c r="CA58" s="108">
        <f t="shared" si="361"/>
        <v>1</v>
      </c>
      <c r="CB58" s="108">
        <f t="shared" si="362"/>
        <v>1</v>
      </c>
      <c r="CC58" s="108">
        <f t="shared" si="363"/>
        <v>1</v>
      </c>
      <c r="CD58" s="109">
        <f t="shared" si="364"/>
        <v>3000000</v>
      </c>
      <c r="CE58" s="110">
        <f t="shared" si="365"/>
        <v>0</v>
      </c>
      <c r="CH58" s="358"/>
      <c r="CI58" s="358"/>
      <c r="CJ58" s="359"/>
      <c r="CK58" s="339"/>
      <c r="CL58" s="360"/>
      <c r="CM58" s="361"/>
      <c r="CN58" s="362"/>
      <c r="CO58" s="338"/>
      <c r="CP58" s="335">
        <f t="shared" ref="CP58:CP61" si="409">IFERROR(IF(EXACT(VLOOKUP(CI58,OFERTA_0,1,FALSE),CI58),1,0),0)</f>
        <v>0</v>
      </c>
      <c r="CQ58" s="108">
        <f>IFERROR(IF(EXACT(VLOOKUP(CI58,OFERTA_0,2,FALSE),CJ58),1,0),0)</f>
        <v>0</v>
      </c>
      <c r="CR58" s="108">
        <f>IFERROR(IF(EXACT(VLOOKUP(CI58,OFERTA_0,3,FALSE),CK58),1,0),0)</f>
        <v>0</v>
      </c>
      <c r="CS58" s="108">
        <f>IFERROR(IF(EXACT(VLOOKUP(CI58,OFERTA_0,4,FALSE),CL58),1,0),0)</f>
        <v>0</v>
      </c>
      <c r="CT58" s="108">
        <f t="shared" ref="CT58:CU61" si="410">IFERROR(IF(CM58&lt;=0,0,1),0)</f>
        <v>0</v>
      </c>
      <c r="CU58" s="108">
        <f t="shared" si="410"/>
        <v>0</v>
      </c>
      <c r="CV58" s="108">
        <f t="shared" ref="CV58:CV61" si="411">PRODUCT(CP58:CU58)</f>
        <v>0</v>
      </c>
      <c r="CW58" s="109">
        <f t="shared" ref="CW58:CW61" si="412">ROUND(CN58,0)</f>
        <v>0</v>
      </c>
      <c r="CX58" s="110">
        <f t="shared" ref="CX58:CX61" si="413">CN58-CW58</f>
        <v>0</v>
      </c>
      <c r="DA58" s="358"/>
      <c r="DB58" s="358"/>
      <c r="DC58" s="359"/>
      <c r="DD58" s="339"/>
      <c r="DE58" s="360"/>
      <c r="DF58" s="361"/>
      <c r="DG58" s="362"/>
      <c r="DH58" s="338"/>
      <c r="DI58" s="335">
        <f t="shared" ref="DI58:DI61" si="414">IFERROR(IF(EXACT(VLOOKUP(DB58,OFERTA_0,1,FALSE),DB58),1,0),0)</f>
        <v>0</v>
      </c>
      <c r="DJ58" s="108">
        <f>IFERROR(IF(EXACT(VLOOKUP(DB58,OFERTA_0,2,FALSE),DC58),1,0),0)</f>
        <v>0</v>
      </c>
      <c r="DK58" s="108">
        <f>IFERROR(IF(EXACT(VLOOKUP(DB58,OFERTA_0,3,FALSE),DD58),1,0),0)</f>
        <v>0</v>
      </c>
      <c r="DL58" s="108">
        <f>IFERROR(IF(EXACT(VLOOKUP(DB58,OFERTA_0,4,FALSE),DE58),1,0),0)</f>
        <v>0</v>
      </c>
      <c r="DM58" s="108">
        <f t="shared" ref="DM58:DN61" si="415">IFERROR(IF(DF58&lt;=0,0,1),0)</f>
        <v>0</v>
      </c>
      <c r="DN58" s="108">
        <f t="shared" si="415"/>
        <v>0</v>
      </c>
      <c r="DO58" s="108">
        <f t="shared" ref="DO58:DO61" si="416">PRODUCT(DI58:DN58)</f>
        <v>0</v>
      </c>
      <c r="DP58" s="109">
        <f t="shared" ref="DP58:DP61" si="417">ROUND(DG58,0)</f>
        <v>0</v>
      </c>
      <c r="DQ58" s="110">
        <f t="shared" ref="DQ58:DQ61" si="418">DG58-DP58</f>
        <v>0</v>
      </c>
      <c r="DT58" s="358"/>
      <c r="DU58" s="358"/>
      <c r="DV58" s="359"/>
      <c r="DW58" s="339"/>
      <c r="DX58" s="360"/>
      <c r="DY58" s="361"/>
      <c r="DZ58" s="362"/>
      <c r="EA58" s="338"/>
      <c r="EB58" s="335">
        <f t="shared" ref="EB58:EB61" si="419">IFERROR(IF(EXACT(VLOOKUP(DU58,OFERTA_0,1,FALSE),DU58),1,0),0)</f>
        <v>0</v>
      </c>
      <c r="EC58" s="108">
        <f>IFERROR(IF(EXACT(VLOOKUP(DU58,OFERTA_0,2,FALSE),DV58),1,0),0)</f>
        <v>0</v>
      </c>
      <c r="ED58" s="108">
        <f>IFERROR(IF(EXACT(VLOOKUP(DU58,OFERTA_0,3,FALSE),DW58),1,0),0)</f>
        <v>0</v>
      </c>
      <c r="EE58" s="108">
        <f>IFERROR(IF(EXACT(VLOOKUP(DU58,OFERTA_0,4,FALSE),DX58),1,0),0)</f>
        <v>0</v>
      </c>
      <c r="EF58" s="108">
        <f t="shared" ref="EF58:EG61" si="420">IFERROR(IF(DY58&lt;=0,0,1),0)</f>
        <v>0</v>
      </c>
      <c r="EG58" s="108">
        <f t="shared" si="420"/>
        <v>0</v>
      </c>
      <c r="EH58" s="108">
        <f t="shared" ref="EH58:EH61" si="421">PRODUCT(EB58:EG58)</f>
        <v>0</v>
      </c>
      <c r="EI58" s="109">
        <f t="shared" ref="EI58:EI61" si="422">ROUND(DZ58,0)</f>
        <v>0</v>
      </c>
      <c r="EJ58" s="110">
        <f t="shared" ref="EJ58:EJ61" si="423">DZ58-EI58</f>
        <v>0</v>
      </c>
      <c r="EM58" s="358"/>
      <c r="EN58" s="358"/>
      <c r="EO58" s="359"/>
      <c r="EP58" s="339"/>
      <c r="EQ58" s="360"/>
      <c r="ER58" s="361"/>
      <c r="ES58" s="362"/>
      <c r="ET58" s="338"/>
      <c r="EU58" s="335">
        <f t="shared" ref="EU58:EU61" si="424">IFERROR(IF(EXACT(VLOOKUP(EN58,OFERTA_0,1,FALSE),EN58),1,0),0)</f>
        <v>0</v>
      </c>
      <c r="EV58" s="108">
        <f>IFERROR(IF(EXACT(VLOOKUP(EN58,OFERTA_0,2,FALSE),EO58),1,0),0)</f>
        <v>0</v>
      </c>
      <c r="EW58" s="108">
        <f>IFERROR(IF(EXACT(VLOOKUP(EN58,OFERTA_0,3,FALSE),EP58),1,0),0)</f>
        <v>0</v>
      </c>
      <c r="EX58" s="108">
        <f>IFERROR(IF(EXACT(VLOOKUP(EN58,OFERTA_0,4,FALSE),EQ58),1,0),0)</f>
        <v>0</v>
      </c>
      <c r="EY58" s="108">
        <f t="shared" ref="EY58:EZ61" si="425">IFERROR(IF(ER58&lt;=0,0,1),0)</f>
        <v>0</v>
      </c>
      <c r="EZ58" s="108">
        <f t="shared" si="425"/>
        <v>0</v>
      </c>
      <c r="FA58" s="108">
        <f t="shared" ref="FA58:FA61" si="426">PRODUCT(EU58:EZ58)</f>
        <v>0</v>
      </c>
      <c r="FB58" s="109">
        <f t="shared" ref="FB58:FB61" si="427">ROUND(ES58,0)</f>
        <v>0</v>
      </c>
      <c r="FC58" s="110">
        <f t="shared" ref="FC58:FC61" si="428">ES58-FB58</f>
        <v>0</v>
      </c>
      <c r="FF58" s="358"/>
      <c r="FG58" s="358"/>
      <c r="FH58" s="359"/>
      <c r="FI58" s="339"/>
      <c r="FJ58" s="360"/>
      <c r="FK58" s="361"/>
      <c r="FL58" s="362"/>
      <c r="FM58" s="338"/>
      <c r="FN58" s="335">
        <f t="shared" ref="FN58:FN61" si="429">IFERROR(IF(EXACT(VLOOKUP(FG58,OFERTA_0,1,FALSE),FG58),1,0),0)</f>
        <v>0</v>
      </c>
      <c r="FO58" s="108">
        <f>IFERROR(IF(EXACT(VLOOKUP(FG58,OFERTA_0,2,FALSE),FH58),1,0),0)</f>
        <v>0</v>
      </c>
      <c r="FP58" s="108">
        <f>IFERROR(IF(EXACT(VLOOKUP(FG58,OFERTA_0,3,FALSE),FI58),1,0),0)</f>
        <v>0</v>
      </c>
      <c r="FQ58" s="108">
        <f>IFERROR(IF(EXACT(VLOOKUP(FG58,OFERTA_0,4,FALSE),FJ58),1,0),0)</f>
        <v>0</v>
      </c>
      <c r="FR58" s="108">
        <f t="shared" ref="FR58:FS61" si="430">IFERROR(IF(FK58&lt;=0,0,1),0)</f>
        <v>0</v>
      </c>
      <c r="FS58" s="108">
        <f t="shared" si="430"/>
        <v>0</v>
      </c>
      <c r="FT58" s="108">
        <f t="shared" ref="FT58:FT61" si="431">PRODUCT(FN58:FS58)</f>
        <v>0</v>
      </c>
      <c r="FU58" s="109">
        <f t="shared" ref="FU58:FU61" si="432">ROUND(FL58,0)</f>
        <v>0</v>
      </c>
      <c r="FV58" s="110">
        <f t="shared" ref="FV58:FV61" si="433">FL58-FU58</f>
        <v>0</v>
      </c>
      <c r="FY58" s="358"/>
      <c r="FZ58" s="358"/>
      <c r="GA58" s="359"/>
      <c r="GB58" s="339"/>
      <c r="GC58" s="360"/>
      <c r="GD58" s="361"/>
      <c r="GE58" s="362"/>
      <c r="GF58" s="338"/>
      <c r="GG58" s="335">
        <f t="shared" ref="GG58:GG61" si="434">IFERROR(IF(EXACT(VLOOKUP(FZ58,OFERTA_0,1,FALSE),FZ58),1,0),0)</f>
        <v>0</v>
      </c>
      <c r="GH58" s="108">
        <f>IFERROR(IF(EXACT(VLOOKUP(FZ58,OFERTA_0,2,FALSE),GA58),1,0),0)</f>
        <v>0</v>
      </c>
      <c r="GI58" s="108">
        <f>IFERROR(IF(EXACT(VLOOKUP(FZ58,OFERTA_0,3,FALSE),GB58),1,0),0)</f>
        <v>0</v>
      </c>
      <c r="GJ58" s="108">
        <f>IFERROR(IF(EXACT(VLOOKUP(FZ58,OFERTA_0,4,FALSE),GC58),1,0),0)</f>
        <v>0</v>
      </c>
      <c r="GK58" s="108">
        <f t="shared" ref="GK58:GL61" si="435">IFERROR(IF(GD58&lt;=0,0,1),0)</f>
        <v>0</v>
      </c>
      <c r="GL58" s="108">
        <f t="shared" si="435"/>
        <v>0</v>
      </c>
      <c r="GM58" s="108">
        <f t="shared" ref="GM58:GM61" si="436">PRODUCT(GG58:GL58)</f>
        <v>0</v>
      </c>
      <c r="GN58" s="109">
        <f t="shared" ref="GN58:GN61" si="437">ROUND(GE58,0)</f>
        <v>0</v>
      </c>
      <c r="GO58" s="110">
        <f t="shared" ref="GO58:GO61" si="438">GE58-GN58</f>
        <v>0</v>
      </c>
      <c r="GR58" s="358"/>
      <c r="GS58" s="358"/>
      <c r="GT58" s="359"/>
      <c r="GU58" s="339"/>
      <c r="GV58" s="360"/>
      <c r="GW58" s="361"/>
      <c r="GX58" s="362"/>
      <c r="GY58" s="338"/>
      <c r="GZ58" s="335">
        <f t="shared" ref="GZ58:GZ61" si="439">IFERROR(IF(EXACT(VLOOKUP(GS58,OFERTA_0,1,FALSE),GS58),1,0),0)</f>
        <v>0</v>
      </c>
      <c r="HA58" s="108">
        <f>IFERROR(IF(EXACT(VLOOKUP(GS58,OFERTA_0,2,FALSE),GT58),1,0),0)</f>
        <v>0</v>
      </c>
      <c r="HB58" s="108">
        <f>IFERROR(IF(EXACT(VLOOKUP(GS58,OFERTA_0,3,FALSE),GU58),1,0),0)</f>
        <v>0</v>
      </c>
      <c r="HC58" s="108">
        <f>IFERROR(IF(EXACT(VLOOKUP(GS58,OFERTA_0,4,FALSE),GV58),1,0),0)</f>
        <v>0</v>
      </c>
      <c r="HD58" s="108">
        <f t="shared" ref="HD58:HE61" si="440">IFERROR(IF(GW58&lt;=0,0,1),0)</f>
        <v>0</v>
      </c>
      <c r="HE58" s="108">
        <f t="shared" si="440"/>
        <v>0</v>
      </c>
      <c r="HF58" s="108">
        <f t="shared" ref="HF58:HF61" si="441">PRODUCT(GZ58:HE58)</f>
        <v>0</v>
      </c>
      <c r="HG58" s="109">
        <f t="shared" ref="HG58:HG61" si="442">ROUND(GX58,0)</f>
        <v>0</v>
      </c>
      <c r="HH58" s="110">
        <f t="shared" ref="HH58:HH61" si="443">GX58-HG58</f>
        <v>0</v>
      </c>
      <c r="HK58" s="358"/>
      <c r="HL58" s="358"/>
      <c r="HM58" s="359"/>
      <c r="HN58" s="339"/>
      <c r="HO58" s="360"/>
      <c r="HP58" s="361"/>
      <c r="HQ58" s="362"/>
      <c r="HR58" s="338"/>
      <c r="HS58" s="335">
        <f t="shared" ref="HS58:HS61" si="444">IFERROR(IF(EXACT(VLOOKUP(HL58,OFERTA_0,1,FALSE),HL58),1,0),0)</f>
        <v>0</v>
      </c>
      <c r="HT58" s="108">
        <f>IFERROR(IF(EXACT(VLOOKUP(HL58,OFERTA_0,2,FALSE),HM58),1,0),0)</f>
        <v>0</v>
      </c>
      <c r="HU58" s="108">
        <f>IFERROR(IF(EXACT(VLOOKUP(HL58,OFERTA_0,3,FALSE),HN58),1,0),0)</f>
        <v>0</v>
      </c>
      <c r="HV58" s="108">
        <f>IFERROR(IF(EXACT(VLOOKUP(HL58,OFERTA_0,4,FALSE),HO58),1,0),0)</f>
        <v>0</v>
      </c>
      <c r="HW58" s="108">
        <f t="shared" ref="HW58:HX61" si="445">IFERROR(IF(HP58&lt;=0,0,1),0)</f>
        <v>0</v>
      </c>
      <c r="HX58" s="108">
        <f t="shared" si="445"/>
        <v>0</v>
      </c>
      <c r="HY58" s="108">
        <f t="shared" ref="HY58:HY61" si="446">PRODUCT(HS58:HX58)</f>
        <v>0</v>
      </c>
      <c r="HZ58" s="109">
        <f t="shared" ref="HZ58:HZ61" si="447">ROUND(HQ58,0)</f>
        <v>0</v>
      </c>
      <c r="IA58" s="110">
        <f t="shared" ref="IA58:IA61" si="448">HQ58-HZ58</f>
        <v>0</v>
      </c>
      <c r="ID58" s="358"/>
      <c r="IE58" s="358"/>
      <c r="IF58" s="359"/>
      <c r="IG58" s="339"/>
      <c r="IH58" s="360"/>
      <c r="II58" s="361"/>
      <c r="IJ58" s="362"/>
      <c r="IK58" s="338"/>
      <c r="IL58" s="335">
        <f t="shared" ref="IL58:IL61" si="449">IFERROR(IF(EXACT(VLOOKUP(IE58,OFERTA_0,1,FALSE),IE58),1,0),0)</f>
        <v>0</v>
      </c>
      <c r="IM58" s="108">
        <f>IFERROR(IF(EXACT(VLOOKUP(IE58,OFERTA_0,2,FALSE),IF58),1,0),0)</f>
        <v>0</v>
      </c>
      <c r="IN58" s="108">
        <f>IFERROR(IF(EXACT(VLOOKUP(IE58,OFERTA_0,3,FALSE),IG58),1,0),0)</f>
        <v>0</v>
      </c>
      <c r="IO58" s="108">
        <f>IFERROR(IF(EXACT(VLOOKUP(IE58,OFERTA_0,4,FALSE),IH58),1,0),0)</f>
        <v>0</v>
      </c>
      <c r="IP58" s="108">
        <f t="shared" ref="IP58:IQ61" si="450">IFERROR(IF(II58&lt;=0,0,1),0)</f>
        <v>0</v>
      </c>
      <c r="IQ58" s="108">
        <f t="shared" si="450"/>
        <v>0</v>
      </c>
      <c r="IR58" s="108">
        <f t="shared" ref="IR58:IR61" si="451">PRODUCT(IL58:IQ58)</f>
        <v>0</v>
      </c>
      <c r="IS58" s="109">
        <f t="shared" ref="IS58:IS61" si="452">ROUND(IJ58,0)</f>
        <v>0</v>
      </c>
      <c r="IT58" s="110">
        <f t="shared" ref="IT58:IT61" si="453">IJ58-IS58</f>
        <v>0</v>
      </c>
      <c r="IV58" s="358"/>
      <c r="IW58" s="358"/>
      <c r="IX58" s="359"/>
      <c r="IY58" s="339"/>
      <c r="IZ58" s="360"/>
      <c r="JA58" s="361"/>
      <c r="JB58" s="362"/>
      <c r="JC58" s="338"/>
      <c r="JD58" s="338"/>
      <c r="JE58" s="335">
        <f t="shared" ref="JE58:JE61" si="454">IFERROR(IF(EXACT(VLOOKUP(IX58,OFERTA_0,1,FALSE),IX58),1,0),0)</f>
        <v>0</v>
      </c>
      <c r="JF58" s="108">
        <f>IFERROR(IF(EXACT(VLOOKUP(IX58,OFERTA_0,2,FALSE),IY58),1,0),0)</f>
        <v>0</v>
      </c>
      <c r="JG58" s="108">
        <f>IFERROR(IF(EXACT(VLOOKUP(IX58,OFERTA_0,3,FALSE),IZ58),1,0),0)</f>
        <v>0</v>
      </c>
      <c r="JH58" s="108">
        <f>IFERROR(IF(EXACT(VLOOKUP(IX58,OFERTA_0,4,FALSE),JA58),1,0),0)</f>
        <v>0</v>
      </c>
      <c r="JI58" s="108">
        <f t="shared" ref="JI58:JJ61" si="455">IFERROR(IF(JB58&lt;=0,0,1),0)</f>
        <v>0</v>
      </c>
      <c r="JJ58" s="108">
        <f t="shared" si="455"/>
        <v>0</v>
      </c>
      <c r="JK58" s="108">
        <f t="shared" ref="JK58:JK61" si="456">PRODUCT(JE58:JJ58)</f>
        <v>0</v>
      </c>
      <c r="JL58" s="109">
        <f t="shared" ref="JL58:JL61" si="457">ROUND(JC58,0)</f>
        <v>0</v>
      </c>
      <c r="JM58" s="110">
        <f t="shared" ref="JM58:JM61" si="458">JC58-JL58</f>
        <v>0</v>
      </c>
    </row>
    <row r="59" spans="2:273" x14ac:dyDescent="0.25">
      <c r="B59" s="382"/>
      <c r="C59" s="415"/>
      <c r="D59" s="702" t="s">
        <v>312</v>
      </c>
      <c r="E59" s="702"/>
      <c r="F59" s="702"/>
      <c r="G59" s="702"/>
      <c r="H59" s="702"/>
      <c r="I59" s="702"/>
      <c r="J59" s="702"/>
      <c r="K59" s="416">
        <f>SUM(K45:K58)</f>
        <v>0</v>
      </c>
      <c r="N59" s="382" t="s">
        <v>370</v>
      </c>
      <c r="O59" s="415"/>
      <c r="P59" s="702" t="s">
        <v>312</v>
      </c>
      <c r="Q59" s="702"/>
      <c r="R59" s="702"/>
      <c r="S59" s="702"/>
      <c r="T59" s="702"/>
      <c r="U59" s="702"/>
      <c r="V59" s="702"/>
      <c r="W59" s="416">
        <f>SUM(W45:W58)</f>
        <v>60630000</v>
      </c>
      <c r="X59" s="693"/>
      <c r="Y59" s="694"/>
      <c r="Z59" s="694"/>
      <c r="AA59" s="694"/>
      <c r="AB59" s="694"/>
      <c r="AC59" s="694"/>
      <c r="AD59" s="694"/>
      <c r="AE59" s="694"/>
      <c r="AF59" s="694"/>
      <c r="AG59" s="694"/>
      <c r="AH59" s="694"/>
      <c r="AI59" s="695"/>
      <c r="AL59" s="467"/>
      <c r="AM59" s="499"/>
      <c r="AN59" s="725" t="s">
        <v>312</v>
      </c>
      <c r="AO59" s="726"/>
      <c r="AP59" s="726"/>
      <c r="AQ59" s="726"/>
      <c r="AR59" s="726"/>
      <c r="AS59" s="726"/>
      <c r="AT59" s="727"/>
      <c r="AU59" s="500">
        <f>SUM(AU45:AU58)</f>
        <v>36449955.299999997</v>
      </c>
      <c r="AV59" s="693"/>
      <c r="AW59" s="694"/>
      <c r="AX59" s="694"/>
      <c r="AY59" s="694"/>
      <c r="AZ59" s="694"/>
      <c r="BA59" s="694"/>
      <c r="BB59" s="694"/>
      <c r="BC59" s="694"/>
      <c r="BD59" s="694"/>
      <c r="BE59" s="694"/>
      <c r="BF59" s="694"/>
      <c r="BG59" s="695"/>
      <c r="BJ59" s="382"/>
      <c r="BK59" s="415"/>
      <c r="BL59" s="702" t="s">
        <v>312</v>
      </c>
      <c r="BM59" s="702"/>
      <c r="BN59" s="702"/>
      <c r="BO59" s="702"/>
      <c r="BP59" s="702"/>
      <c r="BQ59" s="702"/>
      <c r="BR59" s="702"/>
      <c r="BS59" s="416">
        <f>SUM(BS45:BS58)</f>
        <v>28740000</v>
      </c>
      <c r="BT59" s="693"/>
      <c r="BU59" s="694"/>
      <c r="BV59" s="694"/>
      <c r="BW59" s="694"/>
      <c r="BX59" s="694"/>
      <c r="BY59" s="694"/>
      <c r="BZ59" s="694"/>
      <c r="CA59" s="694"/>
      <c r="CB59" s="694"/>
      <c r="CC59" s="694"/>
      <c r="CD59" s="694"/>
      <c r="CE59" s="695"/>
      <c r="CH59" s="358"/>
      <c r="CI59" s="358"/>
      <c r="CJ59" s="359"/>
      <c r="CK59" s="339"/>
      <c r="CL59" s="360"/>
      <c r="CM59" s="361"/>
      <c r="CN59" s="362"/>
      <c r="CO59" s="338"/>
      <c r="CP59" s="335">
        <f t="shared" si="409"/>
        <v>0</v>
      </c>
      <c r="CQ59" s="108">
        <f>IFERROR(IF(EXACT(VLOOKUP(CI59,OFERTA_0,2,FALSE),CJ59),1,0),0)</f>
        <v>0</v>
      </c>
      <c r="CR59" s="108">
        <f>IFERROR(IF(EXACT(VLOOKUP(CI59,OFERTA_0,3,FALSE),CK59),1,0),0)</f>
        <v>0</v>
      </c>
      <c r="CS59" s="108">
        <f>IFERROR(IF(EXACT(VLOOKUP(CI59,OFERTA_0,4,FALSE),CL59),1,0),0)</f>
        <v>0</v>
      </c>
      <c r="CT59" s="108">
        <f t="shared" si="410"/>
        <v>0</v>
      </c>
      <c r="CU59" s="108">
        <f t="shared" si="410"/>
        <v>0</v>
      </c>
      <c r="CV59" s="108">
        <f t="shared" si="411"/>
        <v>0</v>
      </c>
      <c r="CW59" s="109">
        <f t="shared" si="412"/>
        <v>0</v>
      </c>
      <c r="CX59" s="110">
        <f t="shared" si="413"/>
        <v>0</v>
      </c>
      <c r="DA59" s="358"/>
      <c r="DB59" s="358"/>
      <c r="DC59" s="359"/>
      <c r="DD59" s="339"/>
      <c r="DE59" s="360"/>
      <c r="DF59" s="361"/>
      <c r="DG59" s="362"/>
      <c r="DH59" s="338"/>
      <c r="DI59" s="335">
        <f t="shared" si="414"/>
        <v>0</v>
      </c>
      <c r="DJ59" s="108">
        <f>IFERROR(IF(EXACT(VLOOKUP(DB59,OFERTA_0,2,FALSE),DC59),1,0),0)</f>
        <v>0</v>
      </c>
      <c r="DK59" s="108">
        <f>IFERROR(IF(EXACT(VLOOKUP(DB59,OFERTA_0,3,FALSE),DD59),1,0),0)</f>
        <v>0</v>
      </c>
      <c r="DL59" s="108">
        <f>IFERROR(IF(EXACT(VLOOKUP(DB59,OFERTA_0,4,FALSE),DE59),1,0),0)</f>
        <v>0</v>
      </c>
      <c r="DM59" s="108">
        <f t="shared" si="415"/>
        <v>0</v>
      </c>
      <c r="DN59" s="108">
        <f t="shared" si="415"/>
        <v>0</v>
      </c>
      <c r="DO59" s="108">
        <f t="shared" si="416"/>
        <v>0</v>
      </c>
      <c r="DP59" s="109">
        <f t="shared" si="417"/>
        <v>0</v>
      </c>
      <c r="DQ59" s="110">
        <f t="shared" si="418"/>
        <v>0</v>
      </c>
      <c r="DT59" s="358"/>
      <c r="DU59" s="358"/>
      <c r="DV59" s="359"/>
      <c r="DW59" s="339"/>
      <c r="DX59" s="360"/>
      <c r="DY59" s="361"/>
      <c r="DZ59" s="362"/>
      <c r="EA59" s="338"/>
      <c r="EB59" s="335">
        <f t="shared" si="419"/>
        <v>0</v>
      </c>
      <c r="EC59" s="108">
        <f>IFERROR(IF(EXACT(VLOOKUP(DU59,OFERTA_0,2,FALSE),DV59),1,0),0)</f>
        <v>0</v>
      </c>
      <c r="ED59" s="108">
        <f>IFERROR(IF(EXACT(VLOOKUP(DU59,OFERTA_0,3,FALSE),DW59),1,0),0)</f>
        <v>0</v>
      </c>
      <c r="EE59" s="108">
        <f>IFERROR(IF(EXACT(VLOOKUP(DU59,OFERTA_0,4,FALSE),DX59),1,0),0)</f>
        <v>0</v>
      </c>
      <c r="EF59" s="108">
        <f t="shared" si="420"/>
        <v>0</v>
      </c>
      <c r="EG59" s="108">
        <f t="shared" si="420"/>
        <v>0</v>
      </c>
      <c r="EH59" s="108">
        <f t="shared" si="421"/>
        <v>0</v>
      </c>
      <c r="EI59" s="109">
        <f t="shared" si="422"/>
        <v>0</v>
      </c>
      <c r="EJ59" s="110">
        <f t="shared" si="423"/>
        <v>0</v>
      </c>
      <c r="EM59" s="358"/>
      <c r="EN59" s="358"/>
      <c r="EO59" s="359"/>
      <c r="EP59" s="339"/>
      <c r="EQ59" s="360"/>
      <c r="ER59" s="361"/>
      <c r="ES59" s="362"/>
      <c r="ET59" s="338"/>
      <c r="EU59" s="335">
        <f t="shared" si="424"/>
        <v>0</v>
      </c>
      <c r="EV59" s="108">
        <f>IFERROR(IF(EXACT(VLOOKUP(EN59,OFERTA_0,2,FALSE),EO59),1,0),0)</f>
        <v>0</v>
      </c>
      <c r="EW59" s="108">
        <f>IFERROR(IF(EXACT(VLOOKUP(EN59,OFERTA_0,3,FALSE),EP59),1,0),0)</f>
        <v>0</v>
      </c>
      <c r="EX59" s="108">
        <f>IFERROR(IF(EXACT(VLOOKUP(EN59,OFERTA_0,4,FALSE),EQ59),1,0),0)</f>
        <v>0</v>
      </c>
      <c r="EY59" s="108">
        <f t="shared" si="425"/>
        <v>0</v>
      </c>
      <c r="EZ59" s="108">
        <f t="shared" si="425"/>
        <v>0</v>
      </c>
      <c r="FA59" s="108">
        <f t="shared" si="426"/>
        <v>0</v>
      </c>
      <c r="FB59" s="109">
        <f t="shared" si="427"/>
        <v>0</v>
      </c>
      <c r="FC59" s="110">
        <f t="shared" si="428"/>
        <v>0</v>
      </c>
      <c r="FF59" s="358"/>
      <c r="FG59" s="358"/>
      <c r="FH59" s="359"/>
      <c r="FI59" s="339"/>
      <c r="FJ59" s="360"/>
      <c r="FK59" s="361"/>
      <c r="FL59" s="362"/>
      <c r="FM59" s="338"/>
      <c r="FN59" s="335">
        <f t="shared" si="429"/>
        <v>0</v>
      </c>
      <c r="FO59" s="108">
        <f>IFERROR(IF(EXACT(VLOOKUP(FG59,OFERTA_0,2,FALSE),FH59),1,0),0)</f>
        <v>0</v>
      </c>
      <c r="FP59" s="108">
        <f>IFERROR(IF(EXACT(VLOOKUP(FG59,OFERTA_0,3,FALSE),FI59),1,0),0)</f>
        <v>0</v>
      </c>
      <c r="FQ59" s="108">
        <f>IFERROR(IF(EXACT(VLOOKUP(FG59,OFERTA_0,4,FALSE),FJ59),1,0),0)</f>
        <v>0</v>
      </c>
      <c r="FR59" s="108">
        <f t="shared" si="430"/>
        <v>0</v>
      </c>
      <c r="FS59" s="108">
        <f t="shared" si="430"/>
        <v>0</v>
      </c>
      <c r="FT59" s="108">
        <f t="shared" si="431"/>
        <v>0</v>
      </c>
      <c r="FU59" s="109">
        <f t="shared" si="432"/>
        <v>0</v>
      </c>
      <c r="FV59" s="110">
        <f t="shared" si="433"/>
        <v>0</v>
      </c>
      <c r="FY59" s="358"/>
      <c r="FZ59" s="358"/>
      <c r="GA59" s="359"/>
      <c r="GB59" s="339"/>
      <c r="GC59" s="360"/>
      <c r="GD59" s="361"/>
      <c r="GE59" s="362"/>
      <c r="GF59" s="338"/>
      <c r="GG59" s="335">
        <f t="shared" si="434"/>
        <v>0</v>
      </c>
      <c r="GH59" s="108">
        <f>IFERROR(IF(EXACT(VLOOKUP(FZ59,OFERTA_0,2,FALSE),GA59),1,0),0)</f>
        <v>0</v>
      </c>
      <c r="GI59" s="108">
        <f>IFERROR(IF(EXACT(VLOOKUP(FZ59,OFERTA_0,3,FALSE),GB59),1,0),0)</f>
        <v>0</v>
      </c>
      <c r="GJ59" s="108">
        <f>IFERROR(IF(EXACT(VLOOKUP(FZ59,OFERTA_0,4,FALSE),GC59),1,0),0)</f>
        <v>0</v>
      </c>
      <c r="GK59" s="108">
        <f t="shared" si="435"/>
        <v>0</v>
      </c>
      <c r="GL59" s="108">
        <f t="shared" si="435"/>
        <v>0</v>
      </c>
      <c r="GM59" s="108">
        <f t="shared" si="436"/>
        <v>0</v>
      </c>
      <c r="GN59" s="109">
        <f t="shared" si="437"/>
        <v>0</v>
      </c>
      <c r="GO59" s="110">
        <f t="shared" si="438"/>
        <v>0</v>
      </c>
      <c r="GR59" s="358"/>
      <c r="GS59" s="358"/>
      <c r="GT59" s="359"/>
      <c r="GU59" s="339"/>
      <c r="GV59" s="360"/>
      <c r="GW59" s="361"/>
      <c r="GX59" s="362"/>
      <c r="GY59" s="338"/>
      <c r="GZ59" s="335">
        <f t="shared" si="439"/>
        <v>0</v>
      </c>
      <c r="HA59" s="108">
        <f>IFERROR(IF(EXACT(VLOOKUP(GS59,OFERTA_0,2,FALSE),GT59),1,0),0)</f>
        <v>0</v>
      </c>
      <c r="HB59" s="108">
        <f>IFERROR(IF(EXACT(VLOOKUP(GS59,OFERTA_0,3,FALSE),GU59),1,0),0)</f>
        <v>0</v>
      </c>
      <c r="HC59" s="108">
        <f>IFERROR(IF(EXACT(VLOOKUP(GS59,OFERTA_0,4,FALSE),GV59),1,0),0)</f>
        <v>0</v>
      </c>
      <c r="HD59" s="108">
        <f t="shared" si="440"/>
        <v>0</v>
      </c>
      <c r="HE59" s="108">
        <f t="shared" si="440"/>
        <v>0</v>
      </c>
      <c r="HF59" s="108">
        <f t="shared" si="441"/>
        <v>0</v>
      </c>
      <c r="HG59" s="109">
        <f t="shared" si="442"/>
        <v>0</v>
      </c>
      <c r="HH59" s="110">
        <f t="shared" si="443"/>
        <v>0</v>
      </c>
      <c r="HK59" s="358"/>
      <c r="HL59" s="358"/>
      <c r="HM59" s="359"/>
      <c r="HN59" s="339"/>
      <c r="HO59" s="360"/>
      <c r="HP59" s="361"/>
      <c r="HQ59" s="362"/>
      <c r="HR59" s="338"/>
      <c r="HS59" s="335">
        <f t="shared" si="444"/>
        <v>0</v>
      </c>
      <c r="HT59" s="108">
        <f>IFERROR(IF(EXACT(VLOOKUP(HL59,OFERTA_0,2,FALSE),HM59),1,0),0)</f>
        <v>0</v>
      </c>
      <c r="HU59" s="108">
        <f>IFERROR(IF(EXACT(VLOOKUP(HL59,OFERTA_0,3,FALSE),HN59),1,0),0)</f>
        <v>0</v>
      </c>
      <c r="HV59" s="108">
        <f>IFERROR(IF(EXACT(VLOOKUP(HL59,OFERTA_0,4,FALSE),HO59),1,0),0)</f>
        <v>0</v>
      </c>
      <c r="HW59" s="108">
        <f t="shared" si="445"/>
        <v>0</v>
      </c>
      <c r="HX59" s="108">
        <f t="shared" si="445"/>
        <v>0</v>
      </c>
      <c r="HY59" s="108">
        <f t="shared" si="446"/>
        <v>0</v>
      </c>
      <c r="HZ59" s="109">
        <f t="shared" si="447"/>
        <v>0</v>
      </c>
      <c r="IA59" s="110">
        <f t="shared" si="448"/>
        <v>0</v>
      </c>
      <c r="ID59" s="358"/>
      <c r="IE59" s="358"/>
      <c r="IF59" s="359"/>
      <c r="IG59" s="339"/>
      <c r="IH59" s="360"/>
      <c r="II59" s="361"/>
      <c r="IJ59" s="362"/>
      <c r="IK59" s="338"/>
      <c r="IL59" s="335">
        <f t="shared" si="449"/>
        <v>0</v>
      </c>
      <c r="IM59" s="108">
        <f>IFERROR(IF(EXACT(VLOOKUP(IE59,OFERTA_0,2,FALSE),IF59),1,0),0)</f>
        <v>0</v>
      </c>
      <c r="IN59" s="108">
        <f>IFERROR(IF(EXACT(VLOOKUP(IE59,OFERTA_0,3,FALSE),IG59),1,0),0)</f>
        <v>0</v>
      </c>
      <c r="IO59" s="108">
        <f>IFERROR(IF(EXACT(VLOOKUP(IE59,OFERTA_0,4,FALSE),IH59),1,0),0)</f>
        <v>0</v>
      </c>
      <c r="IP59" s="108">
        <f t="shared" si="450"/>
        <v>0</v>
      </c>
      <c r="IQ59" s="108">
        <f t="shared" si="450"/>
        <v>0</v>
      </c>
      <c r="IR59" s="108">
        <f t="shared" si="451"/>
        <v>0</v>
      </c>
      <c r="IS59" s="109">
        <f t="shared" si="452"/>
        <v>0</v>
      </c>
      <c r="IT59" s="110">
        <f t="shared" si="453"/>
        <v>0</v>
      </c>
      <c r="IV59" s="358"/>
      <c r="IW59" s="358"/>
      <c r="IX59" s="359"/>
      <c r="IY59" s="339"/>
      <c r="IZ59" s="360"/>
      <c r="JA59" s="361"/>
      <c r="JB59" s="362"/>
      <c r="JC59" s="338"/>
      <c r="JD59" s="338"/>
      <c r="JE59" s="335">
        <f t="shared" si="454"/>
        <v>0</v>
      </c>
      <c r="JF59" s="108">
        <f>IFERROR(IF(EXACT(VLOOKUP(IX59,OFERTA_0,2,FALSE),IY59),1,0),0)</f>
        <v>0</v>
      </c>
      <c r="JG59" s="108">
        <f>IFERROR(IF(EXACT(VLOOKUP(IX59,OFERTA_0,3,FALSE),IZ59),1,0),0)</f>
        <v>0</v>
      </c>
      <c r="JH59" s="108">
        <f>IFERROR(IF(EXACT(VLOOKUP(IX59,OFERTA_0,4,FALSE),JA59),1,0),0)</f>
        <v>0</v>
      </c>
      <c r="JI59" s="108">
        <f t="shared" si="455"/>
        <v>0</v>
      </c>
      <c r="JJ59" s="108">
        <f t="shared" si="455"/>
        <v>0</v>
      </c>
      <c r="JK59" s="108">
        <f t="shared" si="456"/>
        <v>0</v>
      </c>
      <c r="JL59" s="109">
        <f t="shared" si="457"/>
        <v>0</v>
      </c>
      <c r="JM59" s="110">
        <f t="shared" si="458"/>
        <v>0</v>
      </c>
    </row>
    <row r="60" spans="2:273" x14ac:dyDescent="0.25">
      <c r="B60" s="382"/>
      <c r="C60" s="417"/>
      <c r="D60" s="703" t="s">
        <v>346</v>
      </c>
      <c r="E60" s="704"/>
      <c r="F60" s="704"/>
      <c r="G60" s="704"/>
      <c r="H60" s="704"/>
      <c r="I60" s="704"/>
      <c r="J60" s="705"/>
      <c r="K60" s="418">
        <f>K59*19%</f>
        <v>0</v>
      </c>
      <c r="N60" s="382"/>
      <c r="O60" s="417"/>
      <c r="P60" s="703" t="s">
        <v>346</v>
      </c>
      <c r="Q60" s="704"/>
      <c r="R60" s="704"/>
      <c r="S60" s="704"/>
      <c r="T60" s="704"/>
      <c r="U60" s="704"/>
      <c r="V60" s="705"/>
      <c r="W60" s="418">
        <f>W59*19%</f>
        <v>11519700</v>
      </c>
      <c r="X60" s="696"/>
      <c r="Y60" s="697"/>
      <c r="Z60" s="697"/>
      <c r="AA60" s="697"/>
      <c r="AB60" s="697"/>
      <c r="AC60" s="697"/>
      <c r="AD60" s="697"/>
      <c r="AE60" s="697"/>
      <c r="AF60" s="697"/>
      <c r="AG60" s="697"/>
      <c r="AH60" s="697"/>
      <c r="AI60" s="698"/>
      <c r="AL60" s="467"/>
      <c r="AM60" s="501"/>
      <c r="AN60" s="728" t="s">
        <v>346</v>
      </c>
      <c r="AO60" s="726"/>
      <c r="AP60" s="726"/>
      <c r="AQ60" s="726"/>
      <c r="AR60" s="726"/>
      <c r="AS60" s="726"/>
      <c r="AT60" s="727"/>
      <c r="AU60" s="502">
        <f>AU59*19%</f>
        <v>6925491.5069999993</v>
      </c>
      <c r="AV60" s="696"/>
      <c r="AW60" s="697"/>
      <c r="AX60" s="697"/>
      <c r="AY60" s="697"/>
      <c r="AZ60" s="697"/>
      <c r="BA60" s="697"/>
      <c r="BB60" s="697"/>
      <c r="BC60" s="697"/>
      <c r="BD60" s="697"/>
      <c r="BE60" s="697"/>
      <c r="BF60" s="697"/>
      <c r="BG60" s="698"/>
      <c r="BJ60" s="382"/>
      <c r="BK60" s="417"/>
      <c r="BL60" s="703" t="s">
        <v>346</v>
      </c>
      <c r="BM60" s="704"/>
      <c r="BN60" s="704"/>
      <c r="BO60" s="704"/>
      <c r="BP60" s="704"/>
      <c r="BQ60" s="704"/>
      <c r="BR60" s="705"/>
      <c r="BS60" s="418">
        <f>BS59*19%</f>
        <v>5460600</v>
      </c>
      <c r="BT60" s="696"/>
      <c r="BU60" s="697"/>
      <c r="BV60" s="697"/>
      <c r="BW60" s="697"/>
      <c r="BX60" s="697"/>
      <c r="BY60" s="697"/>
      <c r="BZ60" s="697"/>
      <c r="CA60" s="697"/>
      <c r="CB60" s="697"/>
      <c r="CC60" s="697"/>
      <c r="CD60" s="697"/>
      <c r="CE60" s="698"/>
      <c r="CH60" s="358"/>
      <c r="CI60" s="358"/>
      <c r="CJ60" s="359"/>
      <c r="CK60" s="339"/>
      <c r="CL60" s="360"/>
      <c r="CM60" s="361"/>
      <c r="CN60" s="362"/>
      <c r="CO60" s="338"/>
      <c r="CP60" s="335">
        <f t="shared" si="409"/>
        <v>0</v>
      </c>
      <c r="CQ60" s="108">
        <f>IFERROR(IF(EXACT(VLOOKUP(CI60,OFERTA_0,2,FALSE),CJ60),1,0),0)</f>
        <v>0</v>
      </c>
      <c r="CR60" s="108">
        <f>IFERROR(IF(EXACT(VLOOKUP(CI60,OFERTA_0,3,FALSE),CK60),1,0),0)</f>
        <v>0</v>
      </c>
      <c r="CS60" s="108">
        <f>IFERROR(IF(EXACT(VLOOKUP(CI60,OFERTA_0,4,FALSE),CL60),1,0),0)</f>
        <v>0</v>
      </c>
      <c r="CT60" s="108">
        <f t="shared" si="410"/>
        <v>0</v>
      </c>
      <c r="CU60" s="108">
        <f t="shared" si="410"/>
        <v>0</v>
      </c>
      <c r="CV60" s="108">
        <f t="shared" si="411"/>
        <v>0</v>
      </c>
      <c r="CW60" s="109">
        <f t="shared" si="412"/>
        <v>0</v>
      </c>
      <c r="CX60" s="110">
        <f t="shared" si="413"/>
        <v>0</v>
      </c>
      <c r="DA60" s="358"/>
      <c r="DB60" s="358"/>
      <c r="DC60" s="359"/>
      <c r="DD60" s="339"/>
      <c r="DE60" s="360"/>
      <c r="DF60" s="361"/>
      <c r="DG60" s="362"/>
      <c r="DH60" s="338"/>
      <c r="DI60" s="335">
        <f t="shared" si="414"/>
        <v>0</v>
      </c>
      <c r="DJ60" s="108">
        <f>IFERROR(IF(EXACT(VLOOKUP(DB60,OFERTA_0,2,FALSE),DC60),1,0),0)</f>
        <v>0</v>
      </c>
      <c r="DK60" s="108">
        <f>IFERROR(IF(EXACT(VLOOKUP(DB60,OFERTA_0,3,FALSE),DD60),1,0),0)</f>
        <v>0</v>
      </c>
      <c r="DL60" s="108">
        <f>IFERROR(IF(EXACT(VLOOKUP(DB60,OFERTA_0,4,FALSE),DE60),1,0),0)</f>
        <v>0</v>
      </c>
      <c r="DM60" s="108">
        <f t="shared" si="415"/>
        <v>0</v>
      </c>
      <c r="DN60" s="108">
        <f t="shared" si="415"/>
        <v>0</v>
      </c>
      <c r="DO60" s="108">
        <f t="shared" si="416"/>
        <v>0</v>
      </c>
      <c r="DP60" s="109">
        <f t="shared" si="417"/>
        <v>0</v>
      </c>
      <c r="DQ60" s="110">
        <f t="shared" si="418"/>
        <v>0</v>
      </c>
      <c r="DT60" s="358"/>
      <c r="DU60" s="358"/>
      <c r="DV60" s="359"/>
      <c r="DW60" s="339"/>
      <c r="DX60" s="360"/>
      <c r="DY60" s="361"/>
      <c r="DZ60" s="362"/>
      <c r="EA60" s="338"/>
      <c r="EB60" s="335">
        <f t="shared" si="419"/>
        <v>0</v>
      </c>
      <c r="EC60" s="108">
        <f>IFERROR(IF(EXACT(VLOOKUP(DU60,OFERTA_0,2,FALSE),DV60),1,0),0)</f>
        <v>0</v>
      </c>
      <c r="ED60" s="108">
        <f>IFERROR(IF(EXACT(VLOOKUP(DU60,OFERTA_0,3,FALSE),DW60),1,0),0)</f>
        <v>0</v>
      </c>
      <c r="EE60" s="108">
        <f>IFERROR(IF(EXACT(VLOOKUP(DU60,OFERTA_0,4,FALSE),DX60),1,0),0)</f>
        <v>0</v>
      </c>
      <c r="EF60" s="108">
        <f t="shared" si="420"/>
        <v>0</v>
      </c>
      <c r="EG60" s="108">
        <f t="shared" si="420"/>
        <v>0</v>
      </c>
      <c r="EH60" s="108">
        <f t="shared" si="421"/>
        <v>0</v>
      </c>
      <c r="EI60" s="109">
        <f t="shared" si="422"/>
        <v>0</v>
      </c>
      <c r="EJ60" s="110">
        <f t="shared" si="423"/>
        <v>0</v>
      </c>
      <c r="EM60" s="358"/>
      <c r="EN60" s="358"/>
      <c r="EO60" s="359"/>
      <c r="EP60" s="339"/>
      <c r="EQ60" s="360"/>
      <c r="ER60" s="361"/>
      <c r="ES60" s="362"/>
      <c r="ET60" s="338"/>
      <c r="EU60" s="335">
        <f t="shared" si="424"/>
        <v>0</v>
      </c>
      <c r="EV60" s="108">
        <f>IFERROR(IF(EXACT(VLOOKUP(EN60,OFERTA_0,2,FALSE),EO60),1,0),0)</f>
        <v>0</v>
      </c>
      <c r="EW60" s="108">
        <f>IFERROR(IF(EXACT(VLOOKUP(EN60,OFERTA_0,3,FALSE),EP60),1,0),0)</f>
        <v>0</v>
      </c>
      <c r="EX60" s="108">
        <f>IFERROR(IF(EXACT(VLOOKUP(EN60,OFERTA_0,4,FALSE),EQ60),1,0),0)</f>
        <v>0</v>
      </c>
      <c r="EY60" s="108">
        <f t="shared" si="425"/>
        <v>0</v>
      </c>
      <c r="EZ60" s="108">
        <f t="shared" si="425"/>
        <v>0</v>
      </c>
      <c r="FA60" s="108">
        <f t="shared" si="426"/>
        <v>0</v>
      </c>
      <c r="FB60" s="109">
        <f t="shared" si="427"/>
        <v>0</v>
      </c>
      <c r="FC60" s="110">
        <f t="shared" si="428"/>
        <v>0</v>
      </c>
      <c r="FF60" s="358"/>
      <c r="FG60" s="358"/>
      <c r="FH60" s="359"/>
      <c r="FI60" s="339"/>
      <c r="FJ60" s="360"/>
      <c r="FK60" s="361"/>
      <c r="FL60" s="362"/>
      <c r="FM60" s="338"/>
      <c r="FN60" s="335">
        <f t="shared" si="429"/>
        <v>0</v>
      </c>
      <c r="FO60" s="108">
        <f>IFERROR(IF(EXACT(VLOOKUP(FG60,OFERTA_0,2,FALSE),FH60),1,0),0)</f>
        <v>0</v>
      </c>
      <c r="FP60" s="108">
        <f>IFERROR(IF(EXACT(VLOOKUP(FG60,OFERTA_0,3,FALSE),FI60),1,0),0)</f>
        <v>0</v>
      </c>
      <c r="FQ60" s="108">
        <f>IFERROR(IF(EXACT(VLOOKUP(FG60,OFERTA_0,4,FALSE),FJ60),1,0),0)</f>
        <v>0</v>
      </c>
      <c r="FR60" s="108">
        <f t="shared" si="430"/>
        <v>0</v>
      </c>
      <c r="FS60" s="108">
        <f t="shared" si="430"/>
        <v>0</v>
      </c>
      <c r="FT60" s="108">
        <f t="shared" si="431"/>
        <v>0</v>
      </c>
      <c r="FU60" s="109">
        <f t="shared" si="432"/>
        <v>0</v>
      </c>
      <c r="FV60" s="110">
        <f t="shared" si="433"/>
        <v>0</v>
      </c>
      <c r="FY60" s="358"/>
      <c r="FZ60" s="358"/>
      <c r="GA60" s="359"/>
      <c r="GB60" s="339"/>
      <c r="GC60" s="360"/>
      <c r="GD60" s="361"/>
      <c r="GE60" s="362"/>
      <c r="GF60" s="338"/>
      <c r="GG60" s="335">
        <f t="shared" si="434"/>
        <v>0</v>
      </c>
      <c r="GH60" s="108">
        <f>IFERROR(IF(EXACT(VLOOKUP(FZ60,OFERTA_0,2,FALSE),GA60),1,0),0)</f>
        <v>0</v>
      </c>
      <c r="GI60" s="108">
        <f>IFERROR(IF(EXACT(VLOOKUP(FZ60,OFERTA_0,3,FALSE),GB60),1,0),0)</f>
        <v>0</v>
      </c>
      <c r="GJ60" s="108">
        <f>IFERROR(IF(EXACT(VLOOKUP(FZ60,OFERTA_0,4,FALSE),GC60),1,0),0)</f>
        <v>0</v>
      </c>
      <c r="GK60" s="108">
        <f t="shared" si="435"/>
        <v>0</v>
      </c>
      <c r="GL60" s="108">
        <f t="shared" si="435"/>
        <v>0</v>
      </c>
      <c r="GM60" s="108">
        <f t="shared" si="436"/>
        <v>0</v>
      </c>
      <c r="GN60" s="109">
        <f t="shared" si="437"/>
        <v>0</v>
      </c>
      <c r="GO60" s="110">
        <f t="shared" si="438"/>
        <v>0</v>
      </c>
      <c r="GR60" s="358"/>
      <c r="GS60" s="358"/>
      <c r="GT60" s="359"/>
      <c r="GU60" s="339"/>
      <c r="GV60" s="360"/>
      <c r="GW60" s="361"/>
      <c r="GX60" s="362"/>
      <c r="GY60" s="338"/>
      <c r="GZ60" s="335">
        <f t="shared" si="439"/>
        <v>0</v>
      </c>
      <c r="HA60" s="108">
        <f>IFERROR(IF(EXACT(VLOOKUP(GS60,OFERTA_0,2,FALSE),GT60),1,0),0)</f>
        <v>0</v>
      </c>
      <c r="HB60" s="108">
        <f>IFERROR(IF(EXACT(VLOOKUP(GS60,OFERTA_0,3,FALSE),GU60),1,0),0)</f>
        <v>0</v>
      </c>
      <c r="HC60" s="108">
        <f>IFERROR(IF(EXACT(VLOOKUP(GS60,OFERTA_0,4,FALSE),GV60),1,0),0)</f>
        <v>0</v>
      </c>
      <c r="HD60" s="108">
        <f t="shared" si="440"/>
        <v>0</v>
      </c>
      <c r="HE60" s="108">
        <f t="shared" si="440"/>
        <v>0</v>
      </c>
      <c r="HF60" s="108">
        <f t="shared" si="441"/>
        <v>0</v>
      </c>
      <c r="HG60" s="109">
        <f t="shared" si="442"/>
        <v>0</v>
      </c>
      <c r="HH60" s="110">
        <f t="shared" si="443"/>
        <v>0</v>
      </c>
      <c r="HK60" s="358"/>
      <c r="HL60" s="358"/>
      <c r="HM60" s="359"/>
      <c r="HN60" s="339"/>
      <c r="HO60" s="360"/>
      <c r="HP60" s="361"/>
      <c r="HQ60" s="362"/>
      <c r="HR60" s="338"/>
      <c r="HS60" s="335">
        <f t="shared" si="444"/>
        <v>0</v>
      </c>
      <c r="HT60" s="108">
        <f>IFERROR(IF(EXACT(VLOOKUP(HL60,OFERTA_0,2,FALSE),HM60),1,0),0)</f>
        <v>0</v>
      </c>
      <c r="HU60" s="108">
        <f>IFERROR(IF(EXACT(VLOOKUP(HL60,OFERTA_0,3,FALSE),HN60),1,0),0)</f>
        <v>0</v>
      </c>
      <c r="HV60" s="108">
        <f>IFERROR(IF(EXACT(VLOOKUP(HL60,OFERTA_0,4,FALSE),HO60),1,0),0)</f>
        <v>0</v>
      </c>
      <c r="HW60" s="108">
        <f t="shared" si="445"/>
        <v>0</v>
      </c>
      <c r="HX60" s="108">
        <f t="shared" si="445"/>
        <v>0</v>
      </c>
      <c r="HY60" s="108">
        <f t="shared" si="446"/>
        <v>0</v>
      </c>
      <c r="HZ60" s="109">
        <f t="shared" si="447"/>
        <v>0</v>
      </c>
      <c r="IA60" s="110">
        <f t="shared" si="448"/>
        <v>0</v>
      </c>
      <c r="ID60" s="358"/>
      <c r="IE60" s="358"/>
      <c r="IF60" s="359"/>
      <c r="IG60" s="339"/>
      <c r="IH60" s="360"/>
      <c r="II60" s="361"/>
      <c r="IJ60" s="362"/>
      <c r="IK60" s="338"/>
      <c r="IL60" s="335">
        <f t="shared" si="449"/>
        <v>0</v>
      </c>
      <c r="IM60" s="108">
        <f>IFERROR(IF(EXACT(VLOOKUP(IE60,OFERTA_0,2,FALSE),IF60),1,0),0)</f>
        <v>0</v>
      </c>
      <c r="IN60" s="108">
        <f>IFERROR(IF(EXACT(VLOOKUP(IE60,OFERTA_0,3,FALSE),IG60),1,0),0)</f>
        <v>0</v>
      </c>
      <c r="IO60" s="108">
        <f>IFERROR(IF(EXACT(VLOOKUP(IE60,OFERTA_0,4,FALSE),IH60),1,0),0)</f>
        <v>0</v>
      </c>
      <c r="IP60" s="108">
        <f t="shared" si="450"/>
        <v>0</v>
      </c>
      <c r="IQ60" s="108">
        <f t="shared" si="450"/>
        <v>0</v>
      </c>
      <c r="IR60" s="108">
        <f t="shared" si="451"/>
        <v>0</v>
      </c>
      <c r="IS60" s="109">
        <f t="shared" si="452"/>
        <v>0</v>
      </c>
      <c r="IT60" s="110">
        <f t="shared" si="453"/>
        <v>0</v>
      </c>
      <c r="IV60" s="358"/>
      <c r="IW60" s="358"/>
      <c r="IX60" s="359"/>
      <c r="IY60" s="339"/>
      <c r="IZ60" s="360"/>
      <c r="JA60" s="361"/>
      <c r="JB60" s="362"/>
      <c r="JC60" s="338"/>
      <c r="JD60" s="338"/>
      <c r="JE60" s="335">
        <f t="shared" si="454"/>
        <v>0</v>
      </c>
      <c r="JF60" s="108">
        <f>IFERROR(IF(EXACT(VLOOKUP(IX60,OFERTA_0,2,FALSE),IY60),1,0),0)</f>
        <v>0</v>
      </c>
      <c r="JG60" s="108">
        <f>IFERROR(IF(EXACT(VLOOKUP(IX60,OFERTA_0,3,FALSE),IZ60),1,0),0)</f>
        <v>0</v>
      </c>
      <c r="JH60" s="108">
        <f>IFERROR(IF(EXACT(VLOOKUP(IX60,OFERTA_0,4,FALSE),JA60),1,0),0)</f>
        <v>0</v>
      </c>
      <c r="JI60" s="108">
        <f t="shared" si="455"/>
        <v>0</v>
      </c>
      <c r="JJ60" s="108">
        <f t="shared" si="455"/>
        <v>0</v>
      </c>
      <c r="JK60" s="108">
        <f t="shared" si="456"/>
        <v>0</v>
      </c>
      <c r="JL60" s="109">
        <f t="shared" si="457"/>
        <v>0</v>
      </c>
      <c r="JM60" s="110">
        <f t="shared" si="458"/>
        <v>0</v>
      </c>
    </row>
    <row r="61" spans="2:273" x14ac:dyDescent="0.25">
      <c r="B61" s="382"/>
      <c r="C61" s="406"/>
      <c r="D61" s="703" t="s">
        <v>347</v>
      </c>
      <c r="E61" s="704"/>
      <c r="F61" s="704"/>
      <c r="G61" s="704"/>
      <c r="H61" s="704"/>
      <c r="I61" s="704"/>
      <c r="J61" s="705"/>
      <c r="K61" s="418">
        <f>K59+K60</f>
        <v>0</v>
      </c>
      <c r="N61" s="382"/>
      <c r="O61" s="406"/>
      <c r="P61" s="703" t="s">
        <v>347</v>
      </c>
      <c r="Q61" s="704"/>
      <c r="R61" s="704"/>
      <c r="S61" s="704"/>
      <c r="T61" s="704"/>
      <c r="U61" s="704"/>
      <c r="V61" s="705"/>
      <c r="W61" s="418">
        <f>W59+W60</f>
        <v>72149700</v>
      </c>
      <c r="X61" s="699"/>
      <c r="Y61" s="700"/>
      <c r="Z61" s="700"/>
      <c r="AA61" s="700"/>
      <c r="AB61" s="700"/>
      <c r="AC61" s="700"/>
      <c r="AD61" s="700"/>
      <c r="AE61" s="700"/>
      <c r="AF61" s="700"/>
      <c r="AG61" s="700"/>
      <c r="AH61" s="700"/>
      <c r="AI61" s="701"/>
      <c r="AL61" s="467"/>
      <c r="AM61" s="491"/>
      <c r="AN61" s="728" t="s">
        <v>347</v>
      </c>
      <c r="AO61" s="726"/>
      <c r="AP61" s="726"/>
      <c r="AQ61" s="726"/>
      <c r="AR61" s="726"/>
      <c r="AS61" s="726"/>
      <c r="AT61" s="727"/>
      <c r="AU61" s="502">
        <f>AU59+AU60</f>
        <v>43375446.806999996</v>
      </c>
      <c r="AV61" s="699"/>
      <c r="AW61" s="700"/>
      <c r="AX61" s="700"/>
      <c r="AY61" s="700"/>
      <c r="AZ61" s="700"/>
      <c r="BA61" s="700"/>
      <c r="BB61" s="700"/>
      <c r="BC61" s="700"/>
      <c r="BD61" s="700"/>
      <c r="BE61" s="700"/>
      <c r="BF61" s="700"/>
      <c r="BG61" s="701"/>
      <c r="BJ61" s="382"/>
      <c r="BK61" s="406"/>
      <c r="BL61" s="703" t="s">
        <v>347</v>
      </c>
      <c r="BM61" s="704"/>
      <c r="BN61" s="704"/>
      <c r="BO61" s="704"/>
      <c r="BP61" s="704"/>
      <c r="BQ61" s="704"/>
      <c r="BR61" s="705"/>
      <c r="BS61" s="418">
        <f>BS59+BS60</f>
        <v>34200600</v>
      </c>
      <c r="BT61" s="699"/>
      <c r="BU61" s="700"/>
      <c r="BV61" s="700"/>
      <c r="BW61" s="700"/>
      <c r="BX61" s="700"/>
      <c r="BY61" s="700"/>
      <c r="BZ61" s="700"/>
      <c r="CA61" s="700"/>
      <c r="CB61" s="700"/>
      <c r="CC61" s="700"/>
      <c r="CD61" s="700"/>
      <c r="CE61" s="701"/>
      <c r="CH61" s="358"/>
      <c r="CI61" s="358"/>
      <c r="CJ61" s="359"/>
      <c r="CK61" s="339"/>
      <c r="CL61" s="360"/>
      <c r="CM61" s="361"/>
      <c r="CN61" s="362"/>
      <c r="CO61" s="338"/>
      <c r="CP61" s="335">
        <f t="shared" si="409"/>
        <v>0</v>
      </c>
      <c r="CQ61" s="108">
        <f>IFERROR(IF(EXACT(VLOOKUP(CI61,OFERTA_0,2,FALSE),CJ61),1,0),0)</f>
        <v>0</v>
      </c>
      <c r="CR61" s="108">
        <f>IFERROR(IF(EXACT(VLOOKUP(CI61,OFERTA_0,3,FALSE),CK61),1,0),0)</f>
        <v>0</v>
      </c>
      <c r="CS61" s="108">
        <f>IFERROR(IF(EXACT(VLOOKUP(CI61,OFERTA_0,4,FALSE),CL61),1,0),0)</f>
        <v>0</v>
      </c>
      <c r="CT61" s="108">
        <f t="shared" si="410"/>
        <v>0</v>
      </c>
      <c r="CU61" s="108">
        <f t="shared" si="410"/>
        <v>0</v>
      </c>
      <c r="CV61" s="108">
        <f t="shared" si="411"/>
        <v>0</v>
      </c>
      <c r="CW61" s="109">
        <f t="shared" si="412"/>
        <v>0</v>
      </c>
      <c r="CX61" s="110">
        <f t="shared" si="413"/>
        <v>0</v>
      </c>
      <c r="DA61" s="358"/>
      <c r="DB61" s="358"/>
      <c r="DC61" s="359"/>
      <c r="DD61" s="339"/>
      <c r="DE61" s="360"/>
      <c r="DF61" s="361"/>
      <c r="DG61" s="362"/>
      <c r="DH61" s="338"/>
      <c r="DI61" s="335">
        <f t="shared" si="414"/>
        <v>0</v>
      </c>
      <c r="DJ61" s="108">
        <f>IFERROR(IF(EXACT(VLOOKUP(DB61,OFERTA_0,2,FALSE),DC61),1,0),0)</f>
        <v>0</v>
      </c>
      <c r="DK61" s="108">
        <f>IFERROR(IF(EXACT(VLOOKUP(DB61,OFERTA_0,3,FALSE),DD61),1,0),0)</f>
        <v>0</v>
      </c>
      <c r="DL61" s="108">
        <f>IFERROR(IF(EXACT(VLOOKUP(DB61,OFERTA_0,4,FALSE),DE61),1,0),0)</f>
        <v>0</v>
      </c>
      <c r="DM61" s="108">
        <f t="shared" si="415"/>
        <v>0</v>
      </c>
      <c r="DN61" s="108">
        <f t="shared" si="415"/>
        <v>0</v>
      </c>
      <c r="DO61" s="108">
        <f t="shared" si="416"/>
        <v>0</v>
      </c>
      <c r="DP61" s="109">
        <f t="shared" si="417"/>
        <v>0</v>
      </c>
      <c r="DQ61" s="110">
        <f t="shared" si="418"/>
        <v>0</v>
      </c>
      <c r="DT61" s="358"/>
      <c r="DU61" s="358"/>
      <c r="DV61" s="359"/>
      <c r="DW61" s="339"/>
      <c r="DX61" s="360"/>
      <c r="DY61" s="361"/>
      <c r="DZ61" s="362"/>
      <c r="EA61" s="338"/>
      <c r="EB61" s="335">
        <f t="shared" si="419"/>
        <v>0</v>
      </c>
      <c r="EC61" s="108">
        <f>IFERROR(IF(EXACT(VLOOKUP(DU61,OFERTA_0,2,FALSE),DV61),1,0),0)</f>
        <v>0</v>
      </c>
      <c r="ED61" s="108">
        <f>IFERROR(IF(EXACT(VLOOKUP(DU61,OFERTA_0,3,FALSE),DW61),1,0),0)</f>
        <v>0</v>
      </c>
      <c r="EE61" s="108">
        <f>IFERROR(IF(EXACT(VLOOKUP(DU61,OFERTA_0,4,FALSE),DX61),1,0),0)</f>
        <v>0</v>
      </c>
      <c r="EF61" s="108">
        <f t="shared" si="420"/>
        <v>0</v>
      </c>
      <c r="EG61" s="108">
        <f t="shared" si="420"/>
        <v>0</v>
      </c>
      <c r="EH61" s="108">
        <f t="shared" si="421"/>
        <v>0</v>
      </c>
      <c r="EI61" s="109">
        <f t="shared" si="422"/>
        <v>0</v>
      </c>
      <c r="EJ61" s="110">
        <f t="shared" si="423"/>
        <v>0</v>
      </c>
      <c r="EM61" s="358"/>
      <c r="EN61" s="358"/>
      <c r="EO61" s="359"/>
      <c r="EP61" s="339"/>
      <c r="EQ61" s="360"/>
      <c r="ER61" s="361"/>
      <c r="ES61" s="362"/>
      <c r="ET61" s="338"/>
      <c r="EU61" s="335">
        <f t="shared" si="424"/>
        <v>0</v>
      </c>
      <c r="EV61" s="108">
        <f>IFERROR(IF(EXACT(VLOOKUP(EN61,OFERTA_0,2,FALSE),EO61),1,0),0)</f>
        <v>0</v>
      </c>
      <c r="EW61" s="108">
        <f>IFERROR(IF(EXACT(VLOOKUP(EN61,OFERTA_0,3,FALSE),EP61),1,0),0)</f>
        <v>0</v>
      </c>
      <c r="EX61" s="108">
        <f>IFERROR(IF(EXACT(VLOOKUP(EN61,OFERTA_0,4,FALSE),EQ61),1,0),0)</f>
        <v>0</v>
      </c>
      <c r="EY61" s="108">
        <f t="shared" si="425"/>
        <v>0</v>
      </c>
      <c r="EZ61" s="108">
        <f t="shared" si="425"/>
        <v>0</v>
      </c>
      <c r="FA61" s="108">
        <f t="shared" si="426"/>
        <v>0</v>
      </c>
      <c r="FB61" s="109">
        <f t="shared" si="427"/>
        <v>0</v>
      </c>
      <c r="FC61" s="110">
        <f t="shared" si="428"/>
        <v>0</v>
      </c>
      <c r="FF61" s="358"/>
      <c r="FG61" s="358"/>
      <c r="FH61" s="359"/>
      <c r="FI61" s="339"/>
      <c r="FJ61" s="360"/>
      <c r="FK61" s="361"/>
      <c r="FL61" s="362"/>
      <c r="FM61" s="338"/>
      <c r="FN61" s="335">
        <f t="shared" si="429"/>
        <v>0</v>
      </c>
      <c r="FO61" s="108">
        <f>IFERROR(IF(EXACT(VLOOKUP(FG61,OFERTA_0,2,FALSE),FH61),1,0),0)</f>
        <v>0</v>
      </c>
      <c r="FP61" s="108">
        <f>IFERROR(IF(EXACT(VLOOKUP(FG61,OFERTA_0,3,FALSE),FI61),1,0),0)</f>
        <v>0</v>
      </c>
      <c r="FQ61" s="108">
        <f>IFERROR(IF(EXACT(VLOOKUP(FG61,OFERTA_0,4,FALSE),FJ61),1,0),0)</f>
        <v>0</v>
      </c>
      <c r="FR61" s="108">
        <f t="shared" si="430"/>
        <v>0</v>
      </c>
      <c r="FS61" s="108">
        <f t="shared" si="430"/>
        <v>0</v>
      </c>
      <c r="FT61" s="108">
        <f t="shared" si="431"/>
        <v>0</v>
      </c>
      <c r="FU61" s="109">
        <f t="shared" si="432"/>
        <v>0</v>
      </c>
      <c r="FV61" s="110">
        <f t="shared" si="433"/>
        <v>0</v>
      </c>
      <c r="FY61" s="358"/>
      <c r="FZ61" s="358"/>
      <c r="GA61" s="359"/>
      <c r="GB61" s="339"/>
      <c r="GC61" s="360"/>
      <c r="GD61" s="361"/>
      <c r="GE61" s="362"/>
      <c r="GF61" s="338"/>
      <c r="GG61" s="335">
        <f t="shared" si="434"/>
        <v>0</v>
      </c>
      <c r="GH61" s="108">
        <f>IFERROR(IF(EXACT(VLOOKUP(FZ61,OFERTA_0,2,FALSE),GA61),1,0),0)</f>
        <v>0</v>
      </c>
      <c r="GI61" s="108">
        <f>IFERROR(IF(EXACT(VLOOKUP(FZ61,OFERTA_0,3,FALSE),GB61),1,0),0)</f>
        <v>0</v>
      </c>
      <c r="GJ61" s="108">
        <f>IFERROR(IF(EXACT(VLOOKUP(FZ61,OFERTA_0,4,FALSE),GC61),1,0),0)</f>
        <v>0</v>
      </c>
      <c r="GK61" s="108">
        <f t="shared" si="435"/>
        <v>0</v>
      </c>
      <c r="GL61" s="108">
        <f t="shared" si="435"/>
        <v>0</v>
      </c>
      <c r="GM61" s="108">
        <f t="shared" si="436"/>
        <v>0</v>
      </c>
      <c r="GN61" s="109">
        <f t="shared" si="437"/>
        <v>0</v>
      </c>
      <c r="GO61" s="110">
        <f t="shared" si="438"/>
        <v>0</v>
      </c>
      <c r="GR61" s="358"/>
      <c r="GS61" s="358"/>
      <c r="GT61" s="359"/>
      <c r="GU61" s="339"/>
      <c r="GV61" s="360"/>
      <c r="GW61" s="361"/>
      <c r="GX61" s="362"/>
      <c r="GY61" s="338"/>
      <c r="GZ61" s="335">
        <f t="shared" si="439"/>
        <v>0</v>
      </c>
      <c r="HA61" s="108">
        <f>IFERROR(IF(EXACT(VLOOKUP(GS61,OFERTA_0,2,FALSE),GT61),1,0),0)</f>
        <v>0</v>
      </c>
      <c r="HB61" s="108">
        <f>IFERROR(IF(EXACT(VLOOKUP(GS61,OFERTA_0,3,FALSE),GU61),1,0),0)</f>
        <v>0</v>
      </c>
      <c r="HC61" s="108">
        <f>IFERROR(IF(EXACT(VLOOKUP(GS61,OFERTA_0,4,FALSE),GV61),1,0),0)</f>
        <v>0</v>
      </c>
      <c r="HD61" s="108">
        <f t="shared" si="440"/>
        <v>0</v>
      </c>
      <c r="HE61" s="108">
        <f t="shared" si="440"/>
        <v>0</v>
      </c>
      <c r="HF61" s="108">
        <f t="shared" si="441"/>
        <v>0</v>
      </c>
      <c r="HG61" s="109">
        <f t="shared" si="442"/>
        <v>0</v>
      </c>
      <c r="HH61" s="110">
        <f t="shared" si="443"/>
        <v>0</v>
      </c>
      <c r="HK61" s="358"/>
      <c r="HL61" s="358"/>
      <c r="HM61" s="359"/>
      <c r="HN61" s="339"/>
      <c r="HO61" s="360"/>
      <c r="HP61" s="361"/>
      <c r="HQ61" s="362"/>
      <c r="HR61" s="338"/>
      <c r="HS61" s="335">
        <f t="shared" si="444"/>
        <v>0</v>
      </c>
      <c r="HT61" s="108">
        <f>IFERROR(IF(EXACT(VLOOKUP(HL61,OFERTA_0,2,FALSE),HM61),1,0),0)</f>
        <v>0</v>
      </c>
      <c r="HU61" s="108">
        <f>IFERROR(IF(EXACT(VLOOKUP(HL61,OFERTA_0,3,FALSE),HN61),1,0),0)</f>
        <v>0</v>
      </c>
      <c r="HV61" s="108">
        <f>IFERROR(IF(EXACT(VLOOKUP(HL61,OFERTA_0,4,FALSE),HO61),1,0),0)</f>
        <v>0</v>
      </c>
      <c r="HW61" s="108">
        <f t="shared" si="445"/>
        <v>0</v>
      </c>
      <c r="HX61" s="108">
        <f t="shared" si="445"/>
        <v>0</v>
      </c>
      <c r="HY61" s="108">
        <f t="shared" si="446"/>
        <v>0</v>
      </c>
      <c r="HZ61" s="109">
        <f t="shared" si="447"/>
        <v>0</v>
      </c>
      <c r="IA61" s="110">
        <f t="shared" si="448"/>
        <v>0</v>
      </c>
      <c r="ID61" s="358"/>
      <c r="IE61" s="358"/>
      <c r="IF61" s="359"/>
      <c r="IG61" s="339"/>
      <c r="IH61" s="360"/>
      <c r="II61" s="361"/>
      <c r="IJ61" s="362"/>
      <c r="IK61" s="338"/>
      <c r="IL61" s="335">
        <f t="shared" si="449"/>
        <v>0</v>
      </c>
      <c r="IM61" s="108">
        <f>IFERROR(IF(EXACT(VLOOKUP(IE61,OFERTA_0,2,FALSE),IF61),1,0),0)</f>
        <v>0</v>
      </c>
      <c r="IN61" s="108">
        <f>IFERROR(IF(EXACT(VLOOKUP(IE61,OFERTA_0,3,FALSE),IG61),1,0),0)</f>
        <v>0</v>
      </c>
      <c r="IO61" s="108">
        <f>IFERROR(IF(EXACT(VLOOKUP(IE61,OFERTA_0,4,FALSE),IH61),1,0),0)</f>
        <v>0</v>
      </c>
      <c r="IP61" s="108">
        <f t="shared" si="450"/>
        <v>0</v>
      </c>
      <c r="IQ61" s="108">
        <f t="shared" si="450"/>
        <v>0</v>
      </c>
      <c r="IR61" s="108">
        <f t="shared" si="451"/>
        <v>0</v>
      </c>
      <c r="IS61" s="109">
        <f t="shared" si="452"/>
        <v>0</v>
      </c>
      <c r="IT61" s="110">
        <f t="shared" si="453"/>
        <v>0</v>
      </c>
      <c r="IV61" s="358"/>
      <c r="IW61" s="358"/>
      <c r="IX61" s="359"/>
      <c r="IY61" s="339"/>
      <c r="IZ61" s="360"/>
      <c r="JA61" s="361"/>
      <c r="JB61" s="362"/>
      <c r="JC61" s="338"/>
      <c r="JD61" s="338"/>
      <c r="JE61" s="335">
        <f t="shared" si="454"/>
        <v>0</v>
      </c>
      <c r="JF61" s="108">
        <f>IFERROR(IF(EXACT(VLOOKUP(IX61,OFERTA_0,2,FALSE),IY61),1,0),0)</f>
        <v>0</v>
      </c>
      <c r="JG61" s="108">
        <f>IFERROR(IF(EXACT(VLOOKUP(IX61,OFERTA_0,3,FALSE),IZ61),1,0),0)</f>
        <v>0</v>
      </c>
      <c r="JH61" s="108">
        <f>IFERROR(IF(EXACT(VLOOKUP(IX61,OFERTA_0,4,FALSE),JA61),1,0),0)</f>
        <v>0</v>
      </c>
      <c r="JI61" s="108">
        <f t="shared" si="455"/>
        <v>0</v>
      </c>
      <c r="JJ61" s="108">
        <f t="shared" si="455"/>
        <v>0</v>
      </c>
      <c r="JK61" s="108">
        <f t="shared" si="456"/>
        <v>0</v>
      </c>
      <c r="JL61" s="109">
        <f t="shared" si="457"/>
        <v>0</v>
      </c>
      <c r="JM61" s="110">
        <f t="shared" si="458"/>
        <v>0</v>
      </c>
    </row>
    <row r="62" spans="2:273" ht="16.5" x14ac:dyDescent="0.25">
      <c r="B62" s="382"/>
      <c r="C62" s="419" t="s">
        <v>348</v>
      </c>
      <c r="D62" s="702" t="s">
        <v>349</v>
      </c>
      <c r="E62" s="702"/>
      <c r="F62" s="702"/>
      <c r="G62" s="702"/>
      <c r="H62" s="702"/>
      <c r="I62" s="702"/>
      <c r="J62" s="702"/>
      <c r="K62" s="702"/>
      <c r="N62" s="382"/>
      <c r="O62" s="419" t="s">
        <v>348</v>
      </c>
      <c r="P62" s="702" t="s">
        <v>349</v>
      </c>
      <c r="Q62" s="702"/>
      <c r="R62" s="702"/>
      <c r="S62" s="702"/>
      <c r="T62" s="702"/>
      <c r="U62" s="702"/>
      <c r="V62" s="702"/>
      <c r="W62" s="702"/>
      <c r="X62" s="691"/>
      <c r="Y62" s="691"/>
      <c r="Z62" s="691"/>
      <c r="AA62" s="691"/>
      <c r="AB62" s="691"/>
      <c r="AC62" s="691"/>
      <c r="AD62" s="691"/>
      <c r="AE62" s="691"/>
      <c r="AF62" s="691"/>
      <c r="AG62" s="691"/>
      <c r="AH62" s="691"/>
      <c r="AI62" s="692"/>
      <c r="AL62" s="467"/>
      <c r="AM62" s="503" t="s">
        <v>348</v>
      </c>
      <c r="AN62" s="725" t="s">
        <v>349</v>
      </c>
      <c r="AO62" s="726"/>
      <c r="AP62" s="726"/>
      <c r="AQ62" s="726"/>
      <c r="AR62" s="726"/>
      <c r="AS62" s="726"/>
      <c r="AT62" s="726"/>
      <c r="AU62" s="727"/>
      <c r="AV62" s="691"/>
      <c r="AW62" s="691"/>
      <c r="AX62" s="691"/>
      <c r="AY62" s="691"/>
      <c r="AZ62" s="691"/>
      <c r="BA62" s="691"/>
      <c r="BB62" s="691"/>
      <c r="BC62" s="691"/>
      <c r="BD62" s="691"/>
      <c r="BE62" s="691"/>
      <c r="BF62" s="691"/>
      <c r="BG62" s="692"/>
      <c r="BJ62" s="382"/>
      <c r="BK62" s="419" t="s">
        <v>348</v>
      </c>
      <c r="BL62" s="702" t="s">
        <v>349</v>
      </c>
      <c r="BM62" s="702"/>
      <c r="BN62" s="702"/>
      <c r="BO62" s="702"/>
      <c r="BP62" s="702"/>
      <c r="BQ62" s="702"/>
      <c r="BR62" s="702"/>
      <c r="BS62" s="702"/>
      <c r="BT62" s="691"/>
      <c r="BU62" s="691"/>
      <c r="BV62" s="691"/>
      <c r="BW62" s="691"/>
      <c r="BX62" s="691"/>
      <c r="BY62" s="691"/>
      <c r="BZ62" s="691"/>
      <c r="CA62" s="691"/>
      <c r="CB62" s="691"/>
      <c r="CC62" s="691"/>
      <c r="CD62" s="691"/>
      <c r="CE62" s="692"/>
      <c r="CH62" s="340"/>
      <c r="CI62" s="340"/>
      <c r="CJ62" s="348"/>
      <c r="CK62" s="349"/>
      <c r="CL62" s="350"/>
      <c r="CM62" s="351"/>
      <c r="CN62" s="352"/>
      <c r="CO62" s="342"/>
      <c r="CP62" s="691"/>
      <c r="CQ62" s="691"/>
      <c r="CR62" s="691"/>
      <c r="CS62" s="691"/>
      <c r="CT62" s="691"/>
      <c r="CU62" s="691"/>
      <c r="CV62" s="691"/>
      <c r="CW62" s="691"/>
      <c r="CX62" s="692"/>
      <c r="DA62" s="340"/>
      <c r="DB62" s="340"/>
      <c r="DC62" s="348"/>
      <c r="DD62" s="349"/>
      <c r="DE62" s="350"/>
      <c r="DF62" s="351"/>
      <c r="DG62" s="352"/>
      <c r="DH62" s="342"/>
      <c r="DI62" s="691"/>
      <c r="DJ62" s="691"/>
      <c r="DK62" s="691"/>
      <c r="DL62" s="691"/>
      <c r="DM62" s="691"/>
      <c r="DN62" s="691"/>
      <c r="DO62" s="691"/>
      <c r="DP62" s="691"/>
      <c r="DQ62" s="692"/>
      <c r="DT62" s="340"/>
      <c r="DU62" s="340"/>
      <c r="DV62" s="348"/>
      <c r="DW62" s="349"/>
      <c r="DX62" s="350"/>
      <c r="DY62" s="351"/>
      <c r="DZ62" s="352"/>
      <c r="EA62" s="342"/>
      <c r="EB62" s="691"/>
      <c r="EC62" s="691"/>
      <c r="ED62" s="691"/>
      <c r="EE62" s="691"/>
      <c r="EF62" s="691"/>
      <c r="EG62" s="691"/>
      <c r="EH62" s="691"/>
      <c r="EI62" s="691"/>
      <c r="EJ62" s="692"/>
      <c r="EM62" s="340"/>
      <c r="EN62" s="340"/>
      <c r="EO62" s="348"/>
      <c r="EP62" s="349"/>
      <c r="EQ62" s="350"/>
      <c r="ER62" s="351"/>
      <c r="ES62" s="352"/>
      <c r="ET62" s="342"/>
      <c r="EU62" s="691"/>
      <c r="EV62" s="691"/>
      <c r="EW62" s="691"/>
      <c r="EX62" s="691"/>
      <c r="EY62" s="691"/>
      <c r="EZ62" s="691"/>
      <c r="FA62" s="691"/>
      <c r="FB62" s="691"/>
      <c r="FC62" s="692"/>
      <c r="FF62" s="340"/>
      <c r="FG62" s="340"/>
      <c r="FH62" s="348"/>
      <c r="FI62" s="349"/>
      <c r="FJ62" s="350"/>
      <c r="FK62" s="351"/>
      <c r="FL62" s="352"/>
      <c r="FM62" s="342"/>
      <c r="FN62" s="691"/>
      <c r="FO62" s="691"/>
      <c r="FP62" s="691"/>
      <c r="FQ62" s="691"/>
      <c r="FR62" s="691"/>
      <c r="FS62" s="691"/>
      <c r="FT62" s="691"/>
      <c r="FU62" s="691"/>
      <c r="FV62" s="692"/>
      <c r="FY62" s="340"/>
      <c r="FZ62" s="340"/>
      <c r="GA62" s="348"/>
      <c r="GB62" s="349"/>
      <c r="GC62" s="350"/>
      <c r="GD62" s="351"/>
      <c r="GE62" s="352"/>
      <c r="GF62" s="342"/>
      <c r="GG62" s="691"/>
      <c r="GH62" s="691"/>
      <c r="GI62" s="691"/>
      <c r="GJ62" s="691"/>
      <c r="GK62" s="691"/>
      <c r="GL62" s="691"/>
      <c r="GM62" s="691"/>
      <c r="GN62" s="691"/>
      <c r="GO62" s="692"/>
      <c r="GR62" s="340"/>
      <c r="GS62" s="340"/>
      <c r="GT62" s="348"/>
      <c r="GU62" s="349"/>
      <c r="GV62" s="350"/>
      <c r="GW62" s="351"/>
      <c r="GX62" s="352"/>
      <c r="GY62" s="342"/>
      <c r="GZ62" s="691"/>
      <c r="HA62" s="691"/>
      <c r="HB62" s="691"/>
      <c r="HC62" s="691"/>
      <c r="HD62" s="691"/>
      <c r="HE62" s="691"/>
      <c r="HF62" s="691"/>
      <c r="HG62" s="691"/>
      <c r="HH62" s="692"/>
      <c r="HK62" s="340"/>
      <c r="HL62" s="340"/>
      <c r="HM62" s="348"/>
      <c r="HN62" s="349"/>
      <c r="HO62" s="350"/>
      <c r="HP62" s="351"/>
      <c r="HQ62" s="352"/>
      <c r="HR62" s="342"/>
      <c r="HS62" s="691"/>
      <c r="HT62" s="691"/>
      <c r="HU62" s="691"/>
      <c r="HV62" s="691"/>
      <c r="HW62" s="691"/>
      <c r="HX62" s="691"/>
      <c r="HY62" s="691"/>
      <c r="HZ62" s="691"/>
      <c r="IA62" s="692"/>
      <c r="ID62" s="340"/>
      <c r="IE62" s="340"/>
      <c r="IF62" s="348"/>
      <c r="IG62" s="349"/>
      <c r="IH62" s="350"/>
      <c r="II62" s="351"/>
      <c r="IJ62" s="352"/>
      <c r="IK62" s="342"/>
      <c r="IL62" s="691"/>
      <c r="IM62" s="691"/>
      <c r="IN62" s="691"/>
      <c r="IO62" s="691"/>
      <c r="IP62" s="691"/>
      <c r="IQ62" s="691"/>
      <c r="IR62" s="691"/>
      <c r="IS62" s="691"/>
      <c r="IT62" s="692"/>
      <c r="IV62" s="340"/>
      <c r="IW62" s="340"/>
      <c r="IX62" s="348"/>
      <c r="IY62" s="349"/>
      <c r="IZ62" s="350"/>
      <c r="JA62" s="351"/>
      <c r="JB62" s="352"/>
      <c r="JC62" s="342"/>
      <c r="JD62" s="342"/>
      <c r="JE62" s="691"/>
      <c r="JF62" s="691"/>
      <c r="JG62" s="691"/>
      <c r="JH62" s="691"/>
      <c r="JI62" s="691"/>
      <c r="JJ62" s="691"/>
      <c r="JK62" s="691"/>
      <c r="JL62" s="691"/>
      <c r="JM62" s="692"/>
    </row>
    <row r="63" spans="2:273" x14ac:dyDescent="0.25">
      <c r="B63" s="384" t="s">
        <v>168</v>
      </c>
      <c r="C63" s="417" t="s">
        <v>350</v>
      </c>
      <c r="D63" s="420" t="s">
        <v>351</v>
      </c>
      <c r="E63" s="706" t="s">
        <v>248</v>
      </c>
      <c r="F63" s="706" t="s">
        <v>352</v>
      </c>
      <c r="G63" s="421">
        <v>14118</v>
      </c>
      <c r="H63" s="403" t="s">
        <v>241</v>
      </c>
      <c r="I63" s="403">
        <v>6</v>
      </c>
      <c r="J63" s="390">
        <v>0</v>
      </c>
      <c r="K63" s="422">
        <f>J63*I63</f>
        <v>0</v>
      </c>
      <c r="N63" s="384" t="s">
        <v>168</v>
      </c>
      <c r="O63" s="417" t="s">
        <v>350</v>
      </c>
      <c r="P63" s="420" t="s">
        <v>351</v>
      </c>
      <c r="Q63" s="706" t="s">
        <v>248</v>
      </c>
      <c r="R63" s="706" t="s">
        <v>352</v>
      </c>
      <c r="S63" s="421">
        <v>14118</v>
      </c>
      <c r="T63" s="403" t="s">
        <v>241</v>
      </c>
      <c r="U63" s="403">
        <v>6</v>
      </c>
      <c r="V63" s="390">
        <v>1050000</v>
      </c>
      <c r="W63" s="422">
        <f>V63*U63</f>
        <v>6300000</v>
      </c>
      <c r="X63" s="335">
        <f>IFERROR(IF(EXACT(VLOOKUP(O63,Propuesta_0,1,FALSE),O63),1,0),0)</f>
        <v>1</v>
      </c>
      <c r="Y63" s="108">
        <f>IFERROR(IF(EXACT(VLOOKUP(O63,Propuesta_0,2,FALSE),P63),1,0),0)</f>
        <v>1</v>
      </c>
      <c r="Z63" s="108">
        <f>IFERROR(IF(EXACT(VLOOKUP(O63,Propuesta_0,3,FALSE),Q63),1,0),0)</f>
        <v>1</v>
      </c>
      <c r="AA63" s="108">
        <f>IFERROR(IF(EXACT(VLOOKUP(O63,Propuesta_0,4,FALSE),R63),1,0),0)</f>
        <v>1</v>
      </c>
      <c r="AB63" s="108">
        <f>IFERROR(IF(EXACT(VLOOKUP(O63,Propuesta_0,5,FALSE),S63),1,0),0)</f>
        <v>1</v>
      </c>
      <c r="AC63" s="108">
        <f>IFERROR(IF(EXACT(VLOOKUP(O63,Propuesta_0,6,FALSE),T63),1,0),0)</f>
        <v>1</v>
      </c>
      <c r="AD63" s="108">
        <f>IFERROR(IF(EXACT(VLOOKUP(O63,Propuesta_0,7,FALSE),U63),1,0),0)</f>
        <v>1</v>
      </c>
      <c r="AE63" s="108">
        <f t="shared" ref="AE63:AE66" si="459">IFERROR(IF(V63&lt;=0,0,1),0)</f>
        <v>1</v>
      </c>
      <c r="AF63" s="108">
        <f t="shared" ref="AF63:AF66" si="460">IFERROR(IF(W63&lt;=0,0,1),0)</f>
        <v>1</v>
      </c>
      <c r="AG63" s="108">
        <f t="shared" ref="AG63:AG66" si="461">PRODUCT(X63:AF63)</f>
        <v>1</v>
      </c>
      <c r="AH63" s="109">
        <f t="shared" ref="AH63:AH66" si="462">ROUND(W63,0)</f>
        <v>6300000</v>
      </c>
      <c r="AI63" s="110">
        <f t="shared" ref="AI63:AI66" si="463">W63-AH63</f>
        <v>0</v>
      </c>
      <c r="AL63" s="469" t="s">
        <v>168</v>
      </c>
      <c r="AM63" s="501" t="s">
        <v>350</v>
      </c>
      <c r="AN63" s="504" t="s">
        <v>351</v>
      </c>
      <c r="AO63" s="729" t="s">
        <v>248</v>
      </c>
      <c r="AP63" s="729" t="s">
        <v>352</v>
      </c>
      <c r="AQ63" s="505">
        <v>14118</v>
      </c>
      <c r="AR63" s="488" t="s">
        <v>241</v>
      </c>
      <c r="AS63" s="488">
        <v>6</v>
      </c>
      <c r="AT63" s="475">
        <v>166102.75</v>
      </c>
      <c r="AU63" s="506">
        <f t="shared" ref="AU63:AU66" si="464">AT63*AS63</f>
        <v>996616.5</v>
      </c>
      <c r="AV63" s="335">
        <f>IFERROR(IF(EXACT(VLOOKUP(AM63,Propuesta_0,1,FALSE),AM63),1,0),0)</f>
        <v>1</v>
      </c>
      <c r="AW63" s="108">
        <f>IFERROR(IF(EXACT(VLOOKUP(AM63,Propuesta_0,2,FALSE),AN63),1,0),0)</f>
        <v>1</v>
      </c>
      <c r="AX63" s="108">
        <f>IFERROR(IF(EXACT(VLOOKUP(AM63,Propuesta_0,3,FALSE),AO63),1,0),0)</f>
        <v>1</v>
      </c>
      <c r="AY63" s="108">
        <f>IFERROR(IF(EXACT(VLOOKUP(AM63,Propuesta_0,4,FALSE),AP63),1,0),0)</f>
        <v>1</v>
      </c>
      <c r="AZ63" s="108">
        <f>IFERROR(IF(EXACT(VLOOKUP(AM63,Propuesta_0,5,FALSE),AQ63),1,0),0)</f>
        <v>1</v>
      </c>
      <c r="BA63" s="108">
        <f>IFERROR(IF(EXACT(VLOOKUP(AM63,Propuesta_0,6,FALSE),AR63),1,0),0)</f>
        <v>1</v>
      </c>
      <c r="BB63" s="108">
        <f>IFERROR(IF(EXACT(VLOOKUP(AM63,Propuesta_0,7,FALSE),AS63),1,0),0)</f>
        <v>1</v>
      </c>
      <c r="BC63" s="108">
        <f t="shared" ref="BC63:BC66" si="465">IFERROR(IF(AT63&lt;=0,0,1),0)</f>
        <v>1</v>
      </c>
      <c r="BD63" s="108">
        <f t="shared" ref="BD63:BD66" si="466">IFERROR(IF(AU63&lt;=0,0,1),0)</f>
        <v>1</v>
      </c>
      <c r="BE63" s="108">
        <f t="shared" ref="BE63:BE66" si="467">PRODUCT(AV63:BD63)</f>
        <v>1</v>
      </c>
      <c r="BF63" s="109">
        <f t="shared" ref="BF63:BF66" si="468">ROUND(AU63,0)</f>
        <v>996617</v>
      </c>
      <c r="BG63" s="110">
        <f t="shared" ref="BG63:BG66" si="469">AU63-BF63</f>
        <v>-0.5</v>
      </c>
      <c r="BJ63" s="384" t="s">
        <v>168</v>
      </c>
      <c r="BK63" s="417" t="s">
        <v>350</v>
      </c>
      <c r="BL63" s="420" t="s">
        <v>351</v>
      </c>
      <c r="BM63" s="706" t="s">
        <v>248</v>
      </c>
      <c r="BN63" s="706" t="s">
        <v>352</v>
      </c>
      <c r="BO63" s="421">
        <v>14118</v>
      </c>
      <c r="BP63" s="403" t="s">
        <v>241</v>
      </c>
      <c r="BQ63" s="403">
        <v>6</v>
      </c>
      <c r="BR63" s="390">
        <v>550000</v>
      </c>
      <c r="BS63" s="422">
        <f>BR63*BQ63</f>
        <v>3300000</v>
      </c>
      <c r="BT63" s="335">
        <f>IFERROR(IF(EXACT(VLOOKUP(BK63,Propuesta_0,1,FALSE),BK63),1,0),0)</f>
        <v>1</v>
      </c>
      <c r="BU63" s="108">
        <f>IFERROR(IF(EXACT(VLOOKUP(BK63,Propuesta_0,2,FALSE),BL63),1,0),0)</f>
        <v>1</v>
      </c>
      <c r="BV63" s="108">
        <f>IFERROR(IF(EXACT(VLOOKUP(BK63,Propuesta_0,3,FALSE),BM63),1,0),0)</f>
        <v>1</v>
      </c>
      <c r="BW63" s="108">
        <f>IFERROR(IF(EXACT(VLOOKUP(BK63,Propuesta_0,4,FALSE),BN63),1,0),0)</f>
        <v>1</v>
      </c>
      <c r="BX63" s="108">
        <f>IFERROR(IF(EXACT(VLOOKUP(BK63,Propuesta_0,5,FALSE),BO63),1,0),0)</f>
        <v>1</v>
      </c>
      <c r="BY63" s="108">
        <f>IFERROR(IF(EXACT(VLOOKUP(BK63,Propuesta_0,6,FALSE),BP63),1,0),0)</f>
        <v>1</v>
      </c>
      <c r="BZ63" s="108">
        <f>IFERROR(IF(EXACT(VLOOKUP(BK63,Propuesta_0,7,FALSE),BQ63),1,0),0)</f>
        <v>1</v>
      </c>
      <c r="CA63" s="108">
        <f t="shared" ref="CA63:CA66" si="470">IFERROR(IF(BR63&lt;=0,0,1),0)</f>
        <v>1</v>
      </c>
      <c r="CB63" s="108">
        <f t="shared" ref="CB63:CB66" si="471">IFERROR(IF(BS63&lt;=0,0,1),0)</f>
        <v>1</v>
      </c>
      <c r="CC63" s="108">
        <f t="shared" ref="CC63:CC66" si="472">PRODUCT(BT63:CB63)</f>
        <v>1</v>
      </c>
      <c r="CD63" s="109">
        <f t="shared" ref="CD63:CD66" si="473">ROUND(BS63,0)</f>
        <v>3300000</v>
      </c>
      <c r="CE63" s="110">
        <f t="shared" ref="CE63:CE66" si="474">BS63-CD63</f>
        <v>0</v>
      </c>
      <c r="CH63" s="340"/>
      <c r="CI63" s="340"/>
      <c r="CJ63" s="348"/>
      <c r="CK63" s="354"/>
      <c r="CL63" s="355"/>
      <c r="CM63" s="356"/>
      <c r="CN63" s="357"/>
      <c r="CO63" s="338"/>
      <c r="CP63" s="691"/>
      <c r="CQ63" s="691"/>
      <c r="CR63" s="691"/>
      <c r="CS63" s="691"/>
      <c r="CT63" s="691"/>
      <c r="CU63" s="691"/>
      <c r="CV63" s="691"/>
      <c r="CW63" s="691"/>
      <c r="CX63" s="692"/>
      <c r="DA63" s="340"/>
      <c r="DB63" s="340"/>
      <c r="DC63" s="348"/>
      <c r="DD63" s="354"/>
      <c r="DE63" s="355"/>
      <c r="DF63" s="356"/>
      <c r="DG63" s="357"/>
      <c r="DH63" s="338"/>
      <c r="DI63" s="691"/>
      <c r="DJ63" s="691"/>
      <c r="DK63" s="691"/>
      <c r="DL63" s="691"/>
      <c r="DM63" s="691"/>
      <c r="DN63" s="691"/>
      <c r="DO63" s="691"/>
      <c r="DP63" s="691"/>
      <c r="DQ63" s="692"/>
      <c r="DT63" s="340"/>
      <c r="DU63" s="340"/>
      <c r="DV63" s="348"/>
      <c r="DW63" s="354"/>
      <c r="DX63" s="355"/>
      <c r="DY63" s="356"/>
      <c r="DZ63" s="357"/>
      <c r="EA63" s="338"/>
      <c r="EB63" s="691"/>
      <c r="EC63" s="691"/>
      <c r="ED63" s="691"/>
      <c r="EE63" s="691"/>
      <c r="EF63" s="691"/>
      <c r="EG63" s="691"/>
      <c r="EH63" s="691"/>
      <c r="EI63" s="691"/>
      <c r="EJ63" s="692"/>
      <c r="EM63" s="340"/>
      <c r="EN63" s="340"/>
      <c r="EO63" s="348"/>
      <c r="EP63" s="354"/>
      <c r="EQ63" s="355"/>
      <c r="ER63" s="356"/>
      <c r="ES63" s="357"/>
      <c r="ET63" s="338"/>
      <c r="EU63" s="691"/>
      <c r="EV63" s="691"/>
      <c r="EW63" s="691"/>
      <c r="EX63" s="691"/>
      <c r="EY63" s="691"/>
      <c r="EZ63" s="691"/>
      <c r="FA63" s="691"/>
      <c r="FB63" s="691"/>
      <c r="FC63" s="692"/>
      <c r="FF63" s="340"/>
      <c r="FG63" s="340"/>
      <c r="FH63" s="348"/>
      <c r="FI63" s="354"/>
      <c r="FJ63" s="355"/>
      <c r="FK63" s="356"/>
      <c r="FL63" s="357"/>
      <c r="FM63" s="338"/>
      <c r="FN63" s="691"/>
      <c r="FO63" s="691"/>
      <c r="FP63" s="691"/>
      <c r="FQ63" s="691"/>
      <c r="FR63" s="691"/>
      <c r="FS63" s="691"/>
      <c r="FT63" s="691"/>
      <c r="FU63" s="691"/>
      <c r="FV63" s="692"/>
      <c r="FY63" s="340"/>
      <c r="FZ63" s="340"/>
      <c r="GA63" s="348"/>
      <c r="GB63" s="354"/>
      <c r="GC63" s="355"/>
      <c r="GD63" s="356"/>
      <c r="GE63" s="357"/>
      <c r="GF63" s="338"/>
      <c r="GG63" s="691"/>
      <c r="GH63" s="691"/>
      <c r="GI63" s="691"/>
      <c r="GJ63" s="691"/>
      <c r="GK63" s="691"/>
      <c r="GL63" s="691"/>
      <c r="GM63" s="691"/>
      <c r="GN63" s="691"/>
      <c r="GO63" s="692"/>
      <c r="GR63" s="340"/>
      <c r="GS63" s="340"/>
      <c r="GT63" s="348"/>
      <c r="GU63" s="354"/>
      <c r="GV63" s="355"/>
      <c r="GW63" s="356"/>
      <c r="GX63" s="357"/>
      <c r="GY63" s="338"/>
      <c r="GZ63" s="691"/>
      <c r="HA63" s="691"/>
      <c r="HB63" s="691"/>
      <c r="HC63" s="691"/>
      <c r="HD63" s="691"/>
      <c r="HE63" s="691"/>
      <c r="HF63" s="691"/>
      <c r="HG63" s="691"/>
      <c r="HH63" s="692"/>
      <c r="HK63" s="340"/>
      <c r="HL63" s="340"/>
      <c r="HM63" s="348"/>
      <c r="HN63" s="354"/>
      <c r="HO63" s="355"/>
      <c r="HP63" s="356"/>
      <c r="HQ63" s="357"/>
      <c r="HR63" s="338"/>
      <c r="HS63" s="691"/>
      <c r="HT63" s="691"/>
      <c r="HU63" s="691"/>
      <c r="HV63" s="691"/>
      <c r="HW63" s="691"/>
      <c r="HX63" s="691"/>
      <c r="HY63" s="691"/>
      <c r="HZ63" s="691"/>
      <c r="IA63" s="692"/>
      <c r="ID63" s="340"/>
      <c r="IE63" s="340"/>
      <c r="IF63" s="348"/>
      <c r="IG63" s="354"/>
      <c r="IH63" s="355"/>
      <c r="II63" s="356"/>
      <c r="IJ63" s="357"/>
      <c r="IK63" s="338"/>
      <c r="IL63" s="691"/>
      <c r="IM63" s="691"/>
      <c r="IN63" s="691"/>
      <c r="IO63" s="691"/>
      <c r="IP63" s="691"/>
      <c r="IQ63" s="691"/>
      <c r="IR63" s="691"/>
      <c r="IS63" s="691"/>
      <c r="IT63" s="692"/>
      <c r="IV63" s="340"/>
      <c r="IW63" s="340"/>
      <c r="IX63" s="348"/>
      <c r="IY63" s="354"/>
      <c r="IZ63" s="355"/>
      <c r="JA63" s="356"/>
      <c r="JB63" s="357"/>
      <c r="JC63" s="338"/>
      <c r="JD63" s="338"/>
      <c r="JE63" s="691"/>
      <c r="JF63" s="691"/>
      <c r="JG63" s="691"/>
      <c r="JH63" s="691"/>
      <c r="JI63" s="691"/>
      <c r="JJ63" s="691"/>
      <c r="JK63" s="691"/>
      <c r="JL63" s="691"/>
      <c r="JM63" s="692"/>
    </row>
    <row r="64" spans="2:273" x14ac:dyDescent="0.25">
      <c r="B64" s="384" t="s">
        <v>168</v>
      </c>
      <c r="C64" s="417" t="s">
        <v>353</v>
      </c>
      <c r="D64" s="420" t="s">
        <v>354</v>
      </c>
      <c r="E64" s="707"/>
      <c r="F64" s="709"/>
      <c r="G64" s="421">
        <v>8924</v>
      </c>
      <c r="H64" s="403" t="s">
        <v>241</v>
      </c>
      <c r="I64" s="403">
        <v>6</v>
      </c>
      <c r="J64" s="390">
        <v>0</v>
      </c>
      <c r="K64" s="422">
        <f>J64*I64</f>
        <v>0</v>
      </c>
      <c r="N64" s="384" t="s">
        <v>168</v>
      </c>
      <c r="O64" s="417" t="s">
        <v>353</v>
      </c>
      <c r="P64" s="420" t="s">
        <v>354</v>
      </c>
      <c r="Q64" s="707"/>
      <c r="R64" s="709"/>
      <c r="S64" s="421">
        <v>8924</v>
      </c>
      <c r="T64" s="403" t="s">
        <v>241</v>
      </c>
      <c r="U64" s="403">
        <v>6</v>
      </c>
      <c r="V64" s="390">
        <v>735000</v>
      </c>
      <c r="W64" s="422">
        <f>V64*U64</f>
        <v>4410000</v>
      </c>
      <c r="X64" s="335">
        <f>IFERROR(IF(EXACT(VLOOKUP(O64,Propuesta_0,1,FALSE),O64),1,0),0)</f>
        <v>1</v>
      </c>
      <c r="Y64" s="108">
        <f>IFERROR(IF(EXACT(VLOOKUP(O64,Propuesta_0,2,FALSE),P64),1,0),0)</f>
        <v>1</v>
      </c>
      <c r="Z64" s="108">
        <f>IFERROR(IF(EXACT(VLOOKUP(O64,Propuesta_0,3,FALSE),Q64),1,0),0)</f>
        <v>1</v>
      </c>
      <c r="AA64" s="108">
        <f>IFERROR(IF(EXACT(VLOOKUP(O64,Propuesta_0,4,FALSE),R64),1,0),0)</f>
        <v>1</v>
      </c>
      <c r="AB64" s="108">
        <f>IFERROR(IF(EXACT(VLOOKUP(O64,Propuesta_0,5,FALSE),S64),1,0),0)</f>
        <v>1</v>
      </c>
      <c r="AC64" s="108">
        <f>IFERROR(IF(EXACT(VLOOKUP(O64,Propuesta_0,6,FALSE),T64),1,0),0)</f>
        <v>1</v>
      </c>
      <c r="AD64" s="108">
        <f>IFERROR(IF(EXACT(VLOOKUP(O64,Propuesta_0,7,FALSE),U64),1,0),0)</f>
        <v>1</v>
      </c>
      <c r="AE64" s="108">
        <f t="shared" si="459"/>
        <v>1</v>
      </c>
      <c r="AF64" s="108">
        <f t="shared" si="460"/>
        <v>1</v>
      </c>
      <c r="AG64" s="108">
        <f t="shared" si="461"/>
        <v>1</v>
      </c>
      <c r="AH64" s="109">
        <f t="shared" si="462"/>
        <v>4410000</v>
      </c>
      <c r="AI64" s="110">
        <f t="shared" si="463"/>
        <v>0</v>
      </c>
      <c r="AL64" s="469" t="s">
        <v>168</v>
      </c>
      <c r="AM64" s="501" t="s">
        <v>353</v>
      </c>
      <c r="AN64" s="504" t="s">
        <v>354</v>
      </c>
      <c r="AO64" s="732"/>
      <c r="AP64" s="730"/>
      <c r="AQ64" s="505">
        <v>8924</v>
      </c>
      <c r="AR64" s="488" t="s">
        <v>241</v>
      </c>
      <c r="AS64" s="488">
        <v>6</v>
      </c>
      <c r="AT64" s="475">
        <v>179322</v>
      </c>
      <c r="AU64" s="506">
        <f t="shared" si="464"/>
        <v>1075932</v>
      </c>
      <c r="AV64" s="335">
        <f>IFERROR(IF(EXACT(VLOOKUP(AM64,Propuesta_0,1,FALSE),AM64),1,0),0)</f>
        <v>1</v>
      </c>
      <c r="AW64" s="108">
        <f>IFERROR(IF(EXACT(VLOOKUP(AM64,Propuesta_0,2,FALSE),AN64),1,0),0)</f>
        <v>1</v>
      </c>
      <c r="AX64" s="108">
        <f>IFERROR(IF(EXACT(VLOOKUP(AM64,Propuesta_0,3,FALSE),AO64),1,0),0)</f>
        <v>1</v>
      </c>
      <c r="AY64" s="108">
        <f>IFERROR(IF(EXACT(VLOOKUP(AM64,Propuesta_0,4,FALSE),AP64),1,0),0)</f>
        <v>1</v>
      </c>
      <c r="AZ64" s="108">
        <f>IFERROR(IF(EXACT(VLOOKUP(AM64,Propuesta_0,5,FALSE),AQ64),1,0),0)</f>
        <v>1</v>
      </c>
      <c r="BA64" s="108">
        <f>IFERROR(IF(EXACT(VLOOKUP(AM64,Propuesta_0,6,FALSE),AR64),1,0),0)</f>
        <v>1</v>
      </c>
      <c r="BB64" s="108">
        <f>IFERROR(IF(EXACT(VLOOKUP(AM64,Propuesta_0,7,FALSE),AS64),1,0),0)</f>
        <v>1</v>
      </c>
      <c r="BC64" s="108">
        <f t="shared" si="465"/>
        <v>1</v>
      </c>
      <c r="BD64" s="108">
        <f t="shared" si="466"/>
        <v>1</v>
      </c>
      <c r="BE64" s="108">
        <f t="shared" si="467"/>
        <v>1</v>
      </c>
      <c r="BF64" s="109">
        <f t="shared" si="468"/>
        <v>1075932</v>
      </c>
      <c r="BG64" s="110">
        <f t="shared" si="469"/>
        <v>0</v>
      </c>
      <c r="BJ64" s="384" t="s">
        <v>168</v>
      </c>
      <c r="BK64" s="417" t="s">
        <v>353</v>
      </c>
      <c r="BL64" s="420" t="s">
        <v>354</v>
      </c>
      <c r="BM64" s="707"/>
      <c r="BN64" s="709"/>
      <c r="BO64" s="421">
        <v>8924</v>
      </c>
      <c r="BP64" s="403" t="s">
        <v>241</v>
      </c>
      <c r="BQ64" s="403">
        <v>6</v>
      </c>
      <c r="BR64" s="390">
        <v>550000</v>
      </c>
      <c r="BS64" s="422">
        <f>BR64*BQ64</f>
        <v>3300000</v>
      </c>
      <c r="BT64" s="335">
        <f>IFERROR(IF(EXACT(VLOOKUP(BK64,Propuesta_0,1,FALSE),BK64),1,0),0)</f>
        <v>1</v>
      </c>
      <c r="BU64" s="108">
        <f>IFERROR(IF(EXACT(VLOOKUP(BK64,Propuesta_0,2,FALSE),BL64),1,0),0)</f>
        <v>1</v>
      </c>
      <c r="BV64" s="108">
        <f>IFERROR(IF(EXACT(VLOOKUP(BK64,Propuesta_0,3,FALSE),BM64),1,0),0)</f>
        <v>1</v>
      </c>
      <c r="BW64" s="108">
        <f>IFERROR(IF(EXACT(VLOOKUP(BK64,Propuesta_0,4,FALSE),BN64),1,0),0)</f>
        <v>1</v>
      </c>
      <c r="BX64" s="108">
        <f>IFERROR(IF(EXACT(VLOOKUP(BK64,Propuesta_0,5,FALSE),BO64),1,0),0)</f>
        <v>1</v>
      </c>
      <c r="BY64" s="108">
        <f>IFERROR(IF(EXACT(VLOOKUP(BK64,Propuesta_0,6,FALSE),BP64),1,0),0)</f>
        <v>1</v>
      </c>
      <c r="BZ64" s="108">
        <f>IFERROR(IF(EXACT(VLOOKUP(BK64,Propuesta_0,7,FALSE),BQ64),1,0),0)</f>
        <v>1</v>
      </c>
      <c r="CA64" s="108">
        <f t="shared" si="470"/>
        <v>1</v>
      </c>
      <c r="CB64" s="108">
        <f t="shared" si="471"/>
        <v>1</v>
      </c>
      <c r="CC64" s="108">
        <f t="shared" si="472"/>
        <v>1</v>
      </c>
      <c r="CD64" s="109">
        <f t="shared" si="473"/>
        <v>3300000</v>
      </c>
      <c r="CE64" s="110">
        <f t="shared" si="474"/>
        <v>0</v>
      </c>
      <c r="CH64" s="358"/>
      <c r="CI64" s="358"/>
      <c r="CJ64" s="359"/>
      <c r="CK64" s="339"/>
      <c r="CL64" s="360"/>
      <c r="CM64" s="361"/>
      <c r="CN64" s="362"/>
      <c r="CO64" s="338"/>
      <c r="CP64" s="335">
        <f t="shared" ref="CP64:CP65" si="475">IFERROR(IF(EXACT(VLOOKUP(CI64,OFERTA_0,1,FALSE),CI64),1,0),0)</f>
        <v>0</v>
      </c>
      <c r="CQ64" s="108">
        <f>IFERROR(IF(EXACT(VLOOKUP(CI64,OFERTA_0,2,FALSE),CJ64),1,0),0)</f>
        <v>0</v>
      </c>
      <c r="CR64" s="108">
        <f>IFERROR(IF(EXACT(VLOOKUP(CI64,OFERTA_0,3,FALSE),CK64),1,0),0)</f>
        <v>0</v>
      </c>
      <c r="CS64" s="108">
        <f>IFERROR(IF(EXACT(VLOOKUP(CI64,OFERTA_0,4,FALSE),CL64),1,0),0)</f>
        <v>0</v>
      </c>
      <c r="CT64" s="108">
        <f t="shared" ref="CT64:CU65" si="476">IFERROR(IF(CM64&lt;=0,0,1),0)</f>
        <v>0</v>
      </c>
      <c r="CU64" s="108">
        <f t="shared" si="476"/>
        <v>0</v>
      </c>
      <c r="CV64" s="108">
        <f t="shared" ref="CV64:CV65" si="477">PRODUCT(CP64:CU64)</f>
        <v>0</v>
      </c>
      <c r="CW64" s="109">
        <f t="shared" ref="CW64:CW65" si="478">ROUND(CN64,0)</f>
        <v>0</v>
      </c>
      <c r="CX64" s="110">
        <f t="shared" ref="CX64:CX65" si="479">CN64-CW64</f>
        <v>0</v>
      </c>
      <c r="DA64" s="358"/>
      <c r="DB64" s="358"/>
      <c r="DC64" s="359"/>
      <c r="DD64" s="339"/>
      <c r="DE64" s="360"/>
      <c r="DF64" s="361"/>
      <c r="DG64" s="362"/>
      <c r="DH64" s="338"/>
      <c r="DI64" s="335">
        <f t="shared" ref="DI64:DI65" si="480">IFERROR(IF(EXACT(VLOOKUP(DB64,OFERTA_0,1,FALSE),DB64),1,0),0)</f>
        <v>0</v>
      </c>
      <c r="DJ64" s="108">
        <f>IFERROR(IF(EXACT(VLOOKUP(DB64,OFERTA_0,2,FALSE),DC64),1,0),0)</f>
        <v>0</v>
      </c>
      <c r="DK64" s="108">
        <f>IFERROR(IF(EXACT(VLOOKUP(DB64,OFERTA_0,3,FALSE),DD64),1,0),0)</f>
        <v>0</v>
      </c>
      <c r="DL64" s="108">
        <f>IFERROR(IF(EXACT(VLOOKUP(DB64,OFERTA_0,4,FALSE),DE64),1,0),0)</f>
        <v>0</v>
      </c>
      <c r="DM64" s="108">
        <f t="shared" ref="DM64:DN65" si="481">IFERROR(IF(DF64&lt;=0,0,1),0)</f>
        <v>0</v>
      </c>
      <c r="DN64" s="108">
        <f t="shared" si="481"/>
        <v>0</v>
      </c>
      <c r="DO64" s="108">
        <f t="shared" ref="DO64:DO65" si="482">PRODUCT(DI64:DN64)</f>
        <v>0</v>
      </c>
      <c r="DP64" s="109">
        <f t="shared" ref="DP64:DP65" si="483">ROUND(DG64,0)</f>
        <v>0</v>
      </c>
      <c r="DQ64" s="110">
        <f t="shared" ref="DQ64:DQ65" si="484">DG64-DP64</f>
        <v>0</v>
      </c>
      <c r="DT64" s="358"/>
      <c r="DU64" s="358"/>
      <c r="DV64" s="359"/>
      <c r="DW64" s="339"/>
      <c r="DX64" s="360"/>
      <c r="DY64" s="361"/>
      <c r="DZ64" s="362"/>
      <c r="EA64" s="338"/>
      <c r="EB64" s="335">
        <f t="shared" ref="EB64:EB65" si="485">IFERROR(IF(EXACT(VLOOKUP(DU64,OFERTA_0,1,FALSE),DU64),1,0),0)</f>
        <v>0</v>
      </c>
      <c r="EC64" s="108">
        <f>IFERROR(IF(EXACT(VLOOKUP(DU64,OFERTA_0,2,FALSE),DV64),1,0),0)</f>
        <v>0</v>
      </c>
      <c r="ED64" s="108">
        <f>IFERROR(IF(EXACT(VLOOKUP(DU64,OFERTA_0,3,FALSE),DW64),1,0),0)</f>
        <v>0</v>
      </c>
      <c r="EE64" s="108">
        <f>IFERROR(IF(EXACT(VLOOKUP(DU64,OFERTA_0,4,FALSE),DX64),1,0),0)</f>
        <v>0</v>
      </c>
      <c r="EF64" s="108">
        <f t="shared" ref="EF64:EG65" si="486">IFERROR(IF(DY64&lt;=0,0,1),0)</f>
        <v>0</v>
      </c>
      <c r="EG64" s="108">
        <f t="shared" si="486"/>
        <v>0</v>
      </c>
      <c r="EH64" s="108">
        <f t="shared" ref="EH64:EH65" si="487">PRODUCT(EB64:EG64)</f>
        <v>0</v>
      </c>
      <c r="EI64" s="109">
        <f t="shared" ref="EI64:EI65" si="488">ROUND(DZ64,0)</f>
        <v>0</v>
      </c>
      <c r="EJ64" s="110">
        <f t="shared" ref="EJ64:EJ65" si="489">DZ64-EI64</f>
        <v>0</v>
      </c>
      <c r="EM64" s="358"/>
      <c r="EN64" s="358"/>
      <c r="EO64" s="359"/>
      <c r="EP64" s="339"/>
      <c r="EQ64" s="360"/>
      <c r="ER64" s="361"/>
      <c r="ES64" s="362"/>
      <c r="ET64" s="338"/>
      <c r="EU64" s="335">
        <f t="shared" ref="EU64:EU65" si="490">IFERROR(IF(EXACT(VLOOKUP(EN64,OFERTA_0,1,FALSE),EN64),1,0),0)</f>
        <v>0</v>
      </c>
      <c r="EV64" s="108">
        <f>IFERROR(IF(EXACT(VLOOKUP(EN64,OFERTA_0,2,FALSE),EO64),1,0),0)</f>
        <v>0</v>
      </c>
      <c r="EW64" s="108">
        <f>IFERROR(IF(EXACT(VLOOKUP(EN64,OFERTA_0,3,FALSE),EP64),1,0),0)</f>
        <v>0</v>
      </c>
      <c r="EX64" s="108">
        <f>IFERROR(IF(EXACT(VLOOKUP(EN64,OFERTA_0,4,FALSE),EQ64),1,0),0)</f>
        <v>0</v>
      </c>
      <c r="EY64" s="108">
        <f t="shared" ref="EY64:EZ65" si="491">IFERROR(IF(ER64&lt;=0,0,1),0)</f>
        <v>0</v>
      </c>
      <c r="EZ64" s="108">
        <f t="shared" si="491"/>
        <v>0</v>
      </c>
      <c r="FA64" s="108">
        <f t="shared" ref="FA64:FA65" si="492">PRODUCT(EU64:EZ64)</f>
        <v>0</v>
      </c>
      <c r="FB64" s="109">
        <f t="shared" ref="FB64:FB65" si="493">ROUND(ES64,0)</f>
        <v>0</v>
      </c>
      <c r="FC64" s="110">
        <f t="shared" ref="FC64:FC65" si="494">ES64-FB64</f>
        <v>0</v>
      </c>
      <c r="FF64" s="358"/>
      <c r="FG64" s="358"/>
      <c r="FH64" s="359"/>
      <c r="FI64" s="339"/>
      <c r="FJ64" s="360"/>
      <c r="FK64" s="361"/>
      <c r="FL64" s="362"/>
      <c r="FM64" s="338"/>
      <c r="FN64" s="335">
        <f t="shared" ref="FN64:FN65" si="495">IFERROR(IF(EXACT(VLOOKUP(FG64,OFERTA_0,1,FALSE),FG64),1,0),0)</f>
        <v>0</v>
      </c>
      <c r="FO64" s="108">
        <f>IFERROR(IF(EXACT(VLOOKUP(FG64,OFERTA_0,2,FALSE),FH64),1,0),0)</f>
        <v>0</v>
      </c>
      <c r="FP64" s="108">
        <f>IFERROR(IF(EXACT(VLOOKUP(FG64,OFERTA_0,3,FALSE),FI64),1,0),0)</f>
        <v>0</v>
      </c>
      <c r="FQ64" s="108">
        <f>IFERROR(IF(EXACT(VLOOKUP(FG64,OFERTA_0,4,FALSE),FJ64),1,0),0)</f>
        <v>0</v>
      </c>
      <c r="FR64" s="108">
        <f t="shared" ref="FR64:FS65" si="496">IFERROR(IF(FK64&lt;=0,0,1),0)</f>
        <v>0</v>
      </c>
      <c r="FS64" s="108">
        <f t="shared" si="496"/>
        <v>0</v>
      </c>
      <c r="FT64" s="108">
        <f t="shared" ref="FT64:FT65" si="497">PRODUCT(FN64:FS64)</f>
        <v>0</v>
      </c>
      <c r="FU64" s="109">
        <f t="shared" ref="FU64:FU65" si="498">ROUND(FL64,0)</f>
        <v>0</v>
      </c>
      <c r="FV64" s="110">
        <f t="shared" ref="FV64:FV65" si="499">FL64-FU64</f>
        <v>0</v>
      </c>
      <c r="FY64" s="358"/>
      <c r="FZ64" s="358"/>
      <c r="GA64" s="359"/>
      <c r="GB64" s="339"/>
      <c r="GC64" s="360"/>
      <c r="GD64" s="361"/>
      <c r="GE64" s="362"/>
      <c r="GF64" s="338"/>
      <c r="GG64" s="335">
        <f t="shared" ref="GG64:GG65" si="500">IFERROR(IF(EXACT(VLOOKUP(FZ64,OFERTA_0,1,FALSE),FZ64),1,0),0)</f>
        <v>0</v>
      </c>
      <c r="GH64" s="108">
        <f>IFERROR(IF(EXACT(VLOOKUP(FZ64,OFERTA_0,2,FALSE),GA64),1,0),0)</f>
        <v>0</v>
      </c>
      <c r="GI64" s="108">
        <f>IFERROR(IF(EXACT(VLOOKUP(FZ64,OFERTA_0,3,FALSE),GB64),1,0),0)</f>
        <v>0</v>
      </c>
      <c r="GJ64" s="108">
        <f>IFERROR(IF(EXACT(VLOOKUP(FZ64,OFERTA_0,4,FALSE),GC64),1,0),0)</f>
        <v>0</v>
      </c>
      <c r="GK64" s="108">
        <f t="shared" ref="GK64:GL65" si="501">IFERROR(IF(GD64&lt;=0,0,1),0)</f>
        <v>0</v>
      </c>
      <c r="GL64" s="108">
        <f t="shared" si="501"/>
        <v>0</v>
      </c>
      <c r="GM64" s="108">
        <f t="shared" ref="GM64:GM65" si="502">PRODUCT(GG64:GL64)</f>
        <v>0</v>
      </c>
      <c r="GN64" s="109">
        <f t="shared" ref="GN64:GN65" si="503">ROUND(GE64,0)</f>
        <v>0</v>
      </c>
      <c r="GO64" s="110">
        <f t="shared" ref="GO64:GO65" si="504">GE64-GN64</f>
        <v>0</v>
      </c>
      <c r="GR64" s="358"/>
      <c r="GS64" s="358"/>
      <c r="GT64" s="359"/>
      <c r="GU64" s="339"/>
      <c r="GV64" s="360"/>
      <c r="GW64" s="361"/>
      <c r="GX64" s="362"/>
      <c r="GY64" s="338"/>
      <c r="GZ64" s="335">
        <f t="shared" ref="GZ64:GZ65" si="505">IFERROR(IF(EXACT(VLOOKUP(GS64,OFERTA_0,1,FALSE),GS64),1,0),0)</f>
        <v>0</v>
      </c>
      <c r="HA64" s="108">
        <f>IFERROR(IF(EXACT(VLOOKUP(GS64,OFERTA_0,2,FALSE),GT64),1,0),0)</f>
        <v>0</v>
      </c>
      <c r="HB64" s="108">
        <f>IFERROR(IF(EXACT(VLOOKUP(GS64,OFERTA_0,3,FALSE),GU64),1,0),0)</f>
        <v>0</v>
      </c>
      <c r="HC64" s="108">
        <f>IFERROR(IF(EXACT(VLOOKUP(GS64,OFERTA_0,4,FALSE),GV64),1,0),0)</f>
        <v>0</v>
      </c>
      <c r="HD64" s="108">
        <f t="shared" ref="HD64:HE65" si="506">IFERROR(IF(GW64&lt;=0,0,1),0)</f>
        <v>0</v>
      </c>
      <c r="HE64" s="108">
        <f t="shared" si="506"/>
        <v>0</v>
      </c>
      <c r="HF64" s="108">
        <f t="shared" ref="HF64:HF65" si="507">PRODUCT(GZ64:HE64)</f>
        <v>0</v>
      </c>
      <c r="HG64" s="109">
        <f t="shared" ref="HG64:HG65" si="508">ROUND(GX64,0)</f>
        <v>0</v>
      </c>
      <c r="HH64" s="110">
        <f t="shared" ref="HH64:HH65" si="509">GX64-HG64</f>
        <v>0</v>
      </c>
      <c r="HK64" s="358"/>
      <c r="HL64" s="358"/>
      <c r="HM64" s="359"/>
      <c r="HN64" s="339"/>
      <c r="HO64" s="360"/>
      <c r="HP64" s="361"/>
      <c r="HQ64" s="362"/>
      <c r="HR64" s="338"/>
      <c r="HS64" s="335">
        <f t="shared" ref="HS64:HS65" si="510">IFERROR(IF(EXACT(VLOOKUP(HL64,OFERTA_0,1,FALSE),HL64),1,0),0)</f>
        <v>0</v>
      </c>
      <c r="HT64" s="108">
        <f>IFERROR(IF(EXACT(VLOOKUP(HL64,OFERTA_0,2,FALSE),HM64),1,0),0)</f>
        <v>0</v>
      </c>
      <c r="HU64" s="108">
        <f>IFERROR(IF(EXACT(VLOOKUP(HL64,OFERTA_0,3,FALSE),HN64),1,0),0)</f>
        <v>0</v>
      </c>
      <c r="HV64" s="108">
        <f>IFERROR(IF(EXACT(VLOOKUP(HL64,OFERTA_0,4,FALSE),HO64),1,0),0)</f>
        <v>0</v>
      </c>
      <c r="HW64" s="108">
        <f t="shared" ref="HW64:HX65" si="511">IFERROR(IF(HP64&lt;=0,0,1),0)</f>
        <v>0</v>
      </c>
      <c r="HX64" s="108">
        <f t="shared" si="511"/>
        <v>0</v>
      </c>
      <c r="HY64" s="108">
        <f t="shared" ref="HY64:HY65" si="512">PRODUCT(HS64:HX64)</f>
        <v>0</v>
      </c>
      <c r="HZ64" s="109">
        <f t="shared" ref="HZ64:HZ65" si="513">ROUND(HQ64,0)</f>
        <v>0</v>
      </c>
      <c r="IA64" s="110">
        <f t="shared" ref="IA64:IA65" si="514">HQ64-HZ64</f>
        <v>0</v>
      </c>
      <c r="ID64" s="358"/>
      <c r="IE64" s="358"/>
      <c r="IF64" s="359"/>
      <c r="IG64" s="339"/>
      <c r="IH64" s="360"/>
      <c r="II64" s="361"/>
      <c r="IJ64" s="362"/>
      <c r="IK64" s="338"/>
      <c r="IL64" s="335">
        <f t="shared" ref="IL64:IL65" si="515">IFERROR(IF(EXACT(VLOOKUP(IE64,OFERTA_0,1,FALSE),IE64),1,0),0)</f>
        <v>0</v>
      </c>
      <c r="IM64" s="108">
        <f>IFERROR(IF(EXACT(VLOOKUP(IE64,OFERTA_0,2,FALSE),IF64),1,0),0)</f>
        <v>0</v>
      </c>
      <c r="IN64" s="108">
        <f>IFERROR(IF(EXACT(VLOOKUP(IE64,OFERTA_0,3,FALSE),IG64),1,0),0)</f>
        <v>0</v>
      </c>
      <c r="IO64" s="108">
        <f>IFERROR(IF(EXACT(VLOOKUP(IE64,OFERTA_0,4,FALSE),IH64),1,0),0)</f>
        <v>0</v>
      </c>
      <c r="IP64" s="108">
        <f t="shared" ref="IP64:IQ65" si="516">IFERROR(IF(II64&lt;=0,0,1),0)</f>
        <v>0</v>
      </c>
      <c r="IQ64" s="108">
        <f t="shared" si="516"/>
        <v>0</v>
      </c>
      <c r="IR64" s="108">
        <f t="shared" ref="IR64:IR65" si="517">PRODUCT(IL64:IQ64)</f>
        <v>0</v>
      </c>
      <c r="IS64" s="109">
        <f t="shared" ref="IS64:IS65" si="518">ROUND(IJ64,0)</f>
        <v>0</v>
      </c>
      <c r="IT64" s="110">
        <f t="shared" ref="IT64:IT65" si="519">IJ64-IS64</f>
        <v>0</v>
      </c>
      <c r="IV64" s="358"/>
      <c r="IW64" s="358"/>
      <c r="IX64" s="359"/>
      <c r="IY64" s="339"/>
      <c r="IZ64" s="360"/>
      <c r="JA64" s="361"/>
      <c r="JB64" s="362"/>
      <c r="JC64" s="338"/>
      <c r="JD64" s="338"/>
      <c r="JE64" s="335">
        <f t="shared" ref="JE64:JE65" si="520">IFERROR(IF(EXACT(VLOOKUP(IX64,OFERTA_0,1,FALSE),IX64),1,0),0)</f>
        <v>0</v>
      </c>
      <c r="JF64" s="108">
        <f>IFERROR(IF(EXACT(VLOOKUP(IX64,OFERTA_0,2,FALSE),IY64),1,0),0)</f>
        <v>0</v>
      </c>
      <c r="JG64" s="108">
        <f>IFERROR(IF(EXACT(VLOOKUP(IX64,OFERTA_0,3,FALSE),IZ64),1,0),0)</f>
        <v>0</v>
      </c>
      <c r="JH64" s="108">
        <f>IFERROR(IF(EXACT(VLOOKUP(IX64,OFERTA_0,4,FALSE),JA64),1,0),0)</f>
        <v>0</v>
      </c>
      <c r="JI64" s="108">
        <f t="shared" ref="JI64:JJ65" si="521">IFERROR(IF(JB64&lt;=0,0,1),0)</f>
        <v>0</v>
      </c>
      <c r="JJ64" s="108">
        <f t="shared" si="521"/>
        <v>0</v>
      </c>
      <c r="JK64" s="108">
        <f t="shared" ref="JK64:JK65" si="522">PRODUCT(JE64:JJ64)</f>
        <v>0</v>
      </c>
      <c r="JL64" s="109">
        <f t="shared" ref="JL64:JL65" si="523">ROUND(JC64,0)</f>
        <v>0</v>
      </c>
      <c r="JM64" s="110">
        <f t="shared" ref="JM64:JM65" si="524">JC64-JL64</f>
        <v>0</v>
      </c>
    </row>
    <row r="65" spans="2:273" x14ac:dyDescent="0.25">
      <c r="B65" s="384" t="s">
        <v>168</v>
      </c>
      <c r="C65" s="417" t="s">
        <v>355</v>
      </c>
      <c r="D65" s="420" t="s">
        <v>356</v>
      </c>
      <c r="E65" s="707"/>
      <c r="F65" s="709"/>
      <c r="G65" s="423">
        <v>874</v>
      </c>
      <c r="H65" s="403" t="s">
        <v>241</v>
      </c>
      <c r="I65" s="403">
        <v>6</v>
      </c>
      <c r="J65" s="390">
        <v>0</v>
      </c>
      <c r="K65" s="422">
        <f>J65*I65</f>
        <v>0</v>
      </c>
      <c r="N65" s="384" t="s">
        <v>168</v>
      </c>
      <c r="O65" s="417" t="s">
        <v>355</v>
      </c>
      <c r="P65" s="420" t="s">
        <v>356</v>
      </c>
      <c r="Q65" s="707"/>
      <c r="R65" s="709"/>
      <c r="S65" s="423">
        <v>874</v>
      </c>
      <c r="T65" s="403" t="s">
        <v>241</v>
      </c>
      <c r="U65" s="403">
        <v>6</v>
      </c>
      <c r="V65" s="390">
        <v>735000</v>
      </c>
      <c r="W65" s="422">
        <f>V65*U65</f>
        <v>4410000</v>
      </c>
      <c r="X65" s="335">
        <f>IFERROR(IF(EXACT(VLOOKUP(O65,Propuesta_0,1,FALSE),O65),1,0),0)</f>
        <v>1</v>
      </c>
      <c r="Y65" s="108">
        <f>IFERROR(IF(EXACT(VLOOKUP(O65,Propuesta_0,2,FALSE),P65),1,0),0)</f>
        <v>1</v>
      </c>
      <c r="Z65" s="108">
        <f>IFERROR(IF(EXACT(VLOOKUP(O65,Propuesta_0,3,FALSE),Q65),1,0),0)</f>
        <v>1</v>
      </c>
      <c r="AA65" s="108">
        <f>IFERROR(IF(EXACT(VLOOKUP(O65,Propuesta_0,4,FALSE),R65),1,0),0)</f>
        <v>1</v>
      </c>
      <c r="AB65" s="108">
        <f>IFERROR(IF(EXACT(VLOOKUP(O65,Propuesta_0,5,FALSE),S65),1,0),0)</f>
        <v>1</v>
      </c>
      <c r="AC65" s="108">
        <f>IFERROR(IF(EXACT(VLOOKUP(O65,Propuesta_0,6,FALSE),T65),1,0),0)</f>
        <v>1</v>
      </c>
      <c r="AD65" s="108">
        <f>IFERROR(IF(EXACT(VLOOKUP(O65,Propuesta_0,7,FALSE),U65),1,0),0)</f>
        <v>1</v>
      </c>
      <c r="AE65" s="108">
        <f t="shared" si="459"/>
        <v>1</v>
      </c>
      <c r="AF65" s="108">
        <f t="shared" si="460"/>
        <v>1</v>
      </c>
      <c r="AG65" s="108">
        <f t="shared" si="461"/>
        <v>1</v>
      </c>
      <c r="AH65" s="109">
        <f t="shared" si="462"/>
        <v>4410000</v>
      </c>
      <c r="AI65" s="110">
        <f t="shared" si="463"/>
        <v>0</v>
      </c>
      <c r="AL65" s="469" t="s">
        <v>168</v>
      </c>
      <c r="AM65" s="501" t="s">
        <v>355</v>
      </c>
      <c r="AN65" s="504" t="s">
        <v>356</v>
      </c>
      <c r="AO65" s="732"/>
      <c r="AP65" s="730"/>
      <c r="AQ65" s="507">
        <v>874</v>
      </c>
      <c r="AR65" s="488" t="s">
        <v>241</v>
      </c>
      <c r="AS65" s="488">
        <v>6</v>
      </c>
      <c r="AT65" s="475">
        <v>326458</v>
      </c>
      <c r="AU65" s="506">
        <f t="shared" si="464"/>
        <v>1958748</v>
      </c>
      <c r="AV65" s="335">
        <f>IFERROR(IF(EXACT(VLOOKUP(AM65,Propuesta_0,1,FALSE),AM65),1,0),0)</f>
        <v>1</v>
      </c>
      <c r="AW65" s="108">
        <f>IFERROR(IF(EXACT(VLOOKUP(AM65,Propuesta_0,2,FALSE),AN65),1,0),0)</f>
        <v>1</v>
      </c>
      <c r="AX65" s="108">
        <f>IFERROR(IF(EXACT(VLOOKUP(AM65,Propuesta_0,3,FALSE),AO65),1,0),0)</f>
        <v>1</v>
      </c>
      <c r="AY65" s="108">
        <f>IFERROR(IF(EXACT(VLOOKUP(AM65,Propuesta_0,4,FALSE),AP65),1,0),0)</f>
        <v>1</v>
      </c>
      <c r="AZ65" s="108">
        <f>IFERROR(IF(EXACT(VLOOKUP(AM65,Propuesta_0,5,FALSE),AQ65),1,0),0)</f>
        <v>1</v>
      </c>
      <c r="BA65" s="108">
        <f>IFERROR(IF(EXACT(VLOOKUP(AM65,Propuesta_0,6,FALSE),AR65),1,0),0)</f>
        <v>1</v>
      </c>
      <c r="BB65" s="108">
        <f>IFERROR(IF(EXACT(VLOOKUP(AM65,Propuesta_0,7,FALSE),AS65),1,0),0)</f>
        <v>1</v>
      </c>
      <c r="BC65" s="108">
        <f t="shared" si="465"/>
        <v>1</v>
      </c>
      <c r="BD65" s="108">
        <f t="shared" si="466"/>
        <v>1</v>
      </c>
      <c r="BE65" s="108">
        <f t="shared" si="467"/>
        <v>1</v>
      </c>
      <c r="BF65" s="109">
        <f t="shared" si="468"/>
        <v>1958748</v>
      </c>
      <c r="BG65" s="110">
        <f t="shared" si="469"/>
        <v>0</v>
      </c>
      <c r="BJ65" s="384" t="s">
        <v>168</v>
      </c>
      <c r="BK65" s="417" t="s">
        <v>355</v>
      </c>
      <c r="BL65" s="420" t="s">
        <v>356</v>
      </c>
      <c r="BM65" s="707"/>
      <c r="BN65" s="709"/>
      <c r="BO65" s="423">
        <v>874</v>
      </c>
      <c r="BP65" s="403" t="s">
        <v>241</v>
      </c>
      <c r="BQ65" s="403">
        <v>6</v>
      </c>
      <c r="BR65" s="390">
        <v>300000</v>
      </c>
      <c r="BS65" s="422">
        <f>BR65*BQ65</f>
        <v>1800000</v>
      </c>
      <c r="BT65" s="335">
        <f>IFERROR(IF(EXACT(VLOOKUP(BK65,Propuesta_0,1,FALSE),BK65),1,0),0)</f>
        <v>1</v>
      </c>
      <c r="BU65" s="108">
        <f>IFERROR(IF(EXACT(VLOOKUP(BK65,Propuesta_0,2,FALSE),BL65),1,0),0)</f>
        <v>1</v>
      </c>
      <c r="BV65" s="108">
        <f>IFERROR(IF(EXACT(VLOOKUP(BK65,Propuesta_0,3,FALSE),BM65),1,0),0)</f>
        <v>1</v>
      </c>
      <c r="BW65" s="108">
        <f>IFERROR(IF(EXACT(VLOOKUP(BK65,Propuesta_0,4,FALSE),BN65),1,0),0)</f>
        <v>1</v>
      </c>
      <c r="BX65" s="108">
        <f>IFERROR(IF(EXACT(VLOOKUP(BK65,Propuesta_0,5,FALSE),BO65),1,0),0)</f>
        <v>1</v>
      </c>
      <c r="BY65" s="108">
        <f>IFERROR(IF(EXACT(VLOOKUP(BK65,Propuesta_0,6,FALSE),BP65),1,0),0)</f>
        <v>1</v>
      </c>
      <c r="BZ65" s="108">
        <f>IFERROR(IF(EXACT(VLOOKUP(BK65,Propuesta_0,7,FALSE),BQ65),1,0),0)</f>
        <v>1</v>
      </c>
      <c r="CA65" s="108">
        <f t="shared" si="470"/>
        <v>1</v>
      </c>
      <c r="CB65" s="108">
        <f t="shared" si="471"/>
        <v>1</v>
      </c>
      <c r="CC65" s="108">
        <f t="shared" si="472"/>
        <v>1</v>
      </c>
      <c r="CD65" s="109">
        <f t="shared" si="473"/>
        <v>1800000</v>
      </c>
      <c r="CE65" s="110">
        <f t="shared" si="474"/>
        <v>0</v>
      </c>
      <c r="CH65" s="358"/>
      <c r="CI65" s="358"/>
      <c r="CJ65" s="359"/>
      <c r="CK65" s="339"/>
      <c r="CL65" s="360"/>
      <c r="CM65" s="361"/>
      <c r="CN65" s="362"/>
      <c r="CO65" s="338"/>
      <c r="CP65" s="335">
        <f t="shared" si="475"/>
        <v>0</v>
      </c>
      <c r="CQ65" s="108">
        <f>IFERROR(IF(EXACT(VLOOKUP(CI65,OFERTA_0,2,FALSE),CJ65),1,0),0)</f>
        <v>0</v>
      </c>
      <c r="CR65" s="108">
        <f>IFERROR(IF(EXACT(VLOOKUP(CI65,OFERTA_0,3,FALSE),CK65),1,0),0)</f>
        <v>0</v>
      </c>
      <c r="CS65" s="108">
        <f>IFERROR(IF(EXACT(VLOOKUP(CI65,OFERTA_0,4,FALSE),CL65),1,0),0)</f>
        <v>0</v>
      </c>
      <c r="CT65" s="108">
        <f t="shared" si="476"/>
        <v>0</v>
      </c>
      <c r="CU65" s="108">
        <f t="shared" si="476"/>
        <v>0</v>
      </c>
      <c r="CV65" s="108">
        <f t="shared" si="477"/>
        <v>0</v>
      </c>
      <c r="CW65" s="109">
        <f t="shared" si="478"/>
        <v>0</v>
      </c>
      <c r="CX65" s="110">
        <f t="shared" si="479"/>
        <v>0</v>
      </c>
      <c r="DA65" s="358"/>
      <c r="DB65" s="358"/>
      <c r="DC65" s="359"/>
      <c r="DD65" s="339"/>
      <c r="DE65" s="360"/>
      <c r="DF65" s="361"/>
      <c r="DG65" s="362"/>
      <c r="DH65" s="338"/>
      <c r="DI65" s="335">
        <f t="shared" si="480"/>
        <v>0</v>
      </c>
      <c r="DJ65" s="108">
        <f>IFERROR(IF(EXACT(VLOOKUP(DB65,OFERTA_0,2,FALSE),DC65),1,0),0)</f>
        <v>0</v>
      </c>
      <c r="DK65" s="108">
        <f>IFERROR(IF(EXACT(VLOOKUP(DB65,OFERTA_0,3,FALSE),DD65),1,0),0)</f>
        <v>0</v>
      </c>
      <c r="DL65" s="108">
        <f>IFERROR(IF(EXACT(VLOOKUP(DB65,OFERTA_0,4,FALSE),DE65),1,0),0)</f>
        <v>0</v>
      </c>
      <c r="DM65" s="108">
        <f t="shared" si="481"/>
        <v>0</v>
      </c>
      <c r="DN65" s="108">
        <f t="shared" si="481"/>
        <v>0</v>
      </c>
      <c r="DO65" s="108">
        <f t="shared" si="482"/>
        <v>0</v>
      </c>
      <c r="DP65" s="109">
        <f t="shared" si="483"/>
        <v>0</v>
      </c>
      <c r="DQ65" s="110">
        <f t="shared" si="484"/>
        <v>0</v>
      </c>
      <c r="DT65" s="358"/>
      <c r="DU65" s="358"/>
      <c r="DV65" s="359"/>
      <c r="DW65" s="339"/>
      <c r="DX65" s="360"/>
      <c r="DY65" s="361"/>
      <c r="DZ65" s="362"/>
      <c r="EA65" s="338"/>
      <c r="EB65" s="335">
        <f t="shared" si="485"/>
        <v>0</v>
      </c>
      <c r="EC65" s="108">
        <f>IFERROR(IF(EXACT(VLOOKUP(DU65,OFERTA_0,2,FALSE),DV65),1,0),0)</f>
        <v>0</v>
      </c>
      <c r="ED65" s="108">
        <f>IFERROR(IF(EXACT(VLOOKUP(DU65,OFERTA_0,3,FALSE),DW65),1,0),0)</f>
        <v>0</v>
      </c>
      <c r="EE65" s="108">
        <f>IFERROR(IF(EXACT(VLOOKUP(DU65,OFERTA_0,4,FALSE),DX65),1,0),0)</f>
        <v>0</v>
      </c>
      <c r="EF65" s="108">
        <f t="shared" si="486"/>
        <v>0</v>
      </c>
      <c r="EG65" s="108">
        <f t="shared" si="486"/>
        <v>0</v>
      </c>
      <c r="EH65" s="108">
        <f t="shared" si="487"/>
        <v>0</v>
      </c>
      <c r="EI65" s="109">
        <f t="shared" si="488"/>
        <v>0</v>
      </c>
      <c r="EJ65" s="110">
        <f t="shared" si="489"/>
        <v>0</v>
      </c>
      <c r="EM65" s="358"/>
      <c r="EN65" s="358"/>
      <c r="EO65" s="359"/>
      <c r="EP65" s="339"/>
      <c r="EQ65" s="360"/>
      <c r="ER65" s="361"/>
      <c r="ES65" s="362"/>
      <c r="ET65" s="338"/>
      <c r="EU65" s="335">
        <f t="shared" si="490"/>
        <v>0</v>
      </c>
      <c r="EV65" s="108">
        <f>IFERROR(IF(EXACT(VLOOKUP(EN65,OFERTA_0,2,FALSE),EO65),1,0),0)</f>
        <v>0</v>
      </c>
      <c r="EW65" s="108">
        <f>IFERROR(IF(EXACT(VLOOKUP(EN65,OFERTA_0,3,FALSE),EP65),1,0),0)</f>
        <v>0</v>
      </c>
      <c r="EX65" s="108">
        <f>IFERROR(IF(EXACT(VLOOKUP(EN65,OFERTA_0,4,FALSE),EQ65),1,0),0)</f>
        <v>0</v>
      </c>
      <c r="EY65" s="108">
        <f t="shared" si="491"/>
        <v>0</v>
      </c>
      <c r="EZ65" s="108">
        <f t="shared" si="491"/>
        <v>0</v>
      </c>
      <c r="FA65" s="108">
        <f t="shared" si="492"/>
        <v>0</v>
      </c>
      <c r="FB65" s="109">
        <f t="shared" si="493"/>
        <v>0</v>
      </c>
      <c r="FC65" s="110">
        <f t="shared" si="494"/>
        <v>0</v>
      </c>
      <c r="FF65" s="358"/>
      <c r="FG65" s="358"/>
      <c r="FH65" s="359"/>
      <c r="FI65" s="339"/>
      <c r="FJ65" s="360"/>
      <c r="FK65" s="361"/>
      <c r="FL65" s="362"/>
      <c r="FM65" s="338"/>
      <c r="FN65" s="335">
        <f t="shared" si="495"/>
        <v>0</v>
      </c>
      <c r="FO65" s="108">
        <f>IFERROR(IF(EXACT(VLOOKUP(FG65,OFERTA_0,2,FALSE),FH65),1,0),0)</f>
        <v>0</v>
      </c>
      <c r="FP65" s="108">
        <f>IFERROR(IF(EXACT(VLOOKUP(FG65,OFERTA_0,3,FALSE),FI65),1,0),0)</f>
        <v>0</v>
      </c>
      <c r="FQ65" s="108">
        <f>IFERROR(IF(EXACT(VLOOKUP(FG65,OFERTA_0,4,FALSE),FJ65),1,0),0)</f>
        <v>0</v>
      </c>
      <c r="FR65" s="108">
        <f t="shared" si="496"/>
        <v>0</v>
      </c>
      <c r="FS65" s="108">
        <f t="shared" si="496"/>
        <v>0</v>
      </c>
      <c r="FT65" s="108">
        <f t="shared" si="497"/>
        <v>0</v>
      </c>
      <c r="FU65" s="109">
        <f t="shared" si="498"/>
        <v>0</v>
      </c>
      <c r="FV65" s="110">
        <f t="shared" si="499"/>
        <v>0</v>
      </c>
      <c r="FY65" s="358"/>
      <c r="FZ65" s="358"/>
      <c r="GA65" s="359"/>
      <c r="GB65" s="339"/>
      <c r="GC65" s="360"/>
      <c r="GD65" s="361"/>
      <c r="GE65" s="362"/>
      <c r="GF65" s="338"/>
      <c r="GG65" s="335">
        <f t="shared" si="500"/>
        <v>0</v>
      </c>
      <c r="GH65" s="108">
        <f>IFERROR(IF(EXACT(VLOOKUP(FZ65,OFERTA_0,2,FALSE),GA65),1,0),0)</f>
        <v>0</v>
      </c>
      <c r="GI65" s="108">
        <f>IFERROR(IF(EXACT(VLOOKUP(FZ65,OFERTA_0,3,FALSE),GB65),1,0),0)</f>
        <v>0</v>
      </c>
      <c r="GJ65" s="108">
        <f>IFERROR(IF(EXACT(VLOOKUP(FZ65,OFERTA_0,4,FALSE),GC65),1,0),0)</f>
        <v>0</v>
      </c>
      <c r="GK65" s="108">
        <f t="shared" si="501"/>
        <v>0</v>
      </c>
      <c r="GL65" s="108">
        <f t="shared" si="501"/>
        <v>0</v>
      </c>
      <c r="GM65" s="108">
        <f t="shared" si="502"/>
        <v>0</v>
      </c>
      <c r="GN65" s="109">
        <f t="shared" si="503"/>
        <v>0</v>
      </c>
      <c r="GO65" s="110">
        <f t="shared" si="504"/>
        <v>0</v>
      </c>
      <c r="GR65" s="358"/>
      <c r="GS65" s="358"/>
      <c r="GT65" s="359"/>
      <c r="GU65" s="339"/>
      <c r="GV65" s="360"/>
      <c r="GW65" s="361"/>
      <c r="GX65" s="362"/>
      <c r="GY65" s="338"/>
      <c r="GZ65" s="335">
        <f t="shared" si="505"/>
        <v>0</v>
      </c>
      <c r="HA65" s="108">
        <f>IFERROR(IF(EXACT(VLOOKUP(GS65,OFERTA_0,2,FALSE),GT65),1,0),0)</f>
        <v>0</v>
      </c>
      <c r="HB65" s="108">
        <f>IFERROR(IF(EXACT(VLOOKUP(GS65,OFERTA_0,3,FALSE),GU65),1,0),0)</f>
        <v>0</v>
      </c>
      <c r="HC65" s="108">
        <f>IFERROR(IF(EXACT(VLOOKUP(GS65,OFERTA_0,4,FALSE),GV65),1,0),0)</f>
        <v>0</v>
      </c>
      <c r="HD65" s="108">
        <f t="shared" si="506"/>
        <v>0</v>
      </c>
      <c r="HE65" s="108">
        <f t="shared" si="506"/>
        <v>0</v>
      </c>
      <c r="HF65" s="108">
        <f t="shared" si="507"/>
        <v>0</v>
      </c>
      <c r="HG65" s="109">
        <f t="shared" si="508"/>
        <v>0</v>
      </c>
      <c r="HH65" s="110">
        <f t="shared" si="509"/>
        <v>0</v>
      </c>
      <c r="HK65" s="358"/>
      <c r="HL65" s="358"/>
      <c r="HM65" s="359"/>
      <c r="HN65" s="339"/>
      <c r="HO65" s="360"/>
      <c r="HP65" s="361"/>
      <c r="HQ65" s="362"/>
      <c r="HR65" s="338"/>
      <c r="HS65" s="335">
        <f t="shared" si="510"/>
        <v>0</v>
      </c>
      <c r="HT65" s="108">
        <f>IFERROR(IF(EXACT(VLOOKUP(HL65,OFERTA_0,2,FALSE),HM65),1,0),0)</f>
        <v>0</v>
      </c>
      <c r="HU65" s="108">
        <f>IFERROR(IF(EXACT(VLOOKUP(HL65,OFERTA_0,3,FALSE),HN65),1,0),0)</f>
        <v>0</v>
      </c>
      <c r="HV65" s="108">
        <f>IFERROR(IF(EXACT(VLOOKUP(HL65,OFERTA_0,4,FALSE),HO65),1,0),0)</f>
        <v>0</v>
      </c>
      <c r="HW65" s="108">
        <f t="shared" si="511"/>
        <v>0</v>
      </c>
      <c r="HX65" s="108">
        <f t="shared" si="511"/>
        <v>0</v>
      </c>
      <c r="HY65" s="108">
        <f t="shared" si="512"/>
        <v>0</v>
      </c>
      <c r="HZ65" s="109">
        <f t="shared" si="513"/>
        <v>0</v>
      </c>
      <c r="IA65" s="110">
        <f t="shared" si="514"/>
        <v>0</v>
      </c>
      <c r="ID65" s="358"/>
      <c r="IE65" s="358"/>
      <c r="IF65" s="359"/>
      <c r="IG65" s="339"/>
      <c r="IH65" s="360"/>
      <c r="II65" s="361"/>
      <c r="IJ65" s="362"/>
      <c r="IK65" s="338"/>
      <c r="IL65" s="335">
        <f t="shared" si="515"/>
        <v>0</v>
      </c>
      <c r="IM65" s="108">
        <f>IFERROR(IF(EXACT(VLOOKUP(IE65,OFERTA_0,2,FALSE),IF65),1,0),0)</f>
        <v>0</v>
      </c>
      <c r="IN65" s="108">
        <f>IFERROR(IF(EXACT(VLOOKUP(IE65,OFERTA_0,3,FALSE),IG65),1,0),0)</f>
        <v>0</v>
      </c>
      <c r="IO65" s="108">
        <f>IFERROR(IF(EXACT(VLOOKUP(IE65,OFERTA_0,4,FALSE),IH65),1,0),0)</f>
        <v>0</v>
      </c>
      <c r="IP65" s="108">
        <f t="shared" si="516"/>
        <v>0</v>
      </c>
      <c r="IQ65" s="108">
        <f t="shared" si="516"/>
        <v>0</v>
      </c>
      <c r="IR65" s="108">
        <f t="shared" si="517"/>
        <v>0</v>
      </c>
      <c r="IS65" s="109">
        <f t="shared" si="518"/>
        <v>0</v>
      </c>
      <c r="IT65" s="110">
        <f t="shared" si="519"/>
        <v>0</v>
      </c>
      <c r="IV65" s="358"/>
      <c r="IW65" s="358"/>
      <c r="IX65" s="359"/>
      <c r="IY65" s="339"/>
      <c r="IZ65" s="360"/>
      <c r="JA65" s="361"/>
      <c r="JB65" s="362"/>
      <c r="JC65" s="338"/>
      <c r="JD65" s="338"/>
      <c r="JE65" s="335">
        <f t="shared" si="520"/>
        <v>0</v>
      </c>
      <c r="JF65" s="108">
        <f>IFERROR(IF(EXACT(VLOOKUP(IX65,OFERTA_0,2,FALSE),IY65),1,0),0)</f>
        <v>0</v>
      </c>
      <c r="JG65" s="108">
        <f>IFERROR(IF(EXACT(VLOOKUP(IX65,OFERTA_0,3,FALSE),IZ65),1,0),0)</f>
        <v>0</v>
      </c>
      <c r="JH65" s="108">
        <f>IFERROR(IF(EXACT(VLOOKUP(IX65,OFERTA_0,4,FALSE),JA65),1,0),0)</f>
        <v>0</v>
      </c>
      <c r="JI65" s="108">
        <f t="shared" si="521"/>
        <v>0</v>
      </c>
      <c r="JJ65" s="108">
        <f t="shared" si="521"/>
        <v>0</v>
      </c>
      <c r="JK65" s="108">
        <f t="shared" si="522"/>
        <v>0</v>
      </c>
      <c r="JL65" s="109">
        <f t="shared" si="523"/>
        <v>0</v>
      </c>
      <c r="JM65" s="110">
        <f t="shared" si="524"/>
        <v>0</v>
      </c>
    </row>
    <row r="66" spans="2:273" x14ac:dyDescent="0.25">
      <c r="B66" s="384" t="s">
        <v>167</v>
      </c>
      <c r="C66" s="417" t="s">
        <v>357</v>
      </c>
      <c r="D66" s="424" t="s">
        <v>358</v>
      </c>
      <c r="E66" s="708"/>
      <c r="F66" s="710"/>
      <c r="G66" s="421">
        <v>4770</v>
      </c>
      <c r="H66" s="403" t="s">
        <v>241</v>
      </c>
      <c r="I66" s="403">
        <v>6</v>
      </c>
      <c r="J66" s="390">
        <v>0</v>
      </c>
      <c r="K66" s="422">
        <f>J66*I66</f>
        <v>0</v>
      </c>
      <c r="N66" s="384" t="s">
        <v>167</v>
      </c>
      <c r="O66" s="417" t="s">
        <v>357</v>
      </c>
      <c r="P66" s="424" t="s">
        <v>358</v>
      </c>
      <c r="Q66" s="708"/>
      <c r="R66" s="710"/>
      <c r="S66" s="421">
        <v>4770</v>
      </c>
      <c r="T66" s="403" t="s">
        <v>241</v>
      </c>
      <c r="U66" s="403">
        <v>6</v>
      </c>
      <c r="V66" s="390">
        <v>735000</v>
      </c>
      <c r="W66" s="422">
        <f>V66*U66</f>
        <v>4410000</v>
      </c>
      <c r="X66" s="335">
        <f>IFERROR(IF(EXACT(VLOOKUP(O66,Propuesta_0,1,FALSE),O66),1,0),0)</f>
        <v>1</v>
      </c>
      <c r="Y66" s="108">
        <f>IFERROR(IF(EXACT(VLOOKUP(O66,Propuesta_0,2,FALSE),P66),1,0),0)</f>
        <v>1</v>
      </c>
      <c r="Z66" s="108">
        <f>IFERROR(IF(EXACT(VLOOKUP(O66,Propuesta_0,3,FALSE),Q66),1,0),0)</f>
        <v>1</v>
      </c>
      <c r="AA66" s="108">
        <f>IFERROR(IF(EXACT(VLOOKUP(O66,Propuesta_0,4,FALSE),R66),1,0),0)</f>
        <v>1</v>
      </c>
      <c r="AB66" s="108">
        <f>IFERROR(IF(EXACT(VLOOKUP(O66,Propuesta_0,5,FALSE),S66),1,0),0)</f>
        <v>1</v>
      </c>
      <c r="AC66" s="108">
        <f>IFERROR(IF(EXACT(VLOOKUP(O66,Propuesta_0,6,FALSE),T66),1,0),0)</f>
        <v>1</v>
      </c>
      <c r="AD66" s="108">
        <f>IFERROR(IF(EXACT(VLOOKUP(O66,Propuesta_0,7,FALSE),U66),1,0),0)</f>
        <v>1</v>
      </c>
      <c r="AE66" s="108">
        <f t="shared" si="459"/>
        <v>1</v>
      </c>
      <c r="AF66" s="108">
        <f t="shared" si="460"/>
        <v>1</v>
      </c>
      <c r="AG66" s="108">
        <f t="shared" si="461"/>
        <v>1</v>
      </c>
      <c r="AH66" s="109">
        <f t="shared" si="462"/>
        <v>4410000</v>
      </c>
      <c r="AI66" s="110">
        <f t="shared" si="463"/>
        <v>0</v>
      </c>
      <c r="AL66" s="469" t="s">
        <v>167</v>
      </c>
      <c r="AM66" s="501" t="s">
        <v>357</v>
      </c>
      <c r="AN66" s="508" t="s">
        <v>358</v>
      </c>
      <c r="AO66" s="733"/>
      <c r="AP66" s="731"/>
      <c r="AQ66" s="505">
        <v>4770</v>
      </c>
      <c r="AR66" s="488" t="s">
        <v>241</v>
      </c>
      <c r="AS66" s="488">
        <v>6</v>
      </c>
      <c r="AT66" s="475">
        <v>115524.75</v>
      </c>
      <c r="AU66" s="506">
        <f t="shared" si="464"/>
        <v>693148.5</v>
      </c>
      <c r="AV66" s="335">
        <f>IFERROR(IF(EXACT(VLOOKUP(AM66,Propuesta_0,1,FALSE),AM66),1,0),0)</f>
        <v>1</v>
      </c>
      <c r="AW66" s="108">
        <f>IFERROR(IF(EXACT(VLOOKUP(AM66,Propuesta_0,2,FALSE),AN66),1,0),0)</f>
        <v>1</v>
      </c>
      <c r="AX66" s="108">
        <f>IFERROR(IF(EXACT(VLOOKUP(AM66,Propuesta_0,3,FALSE),AO66),1,0),0)</f>
        <v>1</v>
      </c>
      <c r="AY66" s="108">
        <f>IFERROR(IF(EXACT(VLOOKUP(AM66,Propuesta_0,4,FALSE),AP66),1,0),0)</f>
        <v>1</v>
      </c>
      <c r="AZ66" s="108">
        <f>IFERROR(IF(EXACT(VLOOKUP(AM66,Propuesta_0,5,FALSE),AQ66),1,0),0)</f>
        <v>1</v>
      </c>
      <c r="BA66" s="108">
        <f>IFERROR(IF(EXACT(VLOOKUP(AM66,Propuesta_0,6,FALSE),AR66),1,0),0)</f>
        <v>1</v>
      </c>
      <c r="BB66" s="108">
        <f>IFERROR(IF(EXACT(VLOOKUP(AM66,Propuesta_0,7,FALSE),AS66),1,0),0)</f>
        <v>1</v>
      </c>
      <c r="BC66" s="108">
        <f t="shared" si="465"/>
        <v>1</v>
      </c>
      <c r="BD66" s="108">
        <f t="shared" si="466"/>
        <v>1</v>
      </c>
      <c r="BE66" s="108">
        <f t="shared" si="467"/>
        <v>1</v>
      </c>
      <c r="BF66" s="109">
        <f t="shared" si="468"/>
        <v>693149</v>
      </c>
      <c r="BG66" s="110">
        <f t="shared" si="469"/>
        <v>-0.5</v>
      </c>
      <c r="BJ66" s="384" t="s">
        <v>167</v>
      </c>
      <c r="BK66" s="417" t="s">
        <v>357</v>
      </c>
      <c r="BL66" s="424" t="s">
        <v>358</v>
      </c>
      <c r="BM66" s="708"/>
      <c r="BN66" s="710"/>
      <c r="BO66" s="421">
        <v>4770</v>
      </c>
      <c r="BP66" s="403" t="s">
        <v>241</v>
      </c>
      <c r="BQ66" s="403">
        <v>6</v>
      </c>
      <c r="BR66" s="390">
        <v>500000</v>
      </c>
      <c r="BS66" s="422">
        <f>BR66*BQ66</f>
        <v>3000000</v>
      </c>
      <c r="BT66" s="335">
        <f>IFERROR(IF(EXACT(VLOOKUP(BK66,Propuesta_0,1,FALSE),BK66),1,0),0)</f>
        <v>1</v>
      </c>
      <c r="BU66" s="108">
        <f>IFERROR(IF(EXACT(VLOOKUP(BK66,Propuesta_0,2,FALSE),BL66),1,0),0)</f>
        <v>1</v>
      </c>
      <c r="BV66" s="108">
        <f>IFERROR(IF(EXACT(VLOOKUP(BK66,Propuesta_0,3,FALSE),BM66),1,0),0)</f>
        <v>1</v>
      </c>
      <c r="BW66" s="108">
        <f>IFERROR(IF(EXACT(VLOOKUP(BK66,Propuesta_0,4,FALSE),BN66),1,0),0)</f>
        <v>1</v>
      </c>
      <c r="BX66" s="108">
        <f>IFERROR(IF(EXACT(VLOOKUP(BK66,Propuesta_0,5,FALSE),BO66),1,0),0)</f>
        <v>1</v>
      </c>
      <c r="BY66" s="108">
        <f>IFERROR(IF(EXACT(VLOOKUP(BK66,Propuesta_0,6,FALSE),BP66),1,0),0)</f>
        <v>1</v>
      </c>
      <c r="BZ66" s="108">
        <f>IFERROR(IF(EXACT(VLOOKUP(BK66,Propuesta_0,7,FALSE),BQ66),1,0),0)</f>
        <v>1</v>
      </c>
      <c r="CA66" s="108">
        <f t="shared" si="470"/>
        <v>1</v>
      </c>
      <c r="CB66" s="108">
        <f t="shared" si="471"/>
        <v>1</v>
      </c>
      <c r="CC66" s="108">
        <f t="shared" si="472"/>
        <v>1</v>
      </c>
      <c r="CD66" s="109">
        <f t="shared" si="473"/>
        <v>3000000</v>
      </c>
      <c r="CE66" s="110">
        <f t="shared" si="474"/>
        <v>0</v>
      </c>
      <c r="CH66" s="340"/>
      <c r="CI66" s="340"/>
      <c r="CJ66" s="348"/>
      <c r="CK66" s="354"/>
      <c r="CL66" s="355"/>
      <c r="CM66" s="356"/>
      <c r="CN66" s="357"/>
      <c r="CO66" s="338"/>
      <c r="CP66" s="691"/>
      <c r="CQ66" s="691"/>
      <c r="CR66" s="691"/>
      <c r="CS66" s="691"/>
      <c r="CT66" s="691"/>
      <c r="CU66" s="691"/>
      <c r="CV66" s="691"/>
      <c r="CW66" s="691"/>
      <c r="CX66" s="692"/>
      <c r="DA66" s="340"/>
      <c r="DB66" s="340"/>
      <c r="DC66" s="348"/>
      <c r="DD66" s="354"/>
      <c r="DE66" s="355"/>
      <c r="DF66" s="356"/>
      <c r="DG66" s="357"/>
      <c r="DH66" s="338"/>
      <c r="DI66" s="691"/>
      <c r="DJ66" s="691"/>
      <c r="DK66" s="691"/>
      <c r="DL66" s="691"/>
      <c r="DM66" s="691"/>
      <c r="DN66" s="691"/>
      <c r="DO66" s="691"/>
      <c r="DP66" s="691"/>
      <c r="DQ66" s="692"/>
      <c r="DT66" s="340"/>
      <c r="DU66" s="340"/>
      <c r="DV66" s="348"/>
      <c r="DW66" s="354"/>
      <c r="DX66" s="355"/>
      <c r="DY66" s="356"/>
      <c r="DZ66" s="357"/>
      <c r="EA66" s="338"/>
      <c r="EB66" s="691"/>
      <c r="EC66" s="691"/>
      <c r="ED66" s="691"/>
      <c r="EE66" s="691"/>
      <c r="EF66" s="691"/>
      <c r="EG66" s="691"/>
      <c r="EH66" s="691"/>
      <c r="EI66" s="691"/>
      <c r="EJ66" s="692"/>
      <c r="EM66" s="340"/>
      <c r="EN66" s="340"/>
      <c r="EO66" s="348"/>
      <c r="EP66" s="354"/>
      <c r="EQ66" s="355"/>
      <c r="ER66" s="356"/>
      <c r="ES66" s="357"/>
      <c r="ET66" s="338"/>
      <c r="EU66" s="691"/>
      <c r="EV66" s="691"/>
      <c r="EW66" s="691"/>
      <c r="EX66" s="691"/>
      <c r="EY66" s="691"/>
      <c r="EZ66" s="691"/>
      <c r="FA66" s="691"/>
      <c r="FB66" s="691"/>
      <c r="FC66" s="692"/>
      <c r="FF66" s="340"/>
      <c r="FG66" s="340"/>
      <c r="FH66" s="348"/>
      <c r="FI66" s="354"/>
      <c r="FJ66" s="355"/>
      <c r="FK66" s="356"/>
      <c r="FL66" s="357"/>
      <c r="FM66" s="338"/>
      <c r="FN66" s="691"/>
      <c r="FO66" s="691"/>
      <c r="FP66" s="691"/>
      <c r="FQ66" s="691"/>
      <c r="FR66" s="691"/>
      <c r="FS66" s="691"/>
      <c r="FT66" s="691"/>
      <c r="FU66" s="691"/>
      <c r="FV66" s="692"/>
      <c r="FY66" s="340"/>
      <c r="FZ66" s="340"/>
      <c r="GA66" s="348"/>
      <c r="GB66" s="354"/>
      <c r="GC66" s="355"/>
      <c r="GD66" s="356"/>
      <c r="GE66" s="357"/>
      <c r="GF66" s="338"/>
      <c r="GG66" s="691"/>
      <c r="GH66" s="691"/>
      <c r="GI66" s="691"/>
      <c r="GJ66" s="691"/>
      <c r="GK66" s="691"/>
      <c r="GL66" s="691"/>
      <c r="GM66" s="691"/>
      <c r="GN66" s="691"/>
      <c r="GO66" s="692"/>
      <c r="GR66" s="340"/>
      <c r="GS66" s="340"/>
      <c r="GT66" s="348"/>
      <c r="GU66" s="354"/>
      <c r="GV66" s="355"/>
      <c r="GW66" s="356"/>
      <c r="GX66" s="357"/>
      <c r="GY66" s="338"/>
      <c r="GZ66" s="691"/>
      <c r="HA66" s="691"/>
      <c r="HB66" s="691"/>
      <c r="HC66" s="691"/>
      <c r="HD66" s="691"/>
      <c r="HE66" s="691"/>
      <c r="HF66" s="691"/>
      <c r="HG66" s="691"/>
      <c r="HH66" s="692"/>
      <c r="HK66" s="340"/>
      <c r="HL66" s="340"/>
      <c r="HM66" s="348"/>
      <c r="HN66" s="354"/>
      <c r="HO66" s="355"/>
      <c r="HP66" s="356"/>
      <c r="HQ66" s="357"/>
      <c r="HR66" s="338"/>
      <c r="HS66" s="691"/>
      <c r="HT66" s="691"/>
      <c r="HU66" s="691"/>
      <c r="HV66" s="691"/>
      <c r="HW66" s="691"/>
      <c r="HX66" s="691"/>
      <c r="HY66" s="691"/>
      <c r="HZ66" s="691"/>
      <c r="IA66" s="692"/>
      <c r="ID66" s="340"/>
      <c r="IE66" s="340"/>
      <c r="IF66" s="348"/>
      <c r="IG66" s="354"/>
      <c r="IH66" s="355"/>
      <c r="II66" s="356"/>
      <c r="IJ66" s="357"/>
      <c r="IK66" s="338"/>
      <c r="IL66" s="691"/>
      <c r="IM66" s="691"/>
      <c r="IN66" s="691"/>
      <c r="IO66" s="691"/>
      <c r="IP66" s="691"/>
      <c r="IQ66" s="691"/>
      <c r="IR66" s="691"/>
      <c r="IS66" s="691"/>
      <c r="IT66" s="692"/>
      <c r="IV66" s="340"/>
      <c r="IW66" s="340"/>
      <c r="IX66" s="348"/>
      <c r="IY66" s="354"/>
      <c r="IZ66" s="355"/>
      <c r="JA66" s="356"/>
      <c r="JB66" s="357"/>
      <c r="JC66" s="338"/>
      <c r="JD66" s="338"/>
      <c r="JE66" s="691"/>
      <c r="JF66" s="691"/>
      <c r="JG66" s="691"/>
      <c r="JH66" s="691"/>
      <c r="JI66" s="691"/>
      <c r="JJ66" s="691"/>
      <c r="JK66" s="691"/>
      <c r="JL66" s="691"/>
      <c r="JM66" s="692"/>
    </row>
    <row r="67" spans="2:273" x14ac:dyDescent="0.25">
      <c r="B67" s="382"/>
      <c r="C67" s="425"/>
      <c r="D67" s="711" t="s">
        <v>312</v>
      </c>
      <c r="E67" s="711"/>
      <c r="F67" s="702"/>
      <c r="G67" s="702"/>
      <c r="H67" s="702"/>
      <c r="I67" s="702"/>
      <c r="J67" s="702"/>
      <c r="K67" s="416">
        <f>SUM(K63:K66)</f>
        <v>0</v>
      </c>
      <c r="N67" s="382"/>
      <c r="O67" s="425"/>
      <c r="P67" s="711" t="s">
        <v>312</v>
      </c>
      <c r="Q67" s="711"/>
      <c r="R67" s="702"/>
      <c r="S67" s="702"/>
      <c r="T67" s="702"/>
      <c r="U67" s="702"/>
      <c r="V67" s="702"/>
      <c r="W67" s="416">
        <f>SUM(W63:W66)</f>
        <v>19530000</v>
      </c>
      <c r="X67" s="693"/>
      <c r="Y67" s="694"/>
      <c r="Z67" s="694"/>
      <c r="AA67" s="694"/>
      <c r="AB67" s="694"/>
      <c r="AC67" s="694"/>
      <c r="AD67" s="694"/>
      <c r="AE67" s="694"/>
      <c r="AF67" s="694"/>
      <c r="AG67" s="694"/>
      <c r="AH67" s="694"/>
      <c r="AI67" s="695"/>
      <c r="AL67" s="467"/>
      <c r="AM67" s="509"/>
      <c r="AN67" s="734" t="s">
        <v>312</v>
      </c>
      <c r="AO67" s="726"/>
      <c r="AP67" s="726"/>
      <c r="AQ67" s="726"/>
      <c r="AR67" s="726"/>
      <c r="AS67" s="726"/>
      <c r="AT67" s="727"/>
      <c r="AU67" s="500">
        <f>SUM(AU63:AU66)</f>
        <v>4724445</v>
      </c>
      <c r="AV67" s="693"/>
      <c r="AW67" s="694"/>
      <c r="AX67" s="694"/>
      <c r="AY67" s="694"/>
      <c r="AZ67" s="694"/>
      <c r="BA67" s="694"/>
      <c r="BB67" s="694"/>
      <c r="BC67" s="694"/>
      <c r="BD67" s="694"/>
      <c r="BE67" s="694"/>
      <c r="BF67" s="694"/>
      <c r="BG67" s="695"/>
      <c r="BJ67" s="382"/>
      <c r="BK67" s="425"/>
      <c r="BL67" s="711" t="s">
        <v>312</v>
      </c>
      <c r="BM67" s="711"/>
      <c r="BN67" s="702"/>
      <c r="BO67" s="702"/>
      <c r="BP67" s="702"/>
      <c r="BQ67" s="702"/>
      <c r="BR67" s="702"/>
      <c r="BS67" s="416">
        <f>SUM(BS63:BS66)</f>
        <v>11400000</v>
      </c>
      <c r="BT67" s="693"/>
      <c r="BU67" s="694"/>
      <c r="BV67" s="694"/>
      <c r="BW67" s="694"/>
      <c r="BX67" s="694"/>
      <c r="BY67" s="694"/>
      <c r="BZ67" s="694"/>
      <c r="CA67" s="694"/>
      <c r="CB67" s="694"/>
      <c r="CC67" s="694"/>
      <c r="CD67" s="694"/>
      <c r="CE67" s="695"/>
      <c r="CH67" s="358"/>
      <c r="CI67" s="358"/>
      <c r="CJ67" s="359"/>
      <c r="CK67" s="339"/>
      <c r="CL67" s="360"/>
      <c r="CM67" s="361"/>
      <c r="CN67" s="362"/>
      <c r="CO67" s="338"/>
      <c r="CP67" s="335">
        <f t="shared" ref="CP67" si="525">IFERROR(IF(EXACT(VLOOKUP(CI67,OFERTA_0,1,FALSE),CI67),1,0),0)</f>
        <v>0</v>
      </c>
      <c r="CQ67" s="108">
        <f>IFERROR(IF(EXACT(VLOOKUP(CI67,OFERTA_0,2,FALSE),CJ67),1,0),0)</f>
        <v>0</v>
      </c>
      <c r="CR67" s="108">
        <f>IFERROR(IF(EXACT(VLOOKUP(CI67,OFERTA_0,3,FALSE),CK67),1,0),0)</f>
        <v>0</v>
      </c>
      <c r="CS67" s="108">
        <f>IFERROR(IF(EXACT(VLOOKUP(CI67,OFERTA_0,4,FALSE),CL67),1,0),0)</f>
        <v>0</v>
      </c>
      <c r="CT67" s="108">
        <f>IFERROR(IF(CM67&lt;=0,0,1),0)</f>
        <v>0</v>
      </c>
      <c r="CU67" s="108">
        <f>IFERROR(IF(CN67&lt;=0,0,1),0)</f>
        <v>0</v>
      </c>
      <c r="CV67" s="108">
        <f>PRODUCT(CP67:CU67)</f>
        <v>0</v>
      </c>
      <c r="CW67" s="109">
        <f>ROUND(CN67,0)</f>
        <v>0</v>
      </c>
      <c r="CX67" s="110">
        <f>CN67-CW67</f>
        <v>0</v>
      </c>
      <c r="DA67" s="358"/>
      <c r="DB67" s="358"/>
      <c r="DC67" s="359"/>
      <c r="DD67" s="339"/>
      <c r="DE67" s="360"/>
      <c r="DF67" s="361"/>
      <c r="DG67" s="362"/>
      <c r="DH67" s="338"/>
      <c r="DI67" s="335">
        <f t="shared" ref="DI67" si="526">IFERROR(IF(EXACT(VLOOKUP(DB67,OFERTA_0,1,FALSE),DB67),1,0),0)</f>
        <v>0</v>
      </c>
      <c r="DJ67" s="108">
        <f>IFERROR(IF(EXACT(VLOOKUP(DB67,OFERTA_0,2,FALSE),DC67),1,0),0)</f>
        <v>0</v>
      </c>
      <c r="DK67" s="108">
        <f>IFERROR(IF(EXACT(VLOOKUP(DB67,OFERTA_0,3,FALSE),DD67),1,0),0)</f>
        <v>0</v>
      </c>
      <c r="DL67" s="108">
        <f>IFERROR(IF(EXACT(VLOOKUP(DB67,OFERTA_0,4,FALSE),DE67),1,0),0)</f>
        <v>0</v>
      </c>
      <c r="DM67" s="108">
        <f>IFERROR(IF(DF67&lt;=0,0,1),0)</f>
        <v>0</v>
      </c>
      <c r="DN67" s="108">
        <f>IFERROR(IF(DG67&lt;=0,0,1),0)</f>
        <v>0</v>
      </c>
      <c r="DO67" s="108">
        <f>PRODUCT(DI67:DN67)</f>
        <v>0</v>
      </c>
      <c r="DP67" s="109">
        <f>ROUND(DG67,0)</f>
        <v>0</v>
      </c>
      <c r="DQ67" s="110">
        <f>DG67-DP67</f>
        <v>0</v>
      </c>
      <c r="DT67" s="358"/>
      <c r="DU67" s="358"/>
      <c r="DV67" s="359"/>
      <c r="DW67" s="339"/>
      <c r="DX67" s="360"/>
      <c r="DY67" s="361"/>
      <c r="DZ67" s="362"/>
      <c r="EA67" s="338"/>
      <c r="EB67" s="335">
        <f t="shared" ref="EB67" si="527">IFERROR(IF(EXACT(VLOOKUP(DU67,OFERTA_0,1,FALSE),DU67),1,0),0)</f>
        <v>0</v>
      </c>
      <c r="EC67" s="108">
        <f>IFERROR(IF(EXACT(VLOOKUP(DU67,OFERTA_0,2,FALSE),DV67),1,0),0)</f>
        <v>0</v>
      </c>
      <c r="ED67" s="108">
        <f>IFERROR(IF(EXACT(VLOOKUP(DU67,OFERTA_0,3,FALSE),DW67),1,0),0)</f>
        <v>0</v>
      </c>
      <c r="EE67" s="108">
        <f>IFERROR(IF(EXACT(VLOOKUP(DU67,OFERTA_0,4,FALSE),DX67),1,0),0)</f>
        <v>0</v>
      </c>
      <c r="EF67" s="108">
        <f>IFERROR(IF(DY67&lt;=0,0,1),0)</f>
        <v>0</v>
      </c>
      <c r="EG67" s="108">
        <f>IFERROR(IF(DZ67&lt;=0,0,1),0)</f>
        <v>0</v>
      </c>
      <c r="EH67" s="108">
        <f>PRODUCT(EB67:EG67)</f>
        <v>0</v>
      </c>
      <c r="EI67" s="109">
        <f>ROUND(DZ67,0)</f>
        <v>0</v>
      </c>
      <c r="EJ67" s="110">
        <f>DZ67-EI67</f>
        <v>0</v>
      </c>
      <c r="EM67" s="358"/>
      <c r="EN67" s="358"/>
      <c r="EO67" s="359"/>
      <c r="EP67" s="339"/>
      <c r="EQ67" s="360"/>
      <c r="ER67" s="361"/>
      <c r="ES67" s="362"/>
      <c r="ET67" s="338"/>
      <c r="EU67" s="335">
        <f t="shared" ref="EU67" si="528">IFERROR(IF(EXACT(VLOOKUP(EN67,OFERTA_0,1,FALSE),EN67),1,0),0)</f>
        <v>0</v>
      </c>
      <c r="EV67" s="108">
        <f>IFERROR(IF(EXACT(VLOOKUP(EN67,OFERTA_0,2,FALSE),EO67),1,0),0)</f>
        <v>0</v>
      </c>
      <c r="EW67" s="108">
        <f>IFERROR(IF(EXACT(VLOOKUP(EN67,OFERTA_0,3,FALSE),EP67),1,0),0)</f>
        <v>0</v>
      </c>
      <c r="EX67" s="108">
        <f>IFERROR(IF(EXACT(VLOOKUP(EN67,OFERTA_0,4,FALSE),EQ67),1,0),0)</f>
        <v>0</v>
      </c>
      <c r="EY67" s="108">
        <f>IFERROR(IF(ER67&lt;=0,0,1),0)</f>
        <v>0</v>
      </c>
      <c r="EZ67" s="108">
        <f>IFERROR(IF(ES67&lt;=0,0,1),0)</f>
        <v>0</v>
      </c>
      <c r="FA67" s="108">
        <f>PRODUCT(EU67:EZ67)</f>
        <v>0</v>
      </c>
      <c r="FB67" s="109">
        <f>ROUND(ES67,0)</f>
        <v>0</v>
      </c>
      <c r="FC67" s="110">
        <f>ES67-FB67</f>
        <v>0</v>
      </c>
      <c r="FF67" s="358"/>
      <c r="FG67" s="358"/>
      <c r="FH67" s="359"/>
      <c r="FI67" s="339"/>
      <c r="FJ67" s="360"/>
      <c r="FK67" s="361"/>
      <c r="FL67" s="362"/>
      <c r="FM67" s="338"/>
      <c r="FN67" s="335">
        <f t="shared" ref="FN67" si="529">IFERROR(IF(EXACT(VLOOKUP(FG67,OFERTA_0,1,FALSE),FG67),1,0),0)</f>
        <v>0</v>
      </c>
      <c r="FO67" s="108">
        <f>IFERROR(IF(EXACT(VLOOKUP(FG67,OFERTA_0,2,FALSE),FH67),1,0),0)</f>
        <v>0</v>
      </c>
      <c r="FP67" s="108">
        <f>IFERROR(IF(EXACT(VLOOKUP(FG67,OFERTA_0,3,FALSE),FI67),1,0),0)</f>
        <v>0</v>
      </c>
      <c r="FQ67" s="108">
        <f>IFERROR(IF(EXACT(VLOOKUP(FG67,OFERTA_0,4,FALSE),FJ67),1,0),0)</f>
        <v>0</v>
      </c>
      <c r="FR67" s="108">
        <f>IFERROR(IF(FK67&lt;=0,0,1),0)</f>
        <v>0</v>
      </c>
      <c r="FS67" s="108">
        <f>IFERROR(IF(FL67&lt;=0,0,1),0)</f>
        <v>0</v>
      </c>
      <c r="FT67" s="108">
        <f>PRODUCT(FN67:FS67)</f>
        <v>0</v>
      </c>
      <c r="FU67" s="109">
        <f>ROUND(FL67,0)</f>
        <v>0</v>
      </c>
      <c r="FV67" s="110">
        <f>FL67-FU67</f>
        <v>0</v>
      </c>
      <c r="FY67" s="358"/>
      <c r="FZ67" s="358"/>
      <c r="GA67" s="359"/>
      <c r="GB67" s="339"/>
      <c r="GC67" s="360"/>
      <c r="GD67" s="361"/>
      <c r="GE67" s="362"/>
      <c r="GF67" s="338"/>
      <c r="GG67" s="335">
        <f t="shared" ref="GG67" si="530">IFERROR(IF(EXACT(VLOOKUP(FZ67,OFERTA_0,1,FALSE),FZ67),1,0),0)</f>
        <v>0</v>
      </c>
      <c r="GH67" s="108">
        <f>IFERROR(IF(EXACT(VLOOKUP(FZ67,OFERTA_0,2,FALSE),GA67),1,0),0)</f>
        <v>0</v>
      </c>
      <c r="GI67" s="108">
        <f>IFERROR(IF(EXACT(VLOOKUP(FZ67,OFERTA_0,3,FALSE),GB67),1,0),0)</f>
        <v>0</v>
      </c>
      <c r="GJ67" s="108">
        <f>IFERROR(IF(EXACT(VLOOKUP(FZ67,OFERTA_0,4,FALSE),GC67),1,0),0)</f>
        <v>0</v>
      </c>
      <c r="GK67" s="108">
        <f>IFERROR(IF(GD67&lt;=0,0,1),0)</f>
        <v>0</v>
      </c>
      <c r="GL67" s="108">
        <f>IFERROR(IF(GE67&lt;=0,0,1),0)</f>
        <v>0</v>
      </c>
      <c r="GM67" s="108">
        <f>PRODUCT(GG67:GL67)</f>
        <v>0</v>
      </c>
      <c r="GN67" s="109">
        <f>ROUND(GE67,0)</f>
        <v>0</v>
      </c>
      <c r="GO67" s="110">
        <f>GE67-GN67</f>
        <v>0</v>
      </c>
      <c r="GR67" s="358"/>
      <c r="GS67" s="358"/>
      <c r="GT67" s="359"/>
      <c r="GU67" s="339"/>
      <c r="GV67" s="360"/>
      <c r="GW67" s="361"/>
      <c r="GX67" s="362"/>
      <c r="GY67" s="338"/>
      <c r="GZ67" s="335">
        <f t="shared" ref="GZ67" si="531">IFERROR(IF(EXACT(VLOOKUP(GS67,OFERTA_0,1,FALSE),GS67),1,0),0)</f>
        <v>0</v>
      </c>
      <c r="HA67" s="108">
        <f>IFERROR(IF(EXACT(VLOOKUP(GS67,OFERTA_0,2,FALSE),GT67),1,0),0)</f>
        <v>0</v>
      </c>
      <c r="HB67" s="108">
        <f>IFERROR(IF(EXACT(VLOOKUP(GS67,OFERTA_0,3,FALSE),GU67),1,0),0)</f>
        <v>0</v>
      </c>
      <c r="HC67" s="108">
        <f>IFERROR(IF(EXACT(VLOOKUP(GS67,OFERTA_0,4,FALSE),GV67),1,0),0)</f>
        <v>0</v>
      </c>
      <c r="HD67" s="108">
        <f>IFERROR(IF(GW67&lt;=0,0,1),0)</f>
        <v>0</v>
      </c>
      <c r="HE67" s="108">
        <f>IFERROR(IF(GX67&lt;=0,0,1),0)</f>
        <v>0</v>
      </c>
      <c r="HF67" s="108">
        <f>PRODUCT(GZ67:HE67)</f>
        <v>0</v>
      </c>
      <c r="HG67" s="109">
        <f>ROUND(GX67,0)</f>
        <v>0</v>
      </c>
      <c r="HH67" s="110">
        <f>GX67-HG67</f>
        <v>0</v>
      </c>
      <c r="HK67" s="358"/>
      <c r="HL67" s="358"/>
      <c r="HM67" s="359"/>
      <c r="HN67" s="339"/>
      <c r="HO67" s="360"/>
      <c r="HP67" s="361"/>
      <c r="HQ67" s="362"/>
      <c r="HR67" s="338"/>
      <c r="HS67" s="335">
        <f t="shared" ref="HS67" si="532">IFERROR(IF(EXACT(VLOOKUP(HL67,OFERTA_0,1,FALSE),HL67),1,0),0)</f>
        <v>0</v>
      </c>
      <c r="HT67" s="108">
        <f>IFERROR(IF(EXACT(VLOOKUP(HL67,OFERTA_0,2,FALSE),HM67),1,0),0)</f>
        <v>0</v>
      </c>
      <c r="HU67" s="108">
        <f>IFERROR(IF(EXACT(VLOOKUP(HL67,OFERTA_0,3,FALSE),HN67),1,0),0)</f>
        <v>0</v>
      </c>
      <c r="HV67" s="108">
        <f>IFERROR(IF(EXACT(VLOOKUP(HL67,OFERTA_0,4,FALSE),HO67),1,0),0)</f>
        <v>0</v>
      </c>
      <c r="HW67" s="108">
        <f>IFERROR(IF(HP67&lt;=0,0,1),0)</f>
        <v>0</v>
      </c>
      <c r="HX67" s="108">
        <f>IFERROR(IF(HQ67&lt;=0,0,1),0)</f>
        <v>0</v>
      </c>
      <c r="HY67" s="108">
        <f>PRODUCT(HS67:HX67)</f>
        <v>0</v>
      </c>
      <c r="HZ67" s="109">
        <f>ROUND(HQ67,0)</f>
        <v>0</v>
      </c>
      <c r="IA67" s="110">
        <f>HQ67-HZ67</f>
        <v>0</v>
      </c>
      <c r="ID67" s="358"/>
      <c r="IE67" s="358"/>
      <c r="IF67" s="359"/>
      <c r="IG67" s="339"/>
      <c r="IH67" s="360"/>
      <c r="II67" s="361"/>
      <c r="IJ67" s="362"/>
      <c r="IK67" s="338"/>
      <c r="IL67" s="335">
        <f t="shared" ref="IL67" si="533">IFERROR(IF(EXACT(VLOOKUP(IE67,OFERTA_0,1,FALSE),IE67),1,0),0)</f>
        <v>0</v>
      </c>
      <c r="IM67" s="108">
        <f>IFERROR(IF(EXACT(VLOOKUP(IE67,OFERTA_0,2,FALSE),IF67),1,0),0)</f>
        <v>0</v>
      </c>
      <c r="IN67" s="108">
        <f>IFERROR(IF(EXACT(VLOOKUP(IE67,OFERTA_0,3,FALSE),IG67),1,0),0)</f>
        <v>0</v>
      </c>
      <c r="IO67" s="108">
        <f>IFERROR(IF(EXACT(VLOOKUP(IE67,OFERTA_0,4,FALSE),IH67),1,0),0)</f>
        <v>0</v>
      </c>
      <c r="IP67" s="108">
        <f>IFERROR(IF(II67&lt;=0,0,1),0)</f>
        <v>0</v>
      </c>
      <c r="IQ67" s="108">
        <f>IFERROR(IF(IJ67&lt;=0,0,1),0)</f>
        <v>0</v>
      </c>
      <c r="IR67" s="108">
        <f>PRODUCT(IL67:IQ67)</f>
        <v>0</v>
      </c>
      <c r="IS67" s="109">
        <f>ROUND(IJ67,0)</f>
        <v>0</v>
      </c>
      <c r="IT67" s="110">
        <f>IJ67-IS67</f>
        <v>0</v>
      </c>
      <c r="IV67" s="358"/>
      <c r="IW67" s="358"/>
      <c r="IX67" s="359"/>
      <c r="IY67" s="339"/>
      <c r="IZ67" s="360"/>
      <c r="JA67" s="361"/>
      <c r="JB67" s="362"/>
      <c r="JC67" s="338"/>
      <c r="JD67" s="338"/>
      <c r="JE67" s="335">
        <f t="shared" ref="JE67" si="534">IFERROR(IF(EXACT(VLOOKUP(IX67,OFERTA_0,1,FALSE),IX67),1,0),0)</f>
        <v>0</v>
      </c>
      <c r="JF67" s="108">
        <f>IFERROR(IF(EXACT(VLOOKUP(IX67,OFERTA_0,2,FALSE),IY67),1,0),0)</f>
        <v>0</v>
      </c>
      <c r="JG67" s="108">
        <f>IFERROR(IF(EXACT(VLOOKUP(IX67,OFERTA_0,3,FALSE),IZ67),1,0),0)</f>
        <v>0</v>
      </c>
      <c r="JH67" s="108">
        <f>IFERROR(IF(EXACT(VLOOKUP(IX67,OFERTA_0,4,FALSE),JA67),1,0),0)</f>
        <v>0</v>
      </c>
      <c r="JI67" s="108">
        <f>IFERROR(IF(JB67&lt;=0,0,1),0)</f>
        <v>0</v>
      </c>
      <c r="JJ67" s="108">
        <f>IFERROR(IF(JC67&lt;=0,0,1),0)</f>
        <v>0</v>
      </c>
      <c r="JK67" s="108">
        <f>PRODUCT(JE67:JJ67)</f>
        <v>0</v>
      </c>
      <c r="JL67" s="109">
        <f>ROUND(JC67,0)</f>
        <v>0</v>
      </c>
      <c r="JM67" s="110">
        <f>JC67-JL67</f>
        <v>0</v>
      </c>
    </row>
    <row r="68" spans="2:273" x14ac:dyDescent="0.25">
      <c r="B68" s="382"/>
      <c r="C68" s="426"/>
      <c r="D68" s="703" t="s">
        <v>346</v>
      </c>
      <c r="E68" s="704"/>
      <c r="F68" s="704"/>
      <c r="G68" s="704"/>
      <c r="H68" s="704"/>
      <c r="I68" s="704"/>
      <c r="J68" s="705"/>
      <c r="K68" s="418">
        <f>K67*19%</f>
        <v>0</v>
      </c>
      <c r="N68" s="382"/>
      <c r="O68" s="426"/>
      <c r="P68" s="703" t="s">
        <v>346</v>
      </c>
      <c r="Q68" s="704"/>
      <c r="R68" s="704"/>
      <c r="S68" s="704"/>
      <c r="T68" s="704"/>
      <c r="U68" s="704"/>
      <c r="V68" s="705"/>
      <c r="W68" s="418">
        <f>W67*19%</f>
        <v>3710700</v>
      </c>
      <c r="X68" s="696"/>
      <c r="Y68" s="697"/>
      <c r="Z68" s="697"/>
      <c r="AA68" s="697"/>
      <c r="AB68" s="697"/>
      <c r="AC68" s="697"/>
      <c r="AD68" s="697"/>
      <c r="AE68" s="697"/>
      <c r="AF68" s="697"/>
      <c r="AG68" s="697"/>
      <c r="AH68" s="697"/>
      <c r="AI68" s="698"/>
      <c r="AL68" s="467"/>
      <c r="AM68" s="510"/>
      <c r="AN68" s="728" t="s">
        <v>346</v>
      </c>
      <c r="AO68" s="726"/>
      <c r="AP68" s="726"/>
      <c r="AQ68" s="726"/>
      <c r="AR68" s="726"/>
      <c r="AS68" s="726"/>
      <c r="AT68" s="727"/>
      <c r="AU68" s="502">
        <f>AU67*19%</f>
        <v>897644.55</v>
      </c>
      <c r="AV68" s="696"/>
      <c r="AW68" s="697"/>
      <c r="AX68" s="697"/>
      <c r="AY68" s="697"/>
      <c r="AZ68" s="697"/>
      <c r="BA68" s="697"/>
      <c r="BB68" s="697"/>
      <c r="BC68" s="697"/>
      <c r="BD68" s="697"/>
      <c r="BE68" s="697"/>
      <c r="BF68" s="697"/>
      <c r="BG68" s="698"/>
      <c r="BJ68" s="382"/>
      <c r="BK68" s="426"/>
      <c r="BL68" s="703" t="s">
        <v>346</v>
      </c>
      <c r="BM68" s="704"/>
      <c r="BN68" s="704"/>
      <c r="BO68" s="704"/>
      <c r="BP68" s="704"/>
      <c r="BQ68" s="704"/>
      <c r="BR68" s="705"/>
      <c r="BS68" s="418">
        <f>BS67*19%</f>
        <v>2166000</v>
      </c>
      <c r="BT68" s="696"/>
      <c r="BU68" s="697"/>
      <c r="BV68" s="697"/>
      <c r="BW68" s="697"/>
      <c r="BX68" s="697"/>
      <c r="BY68" s="697"/>
      <c r="BZ68" s="697"/>
      <c r="CA68" s="697"/>
      <c r="CB68" s="697"/>
      <c r="CC68" s="697"/>
      <c r="CD68" s="697"/>
      <c r="CE68" s="698"/>
      <c r="CH68" s="340"/>
      <c r="CI68" s="340"/>
      <c r="CJ68" s="348"/>
      <c r="CK68" s="354"/>
      <c r="CL68" s="355"/>
      <c r="CM68" s="356"/>
      <c r="CN68" s="357"/>
      <c r="CO68" s="338"/>
      <c r="CP68" s="691"/>
      <c r="CQ68" s="691"/>
      <c r="CR68" s="691"/>
      <c r="CS68" s="691"/>
      <c r="CT68" s="691"/>
      <c r="CU68" s="691"/>
      <c r="CV68" s="691"/>
      <c r="CW68" s="691"/>
      <c r="CX68" s="692"/>
      <c r="DA68" s="340"/>
      <c r="DB68" s="340"/>
      <c r="DC68" s="348"/>
      <c r="DD68" s="354"/>
      <c r="DE68" s="355"/>
      <c r="DF68" s="356"/>
      <c r="DG68" s="357"/>
      <c r="DH68" s="338"/>
      <c r="DI68" s="691"/>
      <c r="DJ68" s="691"/>
      <c r="DK68" s="691"/>
      <c r="DL68" s="691"/>
      <c r="DM68" s="691"/>
      <c r="DN68" s="691"/>
      <c r="DO68" s="691"/>
      <c r="DP68" s="691"/>
      <c r="DQ68" s="692"/>
      <c r="DT68" s="340"/>
      <c r="DU68" s="340"/>
      <c r="DV68" s="348"/>
      <c r="DW68" s="354"/>
      <c r="DX68" s="355"/>
      <c r="DY68" s="356"/>
      <c r="DZ68" s="357"/>
      <c r="EA68" s="338"/>
      <c r="EB68" s="691"/>
      <c r="EC68" s="691"/>
      <c r="ED68" s="691"/>
      <c r="EE68" s="691"/>
      <c r="EF68" s="691"/>
      <c r="EG68" s="691"/>
      <c r="EH68" s="691"/>
      <c r="EI68" s="691"/>
      <c r="EJ68" s="692"/>
      <c r="EM68" s="340"/>
      <c r="EN68" s="340"/>
      <c r="EO68" s="348"/>
      <c r="EP68" s="354"/>
      <c r="EQ68" s="355"/>
      <c r="ER68" s="356"/>
      <c r="ES68" s="357"/>
      <c r="ET68" s="338"/>
      <c r="EU68" s="691"/>
      <c r="EV68" s="691"/>
      <c r="EW68" s="691"/>
      <c r="EX68" s="691"/>
      <c r="EY68" s="691"/>
      <c r="EZ68" s="691"/>
      <c r="FA68" s="691"/>
      <c r="FB68" s="691"/>
      <c r="FC68" s="692"/>
      <c r="FF68" s="340"/>
      <c r="FG68" s="340"/>
      <c r="FH68" s="348"/>
      <c r="FI68" s="354"/>
      <c r="FJ68" s="355"/>
      <c r="FK68" s="356"/>
      <c r="FL68" s="357"/>
      <c r="FM68" s="338"/>
      <c r="FN68" s="691"/>
      <c r="FO68" s="691"/>
      <c r="FP68" s="691"/>
      <c r="FQ68" s="691"/>
      <c r="FR68" s="691"/>
      <c r="FS68" s="691"/>
      <c r="FT68" s="691"/>
      <c r="FU68" s="691"/>
      <c r="FV68" s="692"/>
      <c r="FY68" s="340"/>
      <c r="FZ68" s="340"/>
      <c r="GA68" s="348"/>
      <c r="GB68" s="354"/>
      <c r="GC68" s="355"/>
      <c r="GD68" s="356"/>
      <c r="GE68" s="357"/>
      <c r="GF68" s="338"/>
      <c r="GG68" s="691"/>
      <c r="GH68" s="691"/>
      <c r="GI68" s="691"/>
      <c r="GJ68" s="691"/>
      <c r="GK68" s="691"/>
      <c r="GL68" s="691"/>
      <c r="GM68" s="691"/>
      <c r="GN68" s="691"/>
      <c r="GO68" s="692"/>
      <c r="GR68" s="340"/>
      <c r="GS68" s="340"/>
      <c r="GT68" s="348"/>
      <c r="GU68" s="354"/>
      <c r="GV68" s="355"/>
      <c r="GW68" s="356"/>
      <c r="GX68" s="357"/>
      <c r="GY68" s="338"/>
      <c r="GZ68" s="691"/>
      <c r="HA68" s="691"/>
      <c r="HB68" s="691"/>
      <c r="HC68" s="691"/>
      <c r="HD68" s="691"/>
      <c r="HE68" s="691"/>
      <c r="HF68" s="691"/>
      <c r="HG68" s="691"/>
      <c r="HH68" s="692"/>
      <c r="HK68" s="340"/>
      <c r="HL68" s="340"/>
      <c r="HM68" s="348"/>
      <c r="HN68" s="354"/>
      <c r="HO68" s="355"/>
      <c r="HP68" s="356"/>
      <c r="HQ68" s="357"/>
      <c r="HR68" s="338"/>
      <c r="HS68" s="691"/>
      <c r="HT68" s="691"/>
      <c r="HU68" s="691"/>
      <c r="HV68" s="691"/>
      <c r="HW68" s="691"/>
      <c r="HX68" s="691"/>
      <c r="HY68" s="691"/>
      <c r="HZ68" s="691"/>
      <c r="IA68" s="692"/>
      <c r="ID68" s="340"/>
      <c r="IE68" s="340"/>
      <c r="IF68" s="348"/>
      <c r="IG68" s="354"/>
      <c r="IH68" s="355"/>
      <c r="II68" s="356"/>
      <c r="IJ68" s="357"/>
      <c r="IK68" s="338"/>
      <c r="IL68" s="691"/>
      <c r="IM68" s="691"/>
      <c r="IN68" s="691"/>
      <c r="IO68" s="691"/>
      <c r="IP68" s="691"/>
      <c r="IQ68" s="691"/>
      <c r="IR68" s="691"/>
      <c r="IS68" s="691"/>
      <c r="IT68" s="692"/>
      <c r="IV68" s="340"/>
      <c r="IW68" s="340"/>
      <c r="IX68" s="348"/>
      <c r="IY68" s="354"/>
      <c r="IZ68" s="355"/>
      <c r="JA68" s="356"/>
      <c r="JB68" s="357"/>
      <c r="JC68" s="338"/>
      <c r="JD68" s="338"/>
      <c r="JE68" s="691"/>
      <c r="JF68" s="691"/>
      <c r="JG68" s="691"/>
      <c r="JH68" s="691"/>
      <c r="JI68" s="691"/>
      <c r="JJ68" s="691"/>
      <c r="JK68" s="691"/>
      <c r="JL68" s="691"/>
      <c r="JM68" s="692"/>
    </row>
    <row r="69" spans="2:273" x14ac:dyDescent="0.25">
      <c r="B69" s="382"/>
      <c r="C69" s="426"/>
      <c r="D69" s="703" t="s">
        <v>359</v>
      </c>
      <c r="E69" s="704"/>
      <c r="F69" s="704"/>
      <c r="G69" s="704"/>
      <c r="H69" s="704"/>
      <c r="I69" s="704"/>
      <c r="J69" s="705"/>
      <c r="K69" s="418">
        <f>K67+K68</f>
        <v>0</v>
      </c>
      <c r="N69" s="382"/>
      <c r="O69" s="426"/>
      <c r="P69" s="703" t="s">
        <v>359</v>
      </c>
      <c r="Q69" s="704"/>
      <c r="R69" s="704"/>
      <c r="S69" s="704"/>
      <c r="T69" s="704"/>
      <c r="U69" s="704"/>
      <c r="V69" s="705"/>
      <c r="W69" s="418">
        <f>W67+W68</f>
        <v>23240700</v>
      </c>
      <c r="X69" s="696"/>
      <c r="Y69" s="697"/>
      <c r="Z69" s="697"/>
      <c r="AA69" s="697"/>
      <c r="AB69" s="697"/>
      <c r="AC69" s="697"/>
      <c r="AD69" s="697"/>
      <c r="AE69" s="697"/>
      <c r="AF69" s="697"/>
      <c r="AG69" s="697"/>
      <c r="AH69" s="697"/>
      <c r="AI69" s="698"/>
      <c r="AL69" s="467"/>
      <c r="AM69" s="510"/>
      <c r="AN69" s="728" t="s">
        <v>359</v>
      </c>
      <c r="AO69" s="726"/>
      <c r="AP69" s="726"/>
      <c r="AQ69" s="726"/>
      <c r="AR69" s="726"/>
      <c r="AS69" s="726"/>
      <c r="AT69" s="727"/>
      <c r="AU69" s="502">
        <f>AU67+AU68</f>
        <v>5622089.5499999998</v>
      </c>
      <c r="AV69" s="696"/>
      <c r="AW69" s="697"/>
      <c r="AX69" s="697"/>
      <c r="AY69" s="697"/>
      <c r="AZ69" s="697"/>
      <c r="BA69" s="697"/>
      <c r="BB69" s="697"/>
      <c r="BC69" s="697"/>
      <c r="BD69" s="697"/>
      <c r="BE69" s="697"/>
      <c r="BF69" s="697"/>
      <c r="BG69" s="698"/>
      <c r="BJ69" s="382"/>
      <c r="BK69" s="426"/>
      <c r="BL69" s="703" t="s">
        <v>359</v>
      </c>
      <c r="BM69" s="704"/>
      <c r="BN69" s="704"/>
      <c r="BO69" s="704"/>
      <c r="BP69" s="704"/>
      <c r="BQ69" s="704"/>
      <c r="BR69" s="705"/>
      <c r="BS69" s="418">
        <f>BS67+BS68</f>
        <v>13566000</v>
      </c>
      <c r="BT69" s="696"/>
      <c r="BU69" s="697"/>
      <c r="BV69" s="697"/>
      <c r="BW69" s="697"/>
      <c r="BX69" s="697"/>
      <c r="BY69" s="697"/>
      <c r="BZ69" s="697"/>
      <c r="CA69" s="697"/>
      <c r="CB69" s="697"/>
      <c r="CC69" s="697"/>
      <c r="CD69" s="697"/>
      <c r="CE69" s="698"/>
      <c r="CH69" s="358"/>
      <c r="CI69" s="358"/>
      <c r="CJ69" s="359"/>
      <c r="CK69" s="339"/>
      <c r="CL69" s="360"/>
      <c r="CM69" s="361"/>
      <c r="CN69" s="362"/>
      <c r="CO69" s="338"/>
      <c r="CP69" s="335">
        <f t="shared" ref="CP69" si="535">IFERROR(IF(EXACT(VLOOKUP(CI69,OFERTA_0,1,FALSE),CI69),1,0),0)</f>
        <v>0</v>
      </c>
      <c r="CQ69" s="108">
        <f>IFERROR(IF(EXACT(VLOOKUP(CI69,OFERTA_0,2,FALSE),CJ69),1,0),0)</f>
        <v>0</v>
      </c>
      <c r="CR69" s="108">
        <f>IFERROR(IF(EXACT(VLOOKUP(CI69,OFERTA_0,3,FALSE),CK69),1,0),0)</f>
        <v>0</v>
      </c>
      <c r="CS69" s="108">
        <f>IFERROR(IF(EXACT(VLOOKUP(CI69,OFERTA_0,4,FALSE),CL69),1,0),0)</f>
        <v>0</v>
      </c>
      <c r="CT69" s="108">
        <f>IFERROR(IF(CM69&lt;=0,0,1),0)</f>
        <v>0</v>
      </c>
      <c r="CU69" s="108">
        <f>IFERROR(IF(CN69&lt;=0,0,1),0)</f>
        <v>0</v>
      </c>
      <c r="CV69" s="108">
        <f>PRODUCT(CP69:CU69)</f>
        <v>0</v>
      </c>
      <c r="CW69" s="109">
        <f>ROUND(CN69,0)</f>
        <v>0</v>
      </c>
      <c r="CX69" s="110">
        <f>CN69-CW69</f>
        <v>0</v>
      </c>
      <c r="DA69" s="358"/>
      <c r="DB69" s="358"/>
      <c r="DC69" s="359"/>
      <c r="DD69" s="339"/>
      <c r="DE69" s="360"/>
      <c r="DF69" s="361"/>
      <c r="DG69" s="362"/>
      <c r="DH69" s="338"/>
      <c r="DI69" s="335">
        <f t="shared" ref="DI69" si="536">IFERROR(IF(EXACT(VLOOKUP(DB69,OFERTA_0,1,FALSE),DB69),1,0),0)</f>
        <v>0</v>
      </c>
      <c r="DJ69" s="108">
        <f>IFERROR(IF(EXACT(VLOOKUP(DB69,OFERTA_0,2,FALSE),DC69),1,0),0)</f>
        <v>0</v>
      </c>
      <c r="DK69" s="108">
        <f>IFERROR(IF(EXACT(VLOOKUP(DB69,OFERTA_0,3,FALSE),DD69),1,0),0)</f>
        <v>0</v>
      </c>
      <c r="DL69" s="108">
        <f>IFERROR(IF(EXACT(VLOOKUP(DB69,OFERTA_0,4,FALSE),DE69),1,0),0)</f>
        <v>0</v>
      </c>
      <c r="DM69" s="108">
        <f>IFERROR(IF(DF69&lt;=0,0,1),0)</f>
        <v>0</v>
      </c>
      <c r="DN69" s="108">
        <f>IFERROR(IF(DG69&lt;=0,0,1),0)</f>
        <v>0</v>
      </c>
      <c r="DO69" s="108">
        <f>PRODUCT(DI69:DN69)</f>
        <v>0</v>
      </c>
      <c r="DP69" s="109">
        <f>ROUND(DG69,0)</f>
        <v>0</v>
      </c>
      <c r="DQ69" s="110">
        <f>DG69-DP69</f>
        <v>0</v>
      </c>
      <c r="DT69" s="358"/>
      <c r="DU69" s="358"/>
      <c r="DV69" s="359"/>
      <c r="DW69" s="339"/>
      <c r="DX69" s="360"/>
      <c r="DY69" s="361"/>
      <c r="DZ69" s="362"/>
      <c r="EA69" s="338"/>
      <c r="EB69" s="335">
        <f t="shared" ref="EB69" si="537">IFERROR(IF(EXACT(VLOOKUP(DU69,OFERTA_0,1,FALSE),DU69),1,0),0)</f>
        <v>0</v>
      </c>
      <c r="EC69" s="108">
        <f>IFERROR(IF(EXACT(VLOOKUP(DU69,OFERTA_0,2,FALSE),DV69),1,0),0)</f>
        <v>0</v>
      </c>
      <c r="ED69" s="108">
        <f>IFERROR(IF(EXACT(VLOOKUP(DU69,OFERTA_0,3,FALSE),DW69),1,0),0)</f>
        <v>0</v>
      </c>
      <c r="EE69" s="108">
        <f>IFERROR(IF(EXACT(VLOOKUP(DU69,OFERTA_0,4,FALSE),DX69),1,0),0)</f>
        <v>0</v>
      </c>
      <c r="EF69" s="108">
        <f>IFERROR(IF(DY69&lt;=0,0,1),0)</f>
        <v>0</v>
      </c>
      <c r="EG69" s="108">
        <f>IFERROR(IF(DZ69&lt;=0,0,1),0)</f>
        <v>0</v>
      </c>
      <c r="EH69" s="108">
        <f>PRODUCT(EB69:EG69)</f>
        <v>0</v>
      </c>
      <c r="EI69" s="109">
        <f>ROUND(DZ69,0)</f>
        <v>0</v>
      </c>
      <c r="EJ69" s="110">
        <f>DZ69-EI69</f>
        <v>0</v>
      </c>
      <c r="EM69" s="358"/>
      <c r="EN69" s="358"/>
      <c r="EO69" s="359"/>
      <c r="EP69" s="339"/>
      <c r="EQ69" s="360"/>
      <c r="ER69" s="361"/>
      <c r="ES69" s="362"/>
      <c r="ET69" s="338"/>
      <c r="EU69" s="335">
        <f t="shared" ref="EU69" si="538">IFERROR(IF(EXACT(VLOOKUP(EN69,OFERTA_0,1,FALSE),EN69),1,0),0)</f>
        <v>0</v>
      </c>
      <c r="EV69" s="108">
        <f>IFERROR(IF(EXACT(VLOOKUP(EN69,OFERTA_0,2,FALSE),EO69),1,0),0)</f>
        <v>0</v>
      </c>
      <c r="EW69" s="108">
        <f>IFERROR(IF(EXACT(VLOOKUP(EN69,OFERTA_0,3,FALSE),EP69),1,0),0)</f>
        <v>0</v>
      </c>
      <c r="EX69" s="108">
        <f>IFERROR(IF(EXACT(VLOOKUP(EN69,OFERTA_0,4,FALSE),EQ69),1,0),0)</f>
        <v>0</v>
      </c>
      <c r="EY69" s="108">
        <f>IFERROR(IF(ER69&lt;=0,0,1),0)</f>
        <v>0</v>
      </c>
      <c r="EZ69" s="108">
        <f>IFERROR(IF(ES69&lt;=0,0,1),0)</f>
        <v>0</v>
      </c>
      <c r="FA69" s="108">
        <f>PRODUCT(EU69:EZ69)</f>
        <v>0</v>
      </c>
      <c r="FB69" s="109">
        <f>ROUND(ES69,0)</f>
        <v>0</v>
      </c>
      <c r="FC69" s="110">
        <f>ES69-FB69</f>
        <v>0</v>
      </c>
      <c r="FF69" s="358"/>
      <c r="FG69" s="358"/>
      <c r="FH69" s="359"/>
      <c r="FI69" s="339"/>
      <c r="FJ69" s="360"/>
      <c r="FK69" s="361"/>
      <c r="FL69" s="362"/>
      <c r="FM69" s="338"/>
      <c r="FN69" s="335">
        <f t="shared" ref="FN69" si="539">IFERROR(IF(EXACT(VLOOKUP(FG69,OFERTA_0,1,FALSE),FG69),1,0),0)</f>
        <v>0</v>
      </c>
      <c r="FO69" s="108">
        <f>IFERROR(IF(EXACT(VLOOKUP(FG69,OFERTA_0,2,FALSE),FH69),1,0),0)</f>
        <v>0</v>
      </c>
      <c r="FP69" s="108">
        <f>IFERROR(IF(EXACT(VLOOKUP(FG69,OFERTA_0,3,FALSE),FI69),1,0),0)</f>
        <v>0</v>
      </c>
      <c r="FQ69" s="108">
        <f>IFERROR(IF(EXACT(VLOOKUP(FG69,OFERTA_0,4,FALSE),FJ69),1,0),0)</f>
        <v>0</v>
      </c>
      <c r="FR69" s="108">
        <f>IFERROR(IF(FK69&lt;=0,0,1),0)</f>
        <v>0</v>
      </c>
      <c r="FS69" s="108">
        <f>IFERROR(IF(FL69&lt;=0,0,1),0)</f>
        <v>0</v>
      </c>
      <c r="FT69" s="108">
        <f>PRODUCT(FN69:FS69)</f>
        <v>0</v>
      </c>
      <c r="FU69" s="109">
        <f>ROUND(FL69,0)</f>
        <v>0</v>
      </c>
      <c r="FV69" s="110">
        <f>FL69-FU69</f>
        <v>0</v>
      </c>
      <c r="FY69" s="358"/>
      <c r="FZ69" s="358"/>
      <c r="GA69" s="359"/>
      <c r="GB69" s="339"/>
      <c r="GC69" s="360"/>
      <c r="GD69" s="361"/>
      <c r="GE69" s="362"/>
      <c r="GF69" s="338"/>
      <c r="GG69" s="335">
        <f t="shared" ref="GG69" si="540">IFERROR(IF(EXACT(VLOOKUP(FZ69,OFERTA_0,1,FALSE),FZ69),1,0),0)</f>
        <v>0</v>
      </c>
      <c r="GH69" s="108">
        <f>IFERROR(IF(EXACT(VLOOKUP(FZ69,OFERTA_0,2,FALSE),GA69),1,0),0)</f>
        <v>0</v>
      </c>
      <c r="GI69" s="108">
        <f>IFERROR(IF(EXACT(VLOOKUP(FZ69,OFERTA_0,3,FALSE),GB69),1,0),0)</f>
        <v>0</v>
      </c>
      <c r="GJ69" s="108">
        <f>IFERROR(IF(EXACT(VLOOKUP(FZ69,OFERTA_0,4,FALSE),GC69),1,0),0)</f>
        <v>0</v>
      </c>
      <c r="GK69" s="108">
        <f>IFERROR(IF(GD69&lt;=0,0,1),0)</f>
        <v>0</v>
      </c>
      <c r="GL69" s="108">
        <f>IFERROR(IF(GE69&lt;=0,0,1),0)</f>
        <v>0</v>
      </c>
      <c r="GM69" s="108">
        <f>PRODUCT(GG69:GL69)</f>
        <v>0</v>
      </c>
      <c r="GN69" s="109">
        <f>ROUND(GE69,0)</f>
        <v>0</v>
      </c>
      <c r="GO69" s="110">
        <f>GE69-GN69</f>
        <v>0</v>
      </c>
      <c r="GR69" s="358"/>
      <c r="GS69" s="358"/>
      <c r="GT69" s="359"/>
      <c r="GU69" s="339"/>
      <c r="GV69" s="360"/>
      <c r="GW69" s="361"/>
      <c r="GX69" s="362"/>
      <c r="GY69" s="338"/>
      <c r="GZ69" s="335">
        <f t="shared" ref="GZ69" si="541">IFERROR(IF(EXACT(VLOOKUP(GS69,OFERTA_0,1,FALSE),GS69),1,0),0)</f>
        <v>0</v>
      </c>
      <c r="HA69" s="108">
        <f>IFERROR(IF(EXACT(VLOOKUP(GS69,OFERTA_0,2,FALSE),GT69),1,0),0)</f>
        <v>0</v>
      </c>
      <c r="HB69" s="108">
        <f>IFERROR(IF(EXACT(VLOOKUP(GS69,OFERTA_0,3,FALSE),GU69),1,0),0)</f>
        <v>0</v>
      </c>
      <c r="HC69" s="108">
        <f>IFERROR(IF(EXACT(VLOOKUP(GS69,OFERTA_0,4,FALSE),GV69),1,0),0)</f>
        <v>0</v>
      </c>
      <c r="HD69" s="108">
        <f>IFERROR(IF(GW69&lt;=0,0,1),0)</f>
        <v>0</v>
      </c>
      <c r="HE69" s="108">
        <f>IFERROR(IF(GX69&lt;=0,0,1),0)</f>
        <v>0</v>
      </c>
      <c r="HF69" s="108">
        <f>PRODUCT(GZ69:HE69)</f>
        <v>0</v>
      </c>
      <c r="HG69" s="109">
        <f>ROUND(GX69,0)</f>
        <v>0</v>
      </c>
      <c r="HH69" s="110">
        <f>GX69-HG69</f>
        <v>0</v>
      </c>
      <c r="HK69" s="358"/>
      <c r="HL69" s="358"/>
      <c r="HM69" s="359"/>
      <c r="HN69" s="339"/>
      <c r="HO69" s="360"/>
      <c r="HP69" s="361"/>
      <c r="HQ69" s="362"/>
      <c r="HR69" s="338"/>
      <c r="HS69" s="335">
        <f t="shared" ref="HS69" si="542">IFERROR(IF(EXACT(VLOOKUP(HL69,OFERTA_0,1,FALSE),HL69),1,0),0)</f>
        <v>0</v>
      </c>
      <c r="HT69" s="108">
        <f>IFERROR(IF(EXACT(VLOOKUP(HL69,OFERTA_0,2,FALSE),HM69),1,0),0)</f>
        <v>0</v>
      </c>
      <c r="HU69" s="108">
        <f>IFERROR(IF(EXACT(VLOOKUP(HL69,OFERTA_0,3,FALSE),HN69),1,0),0)</f>
        <v>0</v>
      </c>
      <c r="HV69" s="108">
        <f>IFERROR(IF(EXACT(VLOOKUP(HL69,OFERTA_0,4,FALSE),HO69),1,0),0)</f>
        <v>0</v>
      </c>
      <c r="HW69" s="108">
        <f>IFERROR(IF(HP69&lt;=0,0,1),0)</f>
        <v>0</v>
      </c>
      <c r="HX69" s="108">
        <f>IFERROR(IF(HQ69&lt;=0,0,1),0)</f>
        <v>0</v>
      </c>
      <c r="HY69" s="108">
        <f>PRODUCT(HS69:HX69)</f>
        <v>0</v>
      </c>
      <c r="HZ69" s="109">
        <f>ROUND(HQ69,0)</f>
        <v>0</v>
      </c>
      <c r="IA69" s="110">
        <f>HQ69-HZ69</f>
        <v>0</v>
      </c>
      <c r="ID69" s="358"/>
      <c r="IE69" s="358"/>
      <c r="IF69" s="359"/>
      <c r="IG69" s="339"/>
      <c r="IH69" s="360"/>
      <c r="II69" s="361"/>
      <c r="IJ69" s="362"/>
      <c r="IK69" s="338"/>
      <c r="IL69" s="335">
        <f t="shared" ref="IL69" si="543">IFERROR(IF(EXACT(VLOOKUP(IE69,OFERTA_0,1,FALSE),IE69),1,0),0)</f>
        <v>0</v>
      </c>
      <c r="IM69" s="108">
        <f>IFERROR(IF(EXACT(VLOOKUP(IE69,OFERTA_0,2,FALSE),IF69),1,0),0)</f>
        <v>0</v>
      </c>
      <c r="IN69" s="108">
        <f>IFERROR(IF(EXACT(VLOOKUP(IE69,OFERTA_0,3,FALSE),IG69),1,0),0)</f>
        <v>0</v>
      </c>
      <c r="IO69" s="108">
        <f>IFERROR(IF(EXACT(VLOOKUP(IE69,OFERTA_0,4,FALSE),IH69),1,0),0)</f>
        <v>0</v>
      </c>
      <c r="IP69" s="108">
        <f>IFERROR(IF(II69&lt;=0,0,1),0)</f>
        <v>0</v>
      </c>
      <c r="IQ69" s="108">
        <f>IFERROR(IF(IJ69&lt;=0,0,1),0)</f>
        <v>0</v>
      </c>
      <c r="IR69" s="108">
        <f>PRODUCT(IL69:IQ69)</f>
        <v>0</v>
      </c>
      <c r="IS69" s="109">
        <f>ROUND(IJ69,0)</f>
        <v>0</v>
      </c>
      <c r="IT69" s="110">
        <f>IJ69-IS69</f>
        <v>0</v>
      </c>
      <c r="IV69" s="358"/>
      <c r="IW69" s="358"/>
      <c r="IX69" s="359"/>
      <c r="IY69" s="339"/>
      <c r="IZ69" s="360"/>
      <c r="JA69" s="361"/>
      <c r="JB69" s="362"/>
      <c r="JC69" s="338"/>
      <c r="JD69" s="338"/>
      <c r="JE69" s="335">
        <f t="shared" ref="JE69" si="544">IFERROR(IF(EXACT(VLOOKUP(IX69,OFERTA_0,1,FALSE),IX69),1,0),0)</f>
        <v>0</v>
      </c>
      <c r="JF69" s="108">
        <f>IFERROR(IF(EXACT(VLOOKUP(IX69,OFERTA_0,2,FALSE),IY69),1,0),0)</f>
        <v>0</v>
      </c>
      <c r="JG69" s="108">
        <f>IFERROR(IF(EXACT(VLOOKUP(IX69,OFERTA_0,3,FALSE),IZ69),1,0),0)</f>
        <v>0</v>
      </c>
      <c r="JH69" s="108">
        <f>IFERROR(IF(EXACT(VLOOKUP(IX69,OFERTA_0,4,FALSE),JA69),1,0),0)</f>
        <v>0</v>
      </c>
      <c r="JI69" s="108">
        <f>IFERROR(IF(JB69&lt;=0,0,1),0)</f>
        <v>0</v>
      </c>
      <c r="JJ69" s="108">
        <f>IFERROR(IF(JC69&lt;=0,0,1),0)</f>
        <v>0</v>
      </c>
      <c r="JK69" s="108">
        <f>PRODUCT(JE69:JJ69)</f>
        <v>0</v>
      </c>
      <c r="JL69" s="109">
        <f>ROUND(JC69,0)</f>
        <v>0</v>
      </c>
      <c r="JM69" s="110">
        <f>JC69-JL69</f>
        <v>0</v>
      </c>
    </row>
    <row r="70" spans="2:273" ht="16.5" x14ac:dyDescent="0.25">
      <c r="B70" s="382"/>
      <c r="C70" s="427" t="s">
        <v>360</v>
      </c>
      <c r="D70" s="428" t="s">
        <v>361</v>
      </c>
      <c r="E70" s="429"/>
      <c r="F70" s="429"/>
      <c r="G70" s="429"/>
      <c r="H70" s="429"/>
      <c r="I70" s="429"/>
      <c r="J70" s="430"/>
      <c r="K70" s="431"/>
      <c r="N70" s="382"/>
      <c r="O70" s="427" t="s">
        <v>360</v>
      </c>
      <c r="P70" s="428" t="s">
        <v>361</v>
      </c>
      <c r="Q70" s="429"/>
      <c r="R70" s="429"/>
      <c r="S70" s="429"/>
      <c r="T70" s="429"/>
      <c r="U70" s="429"/>
      <c r="V70" s="430"/>
      <c r="W70" s="431"/>
      <c r="X70" s="699"/>
      <c r="Y70" s="700"/>
      <c r="Z70" s="700"/>
      <c r="AA70" s="700"/>
      <c r="AB70" s="700"/>
      <c r="AC70" s="700"/>
      <c r="AD70" s="700"/>
      <c r="AE70" s="700"/>
      <c r="AF70" s="700"/>
      <c r="AG70" s="700"/>
      <c r="AH70" s="700"/>
      <c r="AI70" s="701"/>
      <c r="AL70" s="467"/>
      <c r="AM70" s="511" t="s">
        <v>360</v>
      </c>
      <c r="AN70" s="512" t="s">
        <v>361</v>
      </c>
      <c r="AO70" s="513"/>
      <c r="AP70" s="513"/>
      <c r="AQ70" s="513"/>
      <c r="AR70" s="513"/>
      <c r="AS70" s="513"/>
      <c r="AT70" s="514"/>
      <c r="AU70" s="515"/>
      <c r="AV70" s="699"/>
      <c r="AW70" s="700"/>
      <c r="AX70" s="700"/>
      <c r="AY70" s="700"/>
      <c r="AZ70" s="700"/>
      <c r="BA70" s="700"/>
      <c r="BB70" s="700"/>
      <c r="BC70" s="700"/>
      <c r="BD70" s="700"/>
      <c r="BE70" s="700"/>
      <c r="BF70" s="700"/>
      <c r="BG70" s="701"/>
      <c r="BJ70" s="382"/>
      <c r="BK70" s="427" t="s">
        <v>360</v>
      </c>
      <c r="BL70" s="428" t="s">
        <v>361</v>
      </c>
      <c r="BM70" s="429"/>
      <c r="BN70" s="429"/>
      <c r="BO70" s="429"/>
      <c r="BP70" s="429"/>
      <c r="BQ70" s="429"/>
      <c r="BR70" s="430"/>
      <c r="BS70" s="431"/>
      <c r="BT70" s="699"/>
      <c r="BU70" s="700"/>
      <c r="BV70" s="700"/>
      <c r="BW70" s="700"/>
      <c r="BX70" s="700"/>
      <c r="BY70" s="700"/>
      <c r="BZ70" s="700"/>
      <c r="CA70" s="700"/>
      <c r="CB70" s="700"/>
      <c r="CC70" s="700"/>
      <c r="CD70" s="700"/>
      <c r="CE70" s="701"/>
      <c r="CH70" s="340"/>
      <c r="CI70" s="340"/>
      <c r="CJ70" s="348"/>
      <c r="CK70" s="349"/>
      <c r="CL70" s="350"/>
      <c r="CM70" s="351"/>
      <c r="CN70" s="352"/>
      <c r="CO70" s="342"/>
      <c r="CP70" s="691"/>
      <c r="CQ70" s="691"/>
      <c r="CR70" s="691"/>
      <c r="CS70" s="691"/>
      <c r="CT70" s="691"/>
      <c r="CU70" s="691"/>
      <c r="CV70" s="691"/>
      <c r="CW70" s="691"/>
      <c r="CX70" s="692"/>
      <c r="DA70" s="340"/>
      <c r="DB70" s="340"/>
      <c r="DC70" s="348"/>
      <c r="DD70" s="349"/>
      <c r="DE70" s="350"/>
      <c r="DF70" s="351"/>
      <c r="DG70" s="352"/>
      <c r="DH70" s="342"/>
      <c r="DI70" s="691"/>
      <c r="DJ70" s="691"/>
      <c r="DK70" s="691"/>
      <c r="DL70" s="691"/>
      <c r="DM70" s="691"/>
      <c r="DN70" s="691"/>
      <c r="DO70" s="691"/>
      <c r="DP70" s="691"/>
      <c r="DQ70" s="692"/>
      <c r="DT70" s="340"/>
      <c r="DU70" s="340"/>
      <c r="DV70" s="348"/>
      <c r="DW70" s="349"/>
      <c r="DX70" s="350"/>
      <c r="DY70" s="351"/>
      <c r="DZ70" s="352"/>
      <c r="EA70" s="342"/>
      <c r="EB70" s="691"/>
      <c r="EC70" s="691"/>
      <c r="ED70" s="691"/>
      <c r="EE70" s="691"/>
      <c r="EF70" s="691"/>
      <c r="EG70" s="691"/>
      <c r="EH70" s="691"/>
      <c r="EI70" s="691"/>
      <c r="EJ70" s="692"/>
      <c r="EM70" s="340"/>
      <c r="EN70" s="340"/>
      <c r="EO70" s="348"/>
      <c r="EP70" s="349"/>
      <c r="EQ70" s="350"/>
      <c r="ER70" s="351"/>
      <c r="ES70" s="352"/>
      <c r="ET70" s="342"/>
      <c r="EU70" s="691"/>
      <c r="EV70" s="691"/>
      <c r="EW70" s="691"/>
      <c r="EX70" s="691"/>
      <c r="EY70" s="691"/>
      <c r="EZ70" s="691"/>
      <c r="FA70" s="691"/>
      <c r="FB70" s="691"/>
      <c r="FC70" s="692"/>
      <c r="FF70" s="340"/>
      <c r="FG70" s="340"/>
      <c r="FH70" s="348"/>
      <c r="FI70" s="349"/>
      <c r="FJ70" s="350"/>
      <c r="FK70" s="351"/>
      <c r="FL70" s="352"/>
      <c r="FM70" s="342"/>
      <c r="FN70" s="691"/>
      <c r="FO70" s="691"/>
      <c r="FP70" s="691"/>
      <c r="FQ70" s="691"/>
      <c r="FR70" s="691"/>
      <c r="FS70" s="691"/>
      <c r="FT70" s="691"/>
      <c r="FU70" s="691"/>
      <c r="FV70" s="692"/>
      <c r="FY70" s="340"/>
      <c r="FZ70" s="340"/>
      <c r="GA70" s="348"/>
      <c r="GB70" s="349"/>
      <c r="GC70" s="350"/>
      <c r="GD70" s="351"/>
      <c r="GE70" s="352"/>
      <c r="GF70" s="342"/>
      <c r="GG70" s="691"/>
      <c r="GH70" s="691"/>
      <c r="GI70" s="691"/>
      <c r="GJ70" s="691"/>
      <c r="GK70" s="691"/>
      <c r="GL70" s="691"/>
      <c r="GM70" s="691"/>
      <c r="GN70" s="691"/>
      <c r="GO70" s="692"/>
      <c r="GR70" s="340"/>
      <c r="GS70" s="340"/>
      <c r="GT70" s="348"/>
      <c r="GU70" s="349"/>
      <c r="GV70" s="350"/>
      <c r="GW70" s="351"/>
      <c r="GX70" s="352"/>
      <c r="GY70" s="342"/>
      <c r="GZ70" s="691"/>
      <c r="HA70" s="691"/>
      <c r="HB70" s="691"/>
      <c r="HC70" s="691"/>
      <c r="HD70" s="691"/>
      <c r="HE70" s="691"/>
      <c r="HF70" s="691"/>
      <c r="HG70" s="691"/>
      <c r="HH70" s="692"/>
      <c r="HK70" s="340"/>
      <c r="HL70" s="340"/>
      <c r="HM70" s="348"/>
      <c r="HN70" s="349"/>
      <c r="HO70" s="350"/>
      <c r="HP70" s="351"/>
      <c r="HQ70" s="352"/>
      <c r="HR70" s="342"/>
      <c r="HS70" s="691"/>
      <c r="HT70" s="691"/>
      <c r="HU70" s="691"/>
      <c r="HV70" s="691"/>
      <c r="HW70" s="691"/>
      <c r="HX70" s="691"/>
      <c r="HY70" s="691"/>
      <c r="HZ70" s="691"/>
      <c r="IA70" s="692"/>
      <c r="ID70" s="340"/>
      <c r="IE70" s="340"/>
      <c r="IF70" s="348"/>
      <c r="IG70" s="349"/>
      <c r="IH70" s="350"/>
      <c r="II70" s="351"/>
      <c r="IJ70" s="352"/>
      <c r="IK70" s="342"/>
      <c r="IL70" s="691"/>
      <c r="IM70" s="691"/>
      <c r="IN70" s="691"/>
      <c r="IO70" s="691"/>
      <c r="IP70" s="691"/>
      <c r="IQ70" s="691"/>
      <c r="IR70" s="691"/>
      <c r="IS70" s="691"/>
      <c r="IT70" s="692"/>
      <c r="IV70" s="340"/>
      <c r="IW70" s="340"/>
      <c r="IX70" s="348"/>
      <c r="IY70" s="349"/>
      <c r="IZ70" s="350"/>
      <c r="JA70" s="351"/>
      <c r="JB70" s="352"/>
      <c r="JC70" s="342"/>
      <c r="JD70" s="342"/>
      <c r="JE70" s="691"/>
      <c r="JF70" s="691"/>
      <c r="JG70" s="691"/>
      <c r="JH70" s="691"/>
      <c r="JI70" s="691"/>
      <c r="JJ70" s="691"/>
      <c r="JK70" s="691"/>
      <c r="JL70" s="691"/>
      <c r="JM70" s="692"/>
    </row>
    <row r="71" spans="2:273" ht="31.5" x14ac:dyDescent="0.25">
      <c r="B71" s="384" t="s">
        <v>168</v>
      </c>
      <c r="C71" s="432" t="s">
        <v>362</v>
      </c>
      <c r="D71" s="433" t="s">
        <v>363</v>
      </c>
      <c r="E71" s="408" t="s">
        <v>248</v>
      </c>
      <c r="F71" s="434" t="s">
        <v>364</v>
      </c>
      <c r="G71" s="388">
        <v>1227</v>
      </c>
      <c r="H71" s="403" t="s">
        <v>241</v>
      </c>
      <c r="I71" s="403">
        <v>6</v>
      </c>
      <c r="J71" s="390">
        <v>0</v>
      </c>
      <c r="K71" s="422">
        <f>J71*I71</f>
        <v>0</v>
      </c>
      <c r="N71" s="384" t="s">
        <v>168</v>
      </c>
      <c r="O71" s="432" t="s">
        <v>362</v>
      </c>
      <c r="P71" s="433" t="s">
        <v>363</v>
      </c>
      <c r="Q71" s="408" t="s">
        <v>248</v>
      </c>
      <c r="R71" s="434" t="s">
        <v>364</v>
      </c>
      <c r="S71" s="388">
        <v>1227</v>
      </c>
      <c r="T71" s="403" t="s">
        <v>241</v>
      </c>
      <c r="U71" s="403">
        <v>6</v>
      </c>
      <c r="V71" s="390">
        <v>735000</v>
      </c>
      <c r="W71" s="422">
        <f>V71*U71</f>
        <v>4410000</v>
      </c>
      <c r="X71" s="335">
        <f>IFERROR(IF(EXACT(VLOOKUP(O71,Propuesta_0,1,FALSE),O71),1,0),0)</f>
        <v>1</v>
      </c>
      <c r="Y71" s="108">
        <f>IFERROR(IF(EXACT(VLOOKUP(O71,Propuesta_0,2,FALSE),P71),1,0),0)</f>
        <v>1</v>
      </c>
      <c r="Z71" s="108">
        <f>IFERROR(IF(EXACT(VLOOKUP(O71,Propuesta_0,3,FALSE),Q71),1,0),0)</f>
        <v>1</v>
      </c>
      <c r="AA71" s="108">
        <f>IFERROR(IF(EXACT(VLOOKUP(O71,Propuesta_0,4,FALSE),R71),1,0),0)</f>
        <v>1</v>
      </c>
      <c r="AB71" s="108">
        <f>IFERROR(IF(EXACT(VLOOKUP(O71,Propuesta_0,5,FALSE),S71),1,0),0)</f>
        <v>1</v>
      </c>
      <c r="AC71" s="108">
        <f>IFERROR(IF(EXACT(VLOOKUP(O71,Propuesta_0,6,FALSE),T71),1,0),0)</f>
        <v>1</v>
      </c>
      <c r="AD71" s="108">
        <f>IFERROR(IF(EXACT(VLOOKUP(O71,Propuesta_0,7,FALSE),U71),1,0),0)</f>
        <v>1</v>
      </c>
      <c r="AE71" s="108">
        <f t="shared" ref="AE71:AE72" si="545">IFERROR(IF(V71&lt;=0,0,1),0)</f>
        <v>1</v>
      </c>
      <c r="AF71" s="108">
        <f t="shared" ref="AF71:AF72" si="546">IFERROR(IF(W71&lt;=0,0,1),0)</f>
        <v>1</v>
      </c>
      <c r="AG71" s="108">
        <f t="shared" ref="AG71:AG72" si="547">PRODUCT(X71:AF71)</f>
        <v>1</v>
      </c>
      <c r="AH71" s="109">
        <f t="shared" ref="AH71:AH72" si="548">ROUND(W71,0)</f>
        <v>4410000</v>
      </c>
      <c r="AI71" s="110">
        <f t="shared" ref="AI71:AI72" si="549">W71-AH71</f>
        <v>0</v>
      </c>
      <c r="AL71" s="469" t="s">
        <v>168</v>
      </c>
      <c r="AM71" s="516" t="s">
        <v>362</v>
      </c>
      <c r="AN71" s="517" t="s">
        <v>363</v>
      </c>
      <c r="AO71" s="485" t="s">
        <v>248</v>
      </c>
      <c r="AP71" s="472" t="s">
        <v>364</v>
      </c>
      <c r="AQ71" s="473">
        <v>1227</v>
      </c>
      <c r="AR71" s="488" t="s">
        <v>241</v>
      </c>
      <c r="AS71" s="488">
        <v>6</v>
      </c>
      <c r="AT71" s="475">
        <v>52647.1</v>
      </c>
      <c r="AU71" s="506">
        <f t="shared" ref="AU71:AU72" si="550">AT71*AS71</f>
        <v>315882.59999999998</v>
      </c>
      <c r="AV71" s="335">
        <f>IFERROR(IF(EXACT(VLOOKUP(AM71,Propuesta_0,1,FALSE),AM71),1,0),0)</f>
        <v>1</v>
      </c>
      <c r="AW71" s="108">
        <f>IFERROR(IF(EXACT(VLOOKUP(AM71,Propuesta_0,2,FALSE),AN71),1,0),0)</f>
        <v>1</v>
      </c>
      <c r="AX71" s="108">
        <f>IFERROR(IF(EXACT(VLOOKUP(AM71,Propuesta_0,3,FALSE),AO71),1,0),0)</f>
        <v>1</v>
      </c>
      <c r="AY71" s="108">
        <f>IFERROR(IF(EXACT(VLOOKUP(AM71,Propuesta_0,4,FALSE),AP71),1,0),0)</f>
        <v>1</v>
      </c>
      <c r="AZ71" s="108">
        <f>IFERROR(IF(EXACT(VLOOKUP(AM71,Propuesta_0,5,FALSE),AQ71),1,0),0)</f>
        <v>1</v>
      </c>
      <c r="BA71" s="108">
        <f>IFERROR(IF(EXACT(VLOOKUP(AM71,Propuesta_0,6,FALSE),AR71),1,0),0)</f>
        <v>1</v>
      </c>
      <c r="BB71" s="108">
        <f>IFERROR(IF(EXACT(VLOOKUP(AM71,Propuesta_0,7,FALSE),AS71),1,0),0)</f>
        <v>1</v>
      </c>
      <c r="BC71" s="108">
        <f t="shared" ref="BC71:BC72" si="551">IFERROR(IF(AT71&lt;=0,0,1),0)</f>
        <v>1</v>
      </c>
      <c r="BD71" s="108">
        <f t="shared" ref="BD71:BD72" si="552">IFERROR(IF(AU71&lt;=0,0,1),0)</f>
        <v>1</v>
      </c>
      <c r="BE71" s="108">
        <f t="shared" ref="BE71:BE72" si="553">PRODUCT(AV71:BD71)</f>
        <v>1</v>
      </c>
      <c r="BF71" s="109">
        <f t="shared" ref="BF71:BF72" si="554">ROUND(AU71,0)</f>
        <v>315883</v>
      </c>
      <c r="BG71" s="110">
        <f t="shared" ref="BG71:BG72" si="555">AU71-BF71</f>
        <v>-0.40000000002328306</v>
      </c>
      <c r="BJ71" s="384" t="s">
        <v>168</v>
      </c>
      <c r="BK71" s="432" t="s">
        <v>362</v>
      </c>
      <c r="BL71" s="433" t="s">
        <v>363</v>
      </c>
      <c r="BM71" s="408" t="s">
        <v>248</v>
      </c>
      <c r="BN71" s="434" t="s">
        <v>364</v>
      </c>
      <c r="BO71" s="388">
        <v>1227</v>
      </c>
      <c r="BP71" s="403" t="s">
        <v>241</v>
      </c>
      <c r="BQ71" s="403">
        <v>6</v>
      </c>
      <c r="BR71" s="390">
        <v>490000</v>
      </c>
      <c r="BS71" s="422">
        <f>BR71*BQ71</f>
        <v>2940000</v>
      </c>
      <c r="BT71" s="335">
        <f>IFERROR(IF(EXACT(VLOOKUP(BK71,Propuesta_0,1,FALSE),BK71),1,0),0)</f>
        <v>1</v>
      </c>
      <c r="BU71" s="108">
        <f>IFERROR(IF(EXACT(VLOOKUP(BK71,Propuesta_0,2,FALSE),BL71),1,0),0)</f>
        <v>1</v>
      </c>
      <c r="BV71" s="108">
        <f>IFERROR(IF(EXACT(VLOOKUP(BK71,Propuesta_0,3,FALSE),BM71),1,0),0)</f>
        <v>1</v>
      </c>
      <c r="BW71" s="108">
        <f>IFERROR(IF(EXACT(VLOOKUP(BK71,Propuesta_0,4,FALSE),BN71),1,0),0)</f>
        <v>1</v>
      </c>
      <c r="BX71" s="108">
        <f>IFERROR(IF(EXACT(VLOOKUP(BK71,Propuesta_0,5,FALSE),BO71),1,0),0)</f>
        <v>1</v>
      </c>
      <c r="BY71" s="108">
        <f>IFERROR(IF(EXACT(VLOOKUP(BK71,Propuesta_0,6,FALSE),BP71),1,0),0)</f>
        <v>1</v>
      </c>
      <c r="BZ71" s="108">
        <f>IFERROR(IF(EXACT(VLOOKUP(BK71,Propuesta_0,7,FALSE),BQ71),1,0),0)</f>
        <v>1</v>
      </c>
      <c r="CA71" s="108">
        <f t="shared" ref="CA71:CA72" si="556">IFERROR(IF(BR71&lt;=0,0,1),0)</f>
        <v>1</v>
      </c>
      <c r="CB71" s="108">
        <f t="shared" ref="CB71:CB72" si="557">IFERROR(IF(BS71&lt;=0,0,1),0)</f>
        <v>1</v>
      </c>
      <c r="CC71" s="108">
        <f t="shared" ref="CC71:CC72" si="558">PRODUCT(BT71:CB71)</f>
        <v>1</v>
      </c>
      <c r="CD71" s="109">
        <f t="shared" ref="CD71:CD72" si="559">ROUND(BS71,0)</f>
        <v>2940000</v>
      </c>
      <c r="CE71" s="110">
        <f t="shared" ref="CE71:CE72" si="560">BS71-CD71</f>
        <v>0</v>
      </c>
      <c r="CH71" s="340"/>
      <c r="CI71" s="340"/>
      <c r="CJ71" s="348"/>
      <c r="CK71" s="354"/>
      <c r="CL71" s="355"/>
      <c r="CM71" s="356"/>
      <c r="CN71" s="357"/>
      <c r="CO71" s="338"/>
      <c r="CP71" s="691"/>
      <c r="CQ71" s="691"/>
      <c r="CR71" s="691"/>
      <c r="CS71" s="691"/>
      <c r="CT71" s="691"/>
      <c r="CU71" s="691"/>
      <c r="CV71" s="691"/>
      <c r="CW71" s="691"/>
      <c r="CX71" s="692"/>
      <c r="DA71" s="340"/>
      <c r="DB71" s="340"/>
      <c r="DC71" s="348"/>
      <c r="DD71" s="354"/>
      <c r="DE71" s="355"/>
      <c r="DF71" s="356"/>
      <c r="DG71" s="357"/>
      <c r="DH71" s="338"/>
      <c r="DI71" s="691"/>
      <c r="DJ71" s="691"/>
      <c r="DK71" s="691"/>
      <c r="DL71" s="691"/>
      <c r="DM71" s="691"/>
      <c r="DN71" s="691"/>
      <c r="DO71" s="691"/>
      <c r="DP71" s="691"/>
      <c r="DQ71" s="692"/>
      <c r="DT71" s="340"/>
      <c r="DU71" s="340"/>
      <c r="DV71" s="348"/>
      <c r="DW71" s="354"/>
      <c r="DX71" s="355"/>
      <c r="DY71" s="356"/>
      <c r="DZ71" s="357"/>
      <c r="EA71" s="338"/>
      <c r="EB71" s="691"/>
      <c r="EC71" s="691"/>
      <c r="ED71" s="691"/>
      <c r="EE71" s="691"/>
      <c r="EF71" s="691"/>
      <c r="EG71" s="691"/>
      <c r="EH71" s="691"/>
      <c r="EI71" s="691"/>
      <c r="EJ71" s="692"/>
      <c r="EM71" s="340"/>
      <c r="EN71" s="340"/>
      <c r="EO71" s="348"/>
      <c r="EP71" s="354"/>
      <c r="EQ71" s="355"/>
      <c r="ER71" s="356"/>
      <c r="ES71" s="357"/>
      <c r="ET71" s="338"/>
      <c r="EU71" s="691"/>
      <c r="EV71" s="691"/>
      <c r="EW71" s="691"/>
      <c r="EX71" s="691"/>
      <c r="EY71" s="691"/>
      <c r="EZ71" s="691"/>
      <c r="FA71" s="691"/>
      <c r="FB71" s="691"/>
      <c r="FC71" s="692"/>
      <c r="FF71" s="340"/>
      <c r="FG71" s="340"/>
      <c r="FH71" s="348"/>
      <c r="FI71" s="354"/>
      <c r="FJ71" s="355"/>
      <c r="FK71" s="356"/>
      <c r="FL71" s="357"/>
      <c r="FM71" s="338"/>
      <c r="FN71" s="691"/>
      <c r="FO71" s="691"/>
      <c r="FP71" s="691"/>
      <c r="FQ71" s="691"/>
      <c r="FR71" s="691"/>
      <c r="FS71" s="691"/>
      <c r="FT71" s="691"/>
      <c r="FU71" s="691"/>
      <c r="FV71" s="692"/>
      <c r="FY71" s="340"/>
      <c r="FZ71" s="340"/>
      <c r="GA71" s="348"/>
      <c r="GB71" s="354"/>
      <c r="GC71" s="355"/>
      <c r="GD71" s="356"/>
      <c r="GE71" s="357"/>
      <c r="GF71" s="338"/>
      <c r="GG71" s="691"/>
      <c r="GH71" s="691"/>
      <c r="GI71" s="691"/>
      <c r="GJ71" s="691"/>
      <c r="GK71" s="691"/>
      <c r="GL71" s="691"/>
      <c r="GM71" s="691"/>
      <c r="GN71" s="691"/>
      <c r="GO71" s="692"/>
      <c r="GR71" s="340"/>
      <c r="GS71" s="340"/>
      <c r="GT71" s="348"/>
      <c r="GU71" s="354"/>
      <c r="GV71" s="355"/>
      <c r="GW71" s="356"/>
      <c r="GX71" s="357"/>
      <c r="GY71" s="338"/>
      <c r="GZ71" s="691"/>
      <c r="HA71" s="691"/>
      <c r="HB71" s="691"/>
      <c r="HC71" s="691"/>
      <c r="HD71" s="691"/>
      <c r="HE71" s="691"/>
      <c r="HF71" s="691"/>
      <c r="HG71" s="691"/>
      <c r="HH71" s="692"/>
      <c r="HK71" s="340"/>
      <c r="HL71" s="340"/>
      <c r="HM71" s="348"/>
      <c r="HN71" s="354"/>
      <c r="HO71" s="355"/>
      <c r="HP71" s="356"/>
      <c r="HQ71" s="357"/>
      <c r="HR71" s="338"/>
      <c r="HS71" s="691"/>
      <c r="HT71" s="691"/>
      <c r="HU71" s="691"/>
      <c r="HV71" s="691"/>
      <c r="HW71" s="691"/>
      <c r="HX71" s="691"/>
      <c r="HY71" s="691"/>
      <c r="HZ71" s="691"/>
      <c r="IA71" s="692"/>
      <c r="ID71" s="340"/>
      <c r="IE71" s="340"/>
      <c r="IF71" s="348"/>
      <c r="IG71" s="354"/>
      <c r="IH71" s="355"/>
      <c r="II71" s="356"/>
      <c r="IJ71" s="357"/>
      <c r="IK71" s="338"/>
      <c r="IL71" s="691"/>
      <c r="IM71" s="691"/>
      <c r="IN71" s="691"/>
      <c r="IO71" s="691"/>
      <c r="IP71" s="691"/>
      <c r="IQ71" s="691"/>
      <c r="IR71" s="691"/>
      <c r="IS71" s="691"/>
      <c r="IT71" s="692"/>
      <c r="IV71" s="340"/>
      <c r="IW71" s="340"/>
      <c r="IX71" s="348"/>
      <c r="IY71" s="354"/>
      <c r="IZ71" s="355"/>
      <c r="JA71" s="356"/>
      <c r="JB71" s="357"/>
      <c r="JC71" s="338"/>
      <c r="JD71" s="338"/>
      <c r="JE71" s="691"/>
      <c r="JF71" s="691"/>
      <c r="JG71" s="691"/>
      <c r="JH71" s="691"/>
      <c r="JI71" s="691"/>
      <c r="JJ71" s="691"/>
      <c r="JK71" s="691"/>
      <c r="JL71" s="691"/>
      <c r="JM71" s="692"/>
    </row>
    <row r="72" spans="2:273" ht="31.5" x14ac:dyDescent="0.25">
      <c r="B72" s="384" t="s">
        <v>167</v>
      </c>
      <c r="C72" s="432" t="s">
        <v>365</v>
      </c>
      <c r="D72" s="433" t="s">
        <v>366</v>
      </c>
      <c r="E72" s="408" t="s">
        <v>248</v>
      </c>
      <c r="F72" s="434" t="s">
        <v>364</v>
      </c>
      <c r="G72" s="388">
        <v>2105</v>
      </c>
      <c r="H72" s="403" t="s">
        <v>241</v>
      </c>
      <c r="I72" s="403">
        <v>6</v>
      </c>
      <c r="J72" s="390">
        <v>0</v>
      </c>
      <c r="K72" s="422">
        <f>J72*I72</f>
        <v>0</v>
      </c>
      <c r="N72" s="384" t="s">
        <v>167</v>
      </c>
      <c r="O72" s="432" t="s">
        <v>365</v>
      </c>
      <c r="P72" s="433" t="s">
        <v>366</v>
      </c>
      <c r="Q72" s="408" t="s">
        <v>248</v>
      </c>
      <c r="R72" s="434" t="s">
        <v>364</v>
      </c>
      <c r="S72" s="388">
        <v>2105</v>
      </c>
      <c r="T72" s="403" t="s">
        <v>241</v>
      </c>
      <c r="U72" s="403">
        <v>6</v>
      </c>
      <c r="V72" s="390">
        <v>735000</v>
      </c>
      <c r="W72" s="422">
        <f>V72*U72</f>
        <v>4410000</v>
      </c>
      <c r="X72" s="335">
        <f>IFERROR(IF(EXACT(VLOOKUP(O72,Propuesta_0,1,FALSE),O72),1,0),0)</f>
        <v>1</v>
      </c>
      <c r="Y72" s="108">
        <f>IFERROR(IF(EXACT(VLOOKUP(O72,Propuesta_0,2,FALSE),P72),1,0),0)</f>
        <v>1</v>
      </c>
      <c r="Z72" s="108">
        <f>IFERROR(IF(EXACT(VLOOKUP(O72,Propuesta_0,3,FALSE),Q72),1,0),0)</f>
        <v>1</v>
      </c>
      <c r="AA72" s="108">
        <f>IFERROR(IF(EXACT(VLOOKUP(O72,Propuesta_0,4,FALSE),R72),1,0),0)</f>
        <v>1</v>
      </c>
      <c r="AB72" s="108">
        <f>IFERROR(IF(EXACT(VLOOKUP(O72,Propuesta_0,5,FALSE),S72),1,0),0)</f>
        <v>1</v>
      </c>
      <c r="AC72" s="108">
        <f>IFERROR(IF(EXACT(VLOOKUP(O72,Propuesta_0,6,FALSE),T72),1,0),0)</f>
        <v>1</v>
      </c>
      <c r="AD72" s="108">
        <f>IFERROR(IF(EXACT(VLOOKUP(O72,Propuesta_0,7,FALSE),U72),1,0),0)</f>
        <v>1</v>
      </c>
      <c r="AE72" s="108">
        <f t="shared" si="545"/>
        <v>1</v>
      </c>
      <c r="AF72" s="108">
        <f t="shared" si="546"/>
        <v>1</v>
      </c>
      <c r="AG72" s="108">
        <f t="shared" si="547"/>
        <v>1</v>
      </c>
      <c r="AH72" s="109">
        <f t="shared" si="548"/>
        <v>4410000</v>
      </c>
      <c r="AI72" s="110">
        <f t="shared" si="549"/>
        <v>0</v>
      </c>
      <c r="AL72" s="469" t="s">
        <v>167</v>
      </c>
      <c r="AM72" s="516" t="s">
        <v>365</v>
      </c>
      <c r="AN72" s="517" t="s">
        <v>366</v>
      </c>
      <c r="AO72" s="485" t="s">
        <v>248</v>
      </c>
      <c r="AP72" s="472" t="s">
        <v>364</v>
      </c>
      <c r="AQ72" s="473">
        <v>2105</v>
      </c>
      <c r="AR72" s="488" t="s">
        <v>241</v>
      </c>
      <c r="AS72" s="488">
        <v>6</v>
      </c>
      <c r="AT72" s="475">
        <v>195070.15</v>
      </c>
      <c r="AU72" s="506">
        <f t="shared" si="550"/>
        <v>1170420.8999999999</v>
      </c>
      <c r="AV72" s="335">
        <f>IFERROR(IF(EXACT(VLOOKUP(AM72,Propuesta_0,1,FALSE),AM72),1,0),0)</f>
        <v>1</v>
      </c>
      <c r="AW72" s="108">
        <f>IFERROR(IF(EXACT(VLOOKUP(AM72,Propuesta_0,2,FALSE),AN72),1,0),0)</f>
        <v>1</v>
      </c>
      <c r="AX72" s="108">
        <f>IFERROR(IF(EXACT(VLOOKUP(AM72,Propuesta_0,3,FALSE),AO72),1,0),0)</f>
        <v>1</v>
      </c>
      <c r="AY72" s="108">
        <f>IFERROR(IF(EXACT(VLOOKUP(AM72,Propuesta_0,4,FALSE),AP72),1,0),0)</f>
        <v>1</v>
      </c>
      <c r="AZ72" s="108">
        <f>IFERROR(IF(EXACT(VLOOKUP(AM72,Propuesta_0,5,FALSE),AQ72),1,0),0)</f>
        <v>1</v>
      </c>
      <c r="BA72" s="108">
        <f>IFERROR(IF(EXACT(VLOOKUP(AM72,Propuesta_0,6,FALSE),AR72),1,0),0)</f>
        <v>1</v>
      </c>
      <c r="BB72" s="108">
        <f>IFERROR(IF(EXACT(VLOOKUP(AM72,Propuesta_0,7,FALSE),AS72),1,0),0)</f>
        <v>1</v>
      </c>
      <c r="BC72" s="108">
        <f t="shared" si="551"/>
        <v>1</v>
      </c>
      <c r="BD72" s="108">
        <f t="shared" si="552"/>
        <v>1</v>
      </c>
      <c r="BE72" s="108">
        <f t="shared" si="553"/>
        <v>1</v>
      </c>
      <c r="BF72" s="109">
        <f t="shared" si="554"/>
        <v>1170421</v>
      </c>
      <c r="BG72" s="110">
        <f t="shared" si="555"/>
        <v>-0.10000000009313226</v>
      </c>
      <c r="BJ72" s="384" t="s">
        <v>167</v>
      </c>
      <c r="BK72" s="432" t="s">
        <v>365</v>
      </c>
      <c r="BL72" s="433" t="s">
        <v>366</v>
      </c>
      <c r="BM72" s="408" t="s">
        <v>248</v>
      </c>
      <c r="BN72" s="434" t="s">
        <v>364</v>
      </c>
      <c r="BO72" s="388">
        <v>2105</v>
      </c>
      <c r="BP72" s="403" t="s">
        <v>241</v>
      </c>
      <c r="BQ72" s="403">
        <v>6</v>
      </c>
      <c r="BR72" s="390">
        <v>590000</v>
      </c>
      <c r="BS72" s="422">
        <f>BR72*BQ72</f>
        <v>3540000</v>
      </c>
      <c r="BT72" s="335">
        <f>IFERROR(IF(EXACT(VLOOKUP(BK72,Propuesta_0,1,FALSE),BK72),1,0),0)</f>
        <v>1</v>
      </c>
      <c r="BU72" s="108">
        <f>IFERROR(IF(EXACT(VLOOKUP(BK72,Propuesta_0,2,FALSE),BL72),1,0),0)</f>
        <v>1</v>
      </c>
      <c r="BV72" s="108">
        <f>IFERROR(IF(EXACT(VLOOKUP(BK72,Propuesta_0,3,FALSE),BM72),1,0),0)</f>
        <v>1</v>
      </c>
      <c r="BW72" s="108">
        <f>IFERROR(IF(EXACT(VLOOKUP(BK72,Propuesta_0,4,FALSE),BN72),1,0),0)</f>
        <v>1</v>
      </c>
      <c r="BX72" s="108">
        <f>IFERROR(IF(EXACT(VLOOKUP(BK72,Propuesta_0,5,FALSE),BO72),1,0),0)</f>
        <v>1</v>
      </c>
      <c r="BY72" s="108">
        <f>IFERROR(IF(EXACT(VLOOKUP(BK72,Propuesta_0,6,FALSE),BP72),1,0),0)</f>
        <v>1</v>
      </c>
      <c r="BZ72" s="108">
        <f>IFERROR(IF(EXACT(VLOOKUP(BK72,Propuesta_0,7,FALSE),BQ72),1,0),0)</f>
        <v>1</v>
      </c>
      <c r="CA72" s="108">
        <f t="shared" si="556"/>
        <v>1</v>
      </c>
      <c r="CB72" s="108">
        <f t="shared" si="557"/>
        <v>1</v>
      </c>
      <c r="CC72" s="108">
        <f t="shared" si="558"/>
        <v>1</v>
      </c>
      <c r="CD72" s="109">
        <f t="shared" si="559"/>
        <v>3540000</v>
      </c>
      <c r="CE72" s="110">
        <f t="shared" si="560"/>
        <v>0</v>
      </c>
      <c r="CH72" s="358"/>
      <c r="CI72" s="358"/>
      <c r="CJ72" s="359"/>
      <c r="CK72" s="339"/>
      <c r="CL72" s="360"/>
      <c r="CM72" s="361"/>
      <c r="CN72" s="362"/>
      <c r="CO72" s="338"/>
      <c r="CP72" s="335">
        <f t="shared" ref="CP72:CP74" si="561">IFERROR(IF(EXACT(VLOOKUP(CI72,OFERTA_0,1,FALSE),CI72),1,0),0)</f>
        <v>0</v>
      </c>
      <c r="CQ72" s="108">
        <f>IFERROR(IF(EXACT(VLOOKUP(CI72,OFERTA_0,2,FALSE),CJ72),1,0),0)</f>
        <v>0</v>
      </c>
      <c r="CR72" s="108">
        <f>IFERROR(IF(EXACT(VLOOKUP(CI72,OFERTA_0,3,FALSE),CK72),1,0),0)</f>
        <v>0</v>
      </c>
      <c r="CS72" s="108">
        <f>IFERROR(IF(EXACT(VLOOKUP(CI72,OFERTA_0,4,FALSE),CL72),1,0),0)</f>
        <v>0</v>
      </c>
      <c r="CT72" s="108">
        <f t="shared" ref="CT72:CU74" si="562">IFERROR(IF(CM72&lt;=0,0,1),0)</f>
        <v>0</v>
      </c>
      <c r="CU72" s="108">
        <f t="shared" si="562"/>
        <v>0</v>
      </c>
      <c r="CV72" s="108">
        <f t="shared" ref="CV72:CV74" si="563">PRODUCT(CP72:CU72)</f>
        <v>0</v>
      </c>
      <c r="CW72" s="109">
        <f t="shared" ref="CW72:CW74" si="564">ROUND(CN72,0)</f>
        <v>0</v>
      </c>
      <c r="CX72" s="110">
        <f t="shared" ref="CX72:CX74" si="565">CN72-CW72</f>
        <v>0</v>
      </c>
      <c r="DA72" s="358"/>
      <c r="DB72" s="358"/>
      <c r="DC72" s="359"/>
      <c r="DD72" s="339"/>
      <c r="DE72" s="360"/>
      <c r="DF72" s="361"/>
      <c r="DG72" s="362"/>
      <c r="DH72" s="338"/>
      <c r="DI72" s="335">
        <f t="shared" ref="DI72:DI74" si="566">IFERROR(IF(EXACT(VLOOKUP(DB72,OFERTA_0,1,FALSE),DB72),1,0),0)</f>
        <v>0</v>
      </c>
      <c r="DJ72" s="108">
        <f>IFERROR(IF(EXACT(VLOOKUP(DB72,OFERTA_0,2,FALSE),DC72),1,0),0)</f>
        <v>0</v>
      </c>
      <c r="DK72" s="108">
        <f>IFERROR(IF(EXACT(VLOOKUP(DB72,OFERTA_0,3,FALSE),DD72),1,0),0)</f>
        <v>0</v>
      </c>
      <c r="DL72" s="108">
        <f>IFERROR(IF(EXACT(VLOOKUP(DB72,OFERTA_0,4,FALSE),DE72),1,0),0)</f>
        <v>0</v>
      </c>
      <c r="DM72" s="108">
        <f t="shared" ref="DM72:DN74" si="567">IFERROR(IF(DF72&lt;=0,0,1),0)</f>
        <v>0</v>
      </c>
      <c r="DN72" s="108">
        <f t="shared" si="567"/>
        <v>0</v>
      </c>
      <c r="DO72" s="108">
        <f t="shared" ref="DO72:DO74" si="568">PRODUCT(DI72:DN72)</f>
        <v>0</v>
      </c>
      <c r="DP72" s="109">
        <f t="shared" ref="DP72:DP74" si="569">ROUND(DG72,0)</f>
        <v>0</v>
      </c>
      <c r="DQ72" s="110">
        <f t="shared" ref="DQ72:DQ74" si="570">DG72-DP72</f>
        <v>0</v>
      </c>
      <c r="DT72" s="358"/>
      <c r="DU72" s="358"/>
      <c r="DV72" s="359"/>
      <c r="DW72" s="339"/>
      <c r="DX72" s="360"/>
      <c r="DY72" s="361"/>
      <c r="DZ72" s="362"/>
      <c r="EA72" s="338"/>
      <c r="EB72" s="335">
        <f t="shared" ref="EB72:EB74" si="571">IFERROR(IF(EXACT(VLOOKUP(DU72,OFERTA_0,1,FALSE),DU72),1,0),0)</f>
        <v>0</v>
      </c>
      <c r="EC72" s="108">
        <f>IFERROR(IF(EXACT(VLOOKUP(DU72,OFERTA_0,2,FALSE),DV72),1,0),0)</f>
        <v>0</v>
      </c>
      <c r="ED72" s="108">
        <f>IFERROR(IF(EXACT(VLOOKUP(DU72,OFERTA_0,3,FALSE),DW72),1,0),0)</f>
        <v>0</v>
      </c>
      <c r="EE72" s="108">
        <f>IFERROR(IF(EXACT(VLOOKUP(DU72,OFERTA_0,4,FALSE),DX72),1,0),0)</f>
        <v>0</v>
      </c>
      <c r="EF72" s="108">
        <f t="shared" ref="EF72:EG74" si="572">IFERROR(IF(DY72&lt;=0,0,1),0)</f>
        <v>0</v>
      </c>
      <c r="EG72" s="108">
        <f t="shared" si="572"/>
        <v>0</v>
      </c>
      <c r="EH72" s="108">
        <f t="shared" ref="EH72:EH74" si="573">PRODUCT(EB72:EG72)</f>
        <v>0</v>
      </c>
      <c r="EI72" s="109">
        <f t="shared" ref="EI72:EI74" si="574">ROUND(DZ72,0)</f>
        <v>0</v>
      </c>
      <c r="EJ72" s="110">
        <f t="shared" ref="EJ72:EJ74" si="575">DZ72-EI72</f>
        <v>0</v>
      </c>
      <c r="EM72" s="358"/>
      <c r="EN72" s="358"/>
      <c r="EO72" s="359"/>
      <c r="EP72" s="339"/>
      <c r="EQ72" s="360"/>
      <c r="ER72" s="361"/>
      <c r="ES72" s="362"/>
      <c r="ET72" s="338"/>
      <c r="EU72" s="335">
        <f t="shared" ref="EU72:EU74" si="576">IFERROR(IF(EXACT(VLOOKUP(EN72,OFERTA_0,1,FALSE),EN72),1,0),0)</f>
        <v>0</v>
      </c>
      <c r="EV72" s="108">
        <f>IFERROR(IF(EXACT(VLOOKUP(EN72,OFERTA_0,2,FALSE),EO72),1,0),0)</f>
        <v>0</v>
      </c>
      <c r="EW72" s="108">
        <f>IFERROR(IF(EXACT(VLOOKUP(EN72,OFERTA_0,3,FALSE),EP72),1,0),0)</f>
        <v>0</v>
      </c>
      <c r="EX72" s="108">
        <f>IFERROR(IF(EXACT(VLOOKUP(EN72,OFERTA_0,4,FALSE),EQ72),1,0),0)</f>
        <v>0</v>
      </c>
      <c r="EY72" s="108">
        <f t="shared" ref="EY72:EZ74" si="577">IFERROR(IF(ER72&lt;=0,0,1),0)</f>
        <v>0</v>
      </c>
      <c r="EZ72" s="108">
        <f t="shared" si="577"/>
        <v>0</v>
      </c>
      <c r="FA72" s="108">
        <f t="shared" ref="FA72:FA74" si="578">PRODUCT(EU72:EZ72)</f>
        <v>0</v>
      </c>
      <c r="FB72" s="109">
        <f t="shared" ref="FB72:FB74" si="579">ROUND(ES72,0)</f>
        <v>0</v>
      </c>
      <c r="FC72" s="110">
        <f t="shared" ref="FC72:FC74" si="580">ES72-FB72</f>
        <v>0</v>
      </c>
      <c r="FF72" s="358"/>
      <c r="FG72" s="358"/>
      <c r="FH72" s="359"/>
      <c r="FI72" s="339"/>
      <c r="FJ72" s="360"/>
      <c r="FK72" s="361"/>
      <c r="FL72" s="362"/>
      <c r="FM72" s="338"/>
      <c r="FN72" s="335">
        <f t="shared" ref="FN72:FN74" si="581">IFERROR(IF(EXACT(VLOOKUP(FG72,OFERTA_0,1,FALSE),FG72),1,0),0)</f>
        <v>0</v>
      </c>
      <c r="FO72" s="108">
        <f>IFERROR(IF(EXACT(VLOOKUP(FG72,OFERTA_0,2,FALSE),FH72),1,0),0)</f>
        <v>0</v>
      </c>
      <c r="FP72" s="108">
        <f>IFERROR(IF(EXACT(VLOOKUP(FG72,OFERTA_0,3,FALSE),FI72),1,0),0)</f>
        <v>0</v>
      </c>
      <c r="FQ72" s="108">
        <f>IFERROR(IF(EXACT(VLOOKUP(FG72,OFERTA_0,4,FALSE),FJ72),1,0),0)</f>
        <v>0</v>
      </c>
      <c r="FR72" s="108">
        <f t="shared" ref="FR72:FS74" si="582">IFERROR(IF(FK72&lt;=0,0,1),0)</f>
        <v>0</v>
      </c>
      <c r="FS72" s="108">
        <f t="shared" si="582"/>
        <v>0</v>
      </c>
      <c r="FT72" s="108">
        <f t="shared" ref="FT72:FT74" si="583">PRODUCT(FN72:FS72)</f>
        <v>0</v>
      </c>
      <c r="FU72" s="109">
        <f t="shared" ref="FU72:FU74" si="584">ROUND(FL72,0)</f>
        <v>0</v>
      </c>
      <c r="FV72" s="110">
        <f t="shared" ref="FV72:FV74" si="585">FL72-FU72</f>
        <v>0</v>
      </c>
      <c r="FY72" s="358"/>
      <c r="FZ72" s="358"/>
      <c r="GA72" s="359"/>
      <c r="GB72" s="339"/>
      <c r="GC72" s="360"/>
      <c r="GD72" s="361"/>
      <c r="GE72" s="362"/>
      <c r="GF72" s="338"/>
      <c r="GG72" s="335">
        <f t="shared" ref="GG72:GG74" si="586">IFERROR(IF(EXACT(VLOOKUP(FZ72,OFERTA_0,1,FALSE),FZ72),1,0),0)</f>
        <v>0</v>
      </c>
      <c r="GH72" s="108">
        <f>IFERROR(IF(EXACT(VLOOKUP(FZ72,OFERTA_0,2,FALSE),GA72),1,0),0)</f>
        <v>0</v>
      </c>
      <c r="GI72" s="108">
        <f>IFERROR(IF(EXACT(VLOOKUP(FZ72,OFERTA_0,3,FALSE),GB72),1,0),0)</f>
        <v>0</v>
      </c>
      <c r="GJ72" s="108">
        <f>IFERROR(IF(EXACT(VLOOKUP(FZ72,OFERTA_0,4,FALSE),GC72),1,0),0)</f>
        <v>0</v>
      </c>
      <c r="GK72" s="108">
        <f t="shared" ref="GK72:GL74" si="587">IFERROR(IF(GD72&lt;=0,0,1),0)</f>
        <v>0</v>
      </c>
      <c r="GL72" s="108">
        <f t="shared" si="587"/>
        <v>0</v>
      </c>
      <c r="GM72" s="108">
        <f t="shared" ref="GM72:GM74" si="588">PRODUCT(GG72:GL72)</f>
        <v>0</v>
      </c>
      <c r="GN72" s="109">
        <f t="shared" ref="GN72:GN74" si="589">ROUND(GE72,0)</f>
        <v>0</v>
      </c>
      <c r="GO72" s="110">
        <f t="shared" ref="GO72:GO74" si="590">GE72-GN72</f>
        <v>0</v>
      </c>
      <c r="GR72" s="358"/>
      <c r="GS72" s="358"/>
      <c r="GT72" s="359"/>
      <c r="GU72" s="339"/>
      <c r="GV72" s="360"/>
      <c r="GW72" s="361"/>
      <c r="GX72" s="362"/>
      <c r="GY72" s="338"/>
      <c r="GZ72" s="335">
        <f t="shared" ref="GZ72:GZ74" si="591">IFERROR(IF(EXACT(VLOOKUP(GS72,OFERTA_0,1,FALSE),GS72),1,0),0)</f>
        <v>0</v>
      </c>
      <c r="HA72" s="108">
        <f>IFERROR(IF(EXACT(VLOOKUP(GS72,OFERTA_0,2,FALSE),GT72),1,0),0)</f>
        <v>0</v>
      </c>
      <c r="HB72" s="108">
        <f>IFERROR(IF(EXACT(VLOOKUP(GS72,OFERTA_0,3,FALSE),GU72),1,0),0)</f>
        <v>0</v>
      </c>
      <c r="HC72" s="108">
        <f>IFERROR(IF(EXACT(VLOOKUP(GS72,OFERTA_0,4,FALSE),GV72),1,0),0)</f>
        <v>0</v>
      </c>
      <c r="HD72" s="108">
        <f t="shared" ref="HD72:HE74" si="592">IFERROR(IF(GW72&lt;=0,0,1),0)</f>
        <v>0</v>
      </c>
      <c r="HE72" s="108">
        <f t="shared" si="592"/>
        <v>0</v>
      </c>
      <c r="HF72" s="108">
        <f t="shared" ref="HF72:HF74" si="593">PRODUCT(GZ72:HE72)</f>
        <v>0</v>
      </c>
      <c r="HG72" s="109">
        <f t="shared" ref="HG72:HG74" si="594">ROUND(GX72,0)</f>
        <v>0</v>
      </c>
      <c r="HH72" s="110">
        <f t="shared" ref="HH72:HH74" si="595">GX72-HG72</f>
        <v>0</v>
      </c>
      <c r="HK72" s="358"/>
      <c r="HL72" s="358"/>
      <c r="HM72" s="359"/>
      <c r="HN72" s="339"/>
      <c r="HO72" s="360"/>
      <c r="HP72" s="361"/>
      <c r="HQ72" s="362"/>
      <c r="HR72" s="338"/>
      <c r="HS72" s="335">
        <f t="shared" ref="HS72:HS74" si="596">IFERROR(IF(EXACT(VLOOKUP(HL72,OFERTA_0,1,FALSE),HL72),1,0),0)</f>
        <v>0</v>
      </c>
      <c r="HT72" s="108">
        <f>IFERROR(IF(EXACT(VLOOKUP(HL72,OFERTA_0,2,FALSE),HM72),1,0),0)</f>
        <v>0</v>
      </c>
      <c r="HU72" s="108">
        <f>IFERROR(IF(EXACT(VLOOKUP(HL72,OFERTA_0,3,FALSE),HN72),1,0),0)</f>
        <v>0</v>
      </c>
      <c r="HV72" s="108">
        <f>IFERROR(IF(EXACT(VLOOKUP(HL72,OFERTA_0,4,FALSE),HO72),1,0),0)</f>
        <v>0</v>
      </c>
      <c r="HW72" s="108">
        <f t="shared" ref="HW72:HX74" si="597">IFERROR(IF(HP72&lt;=0,0,1),0)</f>
        <v>0</v>
      </c>
      <c r="HX72" s="108">
        <f t="shared" si="597"/>
        <v>0</v>
      </c>
      <c r="HY72" s="108">
        <f t="shared" ref="HY72:HY74" si="598">PRODUCT(HS72:HX72)</f>
        <v>0</v>
      </c>
      <c r="HZ72" s="109">
        <f t="shared" ref="HZ72:HZ74" si="599">ROUND(HQ72,0)</f>
        <v>0</v>
      </c>
      <c r="IA72" s="110">
        <f t="shared" ref="IA72:IA74" si="600">HQ72-HZ72</f>
        <v>0</v>
      </c>
      <c r="ID72" s="358"/>
      <c r="IE72" s="358"/>
      <c r="IF72" s="359"/>
      <c r="IG72" s="339"/>
      <c r="IH72" s="360"/>
      <c r="II72" s="361"/>
      <c r="IJ72" s="362"/>
      <c r="IK72" s="338"/>
      <c r="IL72" s="335">
        <f t="shared" ref="IL72:IL74" si="601">IFERROR(IF(EXACT(VLOOKUP(IE72,OFERTA_0,1,FALSE),IE72),1,0),0)</f>
        <v>0</v>
      </c>
      <c r="IM72" s="108">
        <f>IFERROR(IF(EXACT(VLOOKUP(IE72,OFERTA_0,2,FALSE),IF72),1,0),0)</f>
        <v>0</v>
      </c>
      <c r="IN72" s="108">
        <f>IFERROR(IF(EXACT(VLOOKUP(IE72,OFERTA_0,3,FALSE),IG72),1,0),0)</f>
        <v>0</v>
      </c>
      <c r="IO72" s="108">
        <f>IFERROR(IF(EXACT(VLOOKUP(IE72,OFERTA_0,4,FALSE),IH72),1,0),0)</f>
        <v>0</v>
      </c>
      <c r="IP72" s="108">
        <f t="shared" ref="IP72:IQ74" si="602">IFERROR(IF(II72&lt;=0,0,1),0)</f>
        <v>0</v>
      </c>
      <c r="IQ72" s="108">
        <f t="shared" si="602"/>
        <v>0</v>
      </c>
      <c r="IR72" s="108">
        <f t="shared" ref="IR72:IR74" si="603">PRODUCT(IL72:IQ72)</f>
        <v>0</v>
      </c>
      <c r="IS72" s="109">
        <f t="shared" ref="IS72:IS74" si="604">ROUND(IJ72,0)</f>
        <v>0</v>
      </c>
      <c r="IT72" s="110">
        <f t="shared" ref="IT72:IT74" si="605">IJ72-IS72</f>
        <v>0</v>
      </c>
      <c r="IV72" s="358"/>
      <c r="IW72" s="358"/>
      <c r="IX72" s="359"/>
      <c r="IY72" s="339"/>
      <c r="IZ72" s="360"/>
      <c r="JA72" s="361"/>
      <c r="JB72" s="362"/>
      <c r="JC72" s="338"/>
      <c r="JD72" s="338"/>
      <c r="JE72" s="335">
        <f t="shared" ref="JE72:JE74" si="606">IFERROR(IF(EXACT(VLOOKUP(IX72,OFERTA_0,1,FALSE),IX72),1,0),0)</f>
        <v>0</v>
      </c>
      <c r="JF72" s="108">
        <f>IFERROR(IF(EXACT(VLOOKUP(IX72,OFERTA_0,2,FALSE),IY72),1,0),0)</f>
        <v>0</v>
      </c>
      <c r="JG72" s="108">
        <f>IFERROR(IF(EXACT(VLOOKUP(IX72,OFERTA_0,3,FALSE),IZ72),1,0),0)</f>
        <v>0</v>
      </c>
      <c r="JH72" s="108">
        <f>IFERROR(IF(EXACT(VLOOKUP(IX72,OFERTA_0,4,FALSE),JA72),1,0),0)</f>
        <v>0</v>
      </c>
      <c r="JI72" s="108">
        <f t="shared" ref="JI72:JJ74" si="607">IFERROR(IF(JB72&lt;=0,0,1),0)</f>
        <v>0</v>
      </c>
      <c r="JJ72" s="108">
        <f t="shared" si="607"/>
        <v>0</v>
      </c>
      <c r="JK72" s="108">
        <f t="shared" ref="JK72:JK74" si="608">PRODUCT(JE72:JJ72)</f>
        <v>0</v>
      </c>
      <c r="JL72" s="109">
        <f t="shared" ref="JL72:JL74" si="609">ROUND(JC72,0)</f>
        <v>0</v>
      </c>
      <c r="JM72" s="110">
        <f t="shared" ref="JM72:JM74" si="610">JC72-JL72</f>
        <v>0</v>
      </c>
    </row>
    <row r="73" spans="2:273" x14ac:dyDescent="0.25">
      <c r="B73" s="382"/>
      <c r="C73" s="435"/>
      <c r="D73" s="702" t="s">
        <v>312</v>
      </c>
      <c r="E73" s="702"/>
      <c r="F73" s="702"/>
      <c r="G73" s="702"/>
      <c r="H73" s="702"/>
      <c r="I73" s="702"/>
      <c r="J73" s="702"/>
      <c r="K73" s="418">
        <f>SUM(K71:K72)</f>
        <v>0</v>
      </c>
      <c r="N73" s="382"/>
      <c r="O73" s="435"/>
      <c r="P73" s="702" t="s">
        <v>312</v>
      </c>
      <c r="Q73" s="702"/>
      <c r="R73" s="702"/>
      <c r="S73" s="702"/>
      <c r="T73" s="702"/>
      <c r="U73" s="702"/>
      <c r="V73" s="702"/>
      <c r="W73" s="418">
        <f>SUM(W71:W72)</f>
        <v>8820000</v>
      </c>
      <c r="X73" s="693"/>
      <c r="Y73" s="694"/>
      <c r="Z73" s="694"/>
      <c r="AA73" s="694"/>
      <c r="AB73" s="694"/>
      <c r="AC73" s="694"/>
      <c r="AD73" s="694"/>
      <c r="AE73" s="694"/>
      <c r="AF73" s="694"/>
      <c r="AG73" s="694"/>
      <c r="AH73" s="694"/>
      <c r="AI73" s="695"/>
      <c r="AL73" s="467"/>
      <c r="AM73" s="518"/>
      <c r="AN73" s="725" t="s">
        <v>312</v>
      </c>
      <c r="AO73" s="726"/>
      <c r="AP73" s="726"/>
      <c r="AQ73" s="726"/>
      <c r="AR73" s="726"/>
      <c r="AS73" s="726"/>
      <c r="AT73" s="727"/>
      <c r="AU73" s="502">
        <f>SUM(AU71:AU72)</f>
        <v>1486303.5</v>
      </c>
      <c r="AV73" s="693"/>
      <c r="AW73" s="694"/>
      <c r="AX73" s="694"/>
      <c r="AY73" s="694"/>
      <c r="AZ73" s="694"/>
      <c r="BA73" s="694"/>
      <c r="BB73" s="694"/>
      <c r="BC73" s="694"/>
      <c r="BD73" s="694"/>
      <c r="BE73" s="694"/>
      <c r="BF73" s="694"/>
      <c r="BG73" s="695"/>
      <c r="BJ73" s="382"/>
      <c r="BK73" s="435"/>
      <c r="BL73" s="702" t="s">
        <v>312</v>
      </c>
      <c r="BM73" s="702"/>
      <c r="BN73" s="702"/>
      <c r="BO73" s="702"/>
      <c r="BP73" s="702"/>
      <c r="BQ73" s="702"/>
      <c r="BR73" s="702"/>
      <c r="BS73" s="418">
        <f>SUM(BS71:BS72)</f>
        <v>6480000</v>
      </c>
      <c r="BT73" s="693"/>
      <c r="BU73" s="694"/>
      <c r="BV73" s="694"/>
      <c r="BW73" s="694"/>
      <c r="BX73" s="694"/>
      <c r="BY73" s="694"/>
      <c r="BZ73" s="694"/>
      <c r="CA73" s="694"/>
      <c r="CB73" s="694"/>
      <c r="CC73" s="694"/>
      <c r="CD73" s="694"/>
      <c r="CE73" s="695"/>
      <c r="CH73" s="358"/>
      <c r="CI73" s="358"/>
      <c r="CJ73" s="359"/>
      <c r="CK73" s="339"/>
      <c r="CL73" s="360"/>
      <c r="CM73" s="361"/>
      <c r="CN73" s="362"/>
      <c r="CO73" s="338"/>
      <c r="CP73" s="335">
        <f t="shared" si="561"/>
        <v>0</v>
      </c>
      <c r="CQ73" s="108">
        <f>IFERROR(IF(EXACT(VLOOKUP(CI73,OFERTA_0,2,FALSE),CJ73),1,0),0)</f>
        <v>0</v>
      </c>
      <c r="CR73" s="108">
        <f>IFERROR(IF(EXACT(VLOOKUP(CI73,OFERTA_0,3,FALSE),CK73),1,0),0)</f>
        <v>0</v>
      </c>
      <c r="CS73" s="108">
        <f>IFERROR(IF(EXACT(VLOOKUP(CI73,OFERTA_0,4,FALSE),CL73),1,0),0)</f>
        <v>0</v>
      </c>
      <c r="CT73" s="108">
        <f t="shared" si="562"/>
        <v>0</v>
      </c>
      <c r="CU73" s="108">
        <f t="shared" si="562"/>
        <v>0</v>
      </c>
      <c r="CV73" s="108">
        <f t="shared" si="563"/>
        <v>0</v>
      </c>
      <c r="CW73" s="109">
        <f t="shared" si="564"/>
        <v>0</v>
      </c>
      <c r="CX73" s="110">
        <f t="shared" si="565"/>
        <v>0</v>
      </c>
      <c r="DA73" s="358"/>
      <c r="DB73" s="358"/>
      <c r="DC73" s="359"/>
      <c r="DD73" s="339"/>
      <c r="DE73" s="360"/>
      <c r="DF73" s="361"/>
      <c r="DG73" s="362"/>
      <c r="DH73" s="338"/>
      <c r="DI73" s="335">
        <f t="shared" si="566"/>
        <v>0</v>
      </c>
      <c r="DJ73" s="108">
        <f>IFERROR(IF(EXACT(VLOOKUP(DB73,OFERTA_0,2,FALSE),DC73),1,0),0)</f>
        <v>0</v>
      </c>
      <c r="DK73" s="108">
        <f>IFERROR(IF(EXACT(VLOOKUP(DB73,OFERTA_0,3,FALSE),DD73),1,0),0)</f>
        <v>0</v>
      </c>
      <c r="DL73" s="108">
        <f>IFERROR(IF(EXACT(VLOOKUP(DB73,OFERTA_0,4,FALSE),DE73),1,0),0)</f>
        <v>0</v>
      </c>
      <c r="DM73" s="108">
        <f t="shared" si="567"/>
        <v>0</v>
      </c>
      <c r="DN73" s="108">
        <f t="shared" si="567"/>
        <v>0</v>
      </c>
      <c r="DO73" s="108">
        <f t="shared" si="568"/>
        <v>0</v>
      </c>
      <c r="DP73" s="109">
        <f t="shared" si="569"/>
        <v>0</v>
      </c>
      <c r="DQ73" s="110">
        <f t="shared" si="570"/>
        <v>0</v>
      </c>
      <c r="DT73" s="358"/>
      <c r="DU73" s="358"/>
      <c r="DV73" s="359"/>
      <c r="DW73" s="339"/>
      <c r="DX73" s="360"/>
      <c r="DY73" s="361"/>
      <c r="DZ73" s="362"/>
      <c r="EA73" s="338"/>
      <c r="EB73" s="335">
        <f t="shared" si="571"/>
        <v>0</v>
      </c>
      <c r="EC73" s="108">
        <f>IFERROR(IF(EXACT(VLOOKUP(DU73,OFERTA_0,2,FALSE),DV73),1,0),0)</f>
        <v>0</v>
      </c>
      <c r="ED73" s="108">
        <f>IFERROR(IF(EXACT(VLOOKUP(DU73,OFERTA_0,3,FALSE),DW73),1,0),0)</f>
        <v>0</v>
      </c>
      <c r="EE73" s="108">
        <f>IFERROR(IF(EXACT(VLOOKUP(DU73,OFERTA_0,4,FALSE),DX73),1,0),0)</f>
        <v>0</v>
      </c>
      <c r="EF73" s="108">
        <f t="shared" si="572"/>
        <v>0</v>
      </c>
      <c r="EG73" s="108">
        <f t="shared" si="572"/>
        <v>0</v>
      </c>
      <c r="EH73" s="108">
        <f t="shared" si="573"/>
        <v>0</v>
      </c>
      <c r="EI73" s="109">
        <f t="shared" si="574"/>
        <v>0</v>
      </c>
      <c r="EJ73" s="110">
        <f t="shared" si="575"/>
        <v>0</v>
      </c>
      <c r="EM73" s="358"/>
      <c r="EN73" s="358"/>
      <c r="EO73" s="359"/>
      <c r="EP73" s="339"/>
      <c r="EQ73" s="360"/>
      <c r="ER73" s="361"/>
      <c r="ES73" s="362"/>
      <c r="ET73" s="338"/>
      <c r="EU73" s="335">
        <f t="shared" si="576"/>
        <v>0</v>
      </c>
      <c r="EV73" s="108">
        <f>IFERROR(IF(EXACT(VLOOKUP(EN73,OFERTA_0,2,FALSE),EO73),1,0),0)</f>
        <v>0</v>
      </c>
      <c r="EW73" s="108">
        <f>IFERROR(IF(EXACT(VLOOKUP(EN73,OFERTA_0,3,FALSE),EP73),1,0),0)</f>
        <v>0</v>
      </c>
      <c r="EX73" s="108">
        <f>IFERROR(IF(EXACT(VLOOKUP(EN73,OFERTA_0,4,FALSE),EQ73),1,0),0)</f>
        <v>0</v>
      </c>
      <c r="EY73" s="108">
        <f t="shared" si="577"/>
        <v>0</v>
      </c>
      <c r="EZ73" s="108">
        <f t="shared" si="577"/>
        <v>0</v>
      </c>
      <c r="FA73" s="108">
        <f t="shared" si="578"/>
        <v>0</v>
      </c>
      <c r="FB73" s="109">
        <f t="shared" si="579"/>
        <v>0</v>
      </c>
      <c r="FC73" s="110">
        <f t="shared" si="580"/>
        <v>0</v>
      </c>
      <c r="FF73" s="358"/>
      <c r="FG73" s="358"/>
      <c r="FH73" s="359"/>
      <c r="FI73" s="339"/>
      <c r="FJ73" s="360"/>
      <c r="FK73" s="361"/>
      <c r="FL73" s="362"/>
      <c r="FM73" s="338"/>
      <c r="FN73" s="335">
        <f t="shared" si="581"/>
        <v>0</v>
      </c>
      <c r="FO73" s="108">
        <f>IFERROR(IF(EXACT(VLOOKUP(FG73,OFERTA_0,2,FALSE),FH73),1,0),0)</f>
        <v>0</v>
      </c>
      <c r="FP73" s="108">
        <f>IFERROR(IF(EXACT(VLOOKUP(FG73,OFERTA_0,3,FALSE),FI73),1,0),0)</f>
        <v>0</v>
      </c>
      <c r="FQ73" s="108">
        <f>IFERROR(IF(EXACT(VLOOKUP(FG73,OFERTA_0,4,FALSE),FJ73),1,0),0)</f>
        <v>0</v>
      </c>
      <c r="FR73" s="108">
        <f t="shared" si="582"/>
        <v>0</v>
      </c>
      <c r="FS73" s="108">
        <f t="shared" si="582"/>
        <v>0</v>
      </c>
      <c r="FT73" s="108">
        <f t="shared" si="583"/>
        <v>0</v>
      </c>
      <c r="FU73" s="109">
        <f t="shared" si="584"/>
        <v>0</v>
      </c>
      <c r="FV73" s="110">
        <f t="shared" si="585"/>
        <v>0</v>
      </c>
      <c r="FY73" s="358"/>
      <c r="FZ73" s="358"/>
      <c r="GA73" s="359"/>
      <c r="GB73" s="339"/>
      <c r="GC73" s="360"/>
      <c r="GD73" s="361"/>
      <c r="GE73" s="362"/>
      <c r="GF73" s="338"/>
      <c r="GG73" s="335">
        <f t="shared" si="586"/>
        <v>0</v>
      </c>
      <c r="GH73" s="108">
        <f>IFERROR(IF(EXACT(VLOOKUP(FZ73,OFERTA_0,2,FALSE),GA73),1,0),0)</f>
        <v>0</v>
      </c>
      <c r="GI73" s="108">
        <f>IFERROR(IF(EXACT(VLOOKUP(FZ73,OFERTA_0,3,FALSE),GB73),1,0),0)</f>
        <v>0</v>
      </c>
      <c r="GJ73" s="108">
        <f>IFERROR(IF(EXACT(VLOOKUP(FZ73,OFERTA_0,4,FALSE),GC73),1,0),0)</f>
        <v>0</v>
      </c>
      <c r="GK73" s="108">
        <f t="shared" si="587"/>
        <v>0</v>
      </c>
      <c r="GL73" s="108">
        <f t="shared" si="587"/>
        <v>0</v>
      </c>
      <c r="GM73" s="108">
        <f t="shared" si="588"/>
        <v>0</v>
      </c>
      <c r="GN73" s="109">
        <f t="shared" si="589"/>
        <v>0</v>
      </c>
      <c r="GO73" s="110">
        <f t="shared" si="590"/>
        <v>0</v>
      </c>
      <c r="GR73" s="358"/>
      <c r="GS73" s="358"/>
      <c r="GT73" s="359"/>
      <c r="GU73" s="339"/>
      <c r="GV73" s="360"/>
      <c r="GW73" s="361"/>
      <c r="GX73" s="362"/>
      <c r="GY73" s="338"/>
      <c r="GZ73" s="335">
        <f t="shared" si="591"/>
        <v>0</v>
      </c>
      <c r="HA73" s="108">
        <f>IFERROR(IF(EXACT(VLOOKUP(GS73,OFERTA_0,2,FALSE),GT73),1,0),0)</f>
        <v>0</v>
      </c>
      <c r="HB73" s="108">
        <f>IFERROR(IF(EXACT(VLOOKUP(GS73,OFERTA_0,3,FALSE),GU73),1,0),0)</f>
        <v>0</v>
      </c>
      <c r="HC73" s="108">
        <f>IFERROR(IF(EXACT(VLOOKUP(GS73,OFERTA_0,4,FALSE),GV73),1,0),0)</f>
        <v>0</v>
      </c>
      <c r="HD73" s="108">
        <f t="shared" si="592"/>
        <v>0</v>
      </c>
      <c r="HE73" s="108">
        <f t="shared" si="592"/>
        <v>0</v>
      </c>
      <c r="HF73" s="108">
        <f t="shared" si="593"/>
        <v>0</v>
      </c>
      <c r="HG73" s="109">
        <f t="shared" si="594"/>
        <v>0</v>
      </c>
      <c r="HH73" s="110">
        <f t="shared" si="595"/>
        <v>0</v>
      </c>
      <c r="HK73" s="358"/>
      <c r="HL73" s="358"/>
      <c r="HM73" s="359"/>
      <c r="HN73" s="339"/>
      <c r="HO73" s="360"/>
      <c r="HP73" s="361"/>
      <c r="HQ73" s="362"/>
      <c r="HR73" s="338"/>
      <c r="HS73" s="335">
        <f t="shared" si="596"/>
        <v>0</v>
      </c>
      <c r="HT73" s="108">
        <f>IFERROR(IF(EXACT(VLOOKUP(HL73,OFERTA_0,2,FALSE),HM73),1,0),0)</f>
        <v>0</v>
      </c>
      <c r="HU73" s="108">
        <f>IFERROR(IF(EXACT(VLOOKUP(HL73,OFERTA_0,3,FALSE),HN73),1,0),0)</f>
        <v>0</v>
      </c>
      <c r="HV73" s="108">
        <f>IFERROR(IF(EXACT(VLOOKUP(HL73,OFERTA_0,4,FALSE),HO73),1,0),0)</f>
        <v>0</v>
      </c>
      <c r="HW73" s="108">
        <f t="shared" si="597"/>
        <v>0</v>
      </c>
      <c r="HX73" s="108">
        <f t="shared" si="597"/>
        <v>0</v>
      </c>
      <c r="HY73" s="108">
        <f t="shared" si="598"/>
        <v>0</v>
      </c>
      <c r="HZ73" s="109">
        <f t="shared" si="599"/>
        <v>0</v>
      </c>
      <c r="IA73" s="110">
        <f t="shared" si="600"/>
        <v>0</v>
      </c>
      <c r="ID73" s="358"/>
      <c r="IE73" s="358"/>
      <c r="IF73" s="359"/>
      <c r="IG73" s="339"/>
      <c r="IH73" s="360"/>
      <c r="II73" s="361"/>
      <c r="IJ73" s="362"/>
      <c r="IK73" s="338"/>
      <c r="IL73" s="335">
        <f t="shared" si="601"/>
        <v>0</v>
      </c>
      <c r="IM73" s="108">
        <f>IFERROR(IF(EXACT(VLOOKUP(IE73,OFERTA_0,2,FALSE),IF73),1,0),0)</f>
        <v>0</v>
      </c>
      <c r="IN73" s="108">
        <f>IFERROR(IF(EXACT(VLOOKUP(IE73,OFERTA_0,3,FALSE),IG73),1,0),0)</f>
        <v>0</v>
      </c>
      <c r="IO73" s="108">
        <f>IFERROR(IF(EXACT(VLOOKUP(IE73,OFERTA_0,4,FALSE),IH73),1,0),0)</f>
        <v>0</v>
      </c>
      <c r="IP73" s="108">
        <f t="shared" si="602"/>
        <v>0</v>
      </c>
      <c r="IQ73" s="108">
        <f t="shared" si="602"/>
        <v>0</v>
      </c>
      <c r="IR73" s="108">
        <f t="shared" si="603"/>
        <v>0</v>
      </c>
      <c r="IS73" s="109">
        <f t="shared" si="604"/>
        <v>0</v>
      </c>
      <c r="IT73" s="110">
        <f t="shared" si="605"/>
        <v>0</v>
      </c>
      <c r="IV73" s="358"/>
      <c r="IW73" s="358"/>
      <c r="IX73" s="359"/>
      <c r="IY73" s="339"/>
      <c r="IZ73" s="360"/>
      <c r="JA73" s="361"/>
      <c r="JB73" s="362"/>
      <c r="JC73" s="338"/>
      <c r="JD73" s="338"/>
      <c r="JE73" s="335">
        <f t="shared" si="606"/>
        <v>0</v>
      </c>
      <c r="JF73" s="108">
        <f>IFERROR(IF(EXACT(VLOOKUP(IX73,OFERTA_0,2,FALSE),IY73),1,0),0)</f>
        <v>0</v>
      </c>
      <c r="JG73" s="108">
        <f>IFERROR(IF(EXACT(VLOOKUP(IX73,OFERTA_0,3,FALSE),IZ73),1,0),0)</f>
        <v>0</v>
      </c>
      <c r="JH73" s="108">
        <f>IFERROR(IF(EXACT(VLOOKUP(IX73,OFERTA_0,4,FALSE),JA73),1,0),0)</f>
        <v>0</v>
      </c>
      <c r="JI73" s="108">
        <f t="shared" si="607"/>
        <v>0</v>
      </c>
      <c r="JJ73" s="108">
        <f t="shared" si="607"/>
        <v>0</v>
      </c>
      <c r="JK73" s="108">
        <f t="shared" si="608"/>
        <v>0</v>
      </c>
      <c r="JL73" s="109">
        <f t="shared" si="609"/>
        <v>0</v>
      </c>
      <c r="JM73" s="110">
        <f t="shared" si="610"/>
        <v>0</v>
      </c>
    </row>
    <row r="74" spans="2:273" x14ac:dyDescent="0.25">
      <c r="B74" s="382"/>
      <c r="C74" s="436"/>
      <c r="D74" s="703" t="s">
        <v>346</v>
      </c>
      <c r="E74" s="704"/>
      <c r="F74" s="704"/>
      <c r="G74" s="704"/>
      <c r="H74" s="704"/>
      <c r="I74" s="704"/>
      <c r="J74" s="705"/>
      <c r="K74" s="418">
        <f>K73*19%</f>
        <v>0</v>
      </c>
      <c r="N74" s="382"/>
      <c r="O74" s="436"/>
      <c r="P74" s="703" t="s">
        <v>346</v>
      </c>
      <c r="Q74" s="704"/>
      <c r="R74" s="704"/>
      <c r="S74" s="704"/>
      <c r="T74" s="704"/>
      <c r="U74" s="704"/>
      <c r="V74" s="705"/>
      <c r="W74" s="418">
        <f>W73*19%</f>
        <v>1675800</v>
      </c>
      <c r="X74" s="696"/>
      <c r="Y74" s="697"/>
      <c r="Z74" s="697"/>
      <c r="AA74" s="697"/>
      <c r="AB74" s="697"/>
      <c r="AC74" s="697"/>
      <c r="AD74" s="697"/>
      <c r="AE74" s="697"/>
      <c r="AF74" s="697"/>
      <c r="AG74" s="697"/>
      <c r="AH74" s="697"/>
      <c r="AI74" s="698"/>
      <c r="AL74" s="467"/>
      <c r="AM74" s="519"/>
      <c r="AN74" s="728" t="s">
        <v>346</v>
      </c>
      <c r="AO74" s="726"/>
      <c r="AP74" s="726"/>
      <c r="AQ74" s="726"/>
      <c r="AR74" s="726"/>
      <c r="AS74" s="726"/>
      <c r="AT74" s="727"/>
      <c r="AU74" s="502">
        <f>AU73*19%</f>
        <v>282397.66499999998</v>
      </c>
      <c r="AV74" s="696"/>
      <c r="AW74" s="697"/>
      <c r="AX74" s="697"/>
      <c r="AY74" s="697"/>
      <c r="AZ74" s="697"/>
      <c r="BA74" s="697"/>
      <c r="BB74" s="697"/>
      <c r="BC74" s="697"/>
      <c r="BD74" s="697"/>
      <c r="BE74" s="697"/>
      <c r="BF74" s="697"/>
      <c r="BG74" s="698"/>
      <c r="BJ74" s="382"/>
      <c r="BK74" s="436"/>
      <c r="BL74" s="703" t="s">
        <v>346</v>
      </c>
      <c r="BM74" s="704"/>
      <c r="BN74" s="704"/>
      <c r="BO74" s="704"/>
      <c r="BP74" s="704"/>
      <c r="BQ74" s="704"/>
      <c r="BR74" s="705"/>
      <c r="BS74" s="418">
        <f>BS73*19%</f>
        <v>1231200</v>
      </c>
      <c r="BT74" s="696"/>
      <c r="BU74" s="697"/>
      <c r="BV74" s="697"/>
      <c r="BW74" s="697"/>
      <c r="BX74" s="697"/>
      <c r="BY74" s="697"/>
      <c r="BZ74" s="697"/>
      <c r="CA74" s="697"/>
      <c r="CB74" s="697"/>
      <c r="CC74" s="697"/>
      <c r="CD74" s="697"/>
      <c r="CE74" s="698"/>
      <c r="CH74" s="358"/>
      <c r="CI74" s="358"/>
      <c r="CJ74" s="359"/>
      <c r="CK74" s="339"/>
      <c r="CL74" s="360"/>
      <c r="CM74" s="361"/>
      <c r="CN74" s="362"/>
      <c r="CO74" s="338"/>
      <c r="CP74" s="335">
        <f t="shared" si="561"/>
        <v>0</v>
      </c>
      <c r="CQ74" s="108">
        <f>IFERROR(IF(EXACT(VLOOKUP(CI74,OFERTA_0,2,FALSE),CJ74),1,0),0)</f>
        <v>0</v>
      </c>
      <c r="CR74" s="108">
        <f>IFERROR(IF(EXACT(VLOOKUP(CI74,OFERTA_0,3,FALSE),CK74),1,0),0)</f>
        <v>0</v>
      </c>
      <c r="CS74" s="108">
        <f>IFERROR(IF(EXACT(VLOOKUP(CI74,OFERTA_0,4,FALSE),CL74),1,0),0)</f>
        <v>0</v>
      </c>
      <c r="CT74" s="108">
        <f t="shared" si="562"/>
        <v>0</v>
      </c>
      <c r="CU74" s="108">
        <f t="shared" si="562"/>
        <v>0</v>
      </c>
      <c r="CV74" s="108">
        <f t="shared" si="563"/>
        <v>0</v>
      </c>
      <c r="CW74" s="109">
        <f t="shared" si="564"/>
        <v>0</v>
      </c>
      <c r="CX74" s="110">
        <f t="shared" si="565"/>
        <v>0</v>
      </c>
      <c r="DA74" s="358"/>
      <c r="DB74" s="358"/>
      <c r="DC74" s="359"/>
      <c r="DD74" s="339"/>
      <c r="DE74" s="360"/>
      <c r="DF74" s="361"/>
      <c r="DG74" s="362"/>
      <c r="DH74" s="338"/>
      <c r="DI74" s="335">
        <f t="shared" si="566"/>
        <v>0</v>
      </c>
      <c r="DJ74" s="108">
        <f>IFERROR(IF(EXACT(VLOOKUP(DB74,OFERTA_0,2,FALSE),DC74),1,0),0)</f>
        <v>0</v>
      </c>
      <c r="DK74" s="108">
        <f>IFERROR(IF(EXACT(VLOOKUP(DB74,OFERTA_0,3,FALSE),DD74),1,0),0)</f>
        <v>0</v>
      </c>
      <c r="DL74" s="108">
        <f>IFERROR(IF(EXACT(VLOOKUP(DB74,OFERTA_0,4,FALSE),DE74),1,0),0)</f>
        <v>0</v>
      </c>
      <c r="DM74" s="108">
        <f t="shared" si="567"/>
        <v>0</v>
      </c>
      <c r="DN74" s="108">
        <f t="shared" si="567"/>
        <v>0</v>
      </c>
      <c r="DO74" s="108">
        <f t="shared" si="568"/>
        <v>0</v>
      </c>
      <c r="DP74" s="109">
        <f t="shared" si="569"/>
        <v>0</v>
      </c>
      <c r="DQ74" s="110">
        <f t="shared" si="570"/>
        <v>0</v>
      </c>
      <c r="DT74" s="358"/>
      <c r="DU74" s="358"/>
      <c r="DV74" s="359"/>
      <c r="DW74" s="339"/>
      <c r="DX74" s="360"/>
      <c r="DY74" s="361"/>
      <c r="DZ74" s="362"/>
      <c r="EA74" s="338"/>
      <c r="EB74" s="335">
        <f t="shared" si="571"/>
        <v>0</v>
      </c>
      <c r="EC74" s="108">
        <f>IFERROR(IF(EXACT(VLOOKUP(DU74,OFERTA_0,2,FALSE),DV74),1,0),0)</f>
        <v>0</v>
      </c>
      <c r="ED74" s="108">
        <f>IFERROR(IF(EXACT(VLOOKUP(DU74,OFERTA_0,3,FALSE),DW74),1,0),0)</f>
        <v>0</v>
      </c>
      <c r="EE74" s="108">
        <f>IFERROR(IF(EXACT(VLOOKUP(DU74,OFERTA_0,4,FALSE),DX74),1,0),0)</f>
        <v>0</v>
      </c>
      <c r="EF74" s="108">
        <f t="shared" si="572"/>
        <v>0</v>
      </c>
      <c r="EG74" s="108">
        <f t="shared" si="572"/>
        <v>0</v>
      </c>
      <c r="EH74" s="108">
        <f t="shared" si="573"/>
        <v>0</v>
      </c>
      <c r="EI74" s="109">
        <f t="shared" si="574"/>
        <v>0</v>
      </c>
      <c r="EJ74" s="110">
        <f t="shared" si="575"/>
        <v>0</v>
      </c>
      <c r="EM74" s="358"/>
      <c r="EN74" s="358"/>
      <c r="EO74" s="359"/>
      <c r="EP74" s="339"/>
      <c r="EQ74" s="360"/>
      <c r="ER74" s="361"/>
      <c r="ES74" s="362"/>
      <c r="ET74" s="338"/>
      <c r="EU74" s="335">
        <f t="shared" si="576"/>
        <v>0</v>
      </c>
      <c r="EV74" s="108">
        <f>IFERROR(IF(EXACT(VLOOKUP(EN74,OFERTA_0,2,FALSE),EO74),1,0),0)</f>
        <v>0</v>
      </c>
      <c r="EW74" s="108">
        <f>IFERROR(IF(EXACT(VLOOKUP(EN74,OFERTA_0,3,FALSE),EP74),1,0),0)</f>
        <v>0</v>
      </c>
      <c r="EX74" s="108">
        <f>IFERROR(IF(EXACT(VLOOKUP(EN74,OFERTA_0,4,FALSE),EQ74),1,0),0)</f>
        <v>0</v>
      </c>
      <c r="EY74" s="108">
        <f t="shared" si="577"/>
        <v>0</v>
      </c>
      <c r="EZ74" s="108">
        <f t="shared" si="577"/>
        <v>0</v>
      </c>
      <c r="FA74" s="108">
        <f t="shared" si="578"/>
        <v>0</v>
      </c>
      <c r="FB74" s="109">
        <f t="shared" si="579"/>
        <v>0</v>
      </c>
      <c r="FC74" s="110">
        <f t="shared" si="580"/>
        <v>0</v>
      </c>
      <c r="FF74" s="358"/>
      <c r="FG74" s="358"/>
      <c r="FH74" s="359"/>
      <c r="FI74" s="339"/>
      <c r="FJ74" s="360"/>
      <c r="FK74" s="361"/>
      <c r="FL74" s="362"/>
      <c r="FM74" s="338"/>
      <c r="FN74" s="335">
        <f t="shared" si="581"/>
        <v>0</v>
      </c>
      <c r="FO74" s="108">
        <f>IFERROR(IF(EXACT(VLOOKUP(FG74,OFERTA_0,2,FALSE),FH74),1,0),0)</f>
        <v>0</v>
      </c>
      <c r="FP74" s="108">
        <f>IFERROR(IF(EXACT(VLOOKUP(FG74,OFERTA_0,3,FALSE),FI74),1,0),0)</f>
        <v>0</v>
      </c>
      <c r="FQ74" s="108">
        <f>IFERROR(IF(EXACT(VLOOKUP(FG74,OFERTA_0,4,FALSE),FJ74),1,0),0)</f>
        <v>0</v>
      </c>
      <c r="FR74" s="108">
        <f t="shared" si="582"/>
        <v>0</v>
      </c>
      <c r="FS74" s="108">
        <f t="shared" si="582"/>
        <v>0</v>
      </c>
      <c r="FT74" s="108">
        <f t="shared" si="583"/>
        <v>0</v>
      </c>
      <c r="FU74" s="109">
        <f t="shared" si="584"/>
        <v>0</v>
      </c>
      <c r="FV74" s="110">
        <f t="shared" si="585"/>
        <v>0</v>
      </c>
      <c r="FY74" s="358"/>
      <c r="FZ74" s="358"/>
      <c r="GA74" s="359"/>
      <c r="GB74" s="339"/>
      <c r="GC74" s="360"/>
      <c r="GD74" s="361"/>
      <c r="GE74" s="362"/>
      <c r="GF74" s="338"/>
      <c r="GG74" s="335">
        <f t="shared" si="586"/>
        <v>0</v>
      </c>
      <c r="GH74" s="108">
        <f>IFERROR(IF(EXACT(VLOOKUP(FZ74,OFERTA_0,2,FALSE),GA74),1,0),0)</f>
        <v>0</v>
      </c>
      <c r="GI74" s="108">
        <f>IFERROR(IF(EXACT(VLOOKUP(FZ74,OFERTA_0,3,FALSE),GB74),1,0),0)</f>
        <v>0</v>
      </c>
      <c r="GJ74" s="108">
        <f>IFERROR(IF(EXACT(VLOOKUP(FZ74,OFERTA_0,4,FALSE),GC74),1,0),0)</f>
        <v>0</v>
      </c>
      <c r="GK74" s="108">
        <f t="shared" si="587"/>
        <v>0</v>
      </c>
      <c r="GL74" s="108">
        <f t="shared" si="587"/>
        <v>0</v>
      </c>
      <c r="GM74" s="108">
        <f t="shared" si="588"/>
        <v>0</v>
      </c>
      <c r="GN74" s="109">
        <f t="shared" si="589"/>
        <v>0</v>
      </c>
      <c r="GO74" s="110">
        <f t="shared" si="590"/>
        <v>0</v>
      </c>
      <c r="GR74" s="358"/>
      <c r="GS74" s="358"/>
      <c r="GT74" s="359"/>
      <c r="GU74" s="339"/>
      <c r="GV74" s="360"/>
      <c r="GW74" s="361"/>
      <c r="GX74" s="362"/>
      <c r="GY74" s="338"/>
      <c r="GZ74" s="335">
        <f t="shared" si="591"/>
        <v>0</v>
      </c>
      <c r="HA74" s="108">
        <f>IFERROR(IF(EXACT(VLOOKUP(GS74,OFERTA_0,2,FALSE),GT74),1,0),0)</f>
        <v>0</v>
      </c>
      <c r="HB74" s="108">
        <f>IFERROR(IF(EXACT(VLOOKUP(GS74,OFERTA_0,3,FALSE),GU74),1,0),0)</f>
        <v>0</v>
      </c>
      <c r="HC74" s="108">
        <f>IFERROR(IF(EXACT(VLOOKUP(GS74,OFERTA_0,4,FALSE),GV74),1,0),0)</f>
        <v>0</v>
      </c>
      <c r="HD74" s="108">
        <f t="shared" si="592"/>
        <v>0</v>
      </c>
      <c r="HE74" s="108">
        <f t="shared" si="592"/>
        <v>0</v>
      </c>
      <c r="HF74" s="108">
        <f t="shared" si="593"/>
        <v>0</v>
      </c>
      <c r="HG74" s="109">
        <f t="shared" si="594"/>
        <v>0</v>
      </c>
      <c r="HH74" s="110">
        <f t="shared" si="595"/>
        <v>0</v>
      </c>
      <c r="HK74" s="358"/>
      <c r="HL74" s="358"/>
      <c r="HM74" s="359"/>
      <c r="HN74" s="339"/>
      <c r="HO74" s="360"/>
      <c r="HP74" s="361"/>
      <c r="HQ74" s="362"/>
      <c r="HR74" s="338"/>
      <c r="HS74" s="335">
        <f t="shared" si="596"/>
        <v>0</v>
      </c>
      <c r="HT74" s="108">
        <f>IFERROR(IF(EXACT(VLOOKUP(HL74,OFERTA_0,2,FALSE),HM74),1,0),0)</f>
        <v>0</v>
      </c>
      <c r="HU74" s="108">
        <f>IFERROR(IF(EXACT(VLOOKUP(HL74,OFERTA_0,3,FALSE),HN74),1,0),0)</f>
        <v>0</v>
      </c>
      <c r="HV74" s="108">
        <f>IFERROR(IF(EXACT(VLOOKUP(HL74,OFERTA_0,4,FALSE),HO74),1,0),0)</f>
        <v>0</v>
      </c>
      <c r="HW74" s="108">
        <f t="shared" si="597"/>
        <v>0</v>
      </c>
      <c r="HX74" s="108">
        <f t="shared" si="597"/>
        <v>0</v>
      </c>
      <c r="HY74" s="108">
        <f t="shared" si="598"/>
        <v>0</v>
      </c>
      <c r="HZ74" s="109">
        <f t="shared" si="599"/>
        <v>0</v>
      </c>
      <c r="IA74" s="110">
        <f t="shared" si="600"/>
        <v>0</v>
      </c>
      <c r="ID74" s="358"/>
      <c r="IE74" s="358"/>
      <c r="IF74" s="359"/>
      <c r="IG74" s="339"/>
      <c r="IH74" s="360"/>
      <c r="II74" s="361"/>
      <c r="IJ74" s="362"/>
      <c r="IK74" s="338"/>
      <c r="IL74" s="335">
        <f t="shared" si="601"/>
        <v>0</v>
      </c>
      <c r="IM74" s="108">
        <f>IFERROR(IF(EXACT(VLOOKUP(IE74,OFERTA_0,2,FALSE),IF74),1,0),0)</f>
        <v>0</v>
      </c>
      <c r="IN74" s="108">
        <f>IFERROR(IF(EXACT(VLOOKUP(IE74,OFERTA_0,3,FALSE),IG74),1,0),0)</f>
        <v>0</v>
      </c>
      <c r="IO74" s="108">
        <f>IFERROR(IF(EXACT(VLOOKUP(IE74,OFERTA_0,4,FALSE),IH74),1,0),0)</f>
        <v>0</v>
      </c>
      <c r="IP74" s="108">
        <f t="shared" si="602"/>
        <v>0</v>
      </c>
      <c r="IQ74" s="108">
        <f t="shared" si="602"/>
        <v>0</v>
      </c>
      <c r="IR74" s="108">
        <f t="shared" si="603"/>
        <v>0</v>
      </c>
      <c r="IS74" s="109">
        <f t="shared" si="604"/>
        <v>0</v>
      </c>
      <c r="IT74" s="110">
        <f t="shared" si="605"/>
        <v>0</v>
      </c>
      <c r="IV74" s="358"/>
      <c r="IW74" s="358"/>
      <c r="IX74" s="359"/>
      <c r="IY74" s="339"/>
      <c r="IZ74" s="360"/>
      <c r="JA74" s="361"/>
      <c r="JB74" s="362"/>
      <c r="JC74" s="338"/>
      <c r="JD74" s="338"/>
      <c r="JE74" s="335">
        <f t="shared" si="606"/>
        <v>0</v>
      </c>
      <c r="JF74" s="108">
        <f>IFERROR(IF(EXACT(VLOOKUP(IX74,OFERTA_0,2,FALSE),IY74),1,0),0)</f>
        <v>0</v>
      </c>
      <c r="JG74" s="108">
        <f>IFERROR(IF(EXACT(VLOOKUP(IX74,OFERTA_0,3,FALSE),IZ74),1,0),0)</f>
        <v>0</v>
      </c>
      <c r="JH74" s="108">
        <f>IFERROR(IF(EXACT(VLOOKUP(IX74,OFERTA_0,4,FALSE),JA74),1,0),0)</f>
        <v>0</v>
      </c>
      <c r="JI74" s="108">
        <f t="shared" si="607"/>
        <v>0</v>
      </c>
      <c r="JJ74" s="108">
        <f t="shared" si="607"/>
        <v>0</v>
      </c>
      <c r="JK74" s="108">
        <f t="shared" si="608"/>
        <v>0</v>
      </c>
      <c r="JL74" s="109">
        <f t="shared" si="609"/>
        <v>0</v>
      </c>
      <c r="JM74" s="110">
        <f t="shared" si="610"/>
        <v>0</v>
      </c>
    </row>
    <row r="75" spans="2:273" x14ac:dyDescent="0.25">
      <c r="B75" s="382"/>
      <c r="C75" s="436"/>
      <c r="D75" s="703" t="s">
        <v>367</v>
      </c>
      <c r="E75" s="704"/>
      <c r="F75" s="704"/>
      <c r="G75" s="704"/>
      <c r="H75" s="704"/>
      <c r="I75" s="704"/>
      <c r="J75" s="705"/>
      <c r="K75" s="418">
        <f>K74+K73</f>
        <v>0</v>
      </c>
      <c r="N75" s="382"/>
      <c r="O75" s="436"/>
      <c r="P75" s="703" t="s">
        <v>367</v>
      </c>
      <c r="Q75" s="704"/>
      <c r="R75" s="704"/>
      <c r="S75" s="704"/>
      <c r="T75" s="704"/>
      <c r="U75" s="704"/>
      <c r="V75" s="705"/>
      <c r="W75" s="418">
        <f>W74+W73</f>
        <v>10495800</v>
      </c>
      <c r="X75" s="696"/>
      <c r="Y75" s="697"/>
      <c r="Z75" s="697"/>
      <c r="AA75" s="697"/>
      <c r="AB75" s="697"/>
      <c r="AC75" s="697"/>
      <c r="AD75" s="697"/>
      <c r="AE75" s="697"/>
      <c r="AF75" s="697"/>
      <c r="AG75" s="697"/>
      <c r="AH75" s="697"/>
      <c r="AI75" s="698"/>
      <c r="AL75" s="467"/>
      <c r="AM75" s="519"/>
      <c r="AN75" s="728" t="s">
        <v>367</v>
      </c>
      <c r="AO75" s="726"/>
      <c r="AP75" s="726"/>
      <c r="AQ75" s="726"/>
      <c r="AR75" s="726"/>
      <c r="AS75" s="726"/>
      <c r="AT75" s="727"/>
      <c r="AU75" s="502">
        <f>AU74+AU73</f>
        <v>1768701.165</v>
      </c>
      <c r="AV75" s="696"/>
      <c r="AW75" s="697"/>
      <c r="AX75" s="697"/>
      <c r="AY75" s="697"/>
      <c r="AZ75" s="697"/>
      <c r="BA75" s="697"/>
      <c r="BB75" s="697"/>
      <c r="BC75" s="697"/>
      <c r="BD75" s="697"/>
      <c r="BE75" s="697"/>
      <c r="BF75" s="697"/>
      <c r="BG75" s="698"/>
      <c r="BJ75" s="382"/>
      <c r="BK75" s="436"/>
      <c r="BL75" s="703" t="s">
        <v>367</v>
      </c>
      <c r="BM75" s="704"/>
      <c r="BN75" s="704"/>
      <c r="BO75" s="704"/>
      <c r="BP75" s="704"/>
      <c r="BQ75" s="704"/>
      <c r="BR75" s="705"/>
      <c r="BS75" s="418">
        <f>BS74+BS73</f>
        <v>7711200</v>
      </c>
      <c r="BT75" s="696"/>
      <c r="BU75" s="697"/>
      <c r="BV75" s="697"/>
      <c r="BW75" s="697"/>
      <c r="BX75" s="697"/>
      <c r="BY75" s="697"/>
      <c r="BZ75" s="697"/>
      <c r="CA75" s="697"/>
      <c r="CB75" s="697"/>
      <c r="CC75" s="697"/>
      <c r="CD75" s="697"/>
      <c r="CE75" s="698"/>
      <c r="CH75" s="340"/>
      <c r="CI75" s="340"/>
      <c r="CJ75" s="348"/>
      <c r="CK75" s="354"/>
      <c r="CL75" s="355"/>
      <c r="CM75" s="356"/>
      <c r="CN75" s="357"/>
      <c r="CO75" s="338"/>
      <c r="CP75" s="691"/>
      <c r="CQ75" s="691"/>
      <c r="CR75" s="691"/>
      <c r="CS75" s="691"/>
      <c r="CT75" s="691"/>
      <c r="CU75" s="691"/>
      <c r="CV75" s="691"/>
      <c r="CW75" s="691"/>
      <c r="CX75" s="692"/>
      <c r="DA75" s="340"/>
      <c r="DB75" s="340"/>
      <c r="DC75" s="348"/>
      <c r="DD75" s="354"/>
      <c r="DE75" s="355"/>
      <c r="DF75" s="356"/>
      <c r="DG75" s="357"/>
      <c r="DH75" s="338"/>
      <c r="DI75" s="691"/>
      <c r="DJ75" s="691"/>
      <c r="DK75" s="691"/>
      <c r="DL75" s="691"/>
      <c r="DM75" s="691"/>
      <c r="DN75" s="691"/>
      <c r="DO75" s="691"/>
      <c r="DP75" s="691"/>
      <c r="DQ75" s="692"/>
      <c r="DT75" s="340"/>
      <c r="DU75" s="340"/>
      <c r="DV75" s="348"/>
      <c r="DW75" s="354"/>
      <c r="DX75" s="355"/>
      <c r="DY75" s="356"/>
      <c r="DZ75" s="357"/>
      <c r="EA75" s="338"/>
      <c r="EB75" s="691"/>
      <c r="EC75" s="691"/>
      <c r="ED75" s="691"/>
      <c r="EE75" s="691"/>
      <c r="EF75" s="691"/>
      <c r="EG75" s="691"/>
      <c r="EH75" s="691"/>
      <c r="EI75" s="691"/>
      <c r="EJ75" s="692"/>
      <c r="EM75" s="340"/>
      <c r="EN75" s="340"/>
      <c r="EO75" s="348"/>
      <c r="EP75" s="354"/>
      <c r="EQ75" s="355"/>
      <c r="ER75" s="356"/>
      <c r="ES75" s="357"/>
      <c r="ET75" s="338"/>
      <c r="EU75" s="691"/>
      <c r="EV75" s="691"/>
      <c r="EW75" s="691"/>
      <c r="EX75" s="691"/>
      <c r="EY75" s="691"/>
      <c r="EZ75" s="691"/>
      <c r="FA75" s="691"/>
      <c r="FB75" s="691"/>
      <c r="FC75" s="692"/>
      <c r="FF75" s="340"/>
      <c r="FG75" s="340"/>
      <c r="FH75" s="348"/>
      <c r="FI75" s="354"/>
      <c r="FJ75" s="355"/>
      <c r="FK75" s="356"/>
      <c r="FL75" s="357"/>
      <c r="FM75" s="338"/>
      <c r="FN75" s="691"/>
      <c r="FO75" s="691"/>
      <c r="FP75" s="691"/>
      <c r="FQ75" s="691"/>
      <c r="FR75" s="691"/>
      <c r="FS75" s="691"/>
      <c r="FT75" s="691"/>
      <c r="FU75" s="691"/>
      <c r="FV75" s="692"/>
      <c r="FY75" s="340"/>
      <c r="FZ75" s="340"/>
      <c r="GA75" s="348"/>
      <c r="GB75" s="354"/>
      <c r="GC75" s="355"/>
      <c r="GD75" s="356"/>
      <c r="GE75" s="357"/>
      <c r="GF75" s="338"/>
      <c r="GG75" s="691"/>
      <c r="GH75" s="691"/>
      <c r="GI75" s="691"/>
      <c r="GJ75" s="691"/>
      <c r="GK75" s="691"/>
      <c r="GL75" s="691"/>
      <c r="GM75" s="691"/>
      <c r="GN75" s="691"/>
      <c r="GO75" s="692"/>
      <c r="GR75" s="340"/>
      <c r="GS75" s="340"/>
      <c r="GT75" s="348"/>
      <c r="GU75" s="354"/>
      <c r="GV75" s="355"/>
      <c r="GW75" s="356"/>
      <c r="GX75" s="357"/>
      <c r="GY75" s="338"/>
      <c r="GZ75" s="691"/>
      <c r="HA75" s="691"/>
      <c r="HB75" s="691"/>
      <c r="HC75" s="691"/>
      <c r="HD75" s="691"/>
      <c r="HE75" s="691"/>
      <c r="HF75" s="691"/>
      <c r="HG75" s="691"/>
      <c r="HH75" s="692"/>
      <c r="HK75" s="340"/>
      <c r="HL75" s="340"/>
      <c r="HM75" s="348"/>
      <c r="HN75" s="354"/>
      <c r="HO75" s="355"/>
      <c r="HP75" s="356"/>
      <c r="HQ75" s="357"/>
      <c r="HR75" s="338"/>
      <c r="HS75" s="691"/>
      <c r="HT75" s="691"/>
      <c r="HU75" s="691"/>
      <c r="HV75" s="691"/>
      <c r="HW75" s="691"/>
      <c r="HX75" s="691"/>
      <c r="HY75" s="691"/>
      <c r="HZ75" s="691"/>
      <c r="IA75" s="692"/>
      <c r="ID75" s="340"/>
      <c r="IE75" s="340"/>
      <c r="IF75" s="348"/>
      <c r="IG75" s="354"/>
      <c r="IH75" s="355"/>
      <c r="II75" s="356"/>
      <c r="IJ75" s="357"/>
      <c r="IK75" s="338"/>
      <c r="IL75" s="691"/>
      <c r="IM75" s="691"/>
      <c r="IN75" s="691"/>
      <c r="IO75" s="691"/>
      <c r="IP75" s="691"/>
      <c r="IQ75" s="691"/>
      <c r="IR75" s="691"/>
      <c r="IS75" s="691"/>
      <c r="IT75" s="692"/>
      <c r="IV75" s="340"/>
      <c r="IW75" s="340"/>
      <c r="IX75" s="348"/>
      <c r="IY75" s="354"/>
      <c r="IZ75" s="355"/>
      <c r="JA75" s="356"/>
      <c r="JB75" s="357"/>
      <c r="JC75" s="338"/>
      <c r="JD75" s="338"/>
      <c r="JE75" s="691"/>
      <c r="JF75" s="691"/>
      <c r="JG75" s="691"/>
      <c r="JH75" s="691"/>
      <c r="JI75" s="691"/>
      <c r="JJ75" s="691"/>
      <c r="JK75" s="691"/>
      <c r="JL75" s="691"/>
      <c r="JM75" s="692"/>
    </row>
    <row r="76" spans="2:273" x14ac:dyDescent="0.25">
      <c r="B76" s="382"/>
      <c r="C76" s="735" t="s">
        <v>368</v>
      </c>
      <c r="D76" s="736"/>
      <c r="E76" s="736"/>
      <c r="F76" s="736"/>
      <c r="G76" s="736"/>
      <c r="H76" s="736"/>
      <c r="I76" s="736"/>
      <c r="J76" s="737"/>
      <c r="K76" s="437">
        <f>K43+K61+K69+K75</f>
        <v>0</v>
      </c>
      <c r="N76" s="382"/>
      <c r="O76" s="735" t="s">
        <v>368</v>
      </c>
      <c r="P76" s="736"/>
      <c r="Q76" s="736"/>
      <c r="R76" s="736"/>
      <c r="S76" s="736"/>
      <c r="T76" s="736"/>
      <c r="U76" s="736"/>
      <c r="V76" s="737"/>
      <c r="W76" s="437">
        <f>W43+W61+W69+W75</f>
        <v>214919950</v>
      </c>
      <c r="X76" s="699"/>
      <c r="Y76" s="700"/>
      <c r="Z76" s="700"/>
      <c r="AA76" s="700"/>
      <c r="AB76" s="700"/>
      <c r="AC76" s="700"/>
      <c r="AD76" s="700"/>
      <c r="AE76" s="700"/>
      <c r="AF76" s="700"/>
      <c r="AG76" s="700"/>
      <c r="AH76" s="700"/>
      <c r="AI76" s="701"/>
      <c r="AL76" s="467"/>
      <c r="AM76" s="774" t="s">
        <v>368</v>
      </c>
      <c r="AN76" s="726"/>
      <c r="AO76" s="726"/>
      <c r="AP76" s="726"/>
      <c r="AQ76" s="726"/>
      <c r="AR76" s="726"/>
      <c r="AS76" s="726"/>
      <c r="AT76" s="727"/>
      <c r="AU76" s="520">
        <f>AU43+AU61+AU69+AU75</f>
        <v>199092427.35199997</v>
      </c>
      <c r="AV76" s="699"/>
      <c r="AW76" s="700"/>
      <c r="AX76" s="700"/>
      <c r="AY76" s="700"/>
      <c r="AZ76" s="700"/>
      <c r="BA76" s="700"/>
      <c r="BB76" s="700"/>
      <c r="BC76" s="700"/>
      <c r="BD76" s="700"/>
      <c r="BE76" s="700"/>
      <c r="BF76" s="700"/>
      <c r="BG76" s="701"/>
      <c r="BJ76" s="382"/>
      <c r="BK76" s="735" t="s">
        <v>368</v>
      </c>
      <c r="BL76" s="736"/>
      <c r="BM76" s="736"/>
      <c r="BN76" s="736"/>
      <c r="BO76" s="736"/>
      <c r="BP76" s="736"/>
      <c r="BQ76" s="736"/>
      <c r="BR76" s="737"/>
      <c r="BS76" s="437">
        <f>BS43+BS61+BS69+BS75</f>
        <v>210689500</v>
      </c>
      <c r="BT76" s="699"/>
      <c r="BU76" s="700"/>
      <c r="BV76" s="700"/>
      <c r="BW76" s="700"/>
      <c r="BX76" s="700"/>
      <c r="BY76" s="700"/>
      <c r="BZ76" s="700"/>
      <c r="CA76" s="700"/>
      <c r="CB76" s="700"/>
      <c r="CC76" s="700"/>
      <c r="CD76" s="700"/>
      <c r="CE76" s="701"/>
      <c r="CH76" s="358"/>
      <c r="CI76" s="358"/>
      <c r="CJ76" s="359"/>
      <c r="CK76" s="339"/>
      <c r="CL76" s="360"/>
      <c r="CM76" s="361"/>
      <c r="CN76" s="362"/>
      <c r="CO76" s="338"/>
      <c r="CP76" s="335">
        <f t="shared" ref="CP76:CP80" si="611">IFERROR(IF(EXACT(VLOOKUP(CI76,OFERTA_0,1,FALSE),CI76),1,0),0)</f>
        <v>0</v>
      </c>
      <c r="CQ76" s="108">
        <f>IFERROR(IF(EXACT(VLOOKUP(CI76,OFERTA_0,2,FALSE),CJ76),1,0),0)</f>
        <v>0</v>
      </c>
      <c r="CR76" s="108">
        <f>IFERROR(IF(EXACT(VLOOKUP(CI76,OFERTA_0,3,FALSE),CK76),1,0),0)</f>
        <v>0</v>
      </c>
      <c r="CS76" s="108">
        <f>IFERROR(IF(EXACT(VLOOKUP(CI76,OFERTA_0,4,FALSE),CL76),1,0),0)</f>
        <v>0</v>
      </c>
      <c r="CT76" s="108">
        <f t="shared" ref="CT76:CU80" si="612">IFERROR(IF(CM76&lt;=0,0,1),0)</f>
        <v>0</v>
      </c>
      <c r="CU76" s="108">
        <f t="shared" si="612"/>
        <v>0</v>
      </c>
      <c r="CV76" s="108">
        <f t="shared" ref="CV76:CV80" si="613">PRODUCT(CP76:CU76)</f>
        <v>0</v>
      </c>
      <c r="CW76" s="109">
        <f t="shared" ref="CW76:CW80" si="614">ROUND(CN76,0)</f>
        <v>0</v>
      </c>
      <c r="CX76" s="110">
        <f t="shared" ref="CX76:CX80" si="615">CN76-CW76</f>
        <v>0</v>
      </c>
      <c r="DA76" s="358"/>
      <c r="DB76" s="358"/>
      <c r="DC76" s="359"/>
      <c r="DD76" s="339"/>
      <c r="DE76" s="360"/>
      <c r="DF76" s="361"/>
      <c r="DG76" s="362"/>
      <c r="DH76" s="338"/>
      <c r="DI76" s="335">
        <f t="shared" ref="DI76:DI80" si="616">IFERROR(IF(EXACT(VLOOKUP(DB76,OFERTA_0,1,FALSE),DB76),1,0),0)</f>
        <v>0</v>
      </c>
      <c r="DJ76" s="108">
        <f>IFERROR(IF(EXACT(VLOOKUP(DB76,OFERTA_0,2,FALSE),DC76),1,0),0)</f>
        <v>0</v>
      </c>
      <c r="DK76" s="108">
        <f>IFERROR(IF(EXACT(VLOOKUP(DB76,OFERTA_0,3,FALSE),DD76),1,0),0)</f>
        <v>0</v>
      </c>
      <c r="DL76" s="108">
        <f>IFERROR(IF(EXACT(VLOOKUP(DB76,OFERTA_0,4,FALSE),DE76),1,0),0)</f>
        <v>0</v>
      </c>
      <c r="DM76" s="108">
        <f t="shared" ref="DM76:DN80" si="617">IFERROR(IF(DF76&lt;=0,0,1),0)</f>
        <v>0</v>
      </c>
      <c r="DN76" s="108">
        <f t="shared" si="617"/>
        <v>0</v>
      </c>
      <c r="DO76" s="108">
        <f t="shared" ref="DO76:DO80" si="618">PRODUCT(DI76:DN76)</f>
        <v>0</v>
      </c>
      <c r="DP76" s="109">
        <f t="shared" ref="DP76:DP80" si="619">ROUND(DG76,0)</f>
        <v>0</v>
      </c>
      <c r="DQ76" s="110">
        <f t="shared" ref="DQ76:DQ80" si="620">DG76-DP76</f>
        <v>0</v>
      </c>
      <c r="DT76" s="358"/>
      <c r="DU76" s="358"/>
      <c r="DV76" s="359"/>
      <c r="DW76" s="339"/>
      <c r="DX76" s="360"/>
      <c r="DY76" s="361"/>
      <c r="DZ76" s="362"/>
      <c r="EA76" s="338"/>
      <c r="EB76" s="335">
        <f t="shared" ref="EB76:EB80" si="621">IFERROR(IF(EXACT(VLOOKUP(DU76,OFERTA_0,1,FALSE),DU76),1,0),0)</f>
        <v>0</v>
      </c>
      <c r="EC76" s="108">
        <f>IFERROR(IF(EXACT(VLOOKUP(DU76,OFERTA_0,2,FALSE),DV76),1,0),0)</f>
        <v>0</v>
      </c>
      <c r="ED76" s="108">
        <f>IFERROR(IF(EXACT(VLOOKUP(DU76,OFERTA_0,3,FALSE),DW76),1,0),0)</f>
        <v>0</v>
      </c>
      <c r="EE76" s="108">
        <f>IFERROR(IF(EXACT(VLOOKUP(DU76,OFERTA_0,4,FALSE),DX76),1,0),0)</f>
        <v>0</v>
      </c>
      <c r="EF76" s="108">
        <f t="shared" ref="EF76:EG80" si="622">IFERROR(IF(DY76&lt;=0,0,1),0)</f>
        <v>0</v>
      </c>
      <c r="EG76" s="108">
        <f t="shared" si="622"/>
        <v>0</v>
      </c>
      <c r="EH76" s="108">
        <f t="shared" ref="EH76:EH80" si="623">PRODUCT(EB76:EG76)</f>
        <v>0</v>
      </c>
      <c r="EI76" s="109">
        <f t="shared" ref="EI76:EI80" si="624">ROUND(DZ76,0)</f>
        <v>0</v>
      </c>
      <c r="EJ76" s="110">
        <f t="shared" ref="EJ76:EJ80" si="625">DZ76-EI76</f>
        <v>0</v>
      </c>
      <c r="EM76" s="358"/>
      <c r="EN76" s="358"/>
      <c r="EO76" s="359"/>
      <c r="EP76" s="339"/>
      <c r="EQ76" s="360"/>
      <c r="ER76" s="361"/>
      <c r="ES76" s="362"/>
      <c r="ET76" s="338"/>
      <c r="EU76" s="335">
        <f t="shared" ref="EU76:EU80" si="626">IFERROR(IF(EXACT(VLOOKUP(EN76,OFERTA_0,1,FALSE),EN76),1,0),0)</f>
        <v>0</v>
      </c>
      <c r="EV76" s="108">
        <f>IFERROR(IF(EXACT(VLOOKUP(EN76,OFERTA_0,2,FALSE),EO76),1,0),0)</f>
        <v>0</v>
      </c>
      <c r="EW76" s="108">
        <f>IFERROR(IF(EXACT(VLOOKUP(EN76,OFERTA_0,3,FALSE),EP76),1,0),0)</f>
        <v>0</v>
      </c>
      <c r="EX76" s="108">
        <f>IFERROR(IF(EXACT(VLOOKUP(EN76,OFERTA_0,4,FALSE),EQ76),1,0),0)</f>
        <v>0</v>
      </c>
      <c r="EY76" s="108">
        <f t="shared" ref="EY76:EZ80" si="627">IFERROR(IF(ER76&lt;=0,0,1),0)</f>
        <v>0</v>
      </c>
      <c r="EZ76" s="108">
        <f t="shared" si="627"/>
        <v>0</v>
      </c>
      <c r="FA76" s="108">
        <f t="shared" ref="FA76:FA80" si="628">PRODUCT(EU76:EZ76)</f>
        <v>0</v>
      </c>
      <c r="FB76" s="109">
        <f t="shared" ref="FB76:FB80" si="629">ROUND(ES76,0)</f>
        <v>0</v>
      </c>
      <c r="FC76" s="110">
        <f t="shared" ref="FC76:FC80" si="630">ES76-FB76</f>
        <v>0</v>
      </c>
      <c r="FF76" s="358"/>
      <c r="FG76" s="358"/>
      <c r="FH76" s="359"/>
      <c r="FI76" s="339"/>
      <c r="FJ76" s="360"/>
      <c r="FK76" s="361"/>
      <c r="FL76" s="362"/>
      <c r="FM76" s="338"/>
      <c r="FN76" s="335">
        <f t="shared" ref="FN76:FN80" si="631">IFERROR(IF(EXACT(VLOOKUP(FG76,OFERTA_0,1,FALSE),FG76),1,0),0)</f>
        <v>0</v>
      </c>
      <c r="FO76" s="108">
        <f>IFERROR(IF(EXACT(VLOOKUP(FG76,OFERTA_0,2,FALSE),FH76),1,0),0)</f>
        <v>0</v>
      </c>
      <c r="FP76" s="108">
        <f>IFERROR(IF(EXACT(VLOOKUP(FG76,OFERTA_0,3,FALSE),FI76),1,0),0)</f>
        <v>0</v>
      </c>
      <c r="FQ76" s="108">
        <f>IFERROR(IF(EXACT(VLOOKUP(FG76,OFERTA_0,4,FALSE),FJ76),1,0),0)</f>
        <v>0</v>
      </c>
      <c r="FR76" s="108">
        <f t="shared" ref="FR76:FS80" si="632">IFERROR(IF(FK76&lt;=0,0,1),0)</f>
        <v>0</v>
      </c>
      <c r="FS76" s="108">
        <f t="shared" si="632"/>
        <v>0</v>
      </c>
      <c r="FT76" s="108">
        <f t="shared" ref="FT76:FT80" si="633">PRODUCT(FN76:FS76)</f>
        <v>0</v>
      </c>
      <c r="FU76" s="109">
        <f t="shared" ref="FU76:FU80" si="634">ROUND(FL76,0)</f>
        <v>0</v>
      </c>
      <c r="FV76" s="110">
        <f t="shared" ref="FV76:FV80" si="635">FL76-FU76</f>
        <v>0</v>
      </c>
      <c r="FY76" s="358"/>
      <c r="FZ76" s="358"/>
      <c r="GA76" s="359"/>
      <c r="GB76" s="339"/>
      <c r="GC76" s="360"/>
      <c r="GD76" s="361"/>
      <c r="GE76" s="362"/>
      <c r="GF76" s="338"/>
      <c r="GG76" s="335">
        <f t="shared" ref="GG76:GG80" si="636">IFERROR(IF(EXACT(VLOOKUP(FZ76,OFERTA_0,1,FALSE),FZ76),1,0),0)</f>
        <v>0</v>
      </c>
      <c r="GH76" s="108">
        <f>IFERROR(IF(EXACT(VLOOKUP(FZ76,OFERTA_0,2,FALSE),GA76),1,0),0)</f>
        <v>0</v>
      </c>
      <c r="GI76" s="108">
        <f>IFERROR(IF(EXACT(VLOOKUP(FZ76,OFERTA_0,3,FALSE),GB76),1,0),0)</f>
        <v>0</v>
      </c>
      <c r="GJ76" s="108">
        <f>IFERROR(IF(EXACT(VLOOKUP(FZ76,OFERTA_0,4,FALSE),GC76),1,0),0)</f>
        <v>0</v>
      </c>
      <c r="GK76" s="108">
        <f t="shared" ref="GK76:GL80" si="637">IFERROR(IF(GD76&lt;=0,0,1),0)</f>
        <v>0</v>
      </c>
      <c r="GL76" s="108">
        <f t="shared" si="637"/>
        <v>0</v>
      </c>
      <c r="GM76" s="108">
        <f t="shared" ref="GM76:GM80" si="638">PRODUCT(GG76:GL76)</f>
        <v>0</v>
      </c>
      <c r="GN76" s="109">
        <f t="shared" ref="GN76:GN80" si="639">ROUND(GE76,0)</f>
        <v>0</v>
      </c>
      <c r="GO76" s="110">
        <f t="shared" ref="GO76:GO80" si="640">GE76-GN76</f>
        <v>0</v>
      </c>
      <c r="GR76" s="358"/>
      <c r="GS76" s="358"/>
      <c r="GT76" s="359"/>
      <c r="GU76" s="339"/>
      <c r="GV76" s="360"/>
      <c r="GW76" s="361"/>
      <c r="GX76" s="362"/>
      <c r="GY76" s="338"/>
      <c r="GZ76" s="335">
        <f t="shared" ref="GZ76:GZ80" si="641">IFERROR(IF(EXACT(VLOOKUP(GS76,OFERTA_0,1,FALSE),GS76),1,0),0)</f>
        <v>0</v>
      </c>
      <c r="HA76" s="108">
        <f>IFERROR(IF(EXACT(VLOOKUP(GS76,OFERTA_0,2,FALSE),GT76),1,0),0)</f>
        <v>0</v>
      </c>
      <c r="HB76" s="108">
        <f>IFERROR(IF(EXACT(VLOOKUP(GS76,OFERTA_0,3,FALSE),GU76),1,0),0)</f>
        <v>0</v>
      </c>
      <c r="HC76" s="108">
        <f>IFERROR(IF(EXACT(VLOOKUP(GS76,OFERTA_0,4,FALSE),GV76),1,0),0)</f>
        <v>0</v>
      </c>
      <c r="HD76" s="108">
        <f t="shared" ref="HD76:HE80" si="642">IFERROR(IF(GW76&lt;=0,0,1),0)</f>
        <v>0</v>
      </c>
      <c r="HE76" s="108">
        <f t="shared" si="642"/>
        <v>0</v>
      </c>
      <c r="HF76" s="108">
        <f t="shared" ref="HF76:HF80" si="643">PRODUCT(GZ76:HE76)</f>
        <v>0</v>
      </c>
      <c r="HG76" s="109">
        <f t="shared" ref="HG76:HG80" si="644">ROUND(GX76,0)</f>
        <v>0</v>
      </c>
      <c r="HH76" s="110">
        <f t="shared" ref="HH76:HH80" si="645">GX76-HG76</f>
        <v>0</v>
      </c>
      <c r="HK76" s="358"/>
      <c r="HL76" s="358"/>
      <c r="HM76" s="359"/>
      <c r="HN76" s="339"/>
      <c r="HO76" s="360"/>
      <c r="HP76" s="361"/>
      <c r="HQ76" s="362"/>
      <c r="HR76" s="338"/>
      <c r="HS76" s="335">
        <f t="shared" ref="HS76:HS80" si="646">IFERROR(IF(EXACT(VLOOKUP(HL76,OFERTA_0,1,FALSE),HL76),1,0),0)</f>
        <v>0</v>
      </c>
      <c r="HT76" s="108">
        <f>IFERROR(IF(EXACT(VLOOKUP(HL76,OFERTA_0,2,FALSE),HM76),1,0),0)</f>
        <v>0</v>
      </c>
      <c r="HU76" s="108">
        <f>IFERROR(IF(EXACT(VLOOKUP(HL76,OFERTA_0,3,FALSE),HN76),1,0),0)</f>
        <v>0</v>
      </c>
      <c r="HV76" s="108">
        <f>IFERROR(IF(EXACT(VLOOKUP(HL76,OFERTA_0,4,FALSE),HO76),1,0),0)</f>
        <v>0</v>
      </c>
      <c r="HW76" s="108">
        <f t="shared" ref="HW76:HX80" si="647">IFERROR(IF(HP76&lt;=0,0,1),0)</f>
        <v>0</v>
      </c>
      <c r="HX76" s="108">
        <f t="shared" si="647"/>
        <v>0</v>
      </c>
      <c r="HY76" s="108">
        <f t="shared" ref="HY76:HY80" si="648">PRODUCT(HS76:HX76)</f>
        <v>0</v>
      </c>
      <c r="HZ76" s="109">
        <f t="shared" ref="HZ76:HZ80" si="649">ROUND(HQ76,0)</f>
        <v>0</v>
      </c>
      <c r="IA76" s="110">
        <f t="shared" ref="IA76:IA80" si="650">HQ76-HZ76</f>
        <v>0</v>
      </c>
      <c r="ID76" s="358"/>
      <c r="IE76" s="358"/>
      <c r="IF76" s="359"/>
      <c r="IG76" s="339"/>
      <c r="IH76" s="360"/>
      <c r="II76" s="361"/>
      <c r="IJ76" s="362"/>
      <c r="IK76" s="338"/>
      <c r="IL76" s="335">
        <f t="shared" ref="IL76:IL80" si="651">IFERROR(IF(EXACT(VLOOKUP(IE76,OFERTA_0,1,FALSE),IE76),1,0),0)</f>
        <v>0</v>
      </c>
      <c r="IM76" s="108">
        <f>IFERROR(IF(EXACT(VLOOKUP(IE76,OFERTA_0,2,FALSE),IF76),1,0),0)</f>
        <v>0</v>
      </c>
      <c r="IN76" s="108">
        <f>IFERROR(IF(EXACT(VLOOKUP(IE76,OFERTA_0,3,FALSE),IG76),1,0),0)</f>
        <v>0</v>
      </c>
      <c r="IO76" s="108">
        <f>IFERROR(IF(EXACT(VLOOKUP(IE76,OFERTA_0,4,FALSE),IH76),1,0),0)</f>
        <v>0</v>
      </c>
      <c r="IP76" s="108">
        <f t="shared" ref="IP76:IQ80" si="652">IFERROR(IF(II76&lt;=0,0,1),0)</f>
        <v>0</v>
      </c>
      <c r="IQ76" s="108">
        <f t="shared" si="652"/>
        <v>0</v>
      </c>
      <c r="IR76" s="108">
        <f t="shared" ref="IR76:IR80" si="653">PRODUCT(IL76:IQ76)</f>
        <v>0</v>
      </c>
      <c r="IS76" s="109">
        <f t="shared" ref="IS76:IS80" si="654">ROUND(IJ76,0)</f>
        <v>0</v>
      </c>
      <c r="IT76" s="110">
        <f t="shared" ref="IT76:IT80" si="655">IJ76-IS76</f>
        <v>0</v>
      </c>
      <c r="IV76" s="358"/>
      <c r="IW76" s="358"/>
      <c r="IX76" s="359"/>
      <c r="IY76" s="339"/>
      <c r="IZ76" s="360"/>
      <c r="JA76" s="361"/>
      <c r="JB76" s="362"/>
      <c r="JC76" s="338"/>
      <c r="JD76" s="338"/>
      <c r="JE76" s="335">
        <f t="shared" ref="JE76:JE80" si="656">IFERROR(IF(EXACT(VLOOKUP(IX76,OFERTA_0,1,FALSE),IX76),1,0),0)</f>
        <v>0</v>
      </c>
      <c r="JF76" s="108">
        <f>IFERROR(IF(EXACT(VLOOKUP(IX76,OFERTA_0,2,FALSE),IY76),1,0),0)</f>
        <v>0</v>
      </c>
      <c r="JG76" s="108">
        <f>IFERROR(IF(EXACT(VLOOKUP(IX76,OFERTA_0,3,FALSE),IZ76),1,0),0)</f>
        <v>0</v>
      </c>
      <c r="JH76" s="108">
        <f>IFERROR(IF(EXACT(VLOOKUP(IX76,OFERTA_0,4,FALSE),JA76),1,0),0)</f>
        <v>0</v>
      </c>
      <c r="JI76" s="108">
        <f t="shared" ref="JI76:JJ80" si="657">IFERROR(IF(JB76&lt;=0,0,1),0)</f>
        <v>0</v>
      </c>
      <c r="JJ76" s="108">
        <f t="shared" si="657"/>
        <v>0</v>
      </c>
      <c r="JK76" s="108">
        <f t="shared" ref="JK76:JK80" si="658">PRODUCT(JE76:JJ76)</f>
        <v>0</v>
      </c>
      <c r="JL76" s="109">
        <f t="shared" ref="JL76:JL80" si="659">ROUND(JC76,0)</f>
        <v>0</v>
      </c>
      <c r="JM76" s="110">
        <f t="shared" ref="JM76:JM80" si="660">JC76-JL76</f>
        <v>0</v>
      </c>
    </row>
    <row r="77" spans="2:273" hidden="1" x14ac:dyDescent="0.25">
      <c r="B77" s="358"/>
      <c r="C77" s="358"/>
      <c r="D77" s="359"/>
      <c r="E77" s="339"/>
      <c r="F77" s="439"/>
      <c r="G77" s="361"/>
      <c r="H77" s="361"/>
      <c r="I77" s="361"/>
      <c r="J77" s="362"/>
      <c r="K77" s="338"/>
      <c r="N77" s="358"/>
      <c r="O77" s="358"/>
      <c r="P77" s="359"/>
      <c r="Q77" s="339"/>
      <c r="R77" s="439"/>
      <c r="S77" s="361"/>
      <c r="T77" s="361"/>
      <c r="U77" s="361"/>
      <c r="V77" s="362"/>
      <c r="W77" s="338"/>
      <c r="X77" s="335">
        <f t="shared" ref="X77:X80" si="661">IFERROR(IF(EXACT(VLOOKUP(O77,OFERTA_0,1,FALSE),O77),1,0),0)</f>
        <v>0</v>
      </c>
      <c r="Y77" s="335"/>
      <c r="Z77" s="335"/>
      <c r="AA77" s="108">
        <f>IFERROR(IF(EXACT(VLOOKUP(O77,OFERTA_0,2,FALSE),P77),1,0),0)</f>
        <v>0</v>
      </c>
      <c r="AB77" s="108"/>
      <c r="AC77" s="108">
        <f>IFERROR(IF(EXACT(VLOOKUP(O77,OFERTA_0,3,FALSE),Q77),1,0),0)</f>
        <v>0</v>
      </c>
      <c r="AD77" s="108">
        <f>IFERROR(IF(EXACT(VLOOKUP(O77,OFERTA_0,4,FALSE),R77),1,0),0)</f>
        <v>0</v>
      </c>
      <c r="AE77" s="108">
        <f>IFERROR(IF(S77&lt;=0,0,1),0)</f>
        <v>0</v>
      </c>
      <c r="AF77" s="108">
        <f>IFERROR(IF(V77&lt;=0,0,1),0)</f>
        <v>0</v>
      </c>
      <c r="AG77" s="108">
        <f>PRODUCT(X77:AF77)</f>
        <v>0</v>
      </c>
      <c r="AH77" s="109">
        <f>ROUND(V77,0)</f>
        <v>0</v>
      </c>
      <c r="AI77" s="110">
        <f>V77-AH77</f>
        <v>0</v>
      </c>
      <c r="AL77" s="358"/>
      <c r="AM77" s="358"/>
      <c r="AN77" s="359"/>
      <c r="AO77" s="339"/>
      <c r="AP77" s="439"/>
      <c r="AQ77" s="361"/>
      <c r="AR77" s="361"/>
      <c r="AS77" s="361"/>
      <c r="AT77" s="362"/>
      <c r="AU77" s="338"/>
      <c r="AV77" s="335">
        <f t="shared" ref="AV77:AV80" si="662">IFERROR(IF(EXACT(VLOOKUP(AM77,OFERTA_0,1,FALSE),AM77),1,0),0)</f>
        <v>0</v>
      </c>
      <c r="AW77" s="335"/>
      <c r="AX77" s="335"/>
      <c r="AY77" s="335"/>
      <c r="AZ77" s="108">
        <f>IFERROR(IF(EXACT(VLOOKUP(AM77,OFERTA_0,2,FALSE),AN77),1,0),0)</f>
        <v>0</v>
      </c>
      <c r="BA77" s="108">
        <f>IFERROR(IF(EXACT(VLOOKUP(AM77,OFERTA_0,3,FALSE),AO77),1,0),0)</f>
        <v>0</v>
      </c>
      <c r="BB77" s="108">
        <f>IFERROR(IF(EXACT(VLOOKUP(AM77,OFERTA_0,4,FALSE),AP77),1,0),0)</f>
        <v>0</v>
      </c>
      <c r="BC77" s="108">
        <f>IFERROR(IF(AQ77&lt;=0,0,1),0)</f>
        <v>0</v>
      </c>
      <c r="BD77" s="108">
        <f t="shared" ref="BD77:BD80" si="663">IFERROR(IF(AT77&lt;=0,0,1),0)</f>
        <v>0</v>
      </c>
      <c r="BE77" s="108">
        <f t="shared" ref="BE77:BE80" si="664">PRODUCT(AV77:BD77)</f>
        <v>0</v>
      </c>
      <c r="BF77" s="109">
        <f t="shared" ref="BF77:BF80" si="665">ROUND(AT77,0)</f>
        <v>0</v>
      </c>
      <c r="BG77" s="110">
        <f t="shared" ref="BG77:BG80" si="666">AT77-BF77</f>
        <v>0</v>
      </c>
      <c r="BJ77" s="358"/>
      <c r="BK77" s="358"/>
      <c r="BL77" s="359"/>
      <c r="BM77" s="339"/>
      <c r="BN77" s="439"/>
      <c r="BO77" s="368"/>
      <c r="BP77" s="368"/>
      <c r="BQ77" s="368"/>
      <c r="BR77" s="369"/>
      <c r="BS77" s="338"/>
      <c r="BT77" s="335">
        <f t="shared" ref="BT77:BT80" si="667">IFERROR(IF(EXACT(VLOOKUP(BK77,OFERTA_0,1,FALSE),BK77),1,0),0)</f>
        <v>0</v>
      </c>
      <c r="BU77" s="335"/>
      <c r="BV77" s="335"/>
      <c r="BW77" s="335"/>
      <c r="BX77" s="108">
        <f>IFERROR(IF(EXACT(VLOOKUP(BK77,OFERTA_0,2,FALSE),BL77),1,0),0)</f>
        <v>0</v>
      </c>
      <c r="BY77" s="108">
        <f>IFERROR(IF(EXACT(VLOOKUP(BK77,OFERTA_0,3,FALSE),BM77),1,0),0)</f>
        <v>0</v>
      </c>
      <c r="BZ77" s="108">
        <f>IFERROR(IF(EXACT(VLOOKUP(BK77,OFERTA_0,4,FALSE),BN77),1,0),0)</f>
        <v>0</v>
      </c>
      <c r="CA77" s="108">
        <f>IFERROR(IF(BO77&lt;=0,0,1),0)</f>
        <v>0</v>
      </c>
      <c r="CB77" s="108">
        <f t="shared" ref="CB77:CB80" si="668">IFERROR(IF(BR77&lt;=0,0,1),0)</f>
        <v>0</v>
      </c>
      <c r="CC77" s="108">
        <f t="shared" ref="CC77:CC80" si="669">PRODUCT(BT77:CB77)</f>
        <v>0</v>
      </c>
      <c r="CD77" s="109">
        <f t="shared" ref="CD77:CD80" si="670">ROUND(BR77,0)</f>
        <v>0</v>
      </c>
      <c r="CE77" s="110">
        <f t="shared" ref="CE77:CE80" si="671">BR77-CD77</f>
        <v>0</v>
      </c>
      <c r="CH77" s="358"/>
      <c r="CI77" s="358"/>
      <c r="CJ77" s="359"/>
      <c r="CK77" s="339"/>
      <c r="CL77" s="360"/>
      <c r="CM77" s="361"/>
      <c r="CN77" s="362"/>
      <c r="CO77" s="338"/>
      <c r="CP77" s="335">
        <f t="shared" si="611"/>
        <v>0</v>
      </c>
      <c r="CQ77" s="108">
        <f>IFERROR(IF(EXACT(VLOOKUP(CI77,OFERTA_0,2,FALSE),CJ77),1,0),0)</f>
        <v>0</v>
      </c>
      <c r="CR77" s="108">
        <f>IFERROR(IF(EXACT(VLOOKUP(CI77,OFERTA_0,3,FALSE),CK77),1,0),0)</f>
        <v>0</v>
      </c>
      <c r="CS77" s="108">
        <f>IFERROR(IF(EXACT(VLOOKUP(CI77,OFERTA_0,4,FALSE),CL77),1,0),0)</f>
        <v>0</v>
      </c>
      <c r="CT77" s="108">
        <f t="shared" si="612"/>
        <v>0</v>
      </c>
      <c r="CU77" s="108">
        <f t="shared" si="612"/>
        <v>0</v>
      </c>
      <c r="CV77" s="108">
        <f t="shared" si="613"/>
        <v>0</v>
      </c>
      <c r="CW77" s="109">
        <f t="shared" si="614"/>
        <v>0</v>
      </c>
      <c r="CX77" s="110">
        <f t="shared" si="615"/>
        <v>0</v>
      </c>
      <c r="DA77" s="358"/>
      <c r="DB77" s="358"/>
      <c r="DC77" s="359"/>
      <c r="DD77" s="339"/>
      <c r="DE77" s="360"/>
      <c r="DF77" s="361"/>
      <c r="DG77" s="362"/>
      <c r="DH77" s="338"/>
      <c r="DI77" s="335">
        <f t="shared" si="616"/>
        <v>0</v>
      </c>
      <c r="DJ77" s="108">
        <f>IFERROR(IF(EXACT(VLOOKUP(DB77,OFERTA_0,2,FALSE),DC77),1,0),0)</f>
        <v>0</v>
      </c>
      <c r="DK77" s="108">
        <f>IFERROR(IF(EXACT(VLOOKUP(DB77,OFERTA_0,3,FALSE),DD77),1,0),0)</f>
        <v>0</v>
      </c>
      <c r="DL77" s="108">
        <f>IFERROR(IF(EXACT(VLOOKUP(DB77,OFERTA_0,4,FALSE),DE77),1,0),0)</f>
        <v>0</v>
      </c>
      <c r="DM77" s="108">
        <f t="shared" si="617"/>
        <v>0</v>
      </c>
      <c r="DN77" s="108">
        <f t="shared" si="617"/>
        <v>0</v>
      </c>
      <c r="DO77" s="108">
        <f t="shared" si="618"/>
        <v>0</v>
      </c>
      <c r="DP77" s="109">
        <f t="shared" si="619"/>
        <v>0</v>
      </c>
      <c r="DQ77" s="110">
        <f t="shared" si="620"/>
        <v>0</v>
      </c>
      <c r="DT77" s="358"/>
      <c r="DU77" s="358"/>
      <c r="DV77" s="359"/>
      <c r="DW77" s="339"/>
      <c r="DX77" s="360"/>
      <c r="DY77" s="361"/>
      <c r="DZ77" s="362"/>
      <c r="EA77" s="338"/>
      <c r="EB77" s="335">
        <f t="shared" si="621"/>
        <v>0</v>
      </c>
      <c r="EC77" s="108">
        <f>IFERROR(IF(EXACT(VLOOKUP(DU77,OFERTA_0,2,FALSE),DV77),1,0),0)</f>
        <v>0</v>
      </c>
      <c r="ED77" s="108">
        <f>IFERROR(IF(EXACT(VLOOKUP(DU77,OFERTA_0,3,FALSE),DW77),1,0),0)</f>
        <v>0</v>
      </c>
      <c r="EE77" s="108">
        <f>IFERROR(IF(EXACT(VLOOKUP(DU77,OFERTA_0,4,FALSE),DX77),1,0),0)</f>
        <v>0</v>
      </c>
      <c r="EF77" s="108">
        <f t="shared" si="622"/>
        <v>0</v>
      </c>
      <c r="EG77" s="108">
        <f t="shared" si="622"/>
        <v>0</v>
      </c>
      <c r="EH77" s="108">
        <f t="shared" si="623"/>
        <v>0</v>
      </c>
      <c r="EI77" s="109">
        <f t="shared" si="624"/>
        <v>0</v>
      </c>
      <c r="EJ77" s="110">
        <f t="shared" si="625"/>
        <v>0</v>
      </c>
      <c r="EM77" s="358"/>
      <c r="EN77" s="358"/>
      <c r="EO77" s="359"/>
      <c r="EP77" s="339"/>
      <c r="EQ77" s="360"/>
      <c r="ER77" s="361"/>
      <c r="ES77" s="362"/>
      <c r="ET77" s="338"/>
      <c r="EU77" s="335">
        <f t="shared" si="626"/>
        <v>0</v>
      </c>
      <c r="EV77" s="108">
        <f>IFERROR(IF(EXACT(VLOOKUP(EN77,OFERTA_0,2,FALSE),EO77),1,0),0)</f>
        <v>0</v>
      </c>
      <c r="EW77" s="108">
        <f>IFERROR(IF(EXACT(VLOOKUP(EN77,OFERTA_0,3,FALSE),EP77),1,0),0)</f>
        <v>0</v>
      </c>
      <c r="EX77" s="108">
        <f>IFERROR(IF(EXACT(VLOOKUP(EN77,OFERTA_0,4,FALSE),EQ77),1,0),0)</f>
        <v>0</v>
      </c>
      <c r="EY77" s="108">
        <f t="shared" si="627"/>
        <v>0</v>
      </c>
      <c r="EZ77" s="108">
        <f t="shared" si="627"/>
        <v>0</v>
      </c>
      <c r="FA77" s="108">
        <f t="shared" si="628"/>
        <v>0</v>
      </c>
      <c r="FB77" s="109">
        <f t="shared" si="629"/>
        <v>0</v>
      </c>
      <c r="FC77" s="110">
        <f t="shared" si="630"/>
        <v>0</v>
      </c>
      <c r="FF77" s="358"/>
      <c r="FG77" s="358"/>
      <c r="FH77" s="359"/>
      <c r="FI77" s="339"/>
      <c r="FJ77" s="360"/>
      <c r="FK77" s="361"/>
      <c r="FL77" s="362"/>
      <c r="FM77" s="338"/>
      <c r="FN77" s="335">
        <f t="shared" si="631"/>
        <v>0</v>
      </c>
      <c r="FO77" s="108">
        <f>IFERROR(IF(EXACT(VLOOKUP(FG77,OFERTA_0,2,FALSE),FH77),1,0),0)</f>
        <v>0</v>
      </c>
      <c r="FP77" s="108">
        <f>IFERROR(IF(EXACT(VLOOKUP(FG77,OFERTA_0,3,FALSE),FI77),1,0),0)</f>
        <v>0</v>
      </c>
      <c r="FQ77" s="108">
        <f>IFERROR(IF(EXACT(VLOOKUP(FG77,OFERTA_0,4,FALSE),FJ77),1,0),0)</f>
        <v>0</v>
      </c>
      <c r="FR77" s="108">
        <f t="shared" si="632"/>
        <v>0</v>
      </c>
      <c r="FS77" s="108">
        <f t="shared" si="632"/>
        <v>0</v>
      </c>
      <c r="FT77" s="108">
        <f t="shared" si="633"/>
        <v>0</v>
      </c>
      <c r="FU77" s="109">
        <f t="shared" si="634"/>
        <v>0</v>
      </c>
      <c r="FV77" s="110">
        <f t="shared" si="635"/>
        <v>0</v>
      </c>
      <c r="FY77" s="358"/>
      <c r="FZ77" s="358"/>
      <c r="GA77" s="359"/>
      <c r="GB77" s="339"/>
      <c r="GC77" s="360"/>
      <c r="GD77" s="361"/>
      <c r="GE77" s="362"/>
      <c r="GF77" s="338"/>
      <c r="GG77" s="335">
        <f t="shared" si="636"/>
        <v>0</v>
      </c>
      <c r="GH77" s="108">
        <f>IFERROR(IF(EXACT(VLOOKUP(FZ77,OFERTA_0,2,FALSE),GA77),1,0),0)</f>
        <v>0</v>
      </c>
      <c r="GI77" s="108">
        <f>IFERROR(IF(EXACT(VLOOKUP(FZ77,OFERTA_0,3,FALSE),GB77),1,0),0)</f>
        <v>0</v>
      </c>
      <c r="GJ77" s="108">
        <f>IFERROR(IF(EXACT(VLOOKUP(FZ77,OFERTA_0,4,FALSE),GC77),1,0),0)</f>
        <v>0</v>
      </c>
      <c r="GK77" s="108">
        <f t="shared" si="637"/>
        <v>0</v>
      </c>
      <c r="GL77" s="108">
        <f t="shared" si="637"/>
        <v>0</v>
      </c>
      <c r="GM77" s="108">
        <f t="shared" si="638"/>
        <v>0</v>
      </c>
      <c r="GN77" s="109">
        <f t="shared" si="639"/>
        <v>0</v>
      </c>
      <c r="GO77" s="110">
        <f t="shared" si="640"/>
        <v>0</v>
      </c>
      <c r="GR77" s="358"/>
      <c r="GS77" s="358"/>
      <c r="GT77" s="359"/>
      <c r="GU77" s="339"/>
      <c r="GV77" s="360"/>
      <c r="GW77" s="361"/>
      <c r="GX77" s="362"/>
      <c r="GY77" s="338"/>
      <c r="GZ77" s="335">
        <f t="shared" si="641"/>
        <v>0</v>
      </c>
      <c r="HA77" s="108">
        <f>IFERROR(IF(EXACT(VLOOKUP(GS77,OFERTA_0,2,FALSE),GT77),1,0),0)</f>
        <v>0</v>
      </c>
      <c r="HB77" s="108">
        <f>IFERROR(IF(EXACT(VLOOKUP(GS77,OFERTA_0,3,FALSE),GU77),1,0),0)</f>
        <v>0</v>
      </c>
      <c r="HC77" s="108">
        <f>IFERROR(IF(EXACT(VLOOKUP(GS77,OFERTA_0,4,FALSE),GV77),1,0),0)</f>
        <v>0</v>
      </c>
      <c r="HD77" s="108">
        <f t="shared" si="642"/>
        <v>0</v>
      </c>
      <c r="HE77" s="108">
        <f t="shared" si="642"/>
        <v>0</v>
      </c>
      <c r="HF77" s="108">
        <f t="shared" si="643"/>
        <v>0</v>
      </c>
      <c r="HG77" s="109">
        <f t="shared" si="644"/>
        <v>0</v>
      </c>
      <c r="HH77" s="110">
        <f t="shared" si="645"/>
        <v>0</v>
      </c>
      <c r="HK77" s="358"/>
      <c r="HL77" s="358"/>
      <c r="HM77" s="359"/>
      <c r="HN77" s="339"/>
      <c r="HO77" s="360"/>
      <c r="HP77" s="361"/>
      <c r="HQ77" s="362"/>
      <c r="HR77" s="338"/>
      <c r="HS77" s="335">
        <f t="shared" si="646"/>
        <v>0</v>
      </c>
      <c r="HT77" s="108">
        <f>IFERROR(IF(EXACT(VLOOKUP(HL77,OFERTA_0,2,FALSE),HM77),1,0),0)</f>
        <v>0</v>
      </c>
      <c r="HU77" s="108">
        <f>IFERROR(IF(EXACT(VLOOKUP(HL77,OFERTA_0,3,FALSE),HN77),1,0),0)</f>
        <v>0</v>
      </c>
      <c r="HV77" s="108">
        <f>IFERROR(IF(EXACT(VLOOKUP(HL77,OFERTA_0,4,FALSE),HO77),1,0),0)</f>
        <v>0</v>
      </c>
      <c r="HW77" s="108">
        <f t="shared" si="647"/>
        <v>0</v>
      </c>
      <c r="HX77" s="108">
        <f t="shared" si="647"/>
        <v>0</v>
      </c>
      <c r="HY77" s="108">
        <f t="shared" si="648"/>
        <v>0</v>
      </c>
      <c r="HZ77" s="109">
        <f t="shared" si="649"/>
        <v>0</v>
      </c>
      <c r="IA77" s="110">
        <f t="shared" si="650"/>
        <v>0</v>
      </c>
      <c r="ID77" s="358"/>
      <c r="IE77" s="358"/>
      <c r="IF77" s="359"/>
      <c r="IG77" s="339"/>
      <c r="IH77" s="360"/>
      <c r="II77" s="361"/>
      <c r="IJ77" s="362"/>
      <c r="IK77" s="338"/>
      <c r="IL77" s="335">
        <f t="shared" si="651"/>
        <v>0</v>
      </c>
      <c r="IM77" s="108">
        <f>IFERROR(IF(EXACT(VLOOKUP(IE77,OFERTA_0,2,FALSE),IF77),1,0),0)</f>
        <v>0</v>
      </c>
      <c r="IN77" s="108">
        <f>IFERROR(IF(EXACT(VLOOKUP(IE77,OFERTA_0,3,FALSE),IG77),1,0),0)</f>
        <v>0</v>
      </c>
      <c r="IO77" s="108">
        <f>IFERROR(IF(EXACT(VLOOKUP(IE77,OFERTA_0,4,FALSE),IH77),1,0),0)</f>
        <v>0</v>
      </c>
      <c r="IP77" s="108">
        <f t="shared" si="652"/>
        <v>0</v>
      </c>
      <c r="IQ77" s="108">
        <f t="shared" si="652"/>
        <v>0</v>
      </c>
      <c r="IR77" s="108">
        <f t="shared" si="653"/>
        <v>0</v>
      </c>
      <c r="IS77" s="109">
        <f t="shared" si="654"/>
        <v>0</v>
      </c>
      <c r="IT77" s="110">
        <f t="shared" si="655"/>
        <v>0</v>
      </c>
      <c r="IV77" s="358"/>
      <c r="IW77" s="358"/>
      <c r="IX77" s="359"/>
      <c r="IY77" s="339"/>
      <c r="IZ77" s="360"/>
      <c r="JA77" s="361"/>
      <c r="JB77" s="362"/>
      <c r="JC77" s="338"/>
      <c r="JD77" s="338"/>
      <c r="JE77" s="335">
        <f t="shared" si="656"/>
        <v>0</v>
      </c>
      <c r="JF77" s="108">
        <f>IFERROR(IF(EXACT(VLOOKUP(IX77,OFERTA_0,2,FALSE),IY77),1,0),0)</f>
        <v>0</v>
      </c>
      <c r="JG77" s="108">
        <f>IFERROR(IF(EXACT(VLOOKUP(IX77,OFERTA_0,3,FALSE),IZ77),1,0),0)</f>
        <v>0</v>
      </c>
      <c r="JH77" s="108">
        <f>IFERROR(IF(EXACT(VLOOKUP(IX77,OFERTA_0,4,FALSE),JA77),1,0),0)</f>
        <v>0</v>
      </c>
      <c r="JI77" s="108">
        <f t="shared" si="657"/>
        <v>0</v>
      </c>
      <c r="JJ77" s="108">
        <f t="shared" si="657"/>
        <v>0</v>
      </c>
      <c r="JK77" s="108">
        <f t="shared" si="658"/>
        <v>0</v>
      </c>
      <c r="JL77" s="109">
        <f t="shared" si="659"/>
        <v>0</v>
      </c>
      <c r="JM77" s="110">
        <f t="shared" si="660"/>
        <v>0</v>
      </c>
    </row>
    <row r="78" spans="2:273" hidden="1" x14ac:dyDescent="0.25">
      <c r="B78" s="358"/>
      <c r="C78" s="358"/>
      <c r="D78" s="359"/>
      <c r="E78" s="339"/>
      <c r="F78" s="439"/>
      <c r="G78" s="361"/>
      <c r="H78" s="361"/>
      <c r="I78" s="361"/>
      <c r="J78" s="362"/>
      <c r="K78" s="338"/>
      <c r="N78" s="358"/>
      <c r="O78" s="358"/>
      <c r="P78" s="359"/>
      <c r="Q78" s="339"/>
      <c r="R78" s="439"/>
      <c r="S78" s="361"/>
      <c r="T78" s="361"/>
      <c r="U78" s="361"/>
      <c r="V78" s="362"/>
      <c r="W78" s="338"/>
      <c r="X78" s="335">
        <f t="shared" si="661"/>
        <v>0</v>
      </c>
      <c r="Y78" s="335"/>
      <c r="Z78" s="335"/>
      <c r="AA78" s="108">
        <f>IFERROR(IF(EXACT(VLOOKUP(O78,OFERTA_0,2,FALSE),P78),1,0),0)</f>
        <v>0</v>
      </c>
      <c r="AB78" s="108"/>
      <c r="AC78" s="108">
        <f>IFERROR(IF(EXACT(VLOOKUP(O78,OFERTA_0,3,FALSE),Q78),1,0),0)</f>
        <v>0</v>
      </c>
      <c r="AD78" s="108">
        <f>IFERROR(IF(EXACT(VLOOKUP(O78,OFERTA_0,4,FALSE),R78),1,0),0)</f>
        <v>0</v>
      </c>
      <c r="AE78" s="108">
        <f>IFERROR(IF(S78&lt;=0,0,1),0)</f>
        <v>0</v>
      </c>
      <c r="AF78" s="108">
        <f>IFERROR(IF(V78&lt;=0,0,1),0)</f>
        <v>0</v>
      </c>
      <c r="AG78" s="108">
        <f>PRODUCT(X78:AF78)</f>
        <v>0</v>
      </c>
      <c r="AH78" s="109">
        <f>ROUND(V78,0)</f>
        <v>0</v>
      </c>
      <c r="AI78" s="110">
        <f>V78-AH78</f>
        <v>0</v>
      </c>
      <c r="AL78" s="358"/>
      <c r="AM78" s="358"/>
      <c r="AN78" s="359"/>
      <c r="AO78" s="339"/>
      <c r="AP78" s="439"/>
      <c r="AQ78" s="361"/>
      <c r="AR78" s="361"/>
      <c r="AS78" s="361"/>
      <c r="AT78" s="362"/>
      <c r="AU78" s="338"/>
      <c r="AV78" s="335">
        <f t="shared" si="662"/>
        <v>0</v>
      </c>
      <c r="AW78" s="335"/>
      <c r="AX78" s="335"/>
      <c r="AY78" s="335"/>
      <c r="AZ78" s="108">
        <f>IFERROR(IF(EXACT(VLOOKUP(AM78,OFERTA_0,2,FALSE),AN78),1,0),0)</f>
        <v>0</v>
      </c>
      <c r="BA78" s="108">
        <f>IFERROR(IF(EXACT(VLOOKUP(AM78,OFERTA_0,3,FALSE),AO78),1,0),0)</f>
        <v>0</v>
      </c>
      <c r="BB78" s="108">
        <f>IFERROR(IF(EXACT(VLOOKUP(AM78,OFERTA_0,4,FALSE),AP78),1,0),0)</f>
        <v>0</v>
      </c>
      <c r="BC78" s="108">
        <f>IFERROR(IF(AQ78&lt;=0,0,1),0)</f>
        <v>0</v>
      </c>
      <c r="BD78" s="108">
        <f t="shared" si="663"/>
        <v>0</v>
      </c>
      <c r="BE78" s="108">
        <f t="shared" si="664"/>
        <v>0</v>
      </c>
      <c r="BF78" s="109">
        <f t="shared" si="665"/>
        <v>0</v>
      </c>
      <c r="BG78" s="110">
        <f t="shared" si="666"/>
        <v>0</v>
      </c>
      <c r="BJ78" s="358"/>
      <c r="BK78" s="358"/>
      <c r="BL78" s="359"/>
      <c r="BM78" s="339"/>
      <c r="BN78" s="439"/>
      <c r="BO78" s="368"/>
      <c r="BP78" s="368"/>
      <c r="BQ78" s="368"/>
      <c r="BR78" s="369"/>
      <c r="BS78" s="338"/>
      <c r="BT78" s="335">
        <f t="shared" si="667"/>
        <v>0</v>
      </c>
      <c r="BU78" s="335"/>
      <c r="BV78" s="335"/>
      <c r="BW78" s="335"/>
      <c r="BX78" s="108">
        <f>IFERROR(IF(EXACT(VLOOKUP(BK78,OFERTA_0,2,FALSE),BL78),1,0),0)</f>
        <v>0</v>
      </c>
      <c r="BY78" s="108">
        <f>IFERROR(IF(EXACT(VLOOKUP(BK78,OFERTA_0,3,FALSE),BM78),1,0),0)</f>
        <v>0</v>
      </c>
      <c r="BZ78" s="108">
        <f>IFERROR(IF(EXACT(VLOOKUP(BK78,OFERTA_0,4,FALSE),BN78),1,0),0)</f>
        <v>0</v>
      </c>
      <c r="CA78" s="108">
        <f>IFERROR(IF(BO78&lt;=0,0,1),0)</f>
        <v>0</v>
      </c>
      <c r="CB78" s="108">
        <f t="shared" si="668"/>
        <v>0</v>
      </c>
      <c r="CC78" s="108">
        <f t="shared" si="669"/>
        <v>0</v>
      </c>
      <c r="CD78" s="109">
        <f t="shared" si="670"/>
        <v>0</v>
      </c>
      <c r="CE78" s="110">
        <f t="shared" si="671"/>
        <v>0</v>
      </c>
      <c r="CH78" s="358"/>
      <c r="CI78" s="358"/>
      <c r="CJ78" s="359"/>
      <c r="CK78" s="339"/>
      <c r="CL78" s="360"/>
      <c r="CM78" s="361"/>
      <c r="CN78" s="362"/>
      <c r="CO78" s="338"/>
      <c r="CP78" s="335">
        <f t="shared" si="611"/>
        <v>0</v>
      </c>
      <c r="CQ78" s="108">
        <f>IFERROR(IF(EXACT(VLOOKUP(CI78,OFERTA_0,2,FALSE),CJ78),1,0),0)</f>
        <v>0</v>
      </c>
      <c r="CR78" s="108">
        <f>IFERROR(IF(EXACT(VLOOKUP(CI78,OFERTA_0,3,FALSE),CK78),1,0),0)</f>
        <v>0</v>
      </c>
      <c r="CS78" s="108">
        <f>IFERROR(IF(EXACT(VLOOKUP(CI78,OFERTA_0,4,FALSE),CL78),1,0),0)</f>
        <v>0</v>
      </c>
      <c r="CT78" s="108">
        <f t="shared" si="612"/>
        <v>0</v>
      </c>
      <c r="CU78" s="108">
        <f t="shared" si="612"/>
        <v>0</v>
      </c>
      <c r="CV78" s="108">
        <f t="shared" si="613"/>
        <v>0</v>
      </c>
      <c r="CW78" s="109">
        <f t="shared" si="614"/>
        <v>0</v>
      </c>
      <c r="CX78" s="110">
        <f t="shared" si="615"/>
        <v>0</v>
      </c>
      <c r="DA78" s="358"/>
      <c r="DB78" s="358"/>
      <c r="DC78" s="359"/>
      <c r="DD78" s="339"/>
      <c r="DE78" s="360"/>
      <c r="DF78" s="361"/>
      <c r="DG78" s="362"/>
      <c r="DH78" s="338"/>
      <c r="DI78" s="335">
        <f t="shared" si="616"/>
        <v>0</v>
      </c>
      <c r="DJ78" s="108">
        <f>IFERROR(IF(EXACT(VLOOKUP(DB78,OFERTA_0,2,FALSE),DC78),1,0),0)</f>
        <v>0</v>
      </c>
      <c r="DK78" s="108">
        <f>IFERROR(IF(EXACT(VLOOKUP(DB78,OFERTA_0,3,FALSE),DD78),1,0),0)</f>
        <v>0</v>
      </c>
      <c r="DL78" s="108">
        <f>IFERROR(IF(EXACT(VLOOKUP(DB78,OFERTA_0,4,FALSE),DE78),1,0),0)</f>
        <v>0</v>
      </c>
      <c r="DM78" s="108">
        <f t="shared" si="617"/>
        <v>0</v>
      </c>
      <c r="DN78" s="108">
        <f t="shared" si="617"/>
        <v>0</v>
      </c>
      <c r="DO78" s="108">
        <f t="shared" si="618"/>
        <v>0</v>
      </c>
      <c r="DP78" s="109">
        <f t="shared" si="619"/>
        <v>0</v>
      </c>
      <c r="DQ78" s="110">
        <f t="shared" si="620"/>
        <v>0</v>
      </c>
      <c r="DT78" s="358"/>
      <c r="DU78" s="358"/>
      <c r="DV78" s="359"/>
      <c r="DW78" s="339"/>
      <c r="DX78" s="360"/>
      <c r="DY78" s="361"/>
      <c r="DZ78" s="362"/>
      <c r="EA78" s="338"/>
      <c r="EB78" s="335">
        <f t="shared" si="621"/>
        <v>0</v>
      </c>
      <c r="EC78" s="108">
        <f>IFERROR(IF(EXACT(VLOOKUP(DU78,OFERTA_0,2,FALSE),DV78),1,0),0)</f>
        <v>0</v>
      </c>
      <c r="ED78" s="108">
        <f>IFERROR(IF(EXACT(VLOOKUP(DU78,OFERTA_0,3,FALSE),DW78),1,0),0)</f>
        <v>0</v>
      </c>
      <c r="EE78" s="108">
        <f>IFERROR(IF(EXACT(VLOOKUP(DU78,OFERTA_0,4,FALSE),DX78),1,0),0)</f>
        <v>0</v>
      </c>
      <c r="EF78" s="108">
        <f t="shared" si="622"/>
        <v>0</v>
      </c>
      <c r="EG78" s="108">
        <f t="shared" si="622"/>
        <v>0</v>
      </c>
      <c r="EH78" s="108">
        <f t="shared" si="623"/>
        <v>0</v>
      </c>
      <c r="EI78" s="109">
        <f t="shared" si="624"/>
        <v>0</v>
      </c>
      <c r="EJ78" s="110">
        <f t="shared" si="625"/>
        <v>0</v>
      </c>
      <c r="EM78" s="358"/>
      <c r="EN78" s="358"/>
      <c r="EO78" s="359"/>
      <c r="EP78" s="339"/>
      <c r="EQ78" s="360"/>
      <c r="ER78" s="361"/>
      <c r="ES78" s="362"/>
      <c r="ET78" s="338"/>
      <c r="EU78" s="335">
        <f t="shared" si="626"/>
        <v>0</v>
      </c>
      <c r="EV78" s="108">
        <f>IFERROR(IF(EXACT(VLOOKUP(EN78,OFERTA_0,2,FALSE),EO78),1,0),0)</f>
        <v>0</v>
      </c>
      <c r="EW78" s="108">
        <f>IFERROR(IF(EXACT(VLOOKUP(EN78,OFERTA_0,3,FALSE),EP78),1,0),0)</f>
        <v>0</v>
      </c>
      <c r="EX78" s="108">
        <f>IFERROR(IF(EXACT(VLOOKUP(EN78,OFERTA_0,4,FALSE),EQ78),1,0),0)</f>
        <v>0</v>
      </c>
      <c r="EY78" s="108">
        <f t="shared" si="627"/>
        <v>0</v>
      </c>
      <c r="EZ78" s="108">
        <f t="shared" si="627"/>
        <v>0</v>
      </c>
      <c r="FA78" s="108">
        <f t="shared" si="628"/>
        <v>0</v>
      </c>
      <c r="FB78" s="109">
        <f t="shared" si="629"/>
        <v>0</v>
      </c>
      <c r="FC78" s="110">
        <f t="shared" si="630"/>
        <v>0</v>
      </c>
      <c r="FF78" s="358"/>
      <c r="FG78" s="358"/>
      <c r="FH78" s="359"/>
      <c r="FI78" s="339"/>
      <c r="FJ78" s="360"/>
      <c r="FK78" s="361"/>
      <c r="FL78" s="362"/>
      <c r="FM78" s="338"/>
      <c r="FN78" s="335">
        <f t="shared" si="631"/>
        <v>0</v>
      </c>
      <c r="FO78" s="108">
        <f>IFERROR(IF(EXACT(VLOOKUP(FG78,OFERTA_0,2,FALSE),FH78),1,0),0)</f>
        <v>0</v>
      </c>
      <c r="FP78" s="108">
        <f>IFERROR(IF(EXACT(VLOOKUP(FG78,OFERTA_0,3,FALSE),FI78),1,0),0)</f>
        <v>0</v>
      </c>
      <c r="FQ78" s="108">
        <f>IFERROR(IF(EXACT(VLOOKUP(FG78,OFERTA_0,4,FALSE),FJ78),1,0),0)</f>
        <v>0</v>
      </c>
      <c r="FR78" s="108">
        <f t="shared" si="632"/>
        <v>0</v>
      </c>
      <c r="FS78" s="108">
        <f t="shared" si="632"/>
        <v>0</v>
      </c>
      <c r="FT78" s="108">
        <f t="shared" si="633"/>
        <v>0</v>
      </c>
      <c r="FU78" s="109">
        <f t="shared" si="634"/>
        <v>0</v>
      </c>
      <c r="FV78" s="110">
        <f t="shared" si="635"/>
        <v>0</v>
      </c>
      <c r="FY78" s="358"/>
      <c r="FZ78" s="358"/>
      <c r="GA78" s="359"/>
      <c r="GB78" s="339"/>
      <c r="GC78" s="360"/>
      <c r="GD78" s="361"/>
      <c r="GE78" s="362"/>
      <c r="GF78" s="338"/>
      <c r="GG78" s="335">
        <f t="shared" si="636"/>
        <v>0</v>
      </c>
      <c r="GH78" s="108">
        <f>IFERROR(IF(EXACT(VLOOKUP(FZ78,OFERTA_0,2,FALSE),GA78),1,0),0)</f>
        <v>0</v>
      </c>
      <c r="GI78" s="108">
        <f>IFERROR(IF(EXACT(VLOOKUP(FZ78,OFERTA_0,3,FALSE),GB78),1,0),0)</f>
        <v>0</v>
      </c>
      <c r="GJ78" s="108">
        <f>IFERROR(IF(EXACT(VLOOKUP(FZ78,OFERTA_0,4,FALSE),GC78),1,0),0)</f>
        <v>0</v>
      </c>
      <c r="GK78" s="108">
        <f t="shared" si="637"/>
        <v>0</v>
      </c>
      <c r="GL78" s="108">
        <f t="shared" si="637"/>
        <v>0</v>
      </c>
      <c r="GM78" s="108">
        <f t="shared" si="638"/>
        <v>0</v>
      </c>
      <c r="GN78" s="109">
        <f t="shared" si="639"/>
        <v>0</v>
      </c>
      <c r="GO78" s="110">
        <f t="shared" si="640"/>
        <v>0</v>
      </c>
      <c r="GR78" s="358"/>
      <c r="GS78" s="358"/>
      <c r="GT78" s="359"/>
      <c r="GU78" s="339"/>
      <c r="GV78" s="360"/>
      <c r="GW78" s="361"/>
      <c r="GX78" s="362"/>
      <c r="GY78" s="338"/>
      <c r="GZ78" s="335">
        <f t="shared" si="641"/>
        <v>0</v>
      </c>
      <c r="HA78" s="108">
        <f>IFERROR(IF(EXACT(VLOOKUP(GS78,OFERTA_0,2,FALSE),GT78),1,0),0)</f>
        <v>0</v>
      </c>
      <c r="HB78" s="108">
        <f>IFERROR(IF(EXACT(VLOOKUP(GS78,OFERTA_0,3,FALSE),GU78),1,0),0)</f>
        <v>0</v>
      </c>
      <c r="HC78" s="108">
        <f>IFERROR(IF(EXACT(VLOOKUP(GS78,OFERTA_0,4,FALSE),GV78),1,0),0)</f>
        <v>0</v>
      </c>
      <c r="HD78" s="108">
        <f t="shared" si="642"/>
        <v>0</v>
      </c>
      <c r="HE78" s="108">
        <f t="shared" si="642"/>
        <v>0</v>
      </c>
      <c r="HF78" s="108">
        <f t="shared" si="643"/>
        <v>0</v>
      </c>
      <c r="HG78" s="109">
        <f t="shared" si="644"/>
        <v>0</v>
      </c>
      <c r="HH78" s="110">
        <f t="shared" si="645"/>
        <v>0</v>
      </c>
      <c r="HK78" s="358"/>
      <c r="HL78" s="358"/>
      <c r="HM78" s="359"/>
      <c r="HN78" s="339"/>
      <c r="HO78" s="360"/>
      <c r="HP78" s="361"/>
      <c r="HQ78" s="362"/>
      <c r="HR78" s="338"/>
      <c r="HS78" s="335">
        <f t="shared" si="646"/>
        <v>0</v>
      </c>
      <c r="HT78" s="108">
        <f>IFERROR(IF(EXACT(VLOOKUP(HL78,OFERTA_0,2,FALSE),HM78),1,0),0)</f>
        <v>0</v>
      </c>
      <c r="HU78" s="108">
        <f>IFERROR(IF(EXACT(VLOOKUP(HL78,OFERTA_0,3,FALSE),HN78),1,0),0)</f>
        <v>0</v>
      </c>
      <c r="HV78" s="108">
        <f>IFERROR(IF(EXACT(VLOOKUP(HL78,OFERTA_0,4,FALSE),HO78),1,0),0)</f>
        <v>0</v>
      </c>
      <c r="HW78" s="108">
        <f t="shared" si="647"/>
        <v>0</v>
      </c>
      <c r="HX78" s="108">
        <f t="shared" si="647"/>
        <v>0</v>
      </c>
      <c r="HY78" s="108">
        <f t="shared" si="648"/>
        <v>0</v>
      </c>
      <c r="HZ78" s="109">
        <f t="shared" si="649"/>
        <v>0</v>
      </c>
      <c r="IA78" s="110">
        <f t="shared" si="650"/>
        <v>0</v>
      </c>
      <c r="ID78" s="358"/>
      <c r="IE78" s="358"/>
      <c r="IF78" s="359"/>
      <c r="IG78" s="339"/>
      <c r="IH78" s="360"/>
      <c r="II78" s="361"/>
      <c r="IJ78" s="362"/>
      <c r="IK78" s="338"/>
      <c r="IL78" s="335">
        <f t="shared" si="651"/>
        <v>0</v>
      </c>
      <c r="IM78" s="108">
        <f>IFERROR(IF(EXACT(VLOOKUP(IE78,OFERTA_0,2,FALSE),IF78),1,0),0)</f>
        <v>0</v>
      </c>
      <c r="IN78" s="108">
        <f>IFERROR(IF(EXACT(VLOOKUP(IE78,OFERTA_0,3,FALSE),IG78),1,0),0)</f>
        <v>0</v>
      </c>
      <c r="IO78" s="108">
        <f>IFERROR(IF(EXACT(VLOOKUP(IE78,OFERTA_0,4,FALSE),IH78),1,0),0)</f>
        <v>0</v>
      </c>
      <c r="IP78" s="108">
        <f t="shared" si="652"/>
        <v>0</v>
      </c>
      <c r="IQ78" s="108">
        <f t="shared" si="652"/>
        <v>0</v>
      </c>
      <c r="IR78" s="108">
        <f t="shared" si="653"/>
        <v>0</v>
      </c>
      <c r="IS78" s="109">
        <f t="shared" si="654"/>
        <v>0</v>
      </c>
      <c r="IT78" s="110">
        <f t="shared" si="655"/>
        <v>0</v>
      </c>
      <c r="IV78" s="358"/>
      <c r="IW78" s="358"/>
      <c r="IX78" s="359"/>
      <c r="IY78" s="339"/>
      <c r="IZ78" s="360"/>
      <c r="JA78" s="361"/>
      <c r="JB78" s="362"/>
      <c r="JC78" s="338"/>
      <c r="JD78" s="338"/>
      <c r="JE78" s="335">
        <f t="shared" si="656"/>
        <v>0</v>
      </c>
      <c r="JF78" s="108">
        <f>IFERROR(IF(EXACT(VLOOKUP(IX78,OFERTA_0,2,FALSE),IY78),1,0),0)</f>
        <v>0</v>
      </c>
      <c r="JG78" s="108">
        <f>IFERROR(IF(EXACT(VLOOKUP(IX78,OFERTA_0,3,FALSE),IZ78),1,0),0)</f>
        <v>0</v>
      </c>
      <c r="JH78" s="108">
        <f>IFERROR(IF(EXACT(VLOOKUP(IX78,OFERTA_0,4,FALSE),JA78),1,0),0)</f>
        <v>0</v>
      </c>
      <c r="JI78" s="108">
        <f t="shared" si="657"/>
        <v>0</v>
      </c>
      <c r="JJ78" s="108">
        <f t="shared" si="657"/>
        <v>0</v>
      </c>
      <c r="JK78" s="108">
        <f t="shared" si="658"/>
        <v>0</v>
      </c>
      <c r="JL78" s="109">
        <f t="shared" si="659"/>
        <v>0</v>
      </c>
      <c r="JM78" s="110">
        <f t="shared" si="660"/>
        <v>0</v>
      </c>
    </row>
    <row r="79" spans="2:273" hidden="1" x14ac:dyDescent="0.25">
      <c r="B79" s="358"/>
      <c r="C79" s="358"/>
      <c r="D79" s="359"/>
      <c r="E79" s="339"/>
      <c r="F79" s="439"/>
      <c r="G79" s="361"/>
      <c r="H79" s="361"/>
      <c r="I79" s="361"/>
      <c r="J79" s="362"/>
      <c r="K79" s="338"/>
      <c r="N79" s="358"/>
      <c r="O79" s="358"/>
      <c r="P79" s="359"/>
      <c r="Q79" s="339"/>
      <c r="R79" s="439"/>
      <c r="S79" s="361"/>
      <c r="T79" s="361"/>
      <c r="U79" s="361"/>
      <c r="V79" s="362"/>
      <c r="W79" s="338"/>
      <c r="X79" s="335">
        <f t="shared" si="661"/>
        <v>0</v>
      </c>
      <c r="Y79" s="335"/>
      <c r="Z79" s="335"/>
      <c r="AA79" s="108">
        <f>IFERROR(IF(EXACT(VLOOKUP(O79,OFERTA_0,2,FALSE),P79),1,0),0)</f>
        <v>0</v>
      </c>
      <c r="AB79" s="108"/>
      <c r="AC79" s="108">
        <f>IFERROR(IF(EXACT(VLOOKUP(O79,OFERTA_0,3,FALSE),Q79),1,0),0)</f>
        <v>0</v>
      </c>
      <c r="AD79" s="108">
        <f>IFERROR(IF(EXACT(VLOOKUP(O79,OFERTA_0,4,FALSE),R79),1,0),0)</f>
        <v>0</v>
      </c>
      <c r="AE79" s="108">
        <f>IFERROR(IF(S79&lt;=0,0,1),0)</f>
        <v>0</v>
      </c>
      <c r="AF79" s="108">
        <f>IFERROR(IF(V79&lt;=0,0,1),0)</f>
        <v>0</v>
      </c>
      <c r="AG79" s="108">
        <f>PRODUCT(X79:AF79)</f>
        <v>0</v>
      </c>
      <c r="AH79" s="109">
        <f>ROUND(V79,0)</f>
        <v>0</v>
      </c>
      <c r="AI79" s="110">
        <f>V79-AH79</f>
        <v>0</v>
      </c>
      <c r="AL79" s="358"/>
      <c r="AM79" s="358"/>
      <c r="AN79" s="359"/>
      <c r="AO79" s="339"/>
      <c r="AP79" s="439"/>
      <c r="AQ79" s="361"/>
      <c r="AR79" s="361"/>
      <c r="AS79" s="361"/>
      <c r="AT79" s="362"/>
      <c r="AU79" s="338"/>
      <c r="AV79" s="335">
        <f t="shared" si="662"/>
        <v>0</v>
      </c>
      <c r="AW79" s="335"/>
      <c r="AX79" s="335"/>
      <c r="AY79" s="335"/>
      <c r="AZ79" s="108">
        <f>IFERROR(IF(EXACT(VLOOKUP(AM79,OFERTA_0,2,FALSE),AN79),1,0),0)</f>
        <v>0</v>
      </c>
      <c r="BA79" s="108">
        <f>IFERROR(IF(EXACT(VLOOKUP(AM79,OFERTA_0,3,FALSE),AO79),1,0),0)</f>
        <v>0</v>
      </c>
      <c r="BB79" s="108">
        <f>IFERROR(IF(EXACT(VLOOKUP(AM79,OFERTA_0,4,FALSE),AP79),1,0),0)</f>
        <v>0</v>
      </c>
      <c r="BC79" s="108">
        <f>IFERROR(IF(AQ79&lt;=0,0,1),0)</f>
        <v>0</v>
      </c>
      <c r="BD79" s="108">
        <f t="shared" si="663"/>
        <v>0</v>
      </c>
      <c r="BE79" s="108">
        <f t="shared" si="664"/>
        <v>0</v>
      </c>
      <c r="BF79" s="109">
        <f t="shared" si="665"/>
        <v>0</v>
      </c>
      <c r="BG79" s="110">
        <f t="shared" si="666"/>
        <v>0</v>
      </c>
      <c r="BJ79" s="358"/>
      <c r="BK79" s="358"/>
      <c r="BL79" s="359"/>
      <c r="BM79" s="339"/>
      <c r="BN79" s="439"/>
      <c r="BO79" s="368"/>
      <c r="BP79" s="368"/>
      <c r="BQ79" s="368"/>
      <c r="BR79" s="369"/>
      <c r="BS79" s="338"/>
      <c r="BT79" s="335">
        <f t="shared" si="667"/>
        <v>0</v>
      </c>
      <c r="BU79" s="335"/>
      <c r="BV79" s="335"/>
      <c r="BW79" s="335"/>
      <c r="BX79" s="108">
        <f>IFERROR(IF(EXACT(VLOOKUP(BK79,OFERTA_0,2,FALSE),BL79),1,0),0)</f>
        <v>0</v>
      </c>
      <c r="BY79" s="108">
        <f>IFERROR(IF(EXACT(VLOOKUP(BK79,OFERTA_0,3,FALSE),BM79),1,0),0)</f>
        <v>0</v>
      </c>
      <c r="BZ79" s="108">
        <f>IFERROR(IF(EXACT(VLOOKUP(BK79,OFERTA_0,4,FALSE),BN79),1,0),0)</f>
        <v>0</v>
      </c>
      <c r="CA79" s="108">
        <f>IFERROR(IF(BO79&lt;=0,0,1),0)</f>
        <v>0</v>
      </c>
      <c r="CB79" s="108">
        <f t="shared" si="668"/>
        <v>0</v>
      </c>
      <c r="CC79" s="108">
        <f t="shared" si="669"/>
        <v>0</v>
      </c>
      <c r="CD79" s="109">
        <f t="shared" si="670"/>
        <v>0</v>
      </c>
      <c r="CE79" s="110">
        <f t="shared" si="671"/>
        <v>0</v>
      </c>
      <c r="CH79" s="358"/>
      <c r="CI79" s="358"/>
      <c r="CJ79" s="359"/>
      <c r="CK79" s="339"/>
      <c r="CL79" s="360"/>
      <c r="CM79" s="361"/>
      <c r="CN79" s="362"/>
      <c r="CO79" s="338"/>
      <c r="CP79" s="335">
        <f t="shared" si="611"/>
        <v>0</v>
      </c>
      <c r="CQ79" s="108">
        <f>IFERROR(IF(EXACT(VLOOKUP(CI79,OFERTA_0,2,FALSE),CJ79),1,0),0)</f>
        <v>0</v>
      </c>
      <c r="CR79" s="108">
        <f>IFERROR(IF(EXACT(VLOOKUP(CI79,OFERTA_0,3,FALSE),CK79),1,0),0)</f>
        <v>0</v>
      </c>
      <c r="CS79" s="108">
        <f>IFERROR(IF(EXACT(VLOOKUP(CI79,OFERTA_0,4,FALSE),CL79),1,0),0)</f>
        <v>0</v>
      </c>
      <c r="CT79" s="108">
        <f t="shared" si="612"/>
        <v>0</v>
      </c>
      <c r="CU79" s="108">
        <f t="shared" si="612"/>
        <v>0</v>
      </c>
      <c r="CV79" s="108">
        <f t="shared" si="613"/>
        <v>0</v>
      </c>
      <c r="CW79" s="109">
        <f t="shared" si="614"/>
        <v>0</v>
      </c>
      <c r="CX79" s="110">
        <f t="shared" si="615"/>
        <v>0</v>
      </c>
      <c r="DA79" s="358"/>
      <c r="DB79" s="358"/>
      <c r="DC79" s="359"/>
      <c r="DD79" s="339"/>
      <c r="DE79" s="360"/>
      <c r="DF79" s="361"/>
      <c r="DG79" s="362"/>
      <c r="DH79" s="338"/>
      <c r="DI79" s="335">
        <f t="shared" si="616"/>
        <v>0</v>
      </c>
      <c r="DJ79" s="108">
        <f>IFERROR(IF(EXACT(VLOOKUP(DB79,OFERTA_0,2,FALSE),DC79),1,0),0)</f>
        <v>0</v>
      </c>
      <c r="DK79" s="108">
        <f>IFERROR(IF(EXACT(VLOOKUP(DB79,OFERTA_0,3,FALSE),DD79),1,0),0)</f>
        <v>0</v>
      </c>
      <c r="DL79" s="108">
        <f>IFERROR(IF(EXACT(VLOOKUP(DB79,OFERTA_0,4,FALSE),DE79),1,0),0)</f>
        <v>0</v>
      </c>
      <c r="DM79" s="108">
        <f t="shared" si="617"/>
        <v>0</v>
      </c>
      <c r="DN79" s="108">
        <f t="shared" si="617"/>
        <v>0</v>
      </c>
      <c r="DO79" s="108">
        <f t="shared" si="618"/>
        <v>0</v>
      </c>
      <c r="DP79" s="109">
        <f t="shared" si="619"/>
        <v>0</v>
      </c>
      <c r="DQ79" s="110">
        <f t="shared" si="620"/>
        <v>0</v>
      </c>
      <c r="DT79" s="358"/>
      <c r="DU79" s="358"/>
      <c r="DV79" s="359"/>
      <c r="DW79" s="339"/>
      <c r="DX79" s="360"/>
      <c r="DY79" s="361"/>
      <c r="DZ79" s="362"/>
      <c r="EA79" s="338"/>
      <c r="EB79" s="335">
        <f t="shared" si="621"/>
        <v>0</v>
      </c>
      <c r="EC79" s="108">
        <f>IFERROR(IF(EXACT(VLOOKUP(DU79,OFERTA_0,2,FALSE),DV79),1,0),0)</f>
        <v>0</v>
      </c>
      <c r="ED79" s="108">
        <f>IFERROR(IF(EXACT(VLOOKUP(DU79,OFERTA_0,3,FALSE),DW79),1,0),0)</f>
        <v>0</v>
      </c>
      <c r="EE79" s="108">
        <f>IFERROR(IF(EXACT(VLOOKUP(DU79,OFERTA_0,4,FALSE),DX79),1,0),0)</f>
        <v>0</v>
      </c>
      <c r="EF79" s="108">
        <f t="shared" si="622"/>
        <v>0</v>
      </c>
      <c r="EG79" s="108">
        <f t="shared" si="622"/>
        <v>0</v>
      </c>
      <c r="EH79" s="108">
        <f t="shared" si="623"/>
        <v>0</v>
      </c>
      <c r="EI79" s="109">
        <f t="shared" si="624"/>
        <v>0</v>
      </c>
      <c r="EJ79" s="110">
        <f t="shared" si="625"/>
        <v>0</v>
      </c>
      <c r="EM79" s="358"/>
      <c r="EN79" s="358"/>
      <c r="EO79" s="359"/>
      <c r="EP79" s="339"/>
      <c r="EQ79" s="360"/>
      <c r="ER79" s="361"/>
      <c r="ES79" s="362"/>
      <c r="ET79" s="338"/>
      <c r="EU79" s="335">
        <f t="shared" si="626"/>
        <v>0</v>
      </c>
      <c r="EV79" s="108">
        <f>IFERROR(IF(EXACT(VLOOKUP(EN79,OFERTA_0,2,FALSE),EO79),1,0),0)</f>
        <v>0</v>
      </c>
      <c r="EW79" s="108">
        <f>IFERROR(IF(EXACT(VLOOKUP(EN79,OFERTA_0,3,FALSE),EP79),1,0),0)</f>
        <v>0</v>
      </c>
      <c r="EX79" s="108">
        <f>IFERROR(IF(EXACT(VLOOKUP(EN79,OFERTA_0,4,FALSE),EQ79),1,0),0)</f>
        <v>0</v>
      </c>
      <c r="EY79" s="108">
        <f t="shared" si="627"/>
        <v>0</v>
      </c>
      <c r="EZ79" s="108">
        <f t="shared" si="627"/>
        <v>0</v>
      </c>
      <c r="FA79" s="108">
        <f t="shared" si="628"/>
        <v>0</v>
      </c>
      <c r="FB79" s="109">
        <f t="shared" si="629"/>
        <v>0</v>
      </c>
      <c r="FC79" s="110">
        <f t="shared" si="630"/>
        <v>0</v>
      </c>
      <c r="FF79" s="358"/>
      <c r="FG79" s="358"/>
      <c r="FH79" s="359"/>
      <c r="FI79" s="339"/>
      <c r="FJ79" s="360"/>
      <c r="FK79" s="361"/>
      <c r="FL79" s="362"/>
      <c r="FM79" s="338"/>
      <c r="FN79" s="335">
        <f t="shared" si="631"/>
        <v>0</v>
      </c>
      <c r="FO79" s="108">
        <f>IFERROR(IF(EXACT(VLOOKUP(FG79,OFERTA_0,2,FALSE),FH79),1,0),0)</f>
        <v>0</v>
      </c>
      <c r="FP79" s="108">
        <f>IFERROR(IF(EXACT(VLOOKUP(FG79,OFERTA_0,3,FALSE),FI79),1,0),0)</f>
        <v>0</v>
      </c>
      <c r="FQ79" s="108">
        <f>IFERROR(IF(EXACT(VLOOKUP(FG79,OFERTA_0,4,FALSE),FJ79),1,0),0)</f>
        <v>0</v>
      </c>
      <c r="FR79" s="108">
        <f t="shared" si="632"/>
        <v>0</v>
      </c>
      <c r="FS79" s="108">
        <f t="shared" si="632"/>
        <v>0</v>
      </c>
      <c r="FT79" s="108">
        <f t="shared" si="633"/>
        <v>0</v>
      </c>
      <c r="FU79" s="109">
        <f t="shared" si="634"/>
        <v>0</v>
      </c>
      <c r="FV79" s="110">
        <f t="shared" si="635"/>
        <v>0</v>
      </c>
      <c r="FY79" s="358"/>
      <c r="FZ79" s="358"/>
      <c r="GA79" s="359"/>
      <c r="GB79" s="339"/>
      <c r="GC79" s="360"/>
      <c r="GD79" s="361"/>
      <c r="GE79" s="362"/>
      <c r="GF79" s="338"/>
      <c r="GG79" s="335">
        <f t="shared" si="636"/>
        <v>0</v>
      </c>
      <c r="GH79" s="108">
        <f>IFERROR(IF(EXACT(VLOOKUP(FZ79,OFERTA_0,2,FALSE),GA79),1,0),0)</f>
        <v>0</v>
      </c>
      <c r="GI79" s="108">
        <f>IFERROR(IF(EXACT(VLOOKUP(FZ79,OFERTA_0,3,FALSE),GB79),1,0),0)</f>
        <v>0</v>
      </c>
      <c r="GJ79" s="108">
        <f>IFERROR(IF(EXACT(VLOOKUP(FZ79,OFERTA_0,4,FALSE),GC79),1,0),0)</f>
        <v>0</v>
      </c>
      <c r="GK79" s="108">
        <f t="shared" si="637"/>
        <v>0</v>
      </c>
      <c r="GL79" s="108">
        <f t="shared" si="637"/>
        <v>0</v>
      </c>
      <c r="GM79" s="108">
        <f t="shared" si="638"/>
        <v>0</v>
      </c>
      <c r="GN79" s="109">
        <f t="shared" si="639"/>
        <v>0</v>
      </c>
      <c r="GO79" s="110">
        <f t="shared" si="640"/>
        <v>0</v>
      </c>
      <c r="GR79" s="358"/>
      <c r="GS79" s="358"/>
      <c r="GT79" s="359"/>
      <c r="GU79" s="339"/>
      <c r="GV79" s="360"/>
      <c r="GW79" s="361"/>
      <c r="GX79" s="362"/>
      <c r="GY79" s="338"/>
      <c r="GZ79" s="335">
        <f t="shared" si="641"/>
        <v>0</v>
      </c>
      <c r="HA79" s="108">
        <f>IFERROR(IF(EXACT(VLOOKUP(GS79,OFERTA_0,2,FALSE),GT79),1,0),0)</f>
        <v>0</v>
      </c>
      <c r="HB79" s="108">
        <f>IFERROR(IF(EXACT(VLOOKUP(GS79,OFERTA_0,3,FALSE),GU79),1,0),0)</f>
        <v>0</v>
      </c>
      <c r="HC79" s="108">
        <f>IFERROR(IF(EXACT(VLOOKUP(GS79,OFERTA_0,4,FALSE),GV79),1,0),0)</f>
        <v>0</v>
      </c>
      <c r="HD79" s="108">
        <f t="shared" si="642"/>
        <v>0</v>
      </c>
      <c r="HE79" s="108">
        <f t="shared" si="642"/>
        <v>0</v>
      </c>
      <c r="HF79" s="108">
        <f t="shared" si="643"/>
        <v>0</v>
      </c>
      <c r="HG79" s="109">
        <f t="shared" si="644"/>
        <v>0</v>
      </c>
      <c r="HH79" s="110">
        <f t="shared" si="645"/>
        <v>0</v>
      </c>
      <c r="HK79" s="358"/>
      <c r="HL79" s="358"/>
      <c r="HM79" s="359"/>
      <c r="HN79" s="339"/>
      <c r="HO79" s="360"/>
      <c r="HP79" s="361"/>
      <c r="HQ79" s="362"/>
      <c r="HR79" s="338"/>
      <c r="HS79" s="335">
        <f t="shared" si="646"/>
        <v>0</v>
      </c>
      <c r="HT79" s="108">
        <f>IFERROR(IF(EXACT(VLOOKUP(HL79,OFERTA_0,2,FALSE),HM79),1,0),0)</f>
        <v>0</v>
      </c>
      <c r="HU79" s="108">
        <f>IFERROR(IF(EXACT(VLOOKUP(HL79,OFERTA_0,3,FALSE),HN79),1,0),0)</f>
        <v>0</v>
      </c>
      <c r="HV79" s="108">
        <f>IFERROR(IF(EXACT(VLOOKUP(HL79,OFERTA_0,4,FALSE),HO79),1,0),0)</f>
        <v>0</v>
      </c>
      <c r="HW79" s="108">
        <f t="shared" si="647"/>
        <v>0</v>
      </c>
      <c r="HX79" s="108">
        <f t="shared" si="647"/>
        <v>0</v>
      </c>
      <c r="HY79" s="108">
        <f t="shared" si="648"/>
        <v>0</v>
      </c>
      <c r="HZ79" s="109">
        <f t="shared" si="649"/>
        <v>0</v>
      </c>
      <c r="IA79" s="110">
        <f t="shared" si="650"/>
        <v>0</v>
      </c>
      <c r="ID79" s="358"/>
      <c r="IE79" s="358"/>
      <c r="IF79" s="359"/>
      <c r="IG79" s="339"/>
      <c r="IH79" s="360"/>
      <c r="II79" s="361"/>
      <c r="IJ79" s="362"/>
      <c r="IK79" s="338"/>
      <c r="IL79" s="335">
        <f t="shared" si="651"/>
        <v>0</v>
      </c>
      <c r="IM79" s="108">
        <f>IFERROR(IF(EXACT(VLOOKUP(IE79,OFERTA_0,2,FALSE),IF79),1,0),0)</f>
        <v>0</v>
      </c>
      <c r="IN79" s="108">
        <f>IFERROR(IF(EXACT(VLOOKUP(IE79,OFERTA_0,3,FALSE),IG79),1,0),0)</f>
        <v>0</v>
      </c>
      <c r="IO79" s="108">
        <f>IFERROR(IF(EXACT(VLOOKUP(IE79,OFERTA_0,4,FALSE),IH79),1,0),0)</f>
        <v>0</v>
      </c>
      <c r="IP79" s="108">
        <f t="shared" si="652"/>
        <v>0</v>
      </c>
      <c r="IQ79" s="108">
        <f t="shared" si="652"/>
        <v>0</v>
      </c>
      <c r="IR79" s="108">
        <f t="shared" si="653"/>
        <v>0</v>
      </c>
      <c r="IS79" s="109">
        <f t="shared" si="654"/>
        <v>0</v>
      </c>
      <c r="IT79" s="110">
        <f t="shared" si="655"/>
        <v>0</v>
      </c>
      <c r="IV79" s="358"/>
      <c r="IW79" s="358"/>
      <c r="IX79" s="359"/>
      <c r="IY79" s="339"/>
      <c r="IZ79" s="360"/>
      <c r="JA79" s="361"/>
      <c r="JB79" s="362"/>
      <c r="JC79" s="338"/>
      <c r="JD79" s="338"/>
      <c r="JE79" s="335">
        <f t="shared" si="656"/>
        <v>0</v>
      </c>
      <c r="JF79" s="108">
        <f>IFERROR(IF(EXACT(VLOOKUP(IX79,OFERTA_0,2,FALSE),IY79),1,0),0)</f>
        <v>0</v>
      </c>
      <c r="JG79" s="108">
        <f>IFERROR(IF(EXACT(VLOOKUP(IX79,OFERTA_0,3,FALSE),IZ79),1,0),0)</f>
        <v>0</v>
      </c>
      <c r="JH79" s="108">
        <f>IFERROR(IF(EXACT(VLOOKUP(IX79,OFERTA_0,4,FALSE),JA79),1,0),0)</f>
        <v>0</v>
      </c>
      <c r="JI79" s="108">
        <f t="shared" si="657"/>
        <v>0</v>
      </c>
      <c r="JJ79" s="108">
        <f t="shared" si="657"/>
        <v>0</v>
      </c>
      <c r="JK79" s="108">
        <f t="shared" si="658"/>
        <v>0</v>
      </c>
      <c r="JL79" s="109">
        <f t="shared" si="659"/>
        <v>0</v>
      </c>
      <c r="JM79" s="110">
        <f t="shared" si="660"/>
        <v>0</v>
      </c>
    </row>
    <row r="80" spans="2:273" hidden="1" x14ac:dyDescent="0.25">
      <c r="B80" s="358"/>
      <c r="C80" s="358"/>
      <c r="D80" s="359"/>
      <c r="E80" s="339"/>
      <c r="F80" s="439"/>
      <c r="G80" s="361"/>
      <c r="H80" s="361"/>
      <c r="I80" s="361"/>
      <c r="J80" s="362"/>
      <c r="K80" s="338"/>
      <c r="N80" s="358"/>
      <c r="O80" s="358"/>
      <c r="P80" s="359"/>
      <c r="Q80" s="339"/>
      <c r="R80" s="439"/>
      <c r="S80" s="361"/>
      <c r="T80" s="361"/>
      <c r="U80" s="361"/>
      <c r="V80" s="362"/>
      <c r="W80" s="338"/>
      <c r="X80" s="335">
        <f t="shared" si="661"/>
        <v>0</v>
      </c>
      <c r="Y80" s="335"/>
      <c r="Z80" s="335"/>
      <c r="AA80" s="108">
        <f>IFERROR(IF(EXACT(VLOOKUP(O80,OFERTA_0,2,FALSE),P80),1,0),0)</f>
        <v>0</v>
      </c>
      <c r="AB80" s="108"/>
      <c r="AC80" s="108">
        <f>IFERROR(IF(EXACT(VLOOKUP(O80,OFERTA_0,3,FALSE),Q80),1,0),0)</f>
        <v>0</v>
      </c>
      <c r="AD80" s="108">
        <f>IFERROR(IF(EXACT(VLOOKUP(O80,OFERTA_0,4,FALSE),R80),1,0),0)</f>
        <v>0</v>
      </c>
      <c r="AE80" s="108">
        <f>IFERROR(IF(S80&lt;=0,0,1),0)</f>
        <v>0</v>
      </c>
      <c r="AF80" s="108">
        <f>IFERROR(IF(V80&lt;=0,0,1),0)</f>
        <v>0</v>
      </c>
      <c r="AG80" s="108">
        <f>PRODUCT(X80:AF80)</f>
        <v>0</v>
      </c>
      <c r="AH80" s="109">
        <f>ROUND(V80,0)</f>
        <v>0</v>
      </c>
      <c r="AI80" s="110">
        <f>V80-AH80</f>
        <v>0</v>
      </c>
      <c r="AL80" s="358"/>
      <c r="AM80" s="358"/>
      <c r="AN80" s="359"/>
      <c r="AO80" s="339"/>
      <c r="AP80" s="439"/>
      <c r="AQ80" s="361"/>
      <c r="AR80" s="361"/>
      <c r="AS80" s="361"/>
      <c r="AT80" s="362"/>
      <c r="AU80" s="338"/>
      <c r="AV80" s="335">
        <f t="shared" si="662"/>
        <v>0</v>
      </c>
      <c r="AW80" s="335"/>
      <c r="AX80" s="335"/>
      <c r="AY80" s="335"/>
      <c r="AZ80" s="108">
        <f>IFERROR(IF(EXACT(VLOOKUP(AM80,OFERTA_0,2,FALSE),AN80),1,0),0)</f>
        <v>0</v>
      </c>
      <c r="BA80" s="108">
        <f>IFERROR(IF(EXACT(VLOOKUP(AM80,OFERTA_0,3,FALSE),AO80),1,0),0)</f>
        <v>0</v>
      </c>
      <c r="BB80" s="108">
        <f>IFERROR(IF(EXACT(VLOOKUP(AM80,OFERTA_0,4,FALSE),AP80),1,0),0)</f>
        <v>0</v>
      </c>
      <c r="BC80" s="108">
        <f>IFERROR(IF(AQ80&lt;=0,0,1),0)</f>
        <v>0</v>
      </c>
      <c r="BD80" s="108">
        <f t="shared" si="663"/>
        <v>0</v>
      </c>
      <c r="BE80" s="108">
        <f t="shared" si="664"/>
        <v>0</v>
      </c>
      <c r="BF80" s="109">
        <f t="shared" si="665"/>
        <v>0</v>
      </c>
      <c r="BG80" s="110">
        <f t="shared" si="666"/>
        <v>0</v>
      </c>
      <c r="BJ80" s="358"/>
      <c r="BK80" s="358"/>
      <c r="BL80" s="359"/>
      <c r="BM80" s="339"/>
      <c r="BN80" s="439"/>
      <c r="BO80" s="368"/>
      <c r="BP80" s="368"/>
      <c r="BQ80" s="368"/>
      <c r="BR80" s="369"/>
      <c r="BS80" s="338"/>
      <c r="BT80" s="335">
        <f t="shared" si="667"/>
        <v>0</v>
      </c>
      <c r="BU80" s="335"/>
      <c r="BV80" s="335"/>
      <c r="BW80" s="335"/>
      <c r="BX80" s="108">
        <f>IFERROR(IF(EXACT(VLOOKUP(BK80,OFERTA_0,2,FALSE),BL80),1,0),0)</f>
        <v>0</v>
      </c>
      <c r="BY80" s="108">
        <f>IFERROR(IF(EXACT(VLOOKUP(BK80,OFERTA_0,3,FALSE),BM80),1,0),0)</f>
        <v>0</v>
      </c>
      <c r="BZ80" s="108">
        <f>IFERROR(IF(EXACT(VLOOKUP(BK80,OFERTA_0,4,FALSE),BN80),1,0),0)</f>
        <v>0</v>
      </c>
      <c r="CA80" s="108">
        <f>IFERROR(IF(BO80&lt;=0,0,1),0)</f>
        <v>0</v>
      </c>
      <c r="CB80" s="108">
        <f t="shared" si="668"/>
        <v>0</v>
      </c>
      <c r="CC80" s="108">
        <f t="shared" si="669"/>
        <v>0</v>
      </c>
      <c r="CD80" s="109">
        <f t="shared" si="670"/>
        <v>0</v>
      </c>
      <c r="CE80" s="110">
        <f t="shared" si="671"/>
        <v>0</v>
      </c>
      <c r="CH80" s="358"/>
      <c r="CI80" s="358"/>
      <c r="CJ80" s="359"/>
      <c r="CK80" s="339"/>
      <c r="CL80" s="360"/>
      <c r="CM80" s="361"/>
      <c r="CN80" s="362"/>
      <c r="CO80" s="338"/>
      <c r="CP80" s="335">
        <f t="shared" si="611"/>
        <v>0</v>
      </c>
      <c r="CQ80" s="108">
        <f>IFERROR(IF(EXACT(VLOOKUP(CI80,OFERTA_0,2,FALSE),CJ80),1,0),0)</f>
        <v>0</v>
      </c>
      <c r="CR80" s="108">
        <f>IFERROR(IF(EXACT(VLOOKUP(CI80,OFERTA_0,3,FALSE),CK80),1,0),0)</f>
        <v>0</v>
      </c>
      <c r="CS80" s="108">
        <f>IFERROR(IF(EXACT(VLOOKUP(CI80,OFERTA_0,4,FALSE),CL80),1,0),0)</f>
        <v>0</v>
      </c>
      <c r="CT80" s="108">
        <f t="shared" si="612"/>
        <v>0</v>
      </c>
      <c r="CU80" s="108">
        <f t="shared" si="612"/>
        <v>0</v>
      </c>
      <c r="CV80" s="108">
        <f t="shared" si="613"/>
        <v>0</v>
      </c>
      <c r="CW80" s="109">
        <f t="shared" si="614"/>
        <v>0</v>
      </c>
      <c r="CX80" s="110">
        <f t="shared" si="615"/>
        <v>0</v>
      </c>
      <c r="DA80" s="358"/>
      <c r="DB80" s="358"/>
      <c r="DC80" s="359"/>
      <c r="DD80" s="339"/>
      <c r="DE80" s="360"/>
      <c r="DF80" s="361"/>
      <c r="DG80" s="362"/>
      <c r="DH80" s="338"/>
      <c r="DI80" s="335">
        <f t="shared" si="616"/>
        <v>0</v>
      </c>
      <c r="DJ80" s="108">
        <f>IFERROR(IF(EXACT(VLOOKUP(DB80,OFERTA_0,2,FALSE),DC80),1,0),0)</f>
        <v>0</v>
      </c>
      <c r="DK80" s="108">
        <f>IFERROR(IF(EXACT(VLOOKUP(DB80,OFERTA_0,3,FALSE),DD80),1,0),0)</f>
        <v>0</v>
      </c>
      <c r="DL80" s="108">
        <f>IFERROR(IF(EXACT(VLOOKUP(DB80,OFERTA_0,4,FALSE),DE80),1,0),0)</f>
        <v>0</v>
      </c>
      <c r="DM80" s="108">
        <f t="shared" si="617"/>
        <v>0</v>
      </c>
      <c r="DN80" s="108">
        <f t="shared" si="617"/>
        <v>0</v>
      </c>
      <c r="DO80" s="108">
        <f t="shared" si="618"/>
        <v>0</v>
      </c>
      <c r="DP80" s="109">
        <f t="shared" si="619"/>
        <v>0</v>
      </c>
      <c r="DQ80" s="110">
        <f t="shared" si="620"/>
        <v>0</v>
      </c>
      <c r="DT80" s="358"/>
      <c r="DU80" s="358"/>
      <c r="DV80" s="359"/>
      <c r="DW80" s="339"/>
      <c r="DX80" s="360"/>
      <c r="DY80" s="361"/>
      <c r="DZ80" s="362"/>
      <c r="EA80" s="338"/>
      <c r="EB80" s="335">
        <f t="shared" si="621"/>
        <v>0</v>
      </c>
      <c r="EC80" s="108">
        <f>IFERROR(IF(EXACT(VLOOKUP(DU80,OFERTA_0,2,FALSE),DV80),1,0),0)</f>
        <v>0</v>
      </c>
      <c r="ED80" s="108">
        <f>IFERROR(IF(EXACT(VLOOKUP(DU80,OFERTA_0,3,FALSE),DW80),1,0),0)</f>
        <v>0</v>
      </c>
      <c r="EE80" s="108">
        <f>IFERROR(IF(EXACT(VLOOKUP(DU80,OFERTA_0,4,FALSE),DX80),1,0),0)</f>
        <v>0</v>
      </c>
      <c r="EF80" s="108">
        <f t="shared" si="622"/>
        <v>0</v>
      </c>
      <c r="EG80" s="108">
        <f t="shared" si="622"/>
        <v>0</v>
      </c>
      <c r="EH80" s="108">
        <f t="shared" si="623"/>
        <v>0</v>
      </c>
      <c r="EI80" s="109">
        <f t="shared" si="624"/>
        <v>0</v>
      </c>
      <c r="EJ80" s="110">
        <f t="shared" si="625"/>
        <v>0</v>
      </c>
      <c r="EM80" s="358"/>
      <c r="EN80" s="358"/>
      <c r="EO80" s="359"/>
      <c r="EP80" s="339"/>
      <c r="EQ80" s="360"/>
      <c r="ER80" s="361"/>
      <c r="ES80" s="362"/>
      <c r="ET80" s="338"/>
      <c r="EU80" s="335">
        <f t="shared" si="626"/>
        <v>0</v>
      </c>
      <c r="EV80" s="108">
        <f>IFERROR(IF(EXACT(VLOOKUP(EN80,OFERTA_0,2,FALSE),EO80),1,0),0)</f>
        <v>0</v>
      </c>
      <c r="EW80" s="108">
        <f>IFERROR(IF(EXACT(VLOOKUP(EN80,OFERTA_0,3,FALSE),EP80),1,0),0)</f>
        <v>0</v>
      </c>
      <c r="EX80" s="108">
        <f>IFERROR(IF(EXACT(VLOOKUP(EN80,OFERTA_0,4,FALSE),EQ80),1,0),0)</f>
        <v>0</v>
      </c>
      <c r="EY80" s="108">
        <f t="shared" si="627"/>
        <v>0</v>
      </c>
      <c r="EZ80" s="108">
        <f t="shared" si="627"/>
        <v>0</v>
      </c>
      <c r="FA80" s="108">
        <f t="shared" si="628"/>
        <v>0</v>
      </c>
      <c r="FB80" s="109">
        <f t="shared" si="629"/>
        <v>0</v>
      </c>
      <c r="FC80" s="110">
        <f t="shared" si="630"/>
        <v>0</v>
      </c>
      <c r="FF80" s="358"/>
      <c r="FG80" s="358"/>
      <c r="FH80" s="359"/>
      <c r="FI80" s="339"/>
      <c r="FJ80" s="360"/>
      <c r="FK80" s="361"/>
      <c r="FL80" s="362"/>
      <c r="FM80" s="338"/>
      <c r="FN80" s="335">
        <f t="shared" si="631"/>
        <v>0</v>
      </c>
      <c r="FO80" s="108">
        <f>IFERROR(IF(EXACT(VLOOKUP(FG80,OFERTA_0,2,FALSE),FH80),1,0),0)</f>
        <v>0</v>
      </c>
      <c r="FP80" s="108">
        <f>IFERROR(IF(EXACT(VLOOKUP(FG80,OFERTA_0,3,FALSE),FI80),1,0),0)</f>
        <v>0</v>
      </c>
      <c r="FQ80" s="108">
        <f>IFERROR(IF(EXACT(VLOOKUP(FG80,OFERTA_0,4,FALSE),FJ80),1,0),0)</f>
        <v>0</v>
      </c>
      <c r="FR80" s="108">
        <f t="shared" si="632"/>
        <v>0</v>
      </c>
      <c r="FS80" s="108">
        <f t="shared" si="632"/>
        <v>0</v>
      </c>
      <c r="FT80" s="108">
        <f t="shared" si="633"/>
        <v>0</v>
      </c>
      <c r="FU80" s="109">
        <f t="shared" si="634"/>
        <v>0</v>
      </c>
      <c r="FV80" s="110">
        <f t="shared" si="635"/>
        <v>0</v>
      </c>
      <c r="FY80" s="358"/>
      <c r="FZ80" s="358"/>
      <c r="GA80" s="359"/>
      <c r="GB80" s="339"/>
      <c r="GC80" s="360"/>
      <c r="GD80" s="361"/>
      <c r="GE80" s="362"/>
      <c r="GF80" s="338"/>
      <c r="GG80" s="335">
        <f t="shared" si="636"/>
        <v>0</v>
      </c>
      <c r="GH80" s="108">
        <f>IFERROR(IF(EXACT(VLOOKUP(FZ80,OFERTA_0,2,FALSE),GA80),1,0),0)</f>
        <v>0</v>
      </c>
      <c r="GI80" s="108">
        <f>IFERROR(IF(EXACT(VLOOKUP(FZ80,OFERTA_0,3,FALSE),GB80),1,0),0)</f>
        <v>0</v>
      </c>
      <c r="GJ80" s="108">
        <f>IFERROR(IF(EXACT(VLOOKUP(FZ80,OFERTA_0,4,FALSE),GC80),1,0),0)</f>
        <v>0</v>
      </c>
      <c r="GK80" s="108">
        <f t="shared" si="637"/>
        <v>0</v>
      </c>
      <c r="GL80" s="108">
        <f t="shared" si="637"/>
        <v>0</v>
      </c>
      <c r="GM80" s="108">
        <f t="shared" si="638"/>
        <v>0</v>
      </c>
      <c r="GN80" s="109">
        <f t="shared" si="639"/>
        <v>0</v>
      </c>
      <c r="GO80" s="110">
        <f t="shared" si="640"/>
        <v>0</v>
      </c>
      <c r="GR80" s="358"/>
      <c r="GS80" s="358"/>
      <c r="GT80" s="359"/>
      <c r="GU80" s="339"/>
      <c r="GV80" s="360"/>
      <c r="GW80" s="361"/>
      <c r="GX80" s="362"/>
      <c r="GY80" s="338"/>
      <c r="GZ80" s="335">
        <f t="shared" si="641"/>
        <v>0</v>
      </c>
      <c r="HA80" s="108">
        <f>IFERROR(IF(EXACT(VLOOKUP(GS80,OFERTA_0,2,FALSE),GT80),1,0),0)</f>
        <v>0</v>
      </c>
      <c r="HB80" s="108">
        <f>IFERROR(IF(EXACT(VLOOKUP(GS80,OFERTA_0,3,FALSE),GU80),1,0),0)</f>
        <v>0</v>
      </c>
      <c r="HC80" s="108">
        <f>IFERROR(IF(EXACT(VLOOKUP(GS80,OFERTA_0,4,FALSE),GV80),1,0),0)</f>
        <v>0</v>
      </c>
      <c r="HD80" s="108">
        <f t="shared" si="642"/>
        <v>0</v>
      </c>
      <c r="HE80" s="108">
        <f t="shared" si="642"/>
        <v>0</v>
      </c>
      <c r="HF80" s="108">
        <f t="shared" si="643"/>
        <v>0</v>
      </c>
      <c r="HG80" s="109">
        <f t="shared" si="644"/>
        <v>0</v>
      </c>
      <c r="HH80" s="110">
        <f t="shared" si="645"/>
        <v>0</v>
      </c>
      <c r="HK80" s="358"/>
      <c r="HL80" s="358"/>
      <c r="HM80" s="359"/>
      <c r="HN80" s="339"/>
      <c r="HO80" s="360"/>
      <c r="HP80" s="361"/>
      <c r="HQ80" s="362"/>
      <c r="HR80" s="338"/>
      <c r="HS80" s="335">
        <f t="shared" si="646"/>
        <v>0</v>
      </c>
      <c r="HT80" s="108">
        <f>IFERROR(IF(EXACT(VLOOKUP(HL80,OFERTA_0,2,FALSE),HM80),1,0),0)</f>
        <v>0</v>
      </c>
      <c r="HU80" s="108">
        <f>IFERROR(IF(EXACT(VLOOKUP(HL80,OFERTA_0,3,FALSE),HN80),1,0),0)</f>
        <v>0</v>
      </c>
      <c r="HV80" s="108">
        <f>IFERROR(IF(EXACT(VLOOKUP(HL80,OFERTA_0,4,FALSE),HO80),1,0),0)</f>
        <v>0</v>
      </c>
      <c r="HW80" s="108">
        <f t="shared" si="647"/>
        <v>0</v>
      </c>
      <c r="HX80" s="108">
        <f t="shared" si="647"/>
        <v>0</v>
      </c>
      <c r="HY80" s="108">
        <f t="shared" si="648"/>
        <v>0</v>
      </c>
      <c r="HZ80" s="109">
        <f t="shared" si="649"/>
        <v>0</v>
      </c>
      <c r="IA80" s="110">
        <f t="shared" si="650"/>
        <v>0</v>
      </c>
      <c r="ID80" s="358"/>
      <c r="IE80" s="358"/>
      <c r="IF80" s="359"/>
      <c r="IG80" s="339"/>
      <c r="IH80" s="360"/>
      <c r="II80" s="361"/>
      <c r="IJ80" s="362"/>
      <c r="IK80" s="338"/>
      <c r="IL80" s="335">
        <f t="shared" si="651"/>
        <v>0</v>
      </c>
      <c r="IM80" s="108">
        <f>IFERROR(IF(EXACT(VLOOKUP(IE80,OFERTA_0,2,FALSE),IF80),1,0),0)</f>
        <v>0</v>
      </c>
      <c r="IN80" s="108">
        <f>IFERROR(IF(EXACT(VLOOKUP(IE80,OFERTA_0,3,FALSE),IG80),1,0),0)</f>
        <v>0</v>
      </c>
      <c r="IO80" s="108">
        <f>IFERROR(IF(EXACT(VLOOKUP(IE80,OFERTA_0,4,FALSE),IH80),1,0),0)</f>
        <v>0</v>
      </c>
      <c r="IP80" s="108">
        <f t="shared" si="652"/>
        <v>0</v>
      </c>
      <c r="IQ80" s="108">
        <f t="shared" si="652"/>
        <v>0</v>
      </c>
      <c r="IR80" s="108">
        <f t="shared" si="653"/>
        <v>0</v>
      </c>
      <c r="IS80" s="109">
        <f t="shared" si="654"/>
        <v>0</v>
      </c>
      <c r="IT80" s="110">
        <f t="shared" si="655"/>
        <v>0</v>
      </c>
      <c r="IV80" s="358"/>
      <c r="IW80" s="358"/>
      <c r="IX80" s="359"/>
      <c r="IY80" s="339"/>
      <c r="IZ80" s="360"/>
      <c r="JA80" s="361"/>
      <c r="JB80" s="362"/>
      <c r="JC80" s="338"/>
      <c r="JD80" s="338"/>
      <c r="JE80" s="335">
        <f t="shared" si="656"/>
        <v>0</v>
      </c>
      <c r="JF80" s="108">
        <f>IFERROR(IF(EXACT(VLOOKUP(IX80,OFERTA_0,2,FALSE),IY80),1,0),0)</f>
        <v>0</v>
      </c>
      <c r="JG80" s="108">
        <f>IFERROR(IF(EXACT(VLOOKUP(IX80,OFERTA_0,3,FALSE),IZ80),1,0),0)</f>
        <v>0</v>
      </c>
      <c r="JH80" s="108">
        <f>IFERROR(IF(EXACT(VLOOKUP(IX80,OFERTA_0,4,FALSE),JA80),1,0),0)</f>
        <v>0</v>
      </c>
      <c r="JI80" s="108">
        <f t="shared" si="657"/>
        <v>0</v>
      </c>
      <c r="JJ80" s="108">
        <f t="shared" si="657"/>
        <v>0</v>
      </c>
      <c r="JK80" s="108">
        <f t="shared" si="658"/>
        <v>0</v>
      </c>
      <c r="JL80" s="109">
        <f t="shared" si="659"/>
        <v>0</v>
      </c>
      <c r="JM80" s="110">
        <f t="shared" si="660"/>
        <v>0</v>
      </c>
    </row>
    <row r="81" spans="2:273" hidden="1" x14ac:dyDescent="0.25">
      <c r="B81" s="340"/>
      <c r="C81" s="340"/>
      <c r="D81" s="348"/>
      <c r="E81" s="354"/>
      <c r="F81" s="440"/>
      <c r="G81" s="356"/>
      <c r="H81" s="356"/>
      <c r="I81" s="356"/>
      <c r="J81" s="357"/>
      <c r="K81" s="338"/>
      <c r="N81" s="340"/>
      <c r="O81" s="340"/>
      <c r="P81" s="348"/>
      <c r="Q81" s="354"/>
      <c r="R81" s="440"/>
      <c r="S81" s="356"/>
      <c r="T81" s="356"/>
      <c r="U81" s="356"/>
      <c r="V81" s="357"/>
      <c r="W81" s="338"/>
      <c r="X81" s="691"/>
      <c r="Y81" s="691"/>
      <c r="Z81" s="691"/>
      <c r="AA81" s="691"/>
      <c r="AB81" s="691"/>
      <c r="AC81" s="691"/>
      <c r="AD81" s="691"/>
      <c r="AE81" s="691"/>
      <c r="AF81" s="691"/>
      <c r="AG81" s="691"/>
      <c r="AH81" s="691"/>
      <c r="AI81" s="692"/>
      <c r="AL81" s="340"/>
      <c r="AM81" s="340"/>
      <c r="AN81" s="348"/>
      <c r="AO81" s="354"/>
      <c r="AP81" s="440"/>
      <c r="AQ81" s="356"/>
      <c r="AR81" s="356"/>
      <c r="AS81" s="356"/>
      <c r="AT81" s="357"/>
      <c r="AU81" s="338"/>
      <c r="AV81" s="691"/>
      <c r="AW81" s="691"/>
      <c r="AX81" s="691"/>
      <c r="AY81" s="691"/>
      <c r="AZ81" s="691"/>
      <c r="BA81" s="691"/>
      <c r="BB81" s="691"/>
      <c r="BC81" s="691"/>
      <c r="BD81" s="691"/>
      <c r="BE81" s="691"/>
      <c r="BF81" s="691"/>
      <c r="BG81" s="692"/>
      <c r="BJ81" s="340"/>
      <c r="BK81" s="340"/>
      <c r="BL81" s="348"/>
      <c r="BM81" s="354"/>
      <c r="BN81" s="440"/>
      <c r="BO81" s="372"/>
      <c r="BP81" s="372"/>
      <c r="BQ81" s="372"/>
      <c r="BR81" s="373"/>
      <c r="BS81" s="338"/>
      <c r="BT81" s="691"/>
      <c r="BU81" s="691"/>
      <c r="BV81" s="691"/>
      <c r="BW81" s="691"/>
      <c r="BX81" s="691"/>
      <c r="BY81" s="691"/>
      <c r="BZ81" s="691"/>
      <c r="CA81" s="691"/>
      <c r="CB81" s="691"/>
      <c r="CC81" s="691"/>
      <c r="CD81" s="691"/>
      <c r="CE81" s="692"/>
      <c r="CH81" s="340"/>
      <c r="CI81" s="340"/>
      <c r="CJ81" s="348"/>
      <c r="CK81" s="354"/>
      <c r="CL81" s="355"/>
      <c r="CM81" s="356"/>
      <c r="CN81" s="357"/>
      <c r="CO81" s="338"/>
      <c r="CP81" s="691"/>
      <c r="CQ81" s="691"/>
      <c r="CR81" s="691"/>
      <c r="CS81" s="691"/>
      <c r="CT81" s="691"/>
      <c r="CU81" s="691"/>
      <c r="CV81" s="691"/>
      <c r="CW81" s="691"/>
      <c r="CX81" s="692"/>
      <c r="DA81" s="340"/>
      <c r="DB81" s="340"/>
      <c r="DC81" s="348"/>
      <c r="DD81" s="354"/>
      <c r="DE81" s="355"/>
      <c r="DF81" s="356"/>
      <c r="DG81" s="357"/>
      <c r="DH81" s="338"/>
      <c r="DI81" s="691"/>
      <c r="DJ81" s="691"/>
      <c r="DK81" s="691"/>
      <c r="DL81" s="691"/>
      <c r="DM81" s="691"/>
      <c r="DN81" s="691"/>
      <c r="DO81" s="691"/>
      <c r="DP81" s="691"/>
      <c r="DQ81" s="692"/>
      <c r="DT81" s="340"/>
      <c r="DU81" s="340"/>
      <c r="DV81" s="348"/>
      <c r="DW81" s="354"/>
      <c r="DX81" s="355"/>
      <c r="DY81" s="356"/>
      <c r="DZ81" s="357"/>
      <c r="EA81" s="338"/>
      <c r="EB81" s="691"/>
      <c r="EC81" s="691"/>
      <c r="ED81" s="691"/>
      <c r="EE81" s="691"/>
      <c r="EF81" s="691"/>
      <c r="EG81" s="691"/>
      <c r="EH81" s="691"/>
      <c r="EI81" s="691"/>
      <c r="EJ81" s="692"/>
      <c r="EM81" s="340"/>
      <c r="EN81" s="340"/>
      <c r="EO81" s="348"/>
      <c r="EP81" s="354"/>
      <c r="EQ81" s="355"/>
      <c r="ER81" s="356"/>
      <c r="ES81" s="357"/>
      <c r="ET81" s="338"/>
      <c r="EU81" s="691"/>
      <c r="EV81" s="691"/>
      <c r="EW81" s="691"/>
      <c r="EX81" s="691"/>
      <c r="EY81" s="691"/>
      <c r="EZ81" s="691"/>
      <c r="FA81" s="691"/>
      <c r="FB81" s="691"/>
      <c r="FC81" s="692"/>
      <c r="FF81" s="340"/>
      <c r="FG81" s="340"/>
      <c r="FH81" s="348"/>
      <c r="FI81" s="354"/>
      <c r="FJ81" s="355"/>
      <c r="FK81" s="356"/>
      <c r="FL81" s="357"/>
      <c r="FM81" s="338"/>
      <c r="FN81" s="691"/>
      <c r="FO81" s="691"/>
      <c r="FP81" s="691"/>
      <c r="FQ81" s="691"/>
      <c r="FR81" s="691"/>
      <c r="FS81" s="691"/>
      <c r="FT81" s="691"/>
      <c r="FU81" s="691"/>
      <c r="FV81" s="692"/>
      <c r="FY81" s="340"/>
      <c r="FZ81" s="340"/>
      <c r="GA81" s="348"/>
      <c r="GB81" s="354"/>
      <c r="GC81" s="355"/>
      <c r="GD81" s="356"/>
      <c r="GE81" s="357"/>
      <c r="GF81" s="338"/>
      <c r="GG81" s="691"/>
      <c r="GH81" s="691"/>
      <c r="GI81" s="691"/>
      <c r="GJ81" s="691"/>
      <c r="GK81" s="691"/>
      <c r="GL81" s="691"/>
      <c r="GM81" s="691"/>
      <c r="GN81" s="691"/>
      <c r="GO81" s="692"/>
      <c r="GR81" s="340"/>
      <c r="GS81" s="340"/>
      <c r="GT81" s="348"/>
      <c r="GU81" s="354"/>
      <c r="GV81" s="355"/>
      <c r="GW81" s="356"/>
      <c r="GX81" s="357"/>
      <c r="GY81" s="338"/>
      <c r="GZ81" s="691"/>
      <c r="HA81" s="691"/>
      <c r="HB81" s="691"/>
      <c r="HC81" s="691"/>
      <c r="HD81" s="691"/>
      <c r="HE81" s="691"/>
      <c r="HF81" s="691"/>
      <c r="HG81" s="691"/>
      <c r="HH81" s="692"/>
      <c r="HK81" s="340"/>
      <c r="HL81" s="340"/>
      <c r="HM81" s="348"/>
      <c r="HN81" s="354"/>
      <c r="HO81" s="355"/>
      <c r="HP81" s="356"/>
      <c r="HQ81" s="357"/>
      <c r="HR81" s="338"/>
      <c r="HS81" s="691"/>
      <c r="HT81" s="691"/>
      <c r="HU81" s="691"/>
      <c r="HV81" s="691"/>
      <c r="HW81" s="691"/>
      <c r="HX81" s="691"/>
      <c r="HY81" s="691"/>
      <c r="HZ81" s="691"/>
      <c r="IA81" s="692"/>
      <c r="ID81" s="340"/>
      <c r="IE81" s="340"/>
      <c r="IF81" s="348"/>
      <c r="IG81" s="354"/>
      <c r="IH81" s="355"/>
      <c r="II81" s="356"/>
      <c r="IJ81" s="357"/>
      <c r="IK81" s="338"/>
      <c r="IL81" s="691"/>
      <c r="IM81" s="691"/>
      <c r="IN81" s="691"/>
      <c r="IO81" s="691"/>
      <c r="IP81" s="691"/>
      <c r="IQ81" s="691"/>
      <c r="IR81" s="691"/>
      <c r="IS81" s="691"/>
      <c r="IT81" s="692"/>
      <c r="IV81" s="340"/>
      <c r="IW81" s="340"/>
      <c r="IX81" s="348"/>
      <c r="IY81" s="354"/>
      <c r="IZ81" s="355"/>
      <c r="JA81" s="356"/>
      <c r="JB81" s="357"/>
      <c r="JC81" s="338"/>
      <c r="JD81" s="338"/>
      <c r="JE81" s="691"/>
      <c r="JF81" s="691"/>
      <c r="JG81" s="691"/>
      <c r="JH81" s="691"/>
      <c r="JI81" s="691"/>
      <c r="JJ81" s="691"/>
      <c r="JK81" s="691"/>
      <c r="JL81" s="691"/>
      <c r="JM81" s="692"/>
    </row>
    <row r="82" spans="2:273" hidden="1" x14ac:dyDescent="0.25">
      <c r="B82" s="340"/>
      <c r="C82" s="340"/>
      <c r="D82" s="348"/>
      <c r="E82" s="354"/>
      <c r="F82" s="440"/>
      <c r="G82" s="356"/>
      <c r="H82" s="356"/>
      <c r="I82" s="356"/>
      <c r="J82" s="357"/>
      <c r="K82" s="338"/>
      <c r="N82" s="340"/>
      <c r="O82" s="340"/>
      <c r="P82" s="348"/>
      <c r="Q82" s="354"/>
      <c r="R82" s="440"/>
      <c r="S82" s="356"/>
      <c r="T82" s="356"/>
      <c r="U82" s="356"/>
      <c r="V82" s="357"/>
      <c r="W82" s="338"/>
      <c r="X82" s="691"/>
      <c r="Y82" s="691"/>
      <c r="Z82" s="691"/>
      <c r="AA82" s="691"/>
      <c r="AB82" s="691"/>
      <c r="AC82" s="691"/>
      <c r="AD82" s="691"/>
      <c r="AE82" s="691"/>
      <c r="AF82" s="691"/>
      <c r="AG82" s="691"/>
      <c r="AH82" s="691"/>
      <c r="AI82" s="692"/>
      <c r="AL82" s="340"/>
      <c r="AM82" s="340"/>
      <c r="AN82" s="348"/>
      <c r="AO82" s="354"/>
      <c r="AP82" s="440"/>
      <c r="AQ82" s="356"/>
      <c r="AR82" s="356"/>
      <c r="AS82" s="356"/>
      <c r="AT82" s="357"/>
      <c r="AU82" s="338"/>
      <c r="AV82" s="691"/>
      <c r="AW82" s="691"/>
      <c r="AX82" s="691"/>
      <c r="AY82" s="691"/>
      <c r="AZ82" s="691"/>
      <c r="BA82" s="691"/>
      <c r="BB82" s="691"/>
      <c r="BC82" s="691"/>
      <c r="BD82" s="691"/>
      <c r="BE82" s="691"/>
      <c r="BF82" s="691"/>
      <c r="BG82" s="692"/>
      <c r="BJ82" s="340"/>
      <c r="BK82" s="340"/>
      <c r="BL82" s="348"/>
      <c r="BM82" s="354"/>
      <c r="BN82" s="440"/>
      <c r="BO82" s="372"/>
      <c r="BP82" s="372"/>
      <c r="BQ82" s="372"/>
      <c r="BR82" s="373"/>
      <c r="BS82" s="338"/>
      <c r="BT82" s="691"/>
      <c r="BU82" s="691"/>
      <c r="BV82" s="691"/>
      <c r="BW82" s="691"/>
      <c r="BX82" s="691"/>
      <c r="BY82" s="691"/>
      <c r="BZ82" s="691"/>
      <c r="CA82" s="691"/>
      <c r="CB82" s="691"/>
      <c r="CC82" s="691"/>
      <c r="CD82" s="691"/>
      <c r="CE82" s="692"/>
      <c r="CH82" s="340"/>
      <c r="CI82" s="340"/>
      <c r="CJ82" s="348"/>
      <c r="CK82" s="354"/>
      <c r="CL82" s="355"/>
      <c r="CM82" s="356"/>
      <c r="CN82" s="357"/>
      <c r="CO82" s="338"/>
      <c r="CP82" s="691"/>
      <c r="CQ82" s="691"/>
      <c r="CR82" s="691"/>
      <c r="CS82" s="691"/>
      <c r="CT82" s="691"/>
      <c r="CU82" s="691"/>
      <c r="CV82" s="691"/>
      <c r="CW82" s="691"/>
      <c r="CX82" s="692"/>
      <c r="DA82" s="340"/>
      <c r="DB82" s="340"/>
      <c r="DC82" s="348"/>
      <c r="DD82" s="354"/>
      <c r="DE82" s="355"/>
      <c r="DF82" s="356"/>
      <c r="DG82" s="357"/>
      <c r="DH82" s="338"/>
      <c r="DI82" s="691"/>
      <c r="DJ82" s="691"/>
      <c r="DK82" s="691"/>
      <c r="DL82" s="691"/>
      <c r="DM82" s="691"/>
      <c r="DN82" s="691"/>
      <c r="DO82" s="691"/>
      <c r="DP82" s="691"/>
      <c r="DQ82" s="692"/>
      <c r="DT82" s="340"/>
      <c r="DU82" s="340"/>
      <c r="DV82" s="348"/>
      <c r="DW82" s="354"/>
      <c r="DX82" s="355"/>
      <c r="DY82" s="356"/>
      <c r="DZ82" s="357"/>
      <c r="EA82" s="338"/>
      <c r="EB82" s="691"/>
      <c r="EC82" s="691"/>
      <c r="ED82" s="691"/>
      <c r="EE82" s="691"/>
      <c r="EF82" s="691"/>
      <c r="EG82" s="691"/>
      <c r="EH82" s="691"/>
      <c r="EI82" s="691"/>
      <c r="EJ82" s="692"/>
      <c r="EM82" s="340"/>
      <c r="EN82" s="340"/>
      <c r="EO82" s="348"/>
      <c r="EP82" s="354"/>
      <c r="EQ82" s="355"/>
      <c r="ER82" s="356"/>
      <c r="ES82" s="357"/>
      <c r="ET82" s="338"/>
      <c r="EU82" s="691"/>
      <c r="EV82" s="691"/>
      <c r="EW82" s="691"/>
      <c r="EX82" s="691"/>
      <c r="EY82" s="691"/>
      <c r="EZ82" s="691"/>
      <c r="FA82" s="691"/>
      <c r="FB82" s="691"/>
      <c r="FC82" s="692"/>
      <c r="FF82" s="340"/>
      <c r="FG82" s="340"/>
      <c r="FH82" s="348"/>
      <c r="FI82" s="354"/>
      <c r="FJ82" s="355"/>
      <c r="FK82" s="356"/>
      <c r="FL82" s="357"/>
      <c r="FM82" s="338"/>
      <c r="FN82" s="691"/>
      <c r="FO82" s="691"/>
      <c r="FP82" s="691"/>
      <c r="FQ82" s="691"/>
      <c r="FR82" s="691"/>
      <c r="FS82" s="691"/>
      <c r="FT82" s="691"/>
      <c r="FU82" s="691"/>
      <c r="FV82" s="692"/>
      <c r="FY82" s="340"/>
      <c r="FZ82" s="340"/>
      <c r="GA82" s="348"/>
      <c r="GB82" s="354"/>
      <c r="GC82" s="355"/>
      <c r="GD82" s="356"/>
      <c r="GE82" s="357"/>
      <c r="GF82" s="338"/>
      <c r="GG82" s="691"/>
      <c r="GH82" s="691"/>
      <c r="GI82" s="691"/>
      <c r="GJ82" s="691"/>
      <c r="GK82" s="691"/>
      <c r="GL82" s="691"/>
      <c r="GM82" s="691"/>
      <c r="GN82" s="691"/>
      <c r="GO82" s="692"/>
      <c r="GR82" s="340"/>
      <c r="GS82" s="340"/>
      <c r="GT82" s="348"/>
      <c r="GU82" s="354"/>
      <c r="GV82" s="355"/>
      <c r="GW82" s="356"/>
      <c r="GX82" s="357"/>
      <c r="GY82" s="338"/>
      <c r="GZ82" s="691"/>
      <c r="HA82" s="691"/>
      <c r="HB82" s="691"/>
      <c r="HC82" s="691"/>
      <c r="HD82" s="691"/>
      <c r="HE82" s="691"/>
      <c r="HF82" s="691"/>
      <c r="HG82" s="691"/>
      <c r="HH82" s="692"/>
      <c r="HK82" s="340"/>
      <c r="HL82" s="340"/>
      <c r="HM82" s="348"/>
      <c r="HN82" s="354"/>
      <c r="HO82" s="355"/>
      <c r="HP82" s="356"/>
      <c r="HQ82" s="357"/>
      <c r="HR82" s="338"/>
      <c r="HS82" s="691"/>
      <c r="HT82" s="691"/>
      <c r="HU82" s="691"/>
      <c r="HV82" s="691"/>
      <c r="HW82" s="691"/>
      <c r="HX82" s="691"/>
      <c r="HY82" s="691"/>
      <c r="HZ82" s="691"/>
      <c r="IA82" s="692"/>
      <c r="ID82" s="340"/>
      <c r="IE82" s="340"/>
      <c r="IF82" s="348"/>
      <c r="IG82" s="354"/>
      <c r="IH82" s="355"/>
      <c r="II82" s="356"/>
      <c r="IJ82" s="357"/>
      <c r="IK82" s="338"/>
      <c r="IL82" s="691"/>
      <c r="IM82" s="691"/>
      <c r="IN82" s="691"/>
      <c r="IO82" s="691"/>
      <c r="IP82" s="691"/>
      <c r="IQ82" s="691"/>
      <c r="IR82" s="691"/>
      <c r="IS82" s="691"/>
      <c r="IT82" s="692"/>
      <c r="IV82" s="340"/>
      <c r="IW82" s="340"/>
      <c r="IX82" s="348"/>
      <c r="IY82" s="354"/>
      <c r="IZ82" s="355"/>
      <c r="JA82" s="356"/>
      <c r="JB82" s="357"/>
      <c r="JC82" s="338"/>
      <c r="JD82" s="338"/>
      <c r="JE82" s="691"/>
      <c r="JF82" s="691"/>
      <c r="JG82" s="691"/>
      <c r="JH82" s="691"/>
      <c r="JI82" s="691"/>
      <c r="JJ82" s="691"/>
      <c r="JK82" s="691"/>
      <c r="JL82" s="691"/>
      <c r="JM82" s="692"/>
    </row>
    <row r="83" spans="2:273" hidden="1" x14ac:dyDescent="0.25">
      <c r="B83" s="358"/>
      <c r="C83" s="358"/>
      <c r="D83" s="359"/>
      <c r="E83" s="339"/>
      <c r="F83" s="439"/>
      <c r="G83" s="361"/>
      <c r="H83" s="361"/>
      <c r="I83" s="361"/>
      <c r="J83" s="362"/>
      <c r="K83" s="338"/>
      <c r="N83" s="358"/>
      <c r="O83" s="358"/>
      <c r="P83" s="359"/>
      <c r="Q83" s="339"/>
      <c r="R83" s="439"/>
      <c r="S83" s="361"/>
      <c r="T83" s="361"/>
      <c r="U83" s="361"/>
      <c r="V83" s="362"/>
      <c r="W83" s="338"/>
      <c r="X83" s="335">
        <f t="shared" ref="X83:X86" si="672">IFERROR(IF(EXACT(VLOOKUP(O83,OFERTA_0,1,FALSE),O83),1,0),0)</f>
        <v>0</v>
      </c>
      <c r="Y83" s="335"/>
      <c r="Z83" s="335"/>
      <c r="AA83" s="108">
        <f>IFERROR(IF(EXACT(VLOOKUP(O83,OFERTA_0,2,FALSE),P83),1,0),0)</f>
        <v>0</v>
      </c>
      <c r="AB83" s="108"/>
      <c r="AC83" s="108">
        <f>IFERROR(IF(EXACT(VLOOKUP(O83,OFERTA_0,3,FALSE),Q83),1,0),0)</f>
        <v>0</v>
      </c>
      <c r="AD83" s="108">
        <f>IFERROR(IF(EXACT(VLOOKUP(O83,OFERTA_0,4,FALSE),R83),1,0),0)</f>
        <v>0</v>
      </c>
      <c r="AE83" s="108">
        <f>IFERROR(IF(S83&lt;=0,0,1),0)</f>
        <v>0</v>
      </c>
      <c r="AF83" s="108">
        <f t="shared" ref="AF83:AF86" si="673">IFERROR(IF(V83&lt;=0,0,1),0)</f>
        <v>0</v>
      </c>
      <c r="AG83" s="108">
        <f t="shared" ref="AG83:AG86" si="674">PRODUCT(X83:AF83)</f>
        <v>0</v>
      </c>
      <c r="AH83" s="109">
        <f t="shared" ref="AH83:AH86" si="675">ROUND(V83,0)</f>
        <v>0</v>
      </c>
      <c r="AI83" s="110">
        <f t="shared" ref="AI83:AI86" si="676">V83-AH83</f>
        <v>0</v>
      </c>
      <c r="AL83" s="358"/>
      <c r="AM83" s="358"/>
      <c r="AN83" s="359"/>
      <c r="AO83" s="339"/>
      <c r="AP83" s="439"/>
      <c r="AQ83" s="361"/>
      <c r="AR83" s="361"/>
      <c r="AS83" s="361"/>
      <c r="AT83" s="362"/>
      <c r="AU83" s="338"/>
      <c r="AV83" s="335">
        <f t="shared" ref="AV83:AV86" si="677">IFERROR(IF(EXACT(VLOOKUP(AM83,OFERTA_0,1,FALSE),AM83),1,0),0)</f>
        <v>0</v>
      </c>
      <c r="AW83" s="335"/>
      <c r="AX83" s="335"/>
      <c r="AY83" s="335"/>
      <c r="AZ83" s="108">
        <f>IFERROR(IF(EXACT(VLOOKUP(AM83,OFERTA_0,2,FALSE),AN83),1,0),0)</f>
        <v>0</v>
      </c>
      <c r="BA83" s="108">
        <f>IFERROR(IF(EXACT(VLOOKUP(AM83,OFERTA_0,3,FALSE),AO83),1,0),0)</f>
        <v>0</v>
      </c>
      <c r="BB83" s="108">
        <f>IFERROR(IF(EXACT(VLOOKUP(AM83,OFERTA_0,4,FALSE),AP83),1,0),0)</f>
        <v>0</v>
      </c>
      <c r="BC83" s="108">
        <f>IFERROR(IF(AQ83&lt;=0,0,1),0)</f>
        <v>0</v>
      </c>
      <c r="BD83" s="108">
        <f t="shared" ref="BD83:BD86" si="678">IFERROR(IF(AT83&lt;=0,0,1),0)</f>
        <v>0</v>
      </c>
      <c r="BE83" s="108">
        <f t="shared" ref="BE83:BE86" si="679">PRODUCT(AV83:BD83)</f>
        <v>0</v>
      </c>
      <c r="BF83" s="109">
        <f t="shared" ref="BF83:BF86" si="680">ROUND(AT83,0)</f>
        <v>0</v>
      </c>
      <c r="BG83" s="110">
        <f t="shared" ref="BG83:BG86" si="681">AT83-BF83</f>
        <v>0</v>
      </c>
      <c r="BJ83" s="358"/>
      <c r="BK83" s="358"/>
      <c r="BL83" s="359"/>
      <c r="BM83" s="339"/>
      <c r="BN83" s="439"/>
      <c r="BO83" s="368"/>
      <c r="BP83" s="368"/>
      <c r="BQ83" s="368"/>
      <c r="BR83" s="369"/>
      <c r="BS83" s="338"/>
      <c r="BT83" s="335">
        <f t="shared" ref="BT83:BT86" si="682">IFERROR(IF(EXACT(VLOOKUP(BK83,OFERTA_0,1,FALSE),BK83),1,0),0)</f>
        <v>0</v>
      </c>
      <c r="BU83" s="335"/>
      <c r="BV83" s="335"/>
      <c r="BW83" s="335"/>
      <c r="BX83" s="108">
        <f>IFERROR(IF(EXACT(VLOOKUP(BK83,OFERTA_0,2,FALSE),BL83),1,0),0)</f>
        <v>0</v>
      </c>
      <c r="BY83" s="108">
        <f>IFERROR(IF(EXACT(VLOOKUP(BK83,OFERTA_0,3,FALSE),BM83),1,0),0)</f>
        <v>0</v>
      </c>
      <c r="BZ83" s="108">
        <f>IFERROR(IF(EXACT(VLOOKUP(BK83,OFERTA_0,4,FALSE),BN83),1,0),0)</f>
        <v>0</v>
      </c>
      <c r="CA83" s="108">
        <f>IFERROR(IF(BO83&lt;=0,0,1),0)</f>
        <v>0</v>
      </c>
      <c r="CB83" s="108">
        <f t="shared" ref="CB83:CB86" si="683">IFERROR(IF(BR83&lt;=0,0,1),0)</f>
        <v>0</v>
      </c>
      <c r="CC83" s="108">
        <f t="shared" ref="CC83:CC86" si="684">PRODUCT(BT83:CB83)</f>
        <v>0</v>
      </c>
      <c r="CD83" s="109">
        <f t="shared" ref="CD83:CD86" si="685">ROUND(BR83,0)</f>
        <v>0</v>
      </c>
      <c r="CE83" s="110">
        <f t="shared" ref="CE83:CE86" si="686">BR83-CD83</f>
        <v>0</v>
      </c>
      <c r="CH83" s="358"/>
      <c r="CI83" s="358"/>
      <c r="CJ83" s="359"/>
      <c r="CK83" s="339"/>
      <c r="CL83" s="360"/>
      <c r="CM83" s="361"/>
      <c r="CN83" s="362"/>
      <c r="CO83" s="338"/>
      <c r="CP83" s="335">
        <f t="shared" ref="CP83:CP86" si="687">IFERROR(IF(EXACT(VLOOKUP(CI83,OFERTA_0,1,FALSE),CI83),1,0),0)</f>
        <v>0</v>
      </c>
      <c r="CQ83" s="108">
        <f>IFERROR(IF(EXACT(VLOOKUP(CI83,OFERTA_0,2,FALSE),CJ83),1,0),0)</f>
        <v>0</v>
      </c>
      <c r="CR83" s="108">
        <f>IFERROR(IF(EXACT(VLOOKUP(CI83,OFERTA_0,3,FALSE),CK83),1,0),0)</f>
        <v>0</v>
      </c>
      <c r="CS83" s="108">
        <f>IFERROR(IF(EXACT(VLOOKUP(CI83,OFERTA_0,4,FALSE),CL83),1,0),0)</f>
        <v>0</v>
      </c>
      <c r="CT83" s="108">
        <f t="shared" ref="CT83:CU86" si="688">IFERROR(IF(CM83&lt;=0,0,1),0)</f>
        <v>0</v>
      </c>
      <c r="CU83" s="108">
        <f t="shared" si="688"/>
        <v>0</v>
      </c>
      <c r="CV83" s="108">
        <f t="shared" ref="CV83:CV86" si="689">PRODUCT(CP83:CU83)</f>
        <v>0</v>
      </c>
      <c r="CW83" s="109">
        <f t="shared" ref="CW83:CW86" si="690">ROUND(CN83,0)</f>
        <v>0</v>
      </c>
      <c r="CX83" s="110">
        <f t="shared" ref="CX83:CX86" si="691">CN83-CW83</f>
        <v>0</v>
      </c>
      <c r="DA83" s="358"/>
      <c r="DB83" s="358"/>
      <c r="DC83" s="359"/>
      <c r="DD83" s="339"/>
      <c r="DE83" s="360"/>
      <c r="DF83" s="361"/>
      <c r="DG83" s="362"/>
      <c r="DH83" s="338"/>
      <c r="DI83" s="335">
        <f t="shared" ref="DI83:DI86" si="692">IFERROR(IF(EXACT(VLOOKUP(DB83,OFERTA_0,1,FALSE),DB83),1,0),0)</f>
        <v>0</v>
      </c>
      <c r="DJ83" s="108">
        <f>IFERROR(IF(EXACT(VLOOKUP(DB83,OFERTA_0,2,FALSE),DC83),1,0),0)</f>
        <v>0</v>
      </c>
      <c r="DK83" s="108">
        <f>IFERROR(IF(EXACT(VLOOKUP(DB83,OFERTA_0,3,FALSE),DD83),1,0),0)</f>
        <v>0</v>
      </c>
      <c r="DL83" s="108">
        <f>IFERROR(IF(EXACT(VLOOKUP(DB83,OFERTA_0,4,FALSE),DE83),1,0),0)</f>
        <v>0</v>
      </c>
      <c r="DM83" s="108">
        <f t="shared" ref="DM83:DN86" si="693">IFERROR(IF(DF83&lt;=0,0,1),0)</f>
        <v>0</v>
      </c>
      <c r="DN83" s="108">
        <f t="shared" si="693"/>
        <v>0</v>
      </c>
      <c r="DO83" s="108">
        <f t="shared" ref="DO83:DO86" si="694">PRODUCT(DI83:DN83)</f>
        <v>0</v>
      </c>
      <c r="DP83" s="109">
        <f t="shared" ref="DP83:DP86" si="695">ROUND(DG83,0)</f>
        <v>0</v>
      </c>
      <c r="DQ83" s="110">
        <f t="shared" ref="DQ83:DQ86" si="696">DG83-DP83</f>
        <v>0</v>
      </c>
      <c r="DT83" s="358"/>
      <c r="DU83" s="358"/>
      <c r="DV83" s="359"/>
      <c r="DW83" s="339"/>
      <c r="DX83" s="360"/>
      <c r="DY83" s="361"/>
      <c r="DZ83" s="362"/>
      <c r="EA83" s="338"/>
      <c r="EB83" s="335">
        <f t="shared" ref="EB83:EB86" si="697">IFERROR(IF(EXACT(VLOOKUP(DU83,OFERTA_0,1,FALSE),DU83),1,0),0)</f>
        <v>0</v>
      </c>
      <c r="EC83" s="108">
        <f>IFERROR(IF(EXACT(VLOOKUP(DU83,OFERTA_0,2,FALSE),DV83),1,0),0)</f>
        <v>0</v>
      </c>
      <c r="ED83" s="108">
        <f>IFERROR(IF(EXACT(VLOOKUP(DU83,OFERTA_0,3,FALSE),DW83),1,0),0)</f>
        <v>0</v>
      </c>
      <c r="EE83" s="108">
        <f>IFERROR(IF(EXACT(VLOOKUP(DU83,OFERTA_0,4,FALSE),DX83),1,0),0)</f>
        <v>0</v>
      </c>
      <c r="EF83" s="108">
        <f t="shared" ref="EF83:EG86" si="698">IFERROR(IF(DY83&lt;=0,0,1),0)</f>
        <v>0</v>
      </c>
      <c r="EG83" s="108">
        <f t="shared" si="698"/>
        <v>0</v>
      </c>
      <c r="EH83" s="108">
        <f t="shared" ref="EH83:EH86" si="699">PRODUCT(EB83:EG83)</f>
        <v>0</v>
      </c>
      <c r="EI83" s="109">
        <f t="shared" ref="EI83:EI86" si="700">ROUND(DZ83,0)</f>
        <v>0</v>
      </c>
      <c r="EJ83" s="110">
        <f t="shared" ref="EJ83:EJ86" si="701">DZ83-EI83</f>
        <v>0</v>
      </c>
      <c r="EM83" s="358"/>
      <c r="EN83" s="358"/>
      <c r="EO83" s="359"/>
      <c r="EP83" s="339"/>
      <c r="EQ83" s="360"/>
      <c r="ER83" s="361"/>
      <c r="ES83" s="362"/>
      <c r="ET83" s="338"/>
      <c r="EU83" s="335">
        <f t="shared" ref="EU83:EU86" si="702">IFERROR(IF(EXACT(VLOOKUP(EN83,OFERTA_0,1,FALSE),EN83),1,0),0)</f>
        <v>0</v>
      </c>
      <c r="EV83" s="108">
        <f>IFERROR(IF(EXACT(VLOOKUP(EN83,OFERTA_0,2,FALSE),EO83),1,0),0)</f>
        <v>0</v>
      </c>
      <c r="EW83" s="108">
        <f>IFERROR(IF(EXACT(VLOOKUP(EN83,OFERTA_0,3,FALSE),EP83),1,0),0)</f>
        <v>0</v>
      </c>
      <c r="EX83" s="108">
        <f>IFERROR(IF(EXACT(VLOOKUP(EN83,OFERTA_0,4,FALSE),EQ83),1,0),0)</f>
        <v>0</v>
      </c>
      <c r="EY83" s="108">
        <f t="shared" ref="EY83:EZ86" si="703">IFERROR(IF(ER83&lt;=0,0,1),0)</f>
        <v>0</v>
      </c>
      <c r="EZ83" s="108">
        <f t="shared" si="703"/>
        <v>0</v>
      </c>
      <c r="FA83" s="108">
        <f t="shared" ref="FA83:FA86" si="704">PRODUCT(EU83:EZ83)</f>
        <v>0</v>
      </c>
      <c r="FB83" s="109">
        <f t="shared" ref="FB83:FB86" si="705">ROUND(ES83,0)</f>
        <v>0</v>
      </c>
      <c r="FC83" s="110">
        <f t="shared" ref="FC83:FC86" si="706">ES83-FB83</f>
        <v>0</v>
      </c>
      <c r="FF83" s="358"/>
      <c r="FG83" s="358"/>
      <c r="FH83" s="359"/>
      <c r="FI83" s="339"/>
      <c r="FJ83" s="360"/>
      <c r="FK83" s="361"/>
      <c r="FL83" s="362"/>
      <c r="FM83" s="338"/>
      <c r="FN83" s="335">
        <f t="shared" ref="FN83:FN86" si="707">IFERROR(IF(EXACT(VLOOKUP(FG83,OFERTA_0,1,FALSE),FG83),1,0),0)</f>
        <v>0</v>
      </c>
      <c r="FO83" s="108">
        <f>IFERROR(IF(EXACT(VLOOKUP(FG83,OFERTA_0,2,FALSE),FH83),1,0),0)</f>
        <v>0</v>
      </c>
      <c r="FP83" s="108">
        <f>IFERROR(IF(EXACT(VLOOKUP(FG83,OFERTA_0,3,FALSE),FI83),1,0),0)</f>
        <v>0</v>
      </c>
      <c r="FQ83" s="108">
        <f>IFERROR(IF(EXACT(VLOOKUP(FG83,OFERTA_0,4,FALSE),FJ83),1,0),0)</f>
        <v>0</v>
      </c>
      <c r="FR83" s="108">
        <f t="shared" ref="FR83:FS86" si="708">IFERROR(IF(FK83&lt;=0,0,1),0)</f>
        <v>0</v>
      </c>
      <c r="FS83" s="108">
        <f t="shared" si="708"/>
        <v>0</v>
      </c>
      <c r="FT83" s="108">
        <f t="shared" ref="FT83:FT86" si="709">PRODUCT(FN83:FS83)</f>
        <v>0</v>
      </c>
      <c r="FU83" s="109">
        <f t="shared" ref="FU83:FU86" si="710">ROUND(FL83,0)</f>
        <v>0</v>
      </c>
      <c r="FV83" s="110">
        <f t="shared" ref="FV83:FV86" si="711">FL83-FU83</f>
        <v>0</v>
      </c>
      <c r="FY83" s="358"/>
      <c r="FZ83" s="358"/>
      <c r="GA83" s="359"/>
      <c r="GB83" s="339"/>
      <c r="GC83" s="360"/>
      <c r="GD83" s="361"/>
      <c r="GE83" s="362"/>
      <c r="GF83" s="338"/>
      <c r="GG83" s="335">
        <f t="shared" ref="GG83:GG86" si="712">IFERROR(IF(EXACT(VLOOKUP(FZ83,OFERTA_0,1,FALSE),FZ83),1,0),0)</f>
        <v>0</v>
      </c>
      <c r="GH83" s="108">
        <f>IFERROR(IF(EXACT(VLOOKUP(FZ83,OFERTA_0,2,FALSE),GA83),1,0),0)</f>
        <v>0</v>
      </c>
      <c r="GI83" s="108">
        <f>IFERROR(IF(EXACT(VLOOKUP(FZ83,OFERTA_0,3,FALSE),GB83),1,0),0)</f>
        <v>0</v>
      </c>
      <c r="GJ83" s="108">
        <f>IFERROR(IF(EXACT(VLOOKUP(FZ83,OFERTA_0,4,FALSE),GC83),1,0),0)</f>
        <v>0</v>
      </c>
      <c r="GK83" s="108">
        <f t="shared" ref="GK83:GL86" si="713">IFERROR(IF(GD83&lt;=0,0,1),0)</f>
        <v>0</v>
      </c>
      <c r="GL83" s="108">
        <f t="shared" si="713"/>
        <v>0</v>
      </c>
      <c r="GM83" s="108">
        <f t="shared" ref="GM83:GM86" si="714">PRODUCT(GG83:GL83)</f>
        <v>0</v>
      </c>
      <c r="GN83" s="109">
        <f t="shared" ref="GN83:GN86" si="715">ROUND(GE83,0)</f>
        <v>0</v>
      </c>
      <c r="GO83" s="110">
        <f t="shared" ref="GO83:GO86" si="716">GE83-GN83</f>
        <v>0</v>
      </c>
      <c r="GR83" s="358"/>
      <c r="GS83" s="358"/>
      <c r="GT83" s="359"/>
      <c r="GU83" s="339"/>
      <c r="GV83" s="360"/>
      <c r="GW83" s="361"/>
      <c r="GX83" s="362"/>
      <c r="GY83" s="338"/>
      <c r="GZ83" s="335">
        <f t="shared" ref="GZ83:GZ86" si="717">IFERROR(IF(EXACT(VLOOKUP(GS83,OFERTA_0,1,FALSE),GS83),1,0),0)</f>
        <v>0</v>
      </c>
      <c r="HA83" s="108">
        <f>IFERROR(IF(EXACT(VLOOKUP(GS83,OFERTA_0,2,FALSE),GT83),1,0),0)</f>
        <v>0</v>
      </c>
      <c r="HB83" s="108">
        <f>IFERROR(IF(EXACT(VLOOKUP(GS83,OFERTA_0,3,FALSE),GU83),1,0),0)</f>
        <v>0</v>
      </c>
      <c r="HC83" s="108">
        <f>IFERROR(IF(EXACT(VLOOKUP(GS83,OFERTA_0,4,FALSE),GV83),1,0),0)</f>
        <v>0</v>
      </c>
      <c r="HD83" s="108">
        <f t="shared" ref="HD83:HE86" si="718">IFERROR(IF(GW83&lt;=0,0,1),0)</f>
        <v>0</v>
      </c>
      <c r="HE83" s="108">
        <f t="shared" si="718"/>
        <v>0</v>
      </c>
      <c r="HF83" s="108">
        <f t="shared" ref="HF83:HF86" si="719">PRODUCT(GZ83:HE83)</f>
        <v>0</v>
      </c>
      <c r="HG83" s="109">
        <f t="shared" ref="HG83:HG86" si="720">ROUND(GX83,0)</f>
        <v>0</v>
      </c>
      <c r="HH83" s="110">
        <f t="shared" ref="HH83:HH86" si="721">GX83-HG83</f>
        <v>0</v>
      </c>
      <c r="HK83" s="358"/>
      <c r="HL83" s="358"/>
      <c r="HM83" s="359"/>
      <c r="HN83" s="339"/>
      <c r="HO83" s="360"/>
      <c r="HP83" s="361"/>
      <c r="HQ83" s="362"/>
      <c r="HR83" s="338"/>
      <c r="HS83" s="335">
        <f t="shared" ref="HS83:HS86" si="722">IFERROR(IF(EXACT(VLOOKUP(HL83,OFERTA_0,1,FALSE),HL83),1,0),0)</f>
        <v>0</v>
      </c>
      <c r="HT83" s="108">
        <f>IFERROR(IF(EXACT(VLOOKUP(HL83,OFERTA_0,2,FALSE),HM83),1,0),0)</f>
        <v>0</v>
      </c>
      <c r="HU83" s="108">
        <f>IFERROR(IF(EXACT(VLOOKUP(HL83,OFERTA_0,3,FALSE),HN83),1,0),0)</f>
        <v>0</v>
      </c>
      <c r="HV83" s="108">
        <f>IFERROR(IF(EXACT(VLOOKUP(HL83,OFERTA_0,4,FALSE),HO83),1,0),0)</f>
        <v>0</v>
      </c>
      <c r="HW83" s="108">
        <f t="shared" ref="HW83:HX86" si="723">IFERROR(IF(HP83&lt;=0,0,1),0)</f>
        <v>0</v>
      </c>
      <c r="HX83" s="108">
        <f t="shared" si="723"/>
        <v>0</v>
      </c>
      <c r="HY83" s="108">
        <f t="shared" ref="HY83:HY86" si="724">PRODUCT(HS83:HX83)</f>
        <v>0</v>
      </c>
      <c r="HZ83" s="109">
        <f t="shared" ref="HZ83:HZ86" si="725">ROUND(HQ83,0)</f>
        <v>0</v>
      </c>
      <c r="IA83" s="110">
        <f t="shared" ref="IA83:IA86" si="726">HQ83-HZ83</f>
        <v>0</v>
      </c>
      <c r="ID83" s="358"/>
      <c r="IE83" s="358"/>
      <c r="IF83" s="359"/>
      <c r="IG83" s="339"/>
      <c r="IH83" s="360"/>
      <c r="II83" s="361"/>
      <c r="IJ83" s="362"/>
      <c r="IK83" s="338"/>
      <c r="IL83" s="335">
        <f t="shared" ref="IL83:IL86" si="727">IFERROR(IF(EXACT(VLOOKUP(IE83,OFERTA_0,1,FALSE),IE83),1,0),0)</f>
        <v>0</v>
      </c>
      <c r="IM83" s="108">
        <f>IFERROR(IF(EXACT(VLOOKUP(IE83,OFERTA_0,2,FALSE),IF83),1,0),0)</f>
        <v>0</v>
      </c>
      <c r="IN83" s="108">
        <f>IFERROR(IF(EXACT(VLOOKUP(IE83,OFERTA_0,3,FALSE),IG83),1,0),0)</f>
        <v>0</v>
      </c>
      <c r="IO83" s="108">
        <f>IFERROR(IF(EXACT(VLOOKUP(IE83,OFERTA_0,4,FALSE),IH83),1,0),0)</f>
        <v>0</v>
      </c>
      <c r="IP83" s="108">
        <f t="shared" ref="IP83:IQ86" si="728">IFERROR(IF(II83&lt;=0,0,1),0)</f>
        <v>0</v>
      </c>
      <c r="IQ83" s="108">
        <f t="shared" si="728"/>
        <v>0</v>
      </c>
      <c r="IR83" s="108">
        <f t="shared" ref="IR83:IR86" si="729">PRODUCT(IL83:IQ83)</f>
        <v>0</v>
      </c>
      <c r="IS83" s="109">
        <f t="shared" ref="IS83:IS86" si="730">ROUND(IJ83,0)</f>
        <v>0</v>
      </c>
      <c r="IT83" s="110">
        <f t="shared" ref="IT83:IT86" si="731">IJ83-IS83</f>
        <v>0</v>
      </c>
      <c r="IV83" s="358"/>
      <c r="IW83" s="358"/>
      <c r="IX83" s="359"/>
      <c r="IY83" s="339"/>
      <c r="IZ83" s="360"/>
      <c r="JA83" s="361"/>
      <c r="JB83" s="362"/>
      <c r="JC83" s="338"/>
      <c r="JD83" s="338"/>
      <c r="JE83" s="335">
        <f t="shared" ref="JE83:JE86" si="732">IFERROR(IF(EXACT(VLOOKUP(IX83,OFERTA_0,1,FALSE),IX83),1,0),0)</f>
        <v>0</v>
      </c>
      <c r="JF83" s="108">
        <f>IFERROR(IF(EXACT(VLOOKUP(IX83,OFERTA_0,2,FALSE),IY83),1,0),0)</f>
        <v>0</v>
      </c>
      <c r="JG83" s="108">
        <f>IFERROR(IF(EXACT(VLOOKUP(IX83,OFERTA_0,3,FALSE),IZ83),1,0),0)</f>
        <v>0</v>
      </c>
      <c r="JH83" s="108">
        <f>IFERROR(IF(EXACT(VLOOKUP(IX83,OFERTA_0,4,FALSE),JA83),1,0),0)</f>
        <v>0</v>
      </c>
      <c r="JI83" s="108">
        <f t="shared" ref="JI83:JJ86" si="733">IFERROR(IF(JB83&lt;=0,0,1),0)</f>
        <v>0</v>
      </c>
      <c r="JJ83" s="108">
        <f t="shared" si="733"/>
        <v>0</v>
      </c>
      <c r="JK83" s="108">
        <f t="shared" ref="JK83:JK86" si="734">PRODUCT(JE83:JJ83)</f>
        <v>0</v>
      </c>
      <c r="JL83" s="109">
        <f t="shared" ref="JL83:JL86" si="735">ROUND(JC83,0)</f>
        <v>0</v>
      </c>
      <c r="JM83" s="110">
        <f t="shared" ref="JM83:JM86" si="736">JC83-JL83</f>
        <v>0</v>
      </c>
    </row>
    <row r="84" spans="2:273" hidden="1" x14ac:dyDescent="0.25">
      <c r="B84" s="358"/>
      <c r="C84" s="358"/>
      <c r="D84" s="359"/>
      <c r="E84" s="339"/>
      <c r="F84" s="439"/>
      <c r="G84" s="361"/>
      <c r="H84" s="361"/>
      <c r="I84" s="361"/>
      <c r="J84" s="362"/>
      <c r="K84" s="338"/>
      <c r="N84" s="358"/>
      <c r="O84" s="358"/>
      <c r="P84" s="359"/>
      <c r="Q84" s="339"/>
      <c r="R84" s="439"/>
      <c r="S84" s="361"/>
      <c r="T84" s="361"/>
      <c r="U84" s="361"/>
      <c r="V84" s="362"/>
      <c r="W84" s="338"/>
      <c r="X84" s="335">
        <f t="shared" si="672"/>
        <v>0</v>
      </c>
      <c r="Y84" s="335"/>
      <c r="Z84" s="335"/>
      <c r="AA84" s="108">
        <f>IFERROR(IF(EXACT(VLOOKUP(O84,OFERTA_0,2,FALSE),P84),1,0),0)</f>
        <v>0</v>
      </c>
      <c r="AB84" s="108"/>
      <c r="AC84" s="108">
        <f>IFERROR(IF(EXACT(VLOOKUP(O84,OFERTA_0,3,FALSE),Q84),1,0),0)</f>
        <v>0</v>
      </c>
      <c r="AD84" s="108">
        <f>IFERROR(IF(EXACT(VLOOKUP(O84,OFERTA_0,4,FALSE),R84),1,0),0)</f>
        <v>0</v>
      </c>
      <c r="AE84" s="108">
        <f>IFERROR(IF(S84&lt;=0,0,1),0)</f>
        <v>0</v>
      </c>
      <c r="AF84" s="108">
        <f t="shared" si="673"/>
        <v>0</v>
      </c>
      <c r="AG84" s="108">
        <f t="shared" si="674"/>
        <v>0</v>
      </c>
      <c r="AH84" s="109">
        <f t="shared" si="675"/>
        <v>0</v>
      </c>
      <c r="AI84" s="110">
        <f t="shared" si="676"/>
        <v>0</v>
      </c>
      <c r="AL84" s="358"/>
      <c r="AM84" s="358"/>
      <c r="AN84" s="359"/>
      <c r="AO84" s="339"/>
      <c r="AP84" s="439"/>
      <c r="AQ84" s="361"/>
      <c r="AR84" s="361"/>
      <c r="AS84" s="361"/>
      <c r="AT84" s="362"/>
      <c r="AU84" s="338"/>
      <c r="AV84" s="335">
        <f t="shared" si="677"/>
        <v>0</v>
      </c>
      <c r="AW84" s="335"/>
      <c r="AX84" s="335"/>
      <c r="AY84" s="335"/>
      <c r="AZ84" s="108">
        <f>IFERROR(IF(EXACT(VLOOKUP(AM84,OFERTA_0,2,FALSE),AN84),1,0),0)</f>
        <v>0</v>
      </c>
      <c r="BA84" s="108">
        <f>IFERROR(IF(EXACT(VLOOKUP(AM84,OFERTA_0,3,FALSE),AO84),1,0),0)</f>
        <v>0</v>
      </c>
      <c r="BB84" s="108">
        <f>IFERROR(IF(EXACT(VLOOKUP(AM84,OFERTA_0,4,FALSE),AP84),1,0),0)</f>
        <v>0</v>
      </c>
      <c r="BC84" s="108">
        <f>IFERROR(IF(AQ84&lt;=0,0,1),0)</f>
        <v>0</v>
      </c>
      <c r="BD84" s="108">
        <f t="shared" si="678"/>
        <v>0</v>
      </c>
      <c r="BE84" s="108">
        <f t="shared" si="679"/>
        <v>0</v>
      </c>
      <c r="BF84" s="109">
        <f t="shared" si="680"/>
        <v>0</v>
      </c>
      <c r="BG84" s="110">
        <f t="shared" si="681"/>
        <v>0</v>
      </c>
      <c r="BJ84" s="358"/>
      <c r="BK84" s="358"/>
      <c r="BL84" s="359"/>
      <c r="BM84" s="339"/>
      <c r="BN84" s="439"/>
      <c r="BO84" s="368"/>
      <c r="BP84" s="368"/>
      <c r="BQ84" s="368"/>
      <c r="BR84" s="369"/>
      <c r="BS84" s="338"/>
      <c r="BT84" s="335">
        <f t="shared" si="682"/>
        <v>0</v>
      </c>
      <c r="BU84" s="335"/>
      <c r="BV84" s="335"/>
      <c r="BW84" s="335"/>
      <c r="BX84" s="108">
        <f>IFERROR(IF(EXACT(VLOOKUP(BK84,OFERTA_0,2,FALSE),BL84),1,0),0)</f>
        <v>0</v>
      </c>
      <c r="BY84" s="108">
        <f>IFERROR(IF(EXACT(VLOOKUP(BK84,OFERTA_0,3,FALSE),BM84),1,0),0)</f>
        <v>0</v>
      </c>
      <c r="BZ84" s="108">
        <f>IFERROR(IF(EXACT(VLOOKUP(BK84,OFERTA_0,4,FALSE),BN84),1,0),0)</f>
        <v>0</v>
      </c>
      <c r="CA84" s="108">
        <f>IFERROR(IF(BO84&lt;=0,0,1),0)</f>
        <v>0</v>
      </c>
      <c r="CB84" s="108">
        <f t="shared" si="683"/>
        <v>0</v>
      </c>
      <c r="CC84" s="108">
        <f t="shared" si="684"/>
        <v>0</v>
      </c>
      <c r="CD84" s="109">
        <f t="shared" si="685"/>
        <v>0</v>
      </c>
      <c r="CE84" s="110">
        <f t="shared" si="686"/>
        <v>0</v>
      </c>
      <c r="CH84" s="358"/>
      <c r="CI84" s="358"/>
      <c r="CJ84" s="359"/>
      <c r="CK84" s="339"/>
      <c r="CL84" s="360"/>
      <c r="CM84" s="361"/>
      <c r="CN84" s="362"/>
      <c r="CO84" s="338"/>
      <c r="CP84" s="335">
        <f t="shared" si="687"/>
        <v>0</v>
      </c>
      <c r="CQ84" s="108">
        <f>IFERROR(IF(EXACT(VLOOKUP(CI84,OFERTA_0,2,FALSE),CJ84),1,0),0)</f>
        <v>0</v>
      </c>
      <c r="CR84" s="108">
        <f>IFERROR(IF(EXACT(VLOOKUP(CI84,OFERTA_0,3,FALSE),CK84),1,0),0)</f>
        <v>0</v>
      </c>
      <c r="CS84" s="108">
        <f>IFERROR(IF(EXACT(VLOOKUP(CI84,OFERTA_0,4,FALSE),CL84),1,0),0)</f>
        <v>0</v>
      </c>
      <c r="CT84" s="108">
        <f t="shared" si="688"/>
        <v>0</v>
      </c>
      <c r="CU84" s="108">
        <f t="shared" si="688"/>
        <v>0</v>
      </c>
      <c r="CV84" s="108">
        <f t="shared" si="689"/>
        <v>0</v>
      </c>
      <c r="CW84" s="109">
        <f t="shared" si="690"/>
        <v>0</v>
      </c>
      <c r="CX84" s="110">
        <f t="shared" si="691"/>
        <v>0</v>
      </c>
      <c r="DA84" s="358"/>
      <c r="DB84" s="358"/>
      <c r="DC84" s="359"/>
      <c r="DD84" s="339"/>
      <c r="DE84" s="360"/>
      <c r="DF84" s="361"/>
      <c r="DG84" s="362"/>
      <c r="DH84" s="338"/>
      <c r="DI84" s="335">
        <f t="shared" si="692"/>
        <v>0</v>
      </c>
      <c r="DJ84" s="108">
        <f>IFERROR(IF(EXACT(VLOOKUP(DB84,OFERTA_0,2,FALSE),DC84),1,0),0)</f>
        <v>0</v>
      </c>
      <c r="DK84" s="108">
        <f>IFERROR(IF(EXACT(VLOOKUP(DB84,OFERTA_0,3,FALSE),DD84),1,0),0)</f>
        <v>0</v>
      </c>
      <c r="DL84" s="108">
        <f>IFERROR(IF(EXACT(VLOOKUP(DB84,OFERTA_0,4,FALSE),DE84),1,0),0)</f>
        <v>0</v>
      </c>
      <c r="DM84" s="108">
        <f t="shared" si="693"/>
        <v>0</v>
      </c>
      <c r="DN84" s="108">
        <f t="shared" si="693"/>
        <v>0</v>
      </c>
      <c r="DO84" s="108">
        <f t="shared" si="694"/>
        <v>0</v>
      </c>
      <c r="DP84" s="109">
        <f t="shared" si="695"/>
        <v>0</v>
      </c>
      <c r="DQ84" s="110">
        <f t="shared" si="696"/>
        <v>0</v>
      </c>
      <c r="DT84" s="358"/>
      <c r="DU84" s="358"/>
      <c r="DV84" s="359"/>
      <c r="DW84" s="339"/>
      <c r="DX84" s="360"/>
      <c r="DY84" s="361"/>
      <c r="DZ84" s="362"/>
      <c r="EA84" s="338"/>
      <c r="EB84" s="335">
        <f t="shared" si="697"/>
        <v>0</v>
      </c>
      <c r="EC84" s="108">
        <f>IFERROR(IF(EXACT(VLOOKUP(DU84,OFERTA_0,2,FALSE),DV84),1,0),0)</f>
        <v>0</v>
      </c>
      <c r="ED84" s="108">
        <f>IFERROR(IF(EXACT(VLOOKUP(DU84,OFERTA_0,3,FALSE),DW84),1,0),0)</f>
        <v>0</v>
      </c>
      <c r="EE84" s="108">
        <f>IFERROR(IF(EXACT(VLOOKUP(DU84,OFERTA_0,4,FALSE),DX84),1,0),0)</f>
        <v>0</v>
      </c>
      <c r="EF84" s="108">
        <f t="shared" si="698"/>
        <v>0</v>
      </c>
      <c r="EG84" s="108">
        <f t="shared" si="698"/>
        <v>0</v>
      </c>
      <c r="EH84" s="108">
        <f t="shared" si="699"/>
        <v>0</v>
      </c>
      <c r="EI84" s="109">
        <f t="shared" si="700"/>
        <v>0</v>
      </c>
      <c r="EJ84" s="110">
        <f t="shared" si="701"/>
        <v>0</v>
      </c>
      <c r="EM84" s="358"/>
      <c r="EN84" s="358"/>
      <c r="EO84" s="359"/>
      <c r="EP84" s="339"/>
      <c r="EQ84" s="360"/>
      <c r="ER84" s="361"/>
      <c r="ES84" s="362"/>
      <c r="ET84" s="338"/>
      <c r="EU84" s="335">
        <f t="shared" si="702"/>
        <v>0</v>
      </c>
      <c r="EV84" s="108">
        <f>IFERROR(IF(EXACT(VLOOKUP(EN84,OFERTA_0,2,FALSE),EO84),1,0),0)</f>
        <v>0</v>
      </c>
      <c r="EW84" s="108">
        <f>IFERROR(IF(EXACT(VLOOKUP(EN84,OFERTA_0,3,FALSE),EP84),1,0),0)</f>
        <v>0</v>
      </c>
      <c r="EX84" s="108">
        <f>IFERROR(IF(EXACT(VLOOKUP(EN84,OFERTA_0,4,FALSE),EQ84),1,0),0)</f>
        <v>0</v>
      </c>
      <c r="EY84" s="108">
        <f t="shared" si="703"/>
        <v>0</v>
      </c>
      <c r="EZ84" s="108">
        <f t="shared" si="703"/>
        <v>0</v>
      </c>
      <c r="FA84" s="108">
        <f t="shared" si="704"/>
        <v>0</v>
      </c>
      <c r="FB84" s="109">
        <f t="shared" si="705"/>
        <v>0</v>
      </c>
      <c r="FC84" s="110">
        <f t="shared" si="706"/>
        <v>0</v>
      </c>
      <c r="FF84" s="358"/>
      <c r="FG84" s="358"/>
      <c r="FH84" s="359"/>
      <c r="FI84" s="339"/>
      <c r="FJ84" s="360"/>
      <c r="FK84" s="361"/>
      <c r="FL84" s="362"/>
      <c r="FM84" s="338"/>
      <c r="FN84" s="335">
        <f t="shared" si="707"/>
        <v>0</v>
      </c>
      <c r="FO84" s="108">
        <f>IFERROR(IF(EXACT(VLOOKUP(FG84,OFERTA_0,2,FALSE),FH84),1,0),0)</f>
        <v>0</v>
      </c>
      <c r="FP84" s="108">
        <f>IFERROR(IF(EXACT(VLOOKUP(FG84,OFERTA_0,3,FALSE),FI84),1,0),0)</f>
        <v>0</v>
      </c>
      <c r="FQ84" s="108">
        <f>IFERROR(IF(EXACT(VLOOKUP(FG84,OFERTA_0,4,FALSE),FJ84),1,0),0)</f>
        <v>0</v>
      </c>
      <c r="FR84" s="108">
        <f t="shared" si="708"/>
        <v>0</v>
      </c>
      <c r="FS84" s="108">
        <f t="shared" si="708"/>
        <v>0</v>
      </c>
      <c r="FT84" s="108">
        <f t="shared" si="709"/>
        <v>0</v>
      </c>
      <c r="FU84" s="109">
        <f t="shared" si="710"/>
        <v>0</v>
      </c>
      <c r="FV84" s="110">
        <f t="shared" si="711"/>
        <v>0</v>
      </c>
      <c r="FY84" s="358"/>
      <c r="FZ84" s="358"/>
      <c r="GA84" s="359"/>
      <c r="GB84" s="339"/>
      <c r="GC84" s="360"/>
      <c r="GD84" s="361"/>
      <c r="GE84" s="362"/>
      <c r="GF84" s="338"/>
      <c r="GG84" s="335">
        <f t="shared" si="712"/>
        <v>0</v>
      </c>
      <c r="GH84" s="108">
        <f>IFERROR(IF(EXACT(VLOOKUP(FZ84,OFERTA_0,2,FALSE),GA84),1,0),0)</f>
        <v>0</v>
      </c>
      <c r="GI84" s="108">
        <f>IFERROR(IF(EXACT(VLOOKUP(FZ84,OFERTA_0,3,FALSE),GB84),1,0),0)</f>
        <v>0</v>
      </c>
      <c r="GJ84" s="108">
        <f>IFERROR(IF(EXACT(VLOOKUP(FZ84,OFERTA_0,4,FALSE),GC84),1,0),0)</f>
        <v>0</v>
      </c>
      <c r="GK84" s="108">
        <f t="shared" si="713"/>
        <v>0</v>
      </c>
      <c r="GL84" s="108">
        <f t="shared" si="713"/>
        <v>0</v>
      </c>
      <c r="GM84" s="108">
        <f t="shared" si="714"/>
        <v>0</v>
      </c>
      <c r="GN84" s="109">
        <f t="shared" si="715"/>
        <v>0</v>
      </c>
      <c r="GO84" s="110">
        <f t="shared" si="716"/>
        <v>0</v>
      </c>
      <c r="GR84" s="358"/>
      <c r="GS84" s="358"/>
      <c r="GT84" s="359"/>
      <c r="GU84" s="339"/>
      <c r="GV84" s="360"/>
      <c r="GW84" s="361"/>
      <c r="GX84" s="362"/>
      <c r="GY84" s="338"/>
      <c r="GZ84" s="335">
        <f t="shared" si="717"/>
        <v>0</v>
      </c>
      <c r="HA84" s="108">
        <f>IFERROR(IF(EXACT(VLOOKUP(GS84,OFERTA_0,2,FALSE),GT84),1,0),0)</f>
        <v>0</v>
      </c>
      <c r="HB84" s="108">
        <f>IFERROR(IF(EXACT(VLOOKUP(GS84,OFERTA_0,3,FALSE),GU84),1,0),0)</f>
        <v>0</v>
      </c>
      <c r="HC84" s="108">
        <f>IFERROR(IF(EXACT(VLOOKUP(GS84,OFERTA_0,4,FALSE),GV84),1,0),0)</f>
        <v>0</v>
      </c>
      <c r="HD84" s="108">
        <f t="shared" si="718"/>
        <v>0</v>
      </c>
      <c r="HE84" s="108">
        <f t="shared" si="718"/>
        <v>0</v>
      </c>
      <c r="HF84" s="108">
        <f t="shared" si="719"/>
        <v>0</v>
      </c>
      <c r="HG84" s="109">
        <f t="shared" si="720"/>
        <v>0</v>
      </c>
      <c r="HH84" s="110">
        <f t="shared" si="721"/>
        <v>0</v>
      </c>
      <c r="HK84" s="358"/>
      <c r="HL84" s="358"/>
      <c r="HM84" s="359"/>
      <c r="HN84" s="339"/>
      <c r="HO84" s="360"/>
      <c r="HP84" s="361"/>
      <c r="HQ84" s="362"/>
      <c r="HR84" s="338"/>
      <c r="HS84" s="335">
        <f t="shared" si="722"/>
        <v>0</v>
      </c>
      <c r="HT84" s="108">
        <f>IFERROR(IF(EXACT(VLOOKUP(HL84,OFERTA_0,2,FALSE),HM84),1,0),0)</f>
        <v>0</v>
      </c>
      <c r="HU84" s="108">
        <f>IFERROR(IF(EXACT(VLOOKUP(HL84,OFERTA_0,3,FALSE),HN84),1,0),0)</f>
        <v>0</v>
      </c>
      <c r="HV84" s="108">
        <f>IFERROR(IF(EXACT(VLOOKUP(HL84,OFERTA_0,4,FALSE),HO84),1,0),0)</f>
        <v>0</v>
      </c>
      <c r="HW84" s="108">
        <f t="shared" si="723"/>
        <v>0</v>
      </c>
      <c r="HX84" s="108">
        <f t="shared" si="723"/>
        <v>0</v>
      </c>
      <c r="HY84" s="108">
        <f t="shared" si="724"/>
        <v>0</v>
      </c>
      <c r="HZ84" s="109">
        <f t="shared" si="725"/>
        <v>0</v>
      </c>
      <c r="IA84" s="110">
        <f t="shared" si="726"/>
        <v>0</v>
      </c>
      <c r="ID84" s="358"/>
      <c r="IE84" s="358"/>
      <c r="IF84" s="359"/>
      <c r="IG84" s="339"/>
      <c r="IH84" s="360"/>
      <c r="II84" s="361"/>
      <c r="IJ84" s="362"/>
      <c r="IK84" s="338"/>
      <c r="IL84" s="335">
        <f t="shared" si="727"/>
        <v>0</v>
      </c>
      <c r="IM84" s="108">
        <f>IFERROR(IF(EXACT(VLOOKUP(IE84,OFERTA_0,2,FALSE),IF84),1,0),0)</f>
        <v>0</v>
      </c>
      <c r="IN84" s="108">
        <f>IFERROR(IF(EXACT(VLOOKUP(IE84,OFERTA_0,3,FALSE),IG84),1,0),0)</f>
        <v>0</v>
      </c>
      <c r="IO84" s="108">
        <f>IFERROR(IF(EXACT(VLOOKUP(IE84,OFERTA_0,4,FALSE),IH84),1,0),0)</f>
        <v>0</v>
      </c>
      <c r="IP84" s="108">
        <f t="shared" si="728"/>
        <v>0</v>
      </c>
      <c r="IQ84" s="108">
        <f t="shared" si="728"/>
        <v>0</v>
      </c>
      <c r="IR84" s="108">
        <f t="shared" si="729"/>
        <v>0</v>
      </c>
      <c r="IS84" s="109">
        <f t="shared" si="730"/>
        <v>0</v>
      </c>
      <c r="IT84" s="110">
        <f t="shared" si="731"/>
        <v>0</v>
      </c>
      <c r="IV84" s="358"/>
      <c r="IW84" s="358"/>
      <c r="IX84" s="359"/>
      <c r="IY84" s="339"/>
      <c r="IZ84" s="360"/>
      <c r="JA84" s="361"/>
      <c r="JB84" s="362"/>
      <c r="JC84" s="338"/>
      <c r="JD84" s="338"/>
      <c r="JE84" s="335">
        <f t="shared" si="732"/>
        <v>0</v>
      </c>
      <c r="JF84" s="108">
        <f>IFERROR(IF(EXACT(VLOOKUP(IX84,OFERTA_0,2,FALSE),IY84),1,0),0)</f>
        <v>0</v>
      </c>
      <c r="JG84" s="108">
        <f>IFERROR(IF(EXACT(VLOOKUP(IX84,OFERTA_0,3,FALSE),IZ84),1,0),0)</f>
        <v>0</v>
      </c>
      <c r="JH84" s="108">
        <f>IFERROR(IF(EXACT(VLOOKUP(IX84,OFERTA_0,4,FALSE),JA84),1,0),0)</f>
        <v>0</v>
      </c>
      <c r="JI84" s="108">
        <f t="shared" si="733"/>
        <v>0</v>
      </c>
      <c r="JJ84" s="108">
        <f t="shared" si="733"/>
        <v>0</v>
      </c>
      <c r="JK84" s="108">
        <f t="shared" si="734"/>
        <v>0</v>
      </c>
      <c r="JL84" s="109">
        <f t="shared" si="735"/>
        <v>0</v>
      </c>
      <c r="JM84" s="110">
        <f t="shared" si="736"/>
        <v>0</v>
      </c>
    </row>
    <row r="85" spans="2:273" hidden="1" x14ac:dyDescent="0.25">
      <c r="B85" s="358"/>
      <c r="C85" s="358"/>
      <c r="D85" s="359"/>
      <c r="E85" s="339"/>
      <c r="F85" s="439"/>
      <c r="G85" s="361"/>
      <c r="H85" s="361"/>
      <c r="I85" s="361"/>
      <c r="J85" s="362"/>
      <c r="K85" s="338"/>
      <c r="N85" s="358"/>
      <c r="O85" s="358"/>
      <c r="P85" s="359"/>
      <c r="Q85" s="339"/>
      <c r="R85" s="439"/>
      <c r="S85" s="361"/>
      <c r="T85" s="361"/>
      <c r="U85" s="361"/>
      <c r="V85" s="362"/>
      <c r="W85" s="338"/>
      <c r="X85" s="335">
        <f t="shared" si="672"/>
        <v>0</v>
      </c>
      <c r="Y85" s="335"/>
      <c r="Z85" s="335"/>
      <c r="AA85" s="108">
        <f>IFERROR(IF(EXACT(VLOOKUP(O85,OFERTA_0,2,FALSE),P85),1,0),0)</f>
        <v>0</v>
      </c>
      <c r="AB85" s="108"/>
      <c r="AC85" s="108">
        <f>IFERROR(IF(EXACT(VLOOKUP(O85,OFERTA_0,3,FALSE),Q85),1,0),0)</f>
        <v>0</v>
      </c>
      <c r="AD85" s="108">
        <f>IFERROR(IF(EXACT(VLOOKUP(O85,OFERTA_0,4,FALSE),R85),1,0),0)</f>
        <v>0</v>
      </c>
      <c r="AE85" s="108">
        <f>IFERROR(IF(S85&lt;=0,0,1),0)</f>
        <v>0</v>
      </c>
      <c r="AF85" s="108">
        <f t="shared" si="673"/>
        <v>0</v>
      </c>
      <c r="AG85" s="108">
        <f t="shared" si="674"/>
        <v>0</v>
      </c>
      <c r="AH85" s="109">
        <f t="shared" si="675"/>
        <v>0</v>
      </c>
      <c r="AI85" s="110">
        <f t="shared" si="676"/>
        <v>0</v>
      </c>
      <c r="AL85" s="358"/>
      <c r="AM85" s="358"/>
      <c r="AN85" s="359"/>
      <c r="AO85" s="339"/>
      <c r="AP85" s="439"/>
      <c r="AQ85" s="361"/>
      <c r="AR85" s="361"/>
      <c r="AS85" s="361"/>
      <c r="AT85" s="362"/>
      <c r="AU85" s="338"/>
      <c r="AV85" s="335">
        <f t="shared" si="677"/>
        <v>0</v>
      </c>
      <c r="AW85" s="335"/>
      <c r="AX85" s="335"/>
      <c r="AY85" s="335"/>
      <c r="AZ85" s="108">
        <f>IFERROR(IF(EXACT(VLOOKUP(AM85,OFERTA_0,2,FALSE),AN85),1,0),0)</f>
        <v>0</v>
      </c>
      <c r="BA85" s="108">
        <f>IFERROR(IF(EXACT(VLOOKUP(AM85,OFERTA_0,3,FALSE),AO85),1,0),0)</f>
        <v>0</v>
      </c>
      <c r="BB85" s="108">
        <f>IFERROR(IF(EXACT(VLOOKUP(AM85,OFERTA_0,4,FALSE),AP85),1,0),0)</f>
        <v>0</v>
      </c>
      <c r="BC85" s="108">
        <f>IFERROR(IF(AQ85&lt;=0,0,1),0)</f>
        <v>0</v>
      </c>
      <c r="BD85" s="108">
        <f t="shared" si="678"/>
        <v>0</v>
      </c>
      <c r="BE85" s="108">
        <f t="shared" si="679"/>
        <v>0</v>
      </c>
      <c r="BF85" s="109">
        <f t="shared" si="680"/>
        <v>0</v>
      </c>
      <c r="BG85" s="110">
        <f t="shared" si="681"/>
        <v>0</v>
      </c>
      <c r="BJ85" s="358"/>
      <c r="BK85" s="358"/>
      <c r="BL85" s="359"/>
      <c r="BM85" s="339"/>
      <c r="BN85" s="439"/>
      <c r="BO85" s="368"/>
      <c r="BP85" s="368"/>
      <c r="BQ85" s="368"/>
      <c r="BR85" s="369"/>
      <c r="BS85" s="338"/>
      <c r="BT85" s="335">
        <f t="shared" si="682"/>
        <v>0</v>
      </c>
      <c r="BU85" s="335"/>
      <c r="BV85" s="335"/>
      <c r="BW85" s="335"/>
      <c r="BX85" s="108">
        <f>IFERROR(IF(EXACT(VLOOKUP(BK85,OFERTA_0,2,FALSE),BL85),1,0),0)</f>
        <v>0</v>
      </c>
      <c r="BY85" s="108">
        <f>IFERROR(IF(EXACT(VLOOKUP(BK85,OFERTA_0,3,FALSE),BM85),1,0),0)</f>
        <v>0</v>
      </c>
      <c r="BZ85" s="108">
        <f>IFERROR(IF(EXACT(VLOOKUP(BK85,OFERTA_0,4,FALSE),BN85),1,0),0)</f>
        <v>0</v>
      </c>
      <c r="CA85" s="108">
        <f>IFERROR(IF(BO85&lt;=0,0,1),0)</f>
        <v>0</v>
      </c>
      <c r="CB85" s="108">
        <f t="shared" si="683"/>
        <v>0</v>
      </c>
      <c r="CC85" s="108">
        <f t="shared" si="684"/>
        <v>0</v>
      </c>
      <c r="CD85" s="109">
        <f t="shared" si="685"/>
        <v>0</v>
      </c>
      <c r="CE85" s="110">
        <f t="shared" si="686"/>
        <v>0</v>
      </c>
      <c r="CH85" s="358"/>
      <c r="CI85" s="358"/>
      <c r="CJ85" s="359"/>
      <c r="CK85" s="339"/>
      <c r="CL85" s="360"/>
      <c r="CM85" s="361"/>
      <c r="CN85" s="362"/>
      <c r="CO85" s="338"/>
      <c r="CP85" s="335">
        <f t="shared" si="687"/>
        <v>0</v>
      </c>
      <c r="CQ85" s="108">
        <f>IFERROR(IF(EXACT(VLOOKUP(CI85,OFERTA_0,2,FALSE),CJ85),1,0),0)</f>
        <v>0</v>
      </c>
      <c r="CR85" s="108">
        <f>IFERROR(IF(EXACT(VLOOKUP(CI85,OFERTA_0,3,FALSE),CK85),1,0),0)</f>
        <v>0</v>
      </c>
      <c r="CS85" s="108">
        <f>IFERROR(IF(EXACT(VLOOKUP(CI85,OFERTA_0,4,FALSE),CL85),1,0),0)</f>
        <v>0</v>
      </c>
      <c r="CT85" s="108">
        <f t="shared" si="688"/>
        <v>0</v>
      </c>
      <c r="CU85" s="108">
        <f t="shared" si="688"/>
        <v>0</v>
      </c>
      <c r="CV85" s="108">
        <f t="shared" si="689"/>
        <v>0</v>
      </c>
      <c r="CW85" s="109">
        <f t="shared" si="690"/>
        <v>0</v>
      </c>
      <c r="CX85" s="110">
        <f t="shared" si="691"/>
        <v>0</v>
      </c>
      <c r="DA85" s="358"/>
      <c r="DB85" s="358"/>
      <c r="DC85" s="359"/>
      <c r="DD85" s="339"/>
      <c r="DE85" s="360"/>
      <c r="DF85" s="361"/>
      <c r="DG85" s="362"/>
      <c r="DH85" s="338"/>
      <c r="DI85" s="335">
        <f t="shared" si="692"/>
        <v>0</v>
      </c>
      <c r="DJ85" s="108">
        <f>IFERROR(IF(EXACT(VLOOKUP(DB85,OFERTA_0,2,FALSE),DC85),1,0),0)</f>
        <v>0</v>
      </c>
      <c r="DK85" s="108">
        <f>IFERROR(IF(EXACT(VLOOKUP(DB85,OFERTA_0,3,FALSE),DD85),1,0),0)</f>
        <v>0</v>
      </c>
      <c r="DL85" s="108">
        <f>IFERROR(IF(EXACT(VLOOKUP(DB85,OFERTA_0,4,FALSE),DE85),1,0),0)</f>
        <v>0</v>
      </c>
      <c r="DM85" s="108">
        <f t="shared" si="693"/>
        <v>0</v>
      </c>
      <c r="DN85" s="108">
        <f t="shared" si="693"/>
        <v>0</v>
      </c>
      <c r="DO85" s="108">
        <f t="shared" si="694"/>
        <v>0</v>
      </c>
      <c r="DP85" s="109">
        <f t="shared" si="695"/>
        <v>0</v>
      </c>
      <c r="DQ85" s="110">
        <f t="shared" si="696"/>
        <v>0</v>
      </c>
      <c r="DT85" s="358"/>
      <c r="DU85" s="358"/>
      <c r="DV85" s="359"/>
      <c r="DW85" s="339"/>
      <c r="DX85" s="360"/>
      <c r="DY85" s="361"/>
      <c r="DZ85" s="362"/>
      <c r="EA85" s="338"/>
      <c r="EB85" s="335">
        <f t="shared" si="697"/>
        <v>0</v>
      </c>
      <c r="EC85" s="108">
        <f>IFERROR(IF(EXACT(VLOOKUP(DU85,OFERTA_0,2,FALSE),DV85),1,0),0)</f>
        <v>0</v>
      </c>
      <c r="ED85" s="108">
        <f>IFERROR(IF(EXACT(VLOOKUP(DU85,OFERTA_0,3,FALSE),DW85),1,0),0)</f>
        <v>0</v>
      </c>
      <c r="EE85" s="108">
        <f>IFERROR(IF(EXACT(VLOOKUP(DU85,OFERTA_0,4,FALSE),DX85),1,0),0)</f>
        <v>0</v>
      </c>
      <c r="EF85" s="108">
        <f t="shared" si="698"/>
        <v>0</v>
      </c>
      <c r="EG85" s="108">
        <f t="shared" si="698"/>
        <v>0</v>
      </c>
      <c r="EH85" s="108">
        <f t="shared" si="699"/>
        <v>0</v>
      </c>
      <c r="EI85" s="109">
        <f t="shared" si="700"/>
        <v>0</v>
      </c>
      <c r="EJ85" s="110">
        <f t="shared" si="701"/>
        <v>0</v>
      </c>
      <c r="EM85" s="358"/>
      <c r="EN85" s="358"/>
      <c r="EO85" s="359"/>
      <c r="EP85" s="339"/>
      <c r="EQ85" s="360"/>
      <c r="ER85" s="361"/>
      <c r="ES85" s="362"/>
      <c r="ET85" s="338"/>
      <c r="EU85" s="335">
        <f t="shared" si="702"/>
        <v>0</v>
      </c>
      <c r="EV85" s="108">
        <f>IFERROR(IF(EXACT(VLOOKUP(EN85,OFERTA_0,2,FALSE),EO85),1,0),0)</f>
        <v>0</v>
      </c>
      <c r="EW85" s="108">
        <f>IFERROR(IF(EXACT(VLOOKUP(EN85,OFERTA_0,3,FALSE),EP85),1,0),0)</f>
        <v>0</v>
      </c>
      <c r="EX85" s="108">
        <f>IFERROR(IF(EXACT(VLOOKUP(EN85,OFERTA_0,4,FALSE),EQ85),1,0),0)</f>
        <v>0</v>
      </c>
      <c r="EY85" s="108">
        <f t="shared" si="703"/>
        <v>0</v>
      </c>
      <c r="EZ85" s="108">
        <f t="shared" si="703"/>
        <v>0</v>
      </c>
      <c r="FA85" s="108">
        <f t="shared" si="704"/>
        <v>0</v>
      </c>
      <c r="FB85" s="109">
        <f t="shared" si="705"/>
        <v>0</v>
      </c>
      <c r="FC85" s="110">
        <f t="shared" si="706"/>
        <v>0</v>
      </c>
      <c r="FF85" s="358"/>
      <c r="FG85" s="358"/>
      <c r="FH85" s="359"/>
      <c r="FI85" s="339"/>
      <c r="FJ85" s="360"/>
      <c r="FK85" s="361"/>
      <c r="FL85" s="362"/>
      <c r="FM85" s="338"/>
      <c r="FN85" s="335">
        <f t="shared" si="707"/>
        <v>0</v>
      </c>
      <c r="FO85" s="108">
        <f>IFERROR(IF(EXACT(VLOOKUP(FG85,OFERTA_0,2,FALSE),FH85),1,0),0)</f>
        <v>0</v>
      </c>
      <c r="FP85" s="108">
        <f>IFERROR(IF(EXACT(VLOOKUP(FG85,OFERTA_0,3,FALSE),FI85),1,0),0)</f>
        <v>0</v>
      </c>
      <c r="FQ85" s="108">
        <f>IFERROR(IF(EXACT(VLOOKUP(FG85,OFERTA_0,4,FALSE),FJ85),1,0),0)</f>
        <v>0</v>
      </c>
      <c r="FR85" s="108">
        <f t="shared" si="708"/>
        <v>0</v>
      </c>
      <c r="FS85" s="108">
        <f t="shared" si="708"/>
        <v>0</v>
      </c>
      <c r="FT85" s="108">
        <f t="shared" si="709"/>
        <v>0</v>
      </c>
      <c r="FU85" s="109">
        <f t="shared" si="710"/>
        <v>0</v>
      </c>
      <c r="FV85" s="110">
        <f t="shared" si="711"/>
        <v>0</v>
      </c>
      <c r="FY85" s="358"/>
      <c r="FZ85" s="358"/>
      <c r="GA85" s="359"/>
      <c r="GB85" s="339"/>
      <c r="GC85" s="360"/>
      <c r="GD85" s="361"/>
      <c r="GE85" s="362"/>
      <c r="GF85" s="338"/>
      <c r="GG85" s="335">
        <f t="shared" si="712"/>
        <v>0</v>
      </c>
      <c r="GH85" s="108">
        <f>IFERROR(IF(EXACT(VLOOKUP(FZ85,OFERTA_0,2,FALSE),GA85),1,0),0)</f>
        <v>0</v>
      </c>
      <c r="GI85" s="108">
        <f>IFERROR(IF(EXACT(VLOOKUP(FZ85,OFERTA_0,3,FALSE),GB85),1,0),0)</f>
        <v>0</v>
      </c>
      <c r="GJ85" s="108">
        <f>IFERROR(IF(EXACT(VLOOKUP(FZ85,OFERTA_0,4,FALSE),GC85),1,0),0)</f>
        <v>0</v>
      </c>
      <c r="GK85" s="108">
        <f t="shared" si="713"/>
        <v>0</v>
      </c>
      <c r="GL85" s="108">
        <f t="shared" si="713"/>
        <v>0</v>
      </c>
      <c r="GM85" s="108">
        <f t="shared" si="714"/>
        <v>0</v>
      </c>
      <c r="GN85" s="109">
        <f t="shared" si="715"/>
        <v>0</v>
      </c>
      <c r="GO85" s="110">
        <f t="shared" si="716"/>
        <v>0</v>
      </c>
      <c r="GR85" s="358"/>
      <c r="GS85" s="358"/>
      <c r="GT85" s="359"/>
      <c r="GU85" s="339"/>
      <c r="GV85" s="360"/>
      <c r="GW85" s="361"/>
      <c r="GX85" s="362"/>
      <c r="GY85" s="338"/>
      <c r="GZ85" s="335">
        <f t="shared" si="717"/>
        <v>0</v>
      </c>
      <c r="HA85" s="108">
        <f>IFERROR(IF(EXACT(VLOOKUP(GS85,OFERTA_0,2,FALSE),GT85),1,0),0)</f>
        <v>0</v>
      </c>
      <c r="HB85" s="108">
        <f>IFERROR(IF(EXACT(VLOOKUP(GS85,OFERTA_0,3,FALSE),GU85),1,0),0)</f>
        <v>0</v>
      </c>
      <c r="HC85" s="108">
        <f>IFERROR(IF(EXACT(VLOOKUP(GS85,OFERTA_0,4,FALSE),GV85),1,0),0)</f>
        <v>0</v>
      </c>
      <c r="HD85" s="108">
        <f t="shared" si="718"/>
        <v>0</v>
      </c>
      <c r="HE85" s="108">
        <f t="shared" si="718"/>
        <v>0</v>
      </c>
      <c r="HF85" s="108">
        <f t="shared" si="719"/>
        <v>0</v>
      </c>
      <c r="HG85" s="109">
        <f t="shared" si="720"/>
        <v>0</v>
      </c>
      <c r="HH85" s="110">
        <f t="shared" si="721"/>
        <v>0</v>
      </c>
      <c r="HK85" s="358"/>
      <c r="HL85" s="358"/>
      <c r="HM85" s="359"/>
      <c r="HN85" s="339"/>
      <c r="HO85" s="360"/>
      <c r="HP85" s="361"/>
      <c r="HQ85" s="362"/>
      <c r="HR85" s="338"/>
      <c r="HS85" s="335">
        <f t="shared" si="722"/>
        <v>0</v>
      </c>
      <c r="HT85" s="108">
        <f>IFERROR(IF(EXACT(VLOOKUP(HL85,OFERTA_0,2,FALSE),HM85),1,0),0)</f>
        <v>0</v>
      </c>
      <c r="HU85" s="108">
        <f>IFERROR(IF(EXACT(VLOOKUP(HL85,OFERTA_0,3,FALSE),HN85),1,0),0)</f>
        <v>0</v>
      </c>
      <c r="HV85" s="108">
        <f>IFERROR(IF(EXACT(VLOOKUP(HL85,OFERTA_0,4,FALSE),HO85),1,0),0)</f>
        <v>0</v>
      </c>
      <c r="HW85" s="108">
        <f t="shared" si="723"/>
        <v>0</v>
      </c>
      <c r="HX85" s="108">
        <f t="shared" si="723"/>
        <v>0</v>
      </c>
      <c r="HY85" s="108">
        <f t="shared" si="724"/>
        <v>0</v>
      </c>
      <c r="HZ85" s="109">
        <f t="shared" si="725"/>
        <v>0</v>
      </c>
      <c r="IA85" s="110">
        <f t="shared" si="726"/>
        <v>0</v>
      </c>
      <c r="ID85" s="358"/>
      <c r="IE85" s="358"/>
      <c r="IF85" s="359"/>
      <c r="IG85" s="339"/>
      <c r="IH85" s="360"/>
      <c r="II85" s="361"/>
      <c r="IJ85" s="362"/>
      <c r="IK85" s="338"/>
      <c r="IL85" s="335">
        <f t="shared" si="727"/>
        <v>0</v>
      </c>
      <c r="IM85" s="108">
        <f>IFERROR(IF(EXACT(VLOOKUP(IE85,OFERTA_0,2,FALSE),IF85),1,0),0)</f>
        <v>0</v>
      </c>
      <c r="IN85" s="108">
        <f>IFERROR(IF(EXACT(VLOOKUP(IE85,OFERTA_0,3,FALSE),IG85),1,0),0)</f>
        <v>0</v>
      </c>
      <c r="IO85" s="108">
        <f>IFERROR(IF(EXACT(VLOOKUP(IE85,OFERTA_0,4,FALSE),IH85),1,0),0)</f>
        <v>0</v>
      </c>
      <c r="IP85" s="108">
        <f t="shared" si="728"/>
        <v>0</v>
      </c>
      <c r="IQ85" s="108">
        <f t="shared" si="728"/>
        <v>0</v>
      </c>
      <c r="IR85" s="108">
        <f t="shared" si="729"/>
        <v>0</v>
      </c>
      <c r="IS85" s="109">
        <f t="shared" si="730"/>
        <v>0</v>
      </c>
      <c r="IT85" s="110">
        <f t="shared" si="731"/>
        <v>0</v>
      </c>
      <c r="IV85" s="358"/>
      <c r="IW85" s="358"/>
      <c r="IX85" s="359"/>
      <c r="IY85" s="339"/>
      <c r="IZ85" s="360"/>
      <c r="JA85" s="361"/>
      <c r="JB85" s="362"/>
      <c r="JC85" s="338"/>
      <c r="JD85" s="338"/>
      <c r="JE85" s="335">
        <f t="shared" si="732"/>
        <v>0</v>
      </c>
      <c r="JF85" s="108">
        <f>IFERROR(IF(EXACT(VLOOKUP(IX85,OFERTA_0,2,FALSE),IY85),1,0),0)</f>
        <v>0</v>
      </c>
      <c r="JG85" s="108">
        <f>IFERROR(IF(EXACT(VLOOKUP(IX85,OFERTA_0,3,FALSE),IZ85),1,0),0)</f>
        <v>0</v>
      </c>
      <c r="JH85" s="108">
        <f>IFERROR(IF(EXACT(VLOOKUP(IX85,OFERTA_0,4,FALSE),JA85),1,0),0)</f>
        <v>0</v>
      </c>
      <c r="JI85" s="108">
        <f t="shared" si="733"/>
        <v>0</v>
      </c>
      <c r="JJ85" s="108">
        <f t="shared" si="733"/>
        <v>0</v>
      </c>
      <c r="JK85" s="108">
        <f t="shared" si="734"/>
        <v>0</v>
      </c>
      <c r="JL85" s="109">
        <f t="shared" si="735"/>
        <v>0</v>
      </c>
      <c r="JM85" s="110">
        <f t="shared" si="736"/>
        <v>0</v>
      </c>
    </row>
    <row r="86" spans="2:273" hidden="1" x14ac:dyDescent="0.25">
      <c r="B86" s="358"/>
      <c r="C86" s="358"/>
      <c r="D86" s="359"/>
      <c r="E86" s="339"/>
      <c r="F86" s="439"/>
      <c r="G86" s="361"/>
      <c r="H86" s="361"/>
      <c r="I86" s="361"/>
      <c r="J86" s="362"/>
      <c r="K86" s="338"/>
      <c r="N86" s="358"/>
      <c r="O86" s="358"/>
      <c r="P86" s="359"/>
      <c r="Q86" s="339"/>
      <c r="R86" s="439"/>
      <c r="S86" s="361"/>
      <c r="T86" s="361"/>
      <c r="U86" s="361"/>
      <c r="V86" s="362"/>
      <c r="W86" s="338"/>
      <c r="X86" s="335">
        <f t="shared" si="672"/>
        <v>0</v>
      </c>
      <c r="Y86" s="335"/>
      <c r="Z86" s="335"/>
      <c r="AA86" s="108">
        <f>IFERROR(IF(EXACT(VLOOKUP(O86,OFERTA_0,2,FALSE),P86),1,0),0)</f>
        <v>0</v>
      </c>
      <c r="AB86" s="108"/>
      <c r="AC86" s="108">
        <f>IFERROR(IF(EXACT(VLOOKUP(O86,OFERTA_0,3,FALSE),Q86),1,0),0)</f>
        <v>0</v>
      </c>
      <c r="AD86" s="108">
        <f>IFERROR(IF(EXACT(VLOOKUP(O86,OFERTA_0,4,FALSE),R86),1,0),0)</f>
        <v>0</v>
      </c>
      <c r="AE86" s="108">
        <f>IFERROR(IF(S86&lt;=0,0,1),0)</f>
        <v>0</v>
      </c>
      <c r="AF86" s="108">
        <f t="shared" si="673"/>
        <v>0</v>
      </c>
      <c r="AG86" s="108">
        <f t="shared" si="674"/>
        <v>0</v>
      </c>
      <c r="AH86" s="109">
        <f t="shared" si="675"/>
        <v>0</v>
      </c>
      <c r="AI86" s="110">
        <f t="shared" si="676"/>
        <v>0</v>
      </c>
      <c r="AL86" s="358"/>
      <c r="AM86" s="358"/>
      <c r="AN86" s="359"/>
      <c r="AO86" s="339"/>
      <c r="AP86" s="439"/>
      <c r="AQ86" s="361"/>
      <c r="AR86" s="361"/>
      <c r="AS86" s="361"/>
      <c r="AT86" s="362"/>
      <c r="AU86" s="338"/>
      <c r="AV86" s="335">
        <f t="shared" si="677"/>
        <v>0</v>
      </c>
      <c r="AW86" s="335"/>
      <c r="AX86" s="335"/>
      <c r="AY86" s="335"/>
      <c r="AZ86" s="108">
        <f>IFERROR(IF(EXACT(VLOOKUP(AM86,OFERTA_0,2,FALSE),AN86),1,0),0)</f>
        <v>0</v>
      </c>
      <c r="BA86" s="108">
        <f>IFERROR(IF(EXACT(VLOOKUP(AM86,OFERTA_0,3,FALSE),AO86),1,0),0)</f>
        <v>0</v>
      </c>
      <c r="BB86" s="108">
        <f>IFERROR(IF(EXACT(VLOOKUP(AM86,OFERTA_0,4,FALSE),AP86),1,0),0)</f>
        <v>0</v>
      </c>
      <c r="BC86" s="108">
        <f>IFERROR(IF(AQ86&lt;=0,0,1),0)</f>
        <v>0</v>
      </c>
      <c r="BD86" s="108">
        <f t="shared" si="678"/>
        <v>0</v>
      </c>
      <c r="BE86" s="108">
        <f t="shared" si="679"/>
        <v>0</v>
      </c>
      <c r="BF86" s="109">
        <f t="shared" si="680"/>
        <v>0</v>
      </c>
      <c r="BG86" s="110">
        <f t="shared" si="681"/>
        <v>0</v>
      </c>
      <c r="BJ86" s="358"/>
      <c r="BK86" s="358"/>
      <c r="BL86" s="359"/>
      <c r="BM86" s="339"/>
      <c r="BN86" s="439"/>
      <c r="BO86" s="368"/>
      <c r="BP86" s="368"/>
      <c r="BQ86" s="368"/>
      <c r="BR86" s="369"/>
      <c r="BS86" s="338"/>
      <c r="BT86" s="335">
        <f t="shared" si="682"/>
        <v>0</v>
      </c>
      <c r="BU86" s="335"/>
      <c r="BV86" s="335"/>
      <c r="BW86" s="335"/>
      <c r="BX86" s="108">
        <f>IFERROR(IF(EXACT(VLOOKUP(BK86,OFERTA_0,2,FALSE),BL86),1,0),0)</f>
        <v>0</v>
      </c>
      <c r="BY86" s="108">
        <f>IFERROR(IF(EXACT(VLOOKUP(BK86,OFERTA_0,3,FALSE),BM86),1,0),0)</f>
        <v>0</v>
      </c>
      <c r="BZ86" s="108">
        <f>IFERROR(IF(EXACT(VLOOKUP(BK86,OFERTA_0,4,FALSE),BN86),1,0),0)</f>
        <v>0</v>
      </c>
      <c r="CA86" s="108">
        <f>IFERROR(IF(BO86&lt;=0,0,1),0)</f>
        <v>0</v>
      </c>
      <c r="CB86" s="108">
        <f t="shared" si="683"/>
        <v>0</v>
      </c>
      <c r="CC86" s="108">
        <f t="shared" si="684"/>
        <v>0</v>
      </c>
      <c r="CD86" s="109">
        <f t="shared" si="685"/>
        <v>0</v>
      </c>
      <c r="CE86" s="110">
        <f t="shared" si="686"/>
        <v>0</v>
      </c>
      <c r="CH86" s="358"/>
      <c r="CI86" s="358"/>
      <c r="CJ86" s="359"/>
      <c r="CK86" s="339"/>
      <c r="CL86" s="360"/>
      <c r="CM86" s="361"/>
      <c r="CN86" s="362"/>
      <c r="CO86" s="338"/>
      <c r="CP86" s="335">
        <f t="shared" si="687"/>
        <v>0</v>
      </c>
      <c r="CQ86" s="108">
        <f>IFERROR(IF(EXACT(VLOOKUP(CI86,OFERTA_0,2,FALSE),CJ86),1,0),0)</f>
        <v>0</v>
      </c>
      <c r="CR86" s="108">
        <f>IFERROR(IF(EXACT(VLOOKUP(CI86,OFERTA_0,3,FALSE),CK86),1,0),0)</f>
        <v>0</v>
      </c>
      <c r="CS86" s="108">
        <f>IFERROR(IF(EXACT(VLOOKUP(CI86,OFERTA_0,4,FALSE),CL86),1,0),0)</f>
        <v>0</v>
      </c>
      <c r="CT86" s="108">
        <f t="shared" si="688"/>
        <v>0</v>
      </c>
      <c r="CU86" s="108">
        <f t="shared" si="688"/>
        <v>0</v>
      </c>
      <c r="CV86" s="108">
        <f t="shared" si="689"/>
        <v>0</v>
      </c>
      <c r="CW86" s="109">
        <f t="shared" si="690"/>
        <v>0</v>
      </c>
      <c r="CX86" s="110">
        <f t="shared" si="691"/>
        <v>0</v>
      </c>
      <c r="DA86" s="358"/>
      <c r="DB86" s="358"/>
      <c r="DC86" s="359"/>
      <c r="DD86" s="339"/>
      <c r="DE86" s="360"/>
      <c r="DF86" s="361"/>
      <c r="DG86" s="362"/>
      <c r="DH86" s="338"/>
      <c r="DI86" s="335">
        <f t="shared" si="692"/>
        <v>0</v>
      </c>
      <c r="DJ86" s="108">
        <f>IFERROR(IF(EXACT(VLOOKUP(DB86,OFERTA_0,2,FALSE),DC86),1,0),0)</f>
        <v>0</v>
      </c>
      <c r="DK86" s="108">
        <f>IFERROR(IF(EXACT(VLOOKUP(DB86,OFERTA_0,3,FALSE),DD86),1,0),0)</f>
        <v>0</v>
      </c>
      <c r="DL86" s="108">
        <f>IFERROR(IF(EXACT(VLOOKUP(DB86,OFERTA_0,4,FALSE),DE86),1,0),0)</f>
        <v>0</v>
      </c>
      <c r="DM86" s="108">
        <f t="shared" si="693"/>
        <v>0</v>
      </c>
      <c r="DN86" s="108">
        <f t="shared" si="693"/>
        <v>0</v>
      </c>
      <c r="DO86" s="108">
        <f t="shared" si="694"/>
        <v>0</v>
      </c>
      <c r="DP86" s="109">
        <f t="shared" si="695"/>
        <v>0</v>
      </c>
      <c r="DQ86" s="110">
        <f t="shared" si="696"/>
        <v>0</v>
      </c>
      <c r="DT86" s="358"/>
      <c r="DU86" s="358"/>
      <c r="DV86" s="359"/>
      <c r="DW86" s="339"/>
      <c r="DX86" s="360"/>
      <c r="DY86" s="361"/>
      <c r="DZ86" s="362"/>
      <c r="EA86" s="338"/>
      <c r="EB86" s="335">
        <f t="shared" si="697"/>
        <v>0</v>
      </c>
      <c r="EC86" s="108">
        <f>IFERROR(IF(EXACT(VLOOKUP(DU86,OFERTA_0,2,FALSE),DV86),1,0),0)</f>
        <v>0</v>
      </c>
      <c r="ED86" s="108">
        <f>IFERROR(IF(EXACT(VLOOKUP(DU86,OFERTA_0,3,FALSE),DW86),1,0),0)</f>
        <v>0</v>
      </c>
      <c r="EE86" s="108">
        <f>IFERROR(IF(EXACT(VLOOKUP(DU86,OFERTA_0,4,FALSE),DX86),1,0),0)</f>
        <v>0</v>
      </c>
      <c r="EF86" s="108">
        <f t="shared" si="698"/>
        <v>0</v>
      </c>
      <c r="EG86" s="108">
        <f t="shared" si="698"/>
        <v>0</v>
      </c>
      <c r="EH86" s="108">
        <f t="shared" si="699"/>
        <v>0</v>
      </c>
      <c r="EI86" s="109">
        <f t="shared" si="700"/>
        <v>0</v>
      </c>
      <c r="EJ86" s="110">
        <f t="shared" si="701"/>
        <v>0</v>
      </c>
      <c r="EM86" s="358"/>
      <c r="EN86" s="358"/>
      <c r="EO86" s="359"/>
      <c r="EP86" s="339"/>
      <c r="EQ86" s="360"/>
      <c r="ER86" s="361"/>
      <c r="ES86" s="362"/>
      <c r="ET86" s="338"/>
      <c r="EU86" s="335">
        <f t="shared" si="702"/>
        <v>0</v>
      </c>
      <c r="EV86" s="108">
        <f>IFERROR(IF(EXACT(VLOOKUP(EN86,OFERTA_0,2,FALSE),EO86),1,0),0)</f>
        <v>0</v>
      </c>
      <c r="EW86" s="108">
        <f>IFERROR(IF(EXACT(VLOOKUP(EN86,OFERTA_0,3,FALSE),EP86),1,0),0)</f>
        <v>0</v>
      </c>
      <c r="EX86" s="108">
        <f>IFERROR(IF(EXACT(VLOOKUP(EN86,OFERTA_0,4,FALSE),EQ86),1,0),0)</f>
        <v>0</v>
      </c>
      <c r="EY86" s="108">
        <f t="shared" si="703"/>
        <v>0</v>
      </c>
      <c r="EZ86" s="108">
        <f t="shared" si="703"/>
        <v>0</v>
      </c>
      <c r="FA86" s="108">
        <f t="shared" si="704"/>
        <v>0</v>
      </c>
      <c r="FB86" s="109">
        <f t="shared" si="705"/>
        <v>0</v>
      </c>
      <c r="FC86" s="110">
        <f t="shared" si="706"/>
        <v>0</v>
      </c>
      <c r="FF86" s="358"/>
      <c r="FG86" s="358"/>
      <c r="FH86" s="359"/>
      <c r="FI86" s="339"/>
      <c r="FJ86" s="360"/>
      <c r="FK86" s="361"/>
      <c r="FL86" s="362"/>
      <c r="FM86" s="338"/>
      <c r="FN86" s="335">
        <f t="shared" si="707"/>
        <v>0</v>
      </c>
      <c r="FO86" s="108">
        <f>IFERROR(IF(EXACT(VLOOKUP(FG86,OFERTA_0,2,FALSE),FH86),1,0),0)</f>
        <v>0</v>
      </c>
      <c r="FP86" s="108">
        <f>IFERROR(IF(EXACT(VLOOKUP(FG86,OFERTA_0,3,FALSE),FI86),1,0),0)</f>
        <v>0</v>
      </c>
      <c r="FQ86" s="108">
        <f>IFERROR(IF(EXACT(VLOOKUP(FG86,OFERTA_0,4,FALSE),FJ86),1,0),0)</f>
        <v>0</v>
      </c>
      <c r="FR86" s="108">
        <f t="shared" si="708"/>
        <v>0</v>
      </c>
      <c r="FS86" s="108">
        <f t="shared" si="708"/>
        <v>0</v>
      </c>
      <c r="FT86" s="108">
        <f t="shared" si="709"/>
        <v>0</v>
      </c>
      <c r="FU86" s="109">
        <f t="shared" si="710"/>
        <v>0</v>
      </c>
      <c r="FV86" s="110">
        <f t="shared" si="711"/>
        <v>0</v>
      </c>
      <c r="FY86" s="358"/>
      <c r="FZ86" s="358"/>
      <c r="GA86" s="359"/>
      <c r="GB86" s="339"/>
      <c r="GC86" s="360"/>
      <c r="GD86" s="361"/>
      <c r="GE86" s="362"/>
      <c r="GF86" s="338"/>
      <c r="GG86" s="335">
        <f t="shared" si="712"/>
        <v>0</v>
      </c>
      <c r="GH86" s="108">
        <f>IFERROR(IF(EXACT(VLOOKUP(FZ86,OFERTA_0,2,FALSE),GA86),1,0),0)</f>
        <v>0</v>
      </c>
      <c r="GI86" s="108">
        <f>IFERROR(IF(EXACT(VLOOKUP(FZ86,OFERTA_0,3,FALSE),GB86),1,0),0)</f>
        <v>0</v>
      </c>
      <c r="GJ86" s="108">
        <f>IFERROR(IF(EXACT(VLOOKUP(FZ86,OFERTA_0,4,FALSE),GC86),1,0),0)</f>
        <v>0</v>
      </c>
      <c r="GK86" s="108">
        <f t="shared" si="713"/>
        <v>0</v>
      </c>
      <c r="GL86" s="108">
        <f t="shared" si="713"/>
        <v>0</v>
      </c>
      <c r="GM86" s="108">
        <f t="shared" si="714"/>
        <v>0</v>
      </c>
      <c r="GN86" s="109">
        <f t="shared" si="715"/>
        <v>0</v>
      </c>
      <c r="GO86" s="110">
        <f t="shared" si="716"/>
        <v>0</v>
      </c>
      <c r="GR86" s="358"/>
      <c r="GS86" s="358"/>
      <c r="GT86" s="359"/>
      <c r="GU86" s="339"/>
      <c r="GV86" s="360"/>
      <c r="GW86" s="361"/>
      <c r="GX86" s="362"/>
      <c r="GY86" s="338"/>
      <c r="GZ86" s="335">
        <f t="shared" si="717"/>
        <v>0</v>
      </c>
      <c r="HA86" s="108">
        <f>IFERROR(IF(EXACT(VLOOKUP(GS86,OFERTA_0,2,FALSE),GT86),1,0),0)</f>
        <v>0</v>
      </c>
      <c r="HB86" s="108">
        <f>IFERROR(IF(EXACT(VLOOKUP(GS86,OFERTA_0,3,FALSE),GU86),1,0),0)</f>
        <v>0</v>
      </c>
      <c r="HC86" s="108">
        <f>IFERROR(IF(EXACT(VLOOKUP(GS86,OFERTA_0,4,FALSE),GV86),1,0),0)</f>
        <v>0</v>
      </c>
      <c r="HD86" s="108">
        <f t="shared" si="718"/>
        <v>0</v>
      </c>
      <c r="HE86" s="108">
        <f t="shared" si="718"/>
        <v>0</v>
      </c>
      <c r="HF86" s="108">
        <f t="shared" si="719"/>
        <v>0</v>
      </c>
      <c r="HG86" s="109">
        <f t="shared" si="720"/>
        <v>0</v>
      </c>
      <c r="HH86" s="110">
        <f t="shared" si="721"/>
        <v>0</v>
      </c>
      <c r="HK86" s="358"/>
      <c r="HL86" s="358"/>
      <c r="HM86" s="359"/>
      <c r="HN86" s="339"/>
      <c r="HO86" s="360"/>
      <c r="HP86" s="361"/>
      <c r="HQ86" s="362"/>
      <c r="HR86" s="338"/>
      <c r="HS86" s="335">
        <f t="shared" si="722"/>
        <v>0</v>
      </c>
      <c r="HT86" s="108">
        <f>IFERROR(IF(EXACT(VLOOKUP(HL86,OFERTA_0,2,FALSE),HM86),1,0),0)</f>
        <v>0</v>
      </c>
      <c r="HU86" s="108">
        <f>IFERROR(IF(EXACT(VLOOKUP(HL86,OFERTA_0,3,FALSE),HN86),1,0),0)</f>
        <v>0</v>
      </c>
      <c r="HV86" s="108">
        <f>IFERROR(IF(EXACT(VLOOKUP(HL86,OFERTA_0,4,FALSE),HO86),1,0),0)</f>
        <v>0</v>
      </c>
      <c r="HW86" s="108">
        <f t="shared" si="723"/>
        <v>0</v>
      </c>
      <c r="HX86" s="108">
        <f t="shared" si="723"/>
        <v>0</v>
      </c>
      <c r="HY86" s="108">
        <f t="shared" si="724"/>
        <v>0</v>
      </c>
      <c r="HZ86" s="109">
        <f t="shared" si="725"/>
        <v>0</v>
      </c>
      <c r="IA86" s="110">
        <f t="shared" si="726"/>
        <v>0</v>
      </c>
      <c r="ID86" s="358"/>
      <c r="IE86" s="358"/>
      <c r="IF86" s="359"/>
      <c r="IG86" s="339"/>
      <c r="IH86" s="360"/>
      <c r="II86" s="361"/>
      <c r="IJ86" s="362"/>
      <c r="IK86" s="338"/>
      <c r="IL86" s="335">
        <f t="shared" si="727"/>
        <v>0</v>
      </c>
      <c r="IM86" s="108">
        <f>IFERROR(IF(EXACT(VLOOKUP(IE86,OFERTA_0,2,FALSE),IF86),1,0),0)</f>
        <v>0</v>
      </c>
      <c r="IN86" s="108">
        <f>IFERROR(IF(EXACT(VLOOKUP(IE86,OFERTA_0,3,FALSE),IG86),1,0),0)</f>
        <v>0</v>
      </c>
      <c r="IO86" s="108">
        <f>IFERROR(IF(EXACT(VLOOKUP(IE86,OFERTA_0,4,FALSE),IH86),1,0),0)</f>
        <v>0</v>
      </c>
      <c r="IP86" s="108">
        <f t="shared" si="728"/>
        <v>0</v>
      </c>
      <c r="IQ86" s="108">
        <f t="shared" si="728"/>
        <v>0</v>
      </c>
      <c r="IR86" s="108">
        <f t="shared" si="729"/>
        <v>0</v>
      </c>
      <c r="IS86" s="109">
        <f t="shared" si="730"/>
        <v>0</v>
      </c>
      <c r="IT86" s="110">
        <f t="shared" si="731"/>
        <v>0</v>
      </c>
      <c r="IV86" s="358"/>
      <c r="IW86" s="358"/>
      <c r="IX86" s="359"/>
      <c r="IY86" s="339"/>
      <c r="IZ86" s="360"/>
      <c r="JA86" s="361"/>
      <c r="JB86" s="362"/>
      <c r="JC86" s="338"/>
      <c r="JD86" s="338"/>
      <c r="JE86" s="335">
        <f t="shared" si="732"/>
        <v>0</v>
      </c>
      <c r="JF86" s="108">
        <f>IFERROR(IF(EXACT(VLOOKUP(IX86,OFERTA_0,2,FALSE),IY86),1,0),0)</f>
        <v>0</v>
      </c>
      <c r="JG86" s="108">
        <f>IFERROR(IF(EXACT(VLOOKUP(IX86,OFERTA_0,3,FALSE),IZ86),1,0),0)</f>
        <v>0</v>
      </c>
      <c r="JH86" s="108">
        <f>IFERROR(IF(EXACT(VLOOKUP(IX86,OFERTA_0,4,FALSE),JA86),1,0),0)</f>
        <v>0</v>
      </c>
      <c r="JI86" s="108">
        <f t="shared" si="733"/>
        <v>0</v>
      </c>
      <c r="JJ86" s="108">
        <f t="shared" si="733"/>
        <v>0</v>
      </c>
      <c r="JK86" s="108">
        <f t="shared" si="734"/>
        <v>0</v>
      </c>
      <c r="JL86" s="109">
        <f t="shared" si="735"/>
        <v>0</v>
      </c>
      <c r="JM86" s="110">
        <f t="shared" si="736"/>
        <v>0</v>
      </c>
    </row>
    <row r="87" spans="2:273" hidden="1" x14ac:dyDescent="0.25">
      <c r="B87" s="340"/>
      <c r="C87" s="340"/>
      <c r="D87" s="348"/>
      <c r="E87" s="354"/>
      <c r="F87" s="440"/>
      <c r="G87" s="356"/>
      <c r="H87" s="356"/>
      <c r="I87" s="356"/>
      <c r="J87" s="357"/>
      <c r="K87" s="338"/>
      <c r="N87" s="340"/>
      <c r="O87" s="340"/>
      <c r="P87" s="348"/>
      <c r="Q87" s="354"/>
      <c r="R87" s="440"/>
      <c r="S87" s="356"/>
      <c r="T87" s="356"/>
      <c r="U87" s="356"/>
      <c r="V87" s="357"/>
      <c r="W87" s="338"/>
      <c r="X87" s="691"/>
      <c r="Y87" s="691"/>
      <c r="Z87" s="691"/>
      <c r="AA87" s="691"/>
      <c r="AB87" s="691"/>
      <c r="AC87" s="691"/>
      <c r="AD87" s="691"/>
      <c r="AE87" s="691"/>
      <c r="AF87" s="691"/>
      <c r="AG87" s="691"/>
      <c r="AH87" s="691"/>
      <c r="AI87" s="692"/>
      <c r="AL87" s="340"/>
      <c r="AM87" s="340"/>
      <c r="AN87" s="348"/>
      <c r="AO87" s="354"/>
      <c r="AP87" s="440"/>
      <c r="AQ87" s="356"/>
      <c r="AR87" s="356"/>
      <c r="AS87" s="356"/>
      <c r="AT87" s="357"/>
      <c r="AU87" s="338"/>
      <c r="AV87" s="691"/>
      <c r="AW87" s="691"/>
      <c r="AX87" s="691"/>
      <c r="AY87" s="691"/>
      <c r="AZ87" s="691"/>
      <c r="BA87" s="691"/>
      <c r="BB87" s="691"/>
      <c r="BC87" s="691"/>
      <c r="BD87" s="691"/>
      <c r="BE87" s="691"/>
      <c r="BF87" s="691"/>
      <c r="BG87" s="692"/>
      <c r="BJ87" s="340"/>
      <c r="BK87" s="340"/>
      <c r="BL87" s="348"/>
      <c r="BM87" s="354"/>
      <c r="BN87" s="440"/>
      <c r="BO87" s="372"/>
      <c r="BP87" s="372"/>
      <c r="BQ87" s="372"/>
      <c r="BR87" s="373"/>
      <c r="BS87" s="338"/>
      <c r="BT87" s="691"/>
      <c r="BU87" s="691"/>
      <c r="BV87" s="691"/>
      <c r="BW87" s="691"/>
      <c r="BX87" s="691"/>
      <c r="BY87" s="691"/>
      <c r="BZ87" s="691"/>
      <c r="CA87" s="691"/>
      <c r="CB87" s="691"/>
      <c r="CC87" s="691"/>
      <c r="CD87" s="691"/>
      <c r="CE87" s="692"/>
      <c r="CH87" s="340"/>
      <c r="CI87" s="340"/>
      <c r="CJ87" s="348"/>
      <c r="CK87" s="354"/>
      <c r="CL87" s="355"/>
      <c r="CM87" s="356"/>
      <c r="CN87" s="357"/>
      <c r="CO87" s="338"/>
      <c r="CP87" s="691"/>
      <c r="CQ87" s="691"/>
      <c r="CR87" s="691"/>
      <c r="CS87" s="691"/>
      <c r="CT87" s="691"/>
      <c r="CU87" s="691"/>
      <c r="CV87" s="691"/>
      <c r="CW87" s="691"/>
      <c r="CX87" s="692"/>
      <c r="DA87" s="340"/>
      <c r="DB87" s="340"/>
      <c r="DC87" s="348"/>
      <c r="DD87" s="354"/>
      <c r="DE87" s="355"/>
      <c r="DF87" s="356"/>
      <c r="DG87" s="357"/>
      <c r="DH87" s="338"/>
      <c r="DI87" s="691"/>
      <c r="DJ87" s="691"/>
      <c r="DK87" s="691"/>
      <c r="DL87" s="691"/>
      <c r="DM87" s="691"/>
      <c r="DN87" s="691"/>
      <c r="DO87" s="691"/>
      <c r="DP87" s="691"/>
      <c r="DQ87" s="692"/>
      <c r="DT87" s="340"/>
      <c r="DU87" s="340"/>
      <c r="DV87" s="348"/>
      <c r="DW87" s="354"/>
      <c r="DX87" s="355"/>
      <c r="DY87" s="356"/>
      <c r="DZ87" s="357"/>
      <c r="EA87" s="338"/>
      <c r="EB87" s="691"/>
      <c r="EC87" s="691"/>
      <c r="ED87" s="691"/>
      <c r="EE87" s="691"/>
      <c r="EF87" s="691"/>
      <c r="EG87" s="691"/>
      <c r="EH87" s="691"/>
      <c r="EI87" s="691"/>
      <c r="EJ87" s="692"/>
      <c r="EM87" s="340"/>
      <c r="EN87" s="340"/>
      <c r="EO87" s="348"/>
      <c r="EP87" s="354"/>
      <c r="EQ87" s="355"/>
      <c r="ER87" s="356"/>
      <c r="ES87" s="357"/>
      <c r="ET87" s="338"/>
      <c r="EU87" s="691"/>
      <c r="EV87" s="691"/>
      <c r="EW87" s="691"/>
      <c r="EX87" s="691"/>
      <c r="EY87" s="691"/>
      <c r="EZ87" s="691"/>
      <c r="FA87" s="691"/>
      <c r="FB87" s="691"/>
      <c r="FC87" s="692"/>
      <c r="FF87" s="340"/>
      <c r="FG87" s="340"/>
      <c r="FH87" s="348"/>
      <c r="FI87" s="354"/>
      <c r="FJ87" s="355"/>
      <c r="FK87" s="356"/>
      <c r="FL87" s="357"/>
      <c r="FM87" s="338"/>
      <c r="FN87" s="691"/>
      <c r="FO87" s="691"/>
      <c r="FP87" s="691"/>
      <c r="FQ87" s="691"/>
      <c r="FR87" s="691"/>
      <c r="FS87" s="691"/>
      <c r="FT87" s="691"/>
      <c r="FU87" s="691"/>
      <c r="FV87" s="692"/>
      <c r="FY87" s="340"/>
      <c r="FZ87" s="340"/>
      <c r="GA87" s="348"/>
      <c r="GB87" s="354"/>
      <c r="GC87" s="355"/>
      <c r="GD87" s="356"/>
      <c r="GE87" s="357"/>
      <c r="GF87" s="338"/>
      <c r="GG87" s="691"/>
      <c r="GH87" s="691"/>
      <c r="GI87" s="691"/>
      <c r="GJ87" s="691"/>
      <c r="GK87" s="691"/>
      <c r="GL87" s="691"/>
      <c r="GM87" s="691"/>
      <c r="GN87" s="691"/>
      <c r="GO87" s="692"/>
      <c r="GR87" s="340"/>
      <c r="GS87" s="340"/>
      <c r="GT87" s="348"/>
      <c r="GU87" s="354"/>
      <c r="GV87" s="355"/>
      <c r="GW87" s="356"/>
      <c r="GX87" s="357"/>
      <c r="GY87" s="338"/>
      <c r="GZ87" s="691"/>
      <c r="HA87" s="691"/>
      <c r="HB87" s="691"/>
      <c r="HC87" s="691"/>
      <c r="HD87" s="691"/>
      <c r="HE87" s="691"/>
      <c r="HF87" s="691"/>
      <c r="HG87" s="691"/>
      <c r="HH87" s="692"/>
      <c r="HK87" s="340"/>
      <c r="HL87" s="340"/>
      <c r="HM87" s="348"/>
      <c r="HN87" s="354"/>
      <c r="HO87" s="355"/>
      <c r="HP87" s="356"/>
      <c r="HQ87" s="357"/>
      <c r="HR87" s="338"/>
      <c r="HS87" s="691"/>
      <c r="HT87" s="691"/>
      <c r="HU87" s="691"/>
      <c r="HV87" s="691"/>
      <c r="HW87" s="691"/>
      <c r="HX87" s="691"/>
      <c r="HY87" s="691"/>
      <c r="HZ87" s="691"/>
      <c r="IA87" s="692"/>
      <c r="ID87" s="340"/>
      <c r="IE87" s="340"/>
      <c r="IF87" s="348"/>
      <c r="IG87" s="354"/>
      <c r="IH87" s="355"/>
      <c r="II87" s="356"/>
      <c r="IJ87" s="357"/>
      <c r="IK87" s="338"/>
      <c r="IL87" s="691"/>
      <c r="IM87" s="691"/>
      <c r="IN87" s="691"/>
      <c r="IO87" s="691"/>
      <c r="IP87" s="691"/>
      <c r="IQ87" s="691"/>
      <c r="IR87" s="691"/>
      <c r="IS87" s="691"/>
      <c r="IT87" s="692"/>
      <c r="IV87" s="340"/>
      <c r="IW87" s="340"/>
      <c r="IX87" s="348"/>
      <c r="IY87" s="354"/>
      <c r="IZ87" s="355"/>
      <c r="JA87" s="356"/>
      <c r="JB87" s="357"/>
      <c r="JC87" s="338"/>
      <c r="JD87" s="338"/>
      <c r="JE87" s="691"/>
      <c r="JF87" s="691"/>
      <c r="JG87" s="691"/>
      <c r="JH87" s="691"/>
      <c r="JI87" s="691"/>
      <c r="JJ87" s="691"/>
      <c r="JK87" s="691"/>
      <c r="JL87" s="691"/>
      <c r="JM87" s="692"/>
    </row>
    <row r="88" spans="2:273" hidden="1" x14ac:dyDescent="0.25">
      <c r="B88" s="358"/>
      <c r="C88" s="358"/>
      <c r="D88" s="359"/>
      <c r="E88" s="339"/>
      <c r="F88" s="439"/>
      <c r="G88" s="361"/>
      <c r="H88" s="361"/>
      <c r="I88" s="361"/>
      <c r="J88" s="362"/>
      <c r="K88" s="338"/>
      <c r="N88" s="358"/>
      <c r="O88" s="358"/>
      <c r="P88" s="359"/>
      <c r="Q88" s="339"/>
      <c r="R88" s="439"/>
      <c r="S88" s="361"/>
      <c r="T88" s="361"/>
      <c r="U88" s="361"/>
      <c r="V88" s="362"/>
      <c r="W88" s="338"/>
      <c r="X88" s="335">
        <f t="shared" ref="X88:X92" si="737">IFERROR(IF(EXACT(VLOOKUP(O88,OFERTA_0,1,FALSE),O88),1,0),0)</f>
        <v>0</v>
      </c>
      <c r="Y88" s="335"/>
      <c r="Z88" s="335"/>
      <c r="AA88" s="108">
        <f>IFERROR(IF(EXACT(VLOOKUP(O88,OFERTA_0,2,FALSE),P88),1,0),0)</f>
        <v>0</v>
      </c>
      <c r="AB88" s="108"/>
      <c r="AC88" s="108">
        <f>IFERROR(IF(EXACT(VLOOKUP(O88,OFERTA_0,3,FALSE),Q88),1,0),0)</f>
        <v>0</v>
      </c>
      <c r="AD88" s="108">
        <f>IFERROR(IF(EXACT(VLOOKUP(O88,OFERTA_0,4,FALSE),R88),1,0),0)</f>
        <v>0</v>
      </c>
      <c r="AE88" s="108">
        <f>IFERROR(IF(S88&lt;=0,0,1),0)</f>
        <v>0</v>
      </c>
      <c r="AF88" s="108">
        <f t="shared" ref="AF88:AF92" si="738">IFERROR(IF(V88&lt;=0,0,1),0)</f>
        <v>0</v>
      </c>
      <c r="AG88" s="108">
        <f t="shared" ref="AG88:AG92" si="739">PRODUCT(X88:AF88)</f>
        <v>0</v>
      </c>
      <c r="AH88" s="109">
        <f t="shared" ref="AH88:AH92" si="740">ROUND(V88,0)</f>
        <v>0</v>
      </c>
      <c r="AI88" s="110">
        <f t="shared" ref="AI88:AI92" si="741">V88-AH88</f>
        <v>0</v>
      </c>
      <c r="AL88" s="358"/>
      <c r="AM88" s="358"/>
      <c r="AN88" s="359"/>
      <c r="AO88" s="339"/>
      <c r="AP88" s="439"/>
      <c r="AQ88" s="361"/>
      <c r="AR88" s="361"/>
      <c r="AS88" s="361"/>
      <c r="AT88" s="362"/>
      <c r="AU88" s="338"/>
      <c r="AV88" s="335">
        <f t="shared" ref="AV88:AV92" si="742">IFERROR(IF(EXACT(VLOOKUP(AM88,OFERTA_0,1,FALSE),AM88),1,0),0)</f>
        <v>0</v>
      </c>
      <c r="AW88" s="335"/>
      <c r="AX88" s="335"/>
      <c r="AY88" s="335"/>
      <c r="AZ88" s="108">
        <f>IFERROR(IF(EXACT(VLOOKUP(AM88,OFERTA_0,2,FALSE),AN88),1,0),0)</f>
        <v>0</v>
      </c>
      <c r="BA88" s="108">
        <f>IFERROR(IF(EXACT(VLOOKUP(AM88,OFERTA_0,3,FALSE),AO88),1,0),0)</f>
        <v>0</v>
      </c>
      <c r="BB88" s="108">
        <f>IFERROR(IF(EXACT(VLOOKUP(AM88,OFERTA_0,4,FALSE),AP88),1,0),0)</f>
        <v>0</v>
      </c>
      <c r="BC88" s="108">
        <f>IFERROR(IF(AQ88&lt;=0,0,1),0)</f>
        <v>0</v>
      </c>
      <c r="BD88" s="108">
        <f t="shared" ref="BD88:BD92" si="743">IFERROR(IF(AT88&lt;=0,0,1),0)</f>
        <v>0</v>
      </c>
      <c r="BE88" s="108">
        <f t="shared" ref="BE88:BE92" si="744">PRODUCT(AV88:BD88)</f>
        <v>0</v>
      </c>
      <c r="BF88" s="109">
        <f t="shared" ref="BF88:BF92" si="745">ROUND(AT88,0)</f>
        <v>0</v>
      </c>
      <c r="BG88" s="110">
        <f t="shared" ref="BG88:BG92" si="746">AT88-BF88</f>
        <v>0</v>
      </c>
      <c r="BJ88" s="358"/>
      <c r="BK88" s="358"/>
      <c r="BL88" s="359"/>
      <c r="BM88" s="339"/>
      <c r="BN88" s="439"/>
      <c r="BO88" s="368"/>
      <c r="BP88" s="368"/>
      <c r="BQ88" s="368"/>
      <c r="BR88" s="369"/>
      <c r="BS88" s="338"/>
      <c r="BT88" s="335">
        <f t="shared" ref="BT88:BT92" si="747">IFERROR(IF(EXACT(VLOOKUP(BK88,OFERTA_0,1,FALSE),BK88),1,0),0)</f>
        <v>0</v>
      </c>
      <c r="BU88" s="335"/>
      <c r="BV88" s="335"/>
      <c r="BW88" s="335"/>
      <c r="BX88" s="108">
        <f>IFERROR(IF(EXACT(VLOOKUP(BK88,OFERTA_0,2,FALSE),BL88),1,0),0)</f>
        <v>0</v>
      </c>
      <c r="BY88" s="108">
        <f>IFERROR(IF(EXACT(VLOOKUP(BK88,OFERTA_0,3,FALSE),BM88),1,0),0)</f>
        <v>0</v>
      </c>
      <c r="BZ88" s="108">
        <f>IFERROR(IF(EXACT(VLOOKUP(BK88,OFERTA_0,4,FALSE),BN88),1,0),0)</f>
        <v>0</v>
      </c>
      <c r="CA88" s="108">
        <f>IFERROR(IF(BO88&lt;=0,0,1),0)</f>
        <v>0</v>
      </c>
      <c r="CB88" s="108">
        <f t="shared" ref="CB88:CB92" si="748">IFERROR(IF(BR88&lt;=0,0,1),0)</f>
        <v>0</v>
      </c>
      <c r="CC88" s="108">
        <f t="shared" ref="CC88:CC92" si="749">PRODUCT(BT88:CB88)</f>
        <v>0</v>
      </c>
      <c r="CD88" s="109">
        <f t="shared" ref="CD88:CD92" si="750">ROUND(BR88,0)</f>
        <v>0</v>
      </c>
      <c r="CE88" s="110">
        <f t="shared" ref="CE88:CE92" si="751">BR88-CD88</f>
        <v>0</v>
      </c>
      <c r="CH88" s="358"/>
      <c r="CI88" s="358"/>
      <c r="CJ88" s="359"/>
      <c r="CK88" s="339"/>
      <c r="CL88" s="360"/>
      <c r="CM88" s="361"/>
      <c r="CN88" s="362"/>
      <c r="CO88" s="338"/>
      <c r="CP88" s="335">
        <f t="shared" ref="CP88:CP92" si="752">IFERROR(IF(EXACT(VLOOKUP(CI88,OFERTA_0,1,FALSE),CI88),1,0),0)</f>
        <v>0</v>
      </c>
      <c r="CQ88" s="108">
        <f>IFERROR(IF(EXACT(VLOOKUP(CI88,OFERTA_0,2,FALSE),CJ88),1,0),0)</f>
        <v>0</v>
      </c>
      <c r="CR88" s="108">
        <f>IFERROR(IF(EXACT(VLOOKUP(CI88,OFERTA_0,3,FALSE),CK88),1,0),0)</f>
        <v>0</v>
      </c>
      <c r="CS88" s="108">
        <f>IFERROR(IF(EXACT(VLOOKUP(CI88,OFERTA_0,4,FALSE),CL88),1,0),0)</f>
        <v>0</v>
      </c>
      <c r="CT88" s="108">
        <f t="shared" ref="CT88:CU92" si="753">IFERROR(IF(CM88&lt;=0,0,1),0)</f>
        <v>0</v>
      </c>
      <c r="CU88" s="108">
        <f t="shared" si="753"/>
        <v>0</v>
      </c>
      <c r="CV88" s="108">
        <f t="shared" ref="CV88:CV92" si="754">PRODUCT(CP88:CU88)</f>
        <v>0</v>
      </c>
      <c r="CW88" s="109">
        <f t="shared" ref="CW88:CW92" si="755">ROUND(CN88,0)</f>
        <v>0</v>
      </c>
      <c r="CX88" s="110">
        <f t="shared" ref="CX88:CX92" si="756">CN88-CW88</f>
        <v>0</v>
      </c>
      <c r="DA88" s="358"/>
      <c r="DB88" s="358"/>
      <c r="DC88" s="359"/>
      <c r="DD88" s="339"/>
      <c r="DE88" s="360"/>
      <c r="DF88" s="361"/>
      <c r="DG88" s="362"/>
      <c r="DH88" s="338"/>
      <c r="DI88" s="335">
        <f t="shared" ref="DI88:DI92" si="757">IFERROR(IF(EXACT(VLOOKUP(DB88,OFERTA_0,1,FALSE),DB88),1,0),0)</f>
        <v>0</v>
      </c>
      <c r="DJ88" s="108">
        <f>IFERROR(IF(EXACT(VLOOKUP(DB88,OFERTA_0,2,FALSE),DC88),1,0),0)</f>
        <v>0</v>
      </c>
      <c r="DK88" s="108">
        <f>IFERROR(IF(EXACT(VLOOKUP(DB88,OFERTA_0,3,FALSE),DD88),1,0),0)</f>
        <v>0</v>
      </c>
      <c r="DL88" s="108">
        <f>IFERROR(IF(EXACT(VLOOKUP(DB88,OFERTA_0,4,FALSE),DE88),1,0),0)</f>
        <v>0</v>
      </c>
      <c r="DM88" s="108">
        <f t="shared" ref="DM88:DN92" si="758">IFERROR(IF(DF88&lt;=0,0,1),0)</f>
        <v>0</v>
      </c>
      <c r="DN88" s="108">
        <f t="shared" si="758"/>
        <v>0</v>
      </c>
      <c r="DO88" s="108">
        <f t="shared" ref="DO88:DO92" si="759">PRODUCT(DI88:DN88)</f>
        <v>0</v>
      </c>
      <c r="DP88" s="109">
        <f t="shared" ref="DP88:DP92" si="760">ROUND(DG88,0)</f>
        <v>0</v>
      </c>
      <c r="DQ88" s="110">
        <f t="shared" ref="DQ88:DQ92" si="761">DG88-DP88</f>
        <v>0</v>
      </c>
      <c r="DT88" s="358"/>
      <c r="DU88" s="358"/>
      <c r="DV88" s="359"/>
      <c r="DW88" s="339"/>
      <c r="DX88" s="360"/>
      <c r="DY88" s="361"/>
      <c r="DZ88" s="362"/>
      <c r="EA88" s="338"/>
      <c r="EB88" s="335">
        <f t="shared" ref="EB88:EB92" si="762">IFERROR(IF(EXACT(VLOOKUP(DU88,OFERTA_0,1,FALSE),DU88),1,0),0)</f>
        <v>0</v>
      </c>
      <c r="EC88" s="108">
        <f>IFERROR(IF(EXACT(VLOOKUP(DU88,OFERTA_0,2,FALSE),DV88),1,0),0)</f>
        <v>0</v>
      </c>
      <c r="ED88" s="108">
        <f>IFERROR(IF(EXACT(VLOOKUP(DU88,OFERTA_0,3,FALSE),DW88),1,0),0)</f>
        <v>0</v>
      </c>
      <c r="EE88" s="108">
        <f>IFERROR(IF(EXACT(VLOOKUP(DU88,OFERTA_0,4,FALSE),DX88),1,0),0)</f>
        <v>0</v>
      </c>
      <c r="EF88" s="108">
        <f t="shared" ref="EF88:EG92" si="763">IFERROR(IF(DY88&lt;=0,0,1),0)</f>
        <v>0</v>
      </c>
      <c r="EG88" s="108">
        <f t="shared" si="763"/>
        <v>0</v>
      </c>
      <c r="EH88" s="108">
        <f t="shared" ref="EH88:EH92" si="764">PRODUCT(EB88:EG88)</f>
        <v>0</v>
      </c>
      <c r="EI88" s="109">
        <f t="shared" ref="EI88:EI92" si="765">ROUND(DZ88,0)</f>
        <v>0</v>
      </c>
      <c r="EJ88" s="110">
        <f t="shared" ref="EJ88:EJ92" si="766">DZ88-EI88</f>
        <v>0</v>
      </c>
      <c r="EM88" s="358"/>
      <c r="EN88" s="358"/>
      <c r="EO88" s="359"/>
      <c r="EP88" s="339"/>
      <c r="EQ88" s="360"/>
      <c r="ER88" s="361"/>
      <c r="ES88" s="362"/>
      <c r="ET88" s="338"/>
      <c r="EU88" s="335">
        <f t="shared" ref="EU88:EU92" si="767">IFERROR(IF(EXACT(VLOOKUP(EN88,OFERTA_0,1,FALSE),EN88),1,0),0)</f>
        <v>0</v>
      </c>
      <c r="EV88" s="108">
        <f>IFERROR(IF(EXACT(VLOOKUP(EN88,OFERTA_0,2,FALSE),EO88),1,0),0)</f>
        <v>0</v>
      </c>
      <c r="EW88" s="108">
        <f>IFERROR(IF(EXACT(VLOOKUP(EN88,OFERTA_0,3,FALSE),EP88),1,0),0)</f>
        <v>0</v>
      </c>
      <c r="EX88" s="108">
        <f>IFERROR(IF(EXACT(VLOOKUP(EN88,OFERTA_0,4,FALSE),EQ88),1,0),0)</f>
        <v>0</v>
      </c>
      <c r="EY88" s="108">
        <f t="shared" ref="EY88:EZ92" si="768">IFERROR(IF(ER88&lt;=0,0,1),0)</f>
        <v>0</v>
      </c>
      <c r="EZ88" s="108">
        <f t="shared" si="768"/>
        <v>0</v>
      </c>
      <c r="FA88" s="108">
        <f t="shared" ref="FA88:FA92" si="769">PRODUCT(EU88:EZ88)</f>
        <v>0</v>
      </c>
      <c r="FB88" s="109">
        <f t="shared" ref="FB88:FB92" si="770">ROUND(ES88,0)</f>
        <v>0</v>
      </c>
      <c r="FC88" s="110">
        <f t="shared" ref="FC88:FC92" si="771">ES88-FB88</f>
        <v>0</v>
      </c>
      <c r="FF88" s="358"/>
      <c r="FG88" s="358"/>
      <c r="FH88" s="359"/>
      <c r="FI88" s="339"/>
      <c r="FJ88" s="360"/>
      <c r="FK88" s="361"/>
      <c r="FL88" s="362"/>
      <c r="FM88" s="338"/>
      <c r="FN88" s="335">
        <f t="shared" ref="FN88:FN92" si="772">IFERROR(IF(EXACT(VLOOKUP(FG88,OFERTA_0,1,FALSE),FG88),1,0),0)</f>
        <v>0</v>
      </c>
      <c r="FO88" s="108">
        <f>IFERROR(IF(EXACT(VLOOKUP(FG88,OFERTA_0,2,FALSE),FH88),1,0),0)</f>
        <v>0</v>
      </c>
      <c r="FP88" s="108">
        <f>IFERROR(IF(EXACT(VLOOKUP(FG88,OFERTA_0,3,FALSE),FI88),1,0),0)</f>
        <v>0</v>
      </c>
      <c r="FQ88" s="108">
        <f>IFERROR(IF(EXACT(VLOOKUP(FG88,OFERTA_0,4,FALSE),FJ88),1,0),0)</f>
        <v>0</v>
      </c>
      <c r="FR88" s="108">
        <f t="shared" ref="FR88:FS92" si="773">IFERROR(IF(FK88&lt;=0,0,1),0)</f>
        <v>0</v>
      </c>
      <c r="FS88" s="108">
        <f t="shared" si="773"/>
        <v>0</v>
      </c>
      <c r="FT88" s="108">
        <f t="shared" ref="FT88:FT92" si="774">PRODUCT(FN88:FS88)</f>
        <v>0</v>
      </c>
      <c r="FU88" s="109">
        <f t="shared" ref="FU88:FU92" si="775">ROUND(FL88,0)</f>
        <v>0</v>
      </c>
      <c r="FV88" s="110">
        <f t="shared" ref="FV88:FV92" si="776">FL88-FU88</f>
        <v>0</v>
      </c>
      <c r="FY88" s="358"/>
      <c r="FZ88" s="358"/>
      <c r="GA88" s="359"/>
      <c r="GB88" s="339"/>
      <c r="GC88" s="360"/>
      <c r="GD88" s="361"/>
      <c r="GE88" s="362"/>
      <c r="GF88" s="338"/>
      <c r="GG88" s="335">
        <f t="shared" ref="GG88:GG92" si="777">IFERROR(IF(EXACT(VLOOKUP(FZ88,OFERTA_0,1,FALSE),FZ88),1,0),0)</f>
        <v>0</v>
      </c>
      <c r="GH88" s="108">
        <f>IFERROR(IF(EXACT(VLOOKUP(FZ88,OFERTA_0,2,FALSE),GA88),1,0),0)</f>
        <v>0</v>
      </c>
      <c r="GI88" s="108">
        <f>IFERROR(IF(EXACT(VLOOKUP(FZ88,OFERTA_0,3,FALSE),GB88),1,0),0)</f>
        <v>0</v>
      </c>
      <c r="GJ88" s="108">
        <f>IFERROR(IF(EXACT(VLOOKUP(FZ88,OFERTA_0,4,FALSE),GC88),1,0),0)</f>
        <v>0</v>
      </c>
      <c r="GK88" s="108">
        <f t="shared" ref="GK88:GL92" si="778">IFERROR(IF(GD88&lt;=0,0,1),0)</f>
        <v>0</v>
      </c>
      <c r="GL88" s="108">
        <f t="shared" si="778"/>
        <v>0</v>
      </c>
      <c r="GM88" s="108">
        <f t="shared" ref="GM88:GM92" si="779">PRODUCT(GG88:GL88)</f>
        <v>0</v>
      </c>
      <c r="GN88" s="109">
        <f t="shared" ref="GN88:GN92" si="780">ROUND(GE88,0)</f>
        <v>0</v>
      </c>
      <c r="GO88" s="110">
        <f t="shared" ref="GO88:GO92" si="781">GE88-GN88</f>
        <v>0</v>
      </c>
      <c r="GR88" s="358"/>
      <c r="GS88" s="358"/>
      <c r="GT88" s="359"/>
      <c r="GU88" s="339"/>
      <c r="GV88" s="360"/>
      <c r="GW88" s="361"/>
      <c r="GX88" s="362"/>
      <c r="GY88" s="338"/>
      <c r="GZ88" s="335">
        <f t="shared" ref="GZ88:GZ92" si="782">IFERROR(IF(EXACT(VLOOKUP(GS88,OFERTA_0,1,FALSE),GS88),1,0),0)</f>
        <v>0</v>
      </c>
      <c r="HA88" s="108">
        <f>IFERROR(IF(EXACT(VLOOKUP(GS88,OFERTA_0,2,FALSE),GT88),1,0),0)</f>
        <v>0</v>
      </c>
      <c r="HB88" s="108">
        <f>IFERROR(IF(EXACT(VLOOKUP(GS88,OFERTA_0,3,FALSE),GU88),1,0),0)</f>
        <v>0</v>
      </c>
      <c r="HC88" s="108">
        <f>IFERROR(IF(EXACT(VLOOKUP(GS88,OFERTA_0,4,FALSE),GV88),1,0),0)</f>
        <v>0</v>
      </c>
      <c r="HD88" s="108">
        <f t="shared" ref="HD88:HE92" si="783">IFERROR(IF(GW88&lt;=0,0,1),0)</f>
        <v>0</v>
      </c>
      <c r="HE88" s="108">
        <f t="shared" si="783"/>
        <v>0</v>
      </c>
      <c r="HF88" s="108">
        <f t="shared" ref="HF88:HF92" si="784">PRODUCT(GZ88:HE88)</f>
        <v>0</v>
      </c>
      <c r="HG88" s="109">
        <f t="shared" ref="HG88:HG92" si="785">ROUND(GX88,0)</f>
        <v>0</v>
      </c>
      <c r="HH88" s="110">
        <f t="shared" ref="HH88:HH92" si="786">GX88-HG88</f>
        <v>0</v>
      </c>
      <c r="HK88" s="358"/>
      <c r="HL88" s="358"/>
      <c r="HM88" s="359"/>
      <c r="HN88" s="339"/>
      <c r="HO88" s="360"/>
      <c r="HP88" s="361"/>
      <c r="HQ88" s="362"/>
      <c r="HR88" s="338"/>
      <c r="HS88" s="335">
        <f t="shared" ref="HS88:HS92" si="787">IFERROR(IF(EXACT(VLOOKUP(HL88,OFERTA_0,1,FALSE),HL88),1,0),0)</f>
        <v>0</v>
      </c>
      <c r="HT88" s="108">
        <f>IFERROR(IF(EXACT(VLOOKUP(HL88,OFERTA_0,2,FALSE),HM88),1,0),0)</f>
        <v>0</v>
      </c>
      <c r="HU88" s="108">
        <f>IFERROR(IF(EXACT(VLOOKUP(HL88,OFERTA_0,3,FALSE),HN88),1,0),0)</f>
        <v>0</v>
      </c>
      <c r="HV88" s="108">
        <f>IFERROR(IF(EXACT(VLOOKUP(HL88,OFERTA_0,4,FALSE),HO88),1,0),0)</f>
        <v>0</v>
      </c>
      <c r="HW88" s="108">
        <f t="shared" ref="HW88:HX92" si="788">IFERROR(IF(HP88&lt;=0,0,1),0)</f>
        <v>0</v>
      </c>
      <c r="HX88" s="108">
        <f t="shared" si="788"/>
        <v>0</v>
      </c>
      <c r="HY88" s="108">
        <f t="shared" ref="HY88:HY92" si="789">PRODUCT(HS88:HX88)</f>
        <v>0</v>
      </c>
      <c r="HZ88" s="109">
        <f t="shared" ref="HZ88:HZ92" si="790">ROUND(HQ88,0)</f>
        <v>0</v>
      </c>
      <c r="IA88" s="110">
        <f t="shared" ref="IA88:IA92" si="791">HQ88-HZ88</f>
        <v>0</v>
      </c>
      <c r="ID88" s="358"/>
      <c r="IE88" s="358"/>
      <c r="IF88" s="359"/>
      <c r="IG88" s="339"/>
      <c r="IH88" s="360"/>
      <c r="II88" s="361"/>
      <c r="IJ88" s="362"/>
      <c r="IK88" s="338"/>
      <c r="IL88" s="335">
        <f t="shared" ref="IL88:IL92" si="792">IFERROR(IF(EXACT(VLOOKUP(IE88,OFERTA_0,1,FALSE),IE88),1,0),0)</f>
        <v>0</v>
      </c>
      <c r="IM88" s="108">
        <f>IFERROR(IF(EXACT(VLOOKUP(IE88,OFERTA_0,2,FALSE),IF88),1,0),0)</f>
        <v>0</v>
      </c>
      <c r="IN88" s="108">
        <f>IFERROR(IF(EXACT(VLOOKUP(IE88,OFERTA_0,3,FALSE),IG88),1,0),0)</f>
        <v>0</v>
      </c>
      <c r="IO88" s="108">
        <f>IFERROR(IF(EXACT(VLOOKUP(IE88,OFERTA_0,4,FALSE),IH88),1,0),0)</f>
        <v>0</v>
      </c>
      <c r="IP88" s="108">
        <f t="shared" ref="IP88:IQ92" si="793">IFERROR(IF(II88&lt;=0,0,1),0)</f>
        <v>0</v>
      </c>
      <c r="IQ88" s="108">
        <f t="shared" si="793"/>
        <v>0</v>
      </c>
      <c r="IR88" s="108">
        <f t="shared" ref="IR88:IR92" si="794">PRODUCT(IL88:IQ88)</f>
        <v>0</v>
      </c>
      <c r="IS88" s="109">
        <f t="shared" ref="IS88:IS92" si="795">ROUND(IJ88,0)</f>
        <v>0</v>
      </c>
      <c r="IT88" s="110">
        <f t="shared" ref="IT88:IT92" si="796">IJ88-IS88</f>
        <v>0</v>
      </c>
      <c r="IV88" s="358"/>
      <c r="IW88" s="358"/>
      <c r="IX88" s="359"/>
      <c r="IY88" s="339"/>
      <c r="IZ88" s="360"/>
      <c r="JA88" s="361"/>
      <c r="JB88" s="362"/>
      <c r="JC88" s="338"/>
      <c r="JD88" s="338"/>
      <c r="JE88" s="335">
        <f t="shared" ref="JE88:JE92" si="797">IFERROR(IF(EXACT(VLOOKUP(IX88,OFERTA_0,1,FALSE),IX88),1,0),0)</f>
        <v>0</v>
      </c>
      <c r="JF88" s="108">
        <f>IFERROR(IF(EXACT(VLOOKUP(IX88,OFERTA_0,2,FALSE),IY88),1,0),0)</f>
        <v>0</v>
      </c>
      <c r="JG88" s="108">
        <f>IFERROR(IF(EXACT(VLOOKUP(IX88,OFERTA_0,3,FALSE),IZ88),1,0),0)</f>
        <v>0</v>
      </c>
      <c r="JH88" s="108">
        <f>IFERROR(IF(EXACT(VLOOKUP(IX88,OFERTA_0,4,FALSE),JA88),1,0),0)</f>
        <v>0</v>
      </c>
      <c r="JI88" s="108">
        <f t="shared" ref="JI88:JJ92" si="798">IFERROR(IF(JB88&lt;=0,0,1),0)</f>
        <v>0</v>
      </c>
      <c r="JJ88" s="108">
        <f t="shared" si="798"/>
        <v>0</v>
      </c>
      <c r="JK88" s="108">
        <f t="shared" ref="JK88:JK92" si="799">PRODUCT(JE88:JJ88)</f>
        <v>0</v>
      </c>
      <c r="JL88" s="109">
        <f t="shared" ref="JL88:JL92" si="800">ROUND(JC88,0)</f>
        <v>0</v>
      </c>
      <c r="JM88" s="110">
        <f t="shared" ref="JM88:JM92" si="801">JC88-JL88</f>
        <v>0</v>
      </c>
    </row>
    <row r="89" spans="2:273" hidden="1" x14ac:dyDescent="0.25">
      <c r="B89" s="358"/>
      <c r="C89" s="358"/>
      <c r="D89" s="359"/>
      <c r="E89" s="339"/>
      <c r="F89" s="439"/>
      <c r="G89" s="361"/>
      <c r="H89" s="361"/>
      <c r="I89" s="361"/>
      <c r="J89" s="362"/>
      <c r="K89" s="338"/>
      <c r="N89" s="358"/>
      <c r="O89" s="358"/>
      <c r="P89" s="359"/>
      <c r="Q89" s="339"/>
      <c r="R89" s="439"/>
      <c r="S89" s="361"/>
      <c r="T89" s="361"/>
      <c r="U89" s="361"/>
      <c r="V89" s="362"/>
      <c r="W89" s="338"/>
      <c r="X89" s="335">
        <f t="shared" si="737"/>
        <v>0</v>
      </c>
      <c r="Y89" s="335"/>
      <c r="Z89" s="335"/>
      <c r="AA89" s="108">
        <f>IFERROR(IF(EXACT(VLOOKUP(O89,OFERTA_0,2,FALSE),P89),1,0),0)</f>
        <v>0</v>
      </c>
      <c r="AB89" s="108"/>
      <c r="AC89" s="108">
        <f>IFERROR(IF(EXACT(VLOOKUP(O89,OFERTA_0,3,FALSE),Q89),1,0),0)</f>
        <v>0</v>
      </c>
      <c r="AD89" s="108">
        <f>IFERROR(IF(EXACT(VLOOKUP(O89,OFERTA_0,4,FALSE),R89),1,0),0)</f>
        <v>0</v>
      </c>
      <c r="AE89" s="108">
        <f>IFERROR(IF(S89&lt;=0,0,1),0)</f>
        <v>0</v>
      </c>
      <c r="AF89" s="108">
        <f t="shared" si="738"/>
        <v>0</v>
      </c>
      <c r="AG89" s="108">
        <f t="shared" si="739"/>
        <v>0</v>
      </c>
      <c r="AH89" s="109">
        <f t="shared" si="740"/>
        <v>0</v>
      </c>
      <c r="AI89" s="110">
        <f t="shared" si="741"/>
        <v>0</v>
      </c>
      <c r="AL89" s="358"/>
      <c r="AM89" s="358"/>
      <c r="AN89" s="359"/>
      <c r="AO89" s="339"/>
      <c r="AP89" s="439"/>
      <c r="AQ89" s="361"/>
      <c r="AR89" s="361"/>
      <c r="AS89" s="361"/>
      <c r="AT89" s="362"/>
      <c r="AU89" s="338"/>
      <c r="AV89" s="335">
        <f t="shared" si="742"/>
        <v>0</v>
      </c>
      <c r="AW89" s="335"/>
      <c r="AX89" s="335"/>
      <c r="AY89" s="335"/>
      <c r="AZ89" s="108">
        <f>IFERROR(IF(EXACT(VLOOKUP(AM89,OFERTA_0,2,FALSE),AN89),1,0),0)</f>
        <v>0</v>
      </c>
      <c r="BA89" s="108">
        <f>IFERROR(IF(EXACT(VLOOKUP(AM89,OFERTA_0,3,FALSE),AO89),1,0),0)</f>
        <v>0</v>
      </c>
      <c r="BB89" s="108">
        <f>IFERROR(IF(EXACT(VLOOKUP(AM89,OFERTA_0,4,FALSE),AP89),1,0),0)</f>
        <v>0</v>
      </c>
      <c r="BC89" s="108">
        <f>IFERROR(IF(AQ89&lt;=0,0,1),0)</f>
        <v>0</v>
      </c>
      <c r="BD89" s="108">
        <f t="shared" si="743"/>
        <v>0</v>
      </c>
      <c r="BE89" s="108">
        <f t="shared" si="744"/>
        <v>0</v>
      </c>
      <c r="BF89" s="109">
        <f t="shared" si="745"/>
        <v>0</v>
      </c>
      <c r="BG89" s="110">
        <f t="shared" si="746"/>
        <v>0</v>
      </c>
      <c r="BJ89" s="358"/>
      <c r="BK89" s="358"/>
      <c r="BL89" s="359"/>
      <c r="BM89" s="339"/>
      <c r="BN89" s="439"/>
      <c r="BO89" s="368"/>
      <c r="BP89" s="368"/>
      <c r="BQ89" s="368"/>
      <c r="BR89" s="369"/>
      <c r="BS89" s="338"/>
      <c r="BT89" s="335">
        <f t="shared" si="747"/>
        <v>0</v>
      </c>
      <c r="BU89" s="335"/>
      <c r="BV89" s="335"/>
      <c r="BW89" s="335"/>
      <c r="BX89" s="108">
        <f>IFERROR(IF(EXACT(VLOOKUP(BK89,OFERTA_0,2,FALSE),BL89),1,0),0)</f>
        <v>0</v>
      </c>
      <c r="BY89" s="108">
        <f>IFERROR(IF(EXACT(VLOOKUP(BK89,OFERTA_0,3,FALSE),BM89),1,0),0)</f>
        <v>0</v>
      </c>
      <c r="BZ89" s="108">
        <f>IFERROR(IF(EXACT(VLOOKUP(BK89,OFERTA_0,4,FALSE),BN89),1,0),0)</f>
        <v>0</v>
      </c>
      <c r="CA89" s="108">
        <f>IFERROR(IF(BO89&lt;=0,0,1),0)</f>
        <v>0</v>
      </c>
      <c r="CB89" s="108">
        <f t="shared" si="748"/>
        <v>0</v>
      </c>
      <c r="CC89" s="108">
        <f t="shared" si="749"/>
        <v>0</v>
      </c>
      <c r="CD89" s="109">
        <f t="shared" si="750"/>
        <v>0</v>
      </c>
      <c r="CE89" s="110">
        <f t="shared" si="751"/>
        <v>0</v>
      </c>
      <c r="CH89" s="358"/>
      <c r="CI89" s="358"/>
      <c r="CJ89" s="359"/>
      <c r="CK89" s="339"/>
      <c r="CL89" s="360"/>
      <c r="CM89" s="361"/>
      <c r="CN89" s="362"/>
      <c r="CO89" s="338"/>
      <c r="CP89" s="335">
        <f t="shared" si="752"/>
        <v>0</v>
      </c>
      <c r="CQ89" s="108">
        <f>IFERROR(IF(EXACT(VLOOKUP(CI89,OFERTA_0,2,FALSE),CJ89),1,0),0)</f>
        <v>0</v>
      </c>
      <c r="CR89" s="108">
        <f>IFERROR(IF(EXACT(VLOOKUP(CI89,OFERTA_0,3,FALSE),CK89),1,0),0)</f>
        <v>0</v>
      </c>
      <c r="CS89" s="108">
        <f>IFERROR(IF(EXACT(VLOOKUP(CI89,OFERTA_0,4,FALSE),CL89),1,0),0)</f>
        <v>0</v>
      </c>
      <c r="CT89" s="108">
        <f t="shared" si="753"/>
        <v>0</v>
      </c>
      <c r="CU89" s="108">
        <f t="shared" si="753"/>
        <v>0</v>
      </c>
      <c r="CV89" s="108">
        <f t="shared" si="754"/>
        <v>0</v>
      </c>
      <c r="CW89" s="109">
        <f t="shared" si="755"/>
        <v>0</v>
      </c>
      <c r="CX89" s="110">
        <f t="shared" si="756"/>
        <v>0</v>
      </c>
      <c r="DA89" s="358"/>
      <c r="DB89" s="358"/>
      <c r="DC89" s="359"/>
      <c r="DD89" s="339"/>
      <c r="DE89" s="360"/>
      <c r="DF89" s="361"/>
      <c r="DG89" s="362"/>
      <c r="DH89" s="338"/>
      <c r="DI89" s="335">
        <f t="shared" si="757"/>
        <v>0</v>
      </c>
      <c r="DJ89" s="108">
        <f>IFERROR(IF(EXACT(VLOOKUP(DB89,OFERTA_0,2,FALSE),DC89),1,0),0)</f>
        <v>0</v>
      </c>
      <c r="DK89" s="108">
        <f>IFERROR(IF(EXACT(VLOOKUP(DB89,OFERTA_0,3,FALSE),DD89),1,0),0)</f>
        <v>0</v>
      </c>
      <c r="DL89" s="108">
        <f>IFERROR(IF(EXACT(VLOOKUP(DB89,OFERTA_0,4,FALSE),DE89),1,0),0)</f>
        <v>0</v>
      </c>
      <c r="DM89" s="108">
        <f t="shared" si="758"/>
        <v>0</v>
      </c>
      <c r="DN89" s="108">
        <f t="shared" si="758"/>
        <v>0</v>
      </c>
      <c r="DO89" s="108">
        <f t="shared" si="759"/>
        <v>0</v>
      </c>
      <c r="DP89" s="109">
        <f t="shared" si="760"/>
        <v>0</v>
      </c>
      <c r="DQ89" s="110">
        <f t="shared" si="761"/>
        <v>0</v>
      </c>
      <c r="DT89" s="358"/>
      <c r="DU89" s="358"/>
      <c r="DV89" s="359"/>
      <c r="DW89" s="339"/>
      <c r="DX89" s="360"/>
      <c r="DY89" s="361"/>
      <c r="DZ89" s="362"/>
      <c r="EA89" s="338"/>
      <c r="EB89" s="335">
        <f t="shared" si="762"/>
        <v>0</v>
      </c>
      <c r="EC89" s="108">
        <f>IFERROR(IF(EXACT(VLOOKUP(DU89,OFERTA_0,2,FALSE),DV89),1,0),0)</f>
        <v>0</v>
      </c>
      <c r="ED89" s="108">
        <f>IFERROR(IF(EXACT(VLOOKUP(DU89,OFERTA_0,3,FALSE),DW89),1,0),0)</f>
        <v>0</v>
      </c>
      <c r="EE89" s="108">
        <f>IFERROR(IF(EXACT(VLOOKUP(DU89,OFERTA_0,4,FALSE),DX89),1,0),0)</f>
        <v>0</v>
      </c>
      <c r="EF89" s="108">
        <f t="shared" si="763"/>
        <v>0</v>
      </c>
      <c r="EG89" s="108">
        <f t="shared" si="763"/>
        <v>0</v>
      </c>
      <c r="EH89" s="108">
        <f t="shared" si="764"/>
        <v>0</v>
      </c>
      <c r="EI89" s="109">
        <f t="shared" si="765"/>
        <v>0</v>
      </c>
      <c r="EJ89" s="110">
        <f t="shared" si="766"/>
        <v>0</v>
      </c>
      <c r="EM89" s="358"/>
      <c r="EN89" s="358"/>
      <c r="EO89" s="359"/>
      <c r="EP89" s="339"/>
      <c r="EQ89" s="360"/>
      <c r="ER89" s="361"/>
      <c r="ES89" s="362"/>
      <c r="ET89" s="338"/>
      <c r="EU89" s="335">
        <f t="shared" si="767"/>
        <v>0</v>
      </c>
      <c r="EV89" s="108">
        <f>IFERROR(IF(EXACT(VLOOKUP(EN89,OFERTA_0,2,FALSE),EO89),1,0),0)</f>
        <v>0</v>
      </c>
      <c r="EW89" s="108">
        <f>IFERROR(IF(EXACT(VLOOKUP(EN89,OFERTA_0,3,FALSE),EP89),1,0),0)</f>
        <v>0</v>
      </c>
      <c r="EX89" s="108">
        <f>IFERROR(IF(EXACT(VLOOKUP(EN89,OFERTA_0,4,FALSE),EQ89),1,0),0)</f>
        <v>0</v>
      </c>
      <c r="EY89" s="108">
        <f t="shared" si="768"/>
        <v>0</v>
      </c>
      <c r="EZ89" s="108">
        <f t="shared" si="768"/>
        <v>0</v>
      </c>
      <c r="FA89" s="108">
        <f t="shared" si="769"/>
        <v>0</v>
      </c>
      <c r="FB89" s="109">
        <f t="shared" si="770"/>
        <v>0</v>
      </c>
      <c r="FC89" s="110">
        <f t="shared" si="771"/>
        <v>0</v>
      </c>
      <c r="FF89" s="358"/>
      <c r="FG89" s="358"/>
      <c r="FH89" s="359"/>
      <c r="FI89" s="339"/>
      <c r="FJ89" s="360"/>
      <c r="FK89" s="361"/>
      <c r="FL89" s="362"/>
      <c r="FM89" s="338"/>
      <c r="FN89" s="335">
        <f t="shared" si="772"/>
        <v>0</v>
      </c>
      <c r="FO89" s="108">
        <f>IFERROR(IF(EXACT(VLOOKUP(FG89,OFERTA_0,2,FALSE),FH89),1,0),0)</f>
        <v>0</v>
      </c>
      <c r="FP89" s="108">
        <f>IFERROR(IF(EXACT(VLOOKUP(FG89,OFERTA_0,3,FALSE),FI89),1,0),0)</f>
        <v>0</v>
      </c>
      <c r="FQ89" s="108">
        <f>IFERROR(IF(EXACT(VLOOKUP(FG89,OFERTA_0,4,FALSE),FJ89),1,0),0)</f>
        <v>0</v>
      </c>
      <c r="FR89" s="108">
        <f t="shared" si="773"/>
        <v>0</v>
      </c>
      <c r="FS89" s="108">
        <f t="shared" si="773"/>
        <v>0</v>
      </c>
      <c r="FT89" s="108">
        <f t="shared" si="774"/>
        <v>0</v>
      </c>
      <c r="FU89" s="109">
        <f t="shared" si="775"/>
        <v>0</v>
      </c>
      <c r="FV89" s="110">
        <f t="shared" si="776"/>
        <v>0</v>
      </c>
      <c r="FY89" s="358"/>
      <c r="FZ89" s="358"/>
      <c r="GA89" s="359"/>
      <c r="GB89" s="339"/>
      <c r="GC89" s="360"/>
      <c r="GD89" s="361"/>
      <c r="GE89" s="362"/>
      <c r="GF89" s="338"/>
      <c r="GG89" s="335">
        <f t="shared" si="777"/>
        <v>0</v>
      </c>
      <c r="GH89" s="108">
        <f>IFERROR(IF(EXACT(VLOOKUP(FZ89,OFERTA_0,2,FALSE),GA89),1,0),0)</f>
        <v>0</v>
      </c>
      <c r="GI89" s="108">
        <f>IFERROR(IF(EXACT(VLOOKUP(FZ89,OFERTA_0,3,FALSE),GB89),1,0),0)</f>
        <v>0</v>
      </c>
      <c r="GJ89" s="108">
        <f>IFERROR(IF(EXACT(VLOOKUP(FZ89,OFERTA_0,4,FALSE),GC89),1,0),0)</f>
        <v>0</v>
      </c>
      <c r="GK89" s="108">
        <f t="shared" si="778"/>
        <v>0</v>
      </c>
      <c r="GL89" s="108">
        <f t="shared" si="778"/>
        <v>0</v>
      </c>
      <c r="GM89" s="108">
        <f t="shared" si="779"/>
        <v>0</v>
      </c>
      <c r="GN89" s="109">
        <f t="shared" si="780"/>
        <v>0</v>
      </c>
      <c r="GO89" s="110">
        <f t="shared" si="781"/>
        <v>0</v>
      </c>
      <c r="GR89" s="358"/>
      <c r="GS89" s="358"/>
      <c r="GT89" s="359"/>
      <c r="GU89" s="339"/>
      <c r="GV89" s="360"/>
      <c r="GW89" s="361"/>
      <c r="GX89" s="362"/>
      <c r="GY89" s="338"/>
      <c r="GZ89" s="335">
        <f t="shared" si="782"/>
        <v>0</v>
      </c>
      <c r="HA89" s="108">
        <f>IFERROR(IF(EXACT(VLOOKUP(GS89,OFERTA_0,2,FALSE),GT89),1,0),0)</f>
        <v>0</v>
      </c>
      <c r="HB89" s="108">
        <f>IFERROR(IF(EXACT(VLOOKUP(GS89,OFERTA_0,3,FALSE),GU89),1,0),0)</f>
        <v>0</v>
      </c>
      <c r="HC89" s="108">
        <f>IFERROR(IF(EXACT(VLOOKUP(GS89,OFERTA_0,4,FALSE),GV89),1,0),0)</f>
        <v>0</v>
      </c>
      <c r="HD89" s="108">
        <f t="shared" si="783"/>
        <v>0</v>
      </c>
      <c r="HE89" s="108">
        <f t="shared" si="783"/>
        <v>0</v>
      </c>
      <c r="HF89" s="108">
        <f t="shared" si="784"/>
        <v>0</v>
      </c>
      <c r="HG89" s="109">
        <f t="shared" si="785"/>
        <v>0</v>
      </c>
      <c r="HH89" s="110">
        <f t="shared" si="786"/>
        <v>0</v>
      </c>
      <c r="HK89" s="358"/>
      <c r="HL89" s="358"/>
      <c r="HM89" s="359"/>
      <c r="HN89" s="339"/>
      <c r="HO89" s="360"/>
      <c r="HP89" s="361"/>
      <c r="HQ89" s="362"/>
      <c r="HR89" s="338"/>
      <c r="HS89" s="335">
        <f t="shared" si="787"/>
        <v>0</v>
      </c>
      <c r="HT89" s="108">
        <f>IFERROR(IF(EXACT(VLOOKUP(HL89,OFERTA_0,2,FALSE),HM89),1,0),0)</f>
        <v>0</v>
      </c>
      <c r="HU89" s="108">
        <f>IFERROR(IF(EXACT(VLOOKUP(HL89,OFERTA_0,3,FALSE),HN89),1,0),0)</f>
        <v>0</v>
      </c>
      <c r="HV89" s="108">
        <f>IFERROR(IF(EXACT(VLOOKUP(HL89,OFERTA_0,4,FALSE),HO89),1,0),0)</f>
        <v>0</v>
      </c>
      <c r="HW89" s="108">
        <f t="shared" si="788"/>
        <v>0</v>
      </c>
      <c r="HX89" s="108">
        <f t="shared" si="788"/>
        <v>0</v>
      </c>
      <c r="HY89" s="108">
        <f t="shared" si="789"/>
        <v>0</v>
      </c>
      <c r="HZ89" s="109">
        <f t="shared" si="790"/>
        <v>0</v>
      </c>
      <c r="IA89" s="110">
        <f t="shared" si="791"/>
        <v>0</v>
      </c>
      <c r="ID89" s="358"/>
      <c r="IE89" s="358"/>
      <c r="IF89" s="359"/>
      <c r="IG89" s="339"/>
      <c r="IH89" s="360"/>
      <c r="II89" s="361"/>
      <c r="IJ89" s="362"/>
      <c r="IK89" s="338"/>
      <c r="IL89" s="335">
        <f t="shared" si="792"/>
        <v>0</v>
      </c>
      <c r="IM89" s="108">
        <f>IFERROR(IF(EXACT(VLOOKUP(IE89,OFERTA_0,2,FALSE),IF89),1,0),0)</f>
        <v>0</v>
      </c>
      <c r="IN89" s="108">
        <f>IFERROR(IF(EXACT(VLOOKUP(IE89,OFERTA_0,3,FALSE),IG89),1,0),0)</f>
        <v>0</v>
      </c>
      <c r="IO89" s="108">
        <f>IFERROR(IF(EXACT(VLOOKUP(IE89,OFERTA_0,4,FALSE),IH89),1,0),0)</f>
        <v>0</v>
      </c>
      <c r="IP89" s="108">
        <f t="shared" si="793"/>
        <v>0</v>
      </c>
      <c r="IQ89" s="108">
        <f t="shared" si="793"/>
        <v>0</v>
      </c>
      <c r="IR89" s="108">
        <f t="shared" si="794"/>
        <v>0</v>
      </c>
      <c r="IS89" s="109">
        <f t="shared" si="795"/>
        <v>0</v>
      </c>
      <c r="IT89" s="110">
        <f t="shared" si="796"/>
        <v>0</v>
      </c>
      <c r="IV89" s="358"/>
      <c r="IW89" s="358"/>
      <c r="IX89" s="359"/>
      <c r="IY89" s="339"/>
      <c r="IZ89" s="360"/>
      <c r="JA89" s="361"/>
      <c r="JB89" s="362"/>
      <c r="JC89" s="338"/>
      <c r="JD89" s="338"/>
      <c r="JE89" s="335">
        <f t="shared" si="797"/>
        <v>0</v>
      </c>
      <c r="JF89" s="108">
        <f>IFERROR(IF(EXACT(VLOOKUP(IX89,OFERTA_0,2,FALSE),IY89),1,0),0)</f>
        <v>0</v>
      </c>
      <c r="JG89" s="108">
        <f>IFERROR(IF(EXACT(VLOOKUP(IX89,OFERTA_0,3,FALSE),IZ89),1,0),0)</f>
        <v>0</v>
      </c>
      <c r="JH89" s="108">
        <f>IFERROR(IF(EXACT(VLOOKUP(IX89,OFERTA_0,4,FALSE),JA89),1,0),0)</f>
        <v>0</v>
      </c>
      <c r="JI89" s="108">
        <f t="shared" si="798"/>
        <v>0</v>
      </c>
      <c r="JJ89" s="108">
        <f t="shared" si="798"/>
        <v>0</v>
      </c>
      <c r="JK89" s="108">
        <f t="shared" si="799"/>
        <v>0</v>
      </c>
      <c r="JL89" s="109">
        <f t="shared" si="800"/>
        <v>0</v>
      </c>
      <c r="JM89" s="110">
        <f t="shared" si="801"/>
        <v>0</v>
      </c>
    </row>
    <row r="90" spans="2:273" hidden="1" x14ac:dyDescent="0.25">
      <c r="B90" s="358"/>
      <c r="C90" s="358"/>
      <c r="D90" s="359"/>
      <c r="E90" s="339"/>
      <c r="F90" s="439"/>
      <c r="G90" s="361"/>
      <c r="H90" s="361"/>
      <c r="I90" s="361"/>
      <c r="J90" s="362"/>
      <c r="K90" s="338"/>
      <c r="N90" s="358"/>
      <c r="O90" s="358"/>
      <c r="P90" s="359"/>
      <c r="Q90" s="339"/>
      <c r="R90" s="439"/>
      <c r="S90" s="361"/>
      <c r="T90" s="361"/>
      <c r="U90" s="361"/>
      <c r="V90" s="362"/>
      <c r="W90" s="338"/>
      <c r="X90" s="335">
        <f t="shared" si="737"/>
        <v>0</v>
      </c>
      <c r="Y90" s="335"/>
      <c r="Z90" s="335"/>
      <c r="AA90" s="108">
        <f>IFERROR(IF(EXACT(VLOOKUP(O90,OFERTA_0,2,FALSE),P90),1,0),0)</f>
        <v>0</v>
      </c>
      <c r="AB90" s="108"/>
      <c r="AC90" s="108">
        <f>IFERROR(IF(EXACT(VLOOKUP(O90,OFERTA_0,3,FALSE),Q90),1,0),0)</f>
        <v>0</v>
      </c>
      <c r="AD90" s="108">
        <f>IFERROR(IF(EXACT(VLOOKUP(O90,OFERTA_0,4,FALSE),R90),1,0),0)</f>
        <v>0</v>
      </c>
      <c r="AE90" s="108">
        <f>IFERROR(IF(S90&lt;=0,0,1),0)</f>
        <v>0</v>
      </c>
      <c r="AF90" s="108">
        <f t="shared" si="738"/>
        <v>0</v>
      </c>
      <c r="AG90" s="108">
        <f t="shared" si="739"/>
        <v>0</v>
      </c>
      <c r="AH90" s="109">
        <f t="shared" si="740"/>
        <v>0</v>
      </c>
      <c r="AI90" s="110">
        <f t="shared" si="741"/>
        <v>0</v>
      </c>
      <c r="AL90" s="358"/>
      <c r="AM90" s="358"/>
      <c r="AN90" s="359"/>
      <c r="AO90" s="339"/>
      <c r="AP90" s="439"/>
      <c r="AQ90" s="361"/>
      <c r="AR90" s="361"/>
      <c r="AS90" s="361"/>
      <c r="AT90" s="362"/>
      <c r="AU90" s="338"/>
      <c r="AV90" s="335">
        <f t="shared" si="742"/>
        <v>0</v>
      </c>
      <c r="AW90" s="335"/>
      <c r="AX90" s="335"/>
      <c r="AY90" s="335"/>
      <c r="AZ90" s="108">
        <f>IFERROR(IF(EXACT(VLOOKUP(AM90,OFERTA_0,2,FALSE),AN90),1,0),0)</f>
        <v>0</v>
      </c>
      <c r="BA90" s="108">
        <f>IFERROR(IF(EXACT(VLOOKUP(AM90,OFERTA_0,3,FALSE),AO90),1,0),0)</f>
        <v>0</v>
      </c>
      <c r="BB90" s="108">
        <f>IFERROR(IF(EXACT(VLOOKUP(AM90,OFERTA_0,4,FALSE),AP90),1,0),0)</f>
        <v>0</v>
      </c>
      <c r="BC90" s="108">
        <f>IFERROR(IF(AQ90&lt;=0,0,1),0)</f>
        <v>0</v>
      </c>
      <c r="BD90" s="108">
        <f t="shared" si="743"/>
        <v>0</v>
      </c>
      <c r="BE90" s="108">
        <f t="shared" si="744"/>
        <v>0</v>
      </c>
      <c r="BF90" s="109">
        <f t="shared" si="745"/>
        <v>0</v>
      </c>
      <c r="BG90" s="110">
        <f t="shared" si="746"/>
        <v>0</v>
      </c>
      <c r="BJ90" s="358"/>
      <c r="BK90" s="358"/>
      <c r="BL90" s="359"/>
      <c r="BM90" s="339"/>
      <c r="BN90" s="439"/>
      <c r="BO90" s="368"/>
      <c r="BP90" s="368"/>
      <c r="BQ90" s="368"/>
      <c r="BR90" s="369"/>
      <c r="BS90" s="338"/>
      <c r="BT90" s="335">
        <f t="shared" si="747"/>
        <v>0</v>
      </c>
      <c r="BU90" s="335"/>
      <c r="BV90" s="335"/>
      <c r="BW90" s="335"/>
      <c r="BX90" s="108">
        <f>IFERROR(IF(EXACT(VLOOKUP(BK90,OFERTA_0,2,FALSE),BL90),1,0),0)</f>
        <v>0</v>
      </c>
      <c r="BY90" s="108">
        <f>IFERROR(IF(EXACT(VLOOKUP(BK90,OFERTA_0,3,FALSE),BM90),1,0),0)</f>
        <v>0</v>
      </c>
      <c r="BZ90" s="108">
        <f>IFERROR(IF(EXACT(VLOOKUP(BK90,OFERTA_0,4,FALSE),BN90),1,0),0)</f>
        <v>0</v>
      </c>
      <c r="CA90" s="108">
        <f>IFERROR(IF(BO90&lt;=0,0,1),0)</f>
        <v>0</v>
      </c>
      <c r="CB90" s="108">
        <f t="shared" si="748"/>
        <v>0</v>
      </c>
      <c r="CC90" s="108">
        <f t="shared" si="749"/>
        <v>0</v>
      </c>
      <c r="CD90" s="109">
        <f t="shared" si="750"/>
        <v>0</v>
      </c>
      <c r="CE90" s="110">
        <f t="shared" si="751"/>
        <v>0</v>
      </c>
      <c r="CH90" s="358"/>
      <c r="CI90" s="358"/>
      <c r="CJ90" s="359"/>
      <c r="CK90" s="339"/>
      <c r="CL90" s="360"/>
      <c r="CM90" s="361"/>
      <c r="CN90" s="362"/>
      <c r="CO90" s="338"/>
      <c r="CP90" s="335">
        <f t="shared" si="752"/>
        <v>0</v>
      </c>
      <c r="CQ90" s="108">
        <f>IFERROR(IF(EXACT(VLOOKUP(CI90,OFERTA_0,2,FALSE),CJ90),1,0),0)</f>
        <v>0</v>
      </c>
      <c r="CR90" s="108">
        <f>IFERROR(IF(EXACT(VLOOKUP(CI90,OFERTA_0,3,FALSE),CK90),1,0),0)</f>
        <v>0</v>
      </c>
      <c r="CS90" s="108">
        <f>IFERROR(IF(EXACT(VLOOKUP(CI90,OFERTA_0,4,FALSE),CL90),1,0),0)</f>
        <v>0</v>
      </c>
      <c r="CT90" s="108">
        <f t="shared" si="753"/>
        <v>0</v>
      </c>
      <c r="CU90" s="108">
        <f t="shared" si="753"/>
        <v>0</v>
      </c>
      <c r="CV90" s="108">
        <f t="shared" si="754"/>
        <v>0</v>
      </c>
      <c r="CW90" s="109">
        <f t="shared" si="755"/>
        <v>0</v>
      </c>
      <c r="CX90" s="110">
        <f t="shared" si="756"/>
        <v>0</v>
      </c>
      <c r="DA90" s="358"/>
      <c r="DB90" s="358"/>
      <c r="DC90" s="359"/>
      <c r="DD90" s="339"/>
      <c r="DE90" s="360"/>
      <c r="DF90" s="361"/>
      <c r="DG90" s="362"/>
      <c r="DH90" s="338"/>
      <c r="DI90" s="335">
        <f t="shared" si="757"/>
        <v>0</v>
      </c>
      <c r="DJ90" s="108">
        <f>IFERROR(IF(EXACT(VLOOKUP(DB90,OFERTA_0,2,FALSE),DC90),1,0),0)</f>
        <v>0</v>
      </c>
      <c r="DK90" s="108">
        <f>IFERROR(IF(EXACT(VLOOKUP(DB90,OFERTA_0,3,FALSE),DD90),1,0),0)</f>
        <v>0</v>
      </c>
      <c r="DL90" s="108">
        <f>IFERROR(IF(EXACT(VLOOKUP(DB90,OFERTA_0,4,FALSE),DE90),1,0),0)</f>
        <v>0</v>
      </c>
      <c r="DM90" s="108">
        <f t="shared" si="758"/>
        <v>0</v>
      </c>
      <c r="DN90" s="108">
        <f t="shared" si="758"/>
        <v>0</v>
      </c>
      <c r="DO90" s="108">
        <f t="shared" si="759"/>
        <v>0</v>
      </c>
      <c r="DP90" s="109">
        <f t="shared" si="760"/>
        <v>0</v>
      </c>
      <c r="DQ90" s="110">
        <f t="shared" si="761"/>
        <v>0</v>
      </c>
      <c r="DT90" s="358"/>
      <c r="DU90" s="358"/>
      <c r="DV90" s="359"/>
      <c r="DW90" s="339"/>
      <c r="DX90" s="360"/>
      <c r="DY90" s="361"/>
      <c r="DZ90" s="362"/>
      <c r="EA90" s="338"/>
      <c r="EB90" s="335">
        <f t="shared" si="762"/>
        <v>0</v>
      </c>
      <c r="EC90" s="108">
        <f>IFERROR(IF(EXACT(VLOOKUP(DU90,OFERTA_0,2,FALSE),DV90),1,0),0)</f>
        <v>0</v>
      </c>
      <c r="ED90" s="108">
        <f>IFERROR(IF(EXACT(VLOOKUP(DU90,OFERTA_0,3,FALSE),DW90),1,0),0)</f>
        <v>0</v>
      </c>
      <c r="EE90" s="108">
        <f>IFERROR(IF(EXACT(VLOOKUP(DU90,OFERTA_0,4,FALSE),DX90),1,0),0)</f>
        <v>0</v>
      </c>
      <c r="EF90" s="108">
        <f t="shared" si="763"/>
        <v>0</v>
      </c>
      <c r="EG90" s="108">
        <f t="shared" si="763"/>
        <v>0</v>
      </c>
      <c r="EH90" s="108">
        <f t="shared" si="764"/>
        <v>0</v>
      </c>
      <c r="EI90" s="109">
        <f t="shared" si="765"/>
        <v>0</v>
      </c>
      <c r="EJ90" s="110">
        <f t="shared" si="766"/>
        <v>0</v>
      </c>
      <c r="EM90" s="358"/>
      <c r="EN90" s="358"/>
      <c r="EO90" s="359"/>
      <c r="EP90" s="339"/>
      <c r="EQ90" s="360"/>
      <c r="ER90" s="361"/>
      <c r="ES90" s="362"/>
      <c r="ET90" s="338"/>
      <c r="EU90" s="335">
        <f t="shared" si="767"/>
        <v>0</v>
      </c>
      <c r="EV90" s="108">
        <f>IFERROR(IF(EXACT(VLOOKUP(EN90,OFERTA_0,2,FALSE),EO90),1,0),0)</f>
        <v>0</v>
      </c>
      <c r="EW90" s="108">
        <f>IFERROR(IF(EXACT(VLOOKUP(EN90,OFERTA_0,3,FALSE),EP90),1,0),0)</f>
        <v>0</v>
      </c>
      <c r="EX90" s="108">
        <f>IFERROR(IF(EXACT(VLOOKUP(EN90,OFERTA_0,4,FALSE),EQ90),1,0),0)</f>
        <v>0</v>
      </c>
      <c r="EY90" s="108">
        <f t="shared" si="768"/>
        <v>0</v>
      </c>
      <c r="EZ90" s="108">
        <f t="shared" si="768"/>
        <v>0</v>
      </c>
      <c r="FA90" s="108">
        <f t="shared" si="769"/>
        <v>0</v>
      </c>
      <c r="FB90" s="109">
        <f t="shared" si="770"/>
        <v>0</v>
      </c>
      <c r="FC90" s="110">
        <f t="shared" si="771"/>
        <v>0</v>
      </c>
      <c r="FF90" s="358"/>
      <c r="FG90" s="358"/>
      <c r="FH90" s="359"/>
      <c r="FI90" s="339"/>
      <c r="FJ90" s="360"/>
      <c r="FK90" s="361"/>
      <c r="FL90" s="362"/>
      <c r="FM90" s="338"/>
      <c r="FN90" s="335">
        <f t="shared" si="772"/>
        <v>0</v>
      </c>
      <c r="FO90" s="108">
        <f>IFERROR(IF(EXACT(VLOOKUP(FG90,OFERTA_0,2,FALSE),FH90),1,0),0)</f>
        <v>0</v>
      </c>
      <c r="FP90" s="108">
        <f>IFERROR(IF(EXACT(VLOOKUP(FG90,OFERTA_0,3,FALSE),FI90),1,0),0)</f>
        <v>0</v>
      </c>
      <c r="FQ90" s="108">
        <f>IFERROR(IF(EXACT(VLOOKUP(FG90,OFERTA_0,4,FALSE),FJ90),1,0),0)</f>
        <v>0</v>
      </c>
      <c r="FR90" s="108">
        <f t="shared" si="773"/>
        <v>0</v>
      </c>
      <c r="FS90" s="108">
        <f t="shared" si="773"/>
        <v>0</v>
      </c>
      <c r="FT90" s="108">
        <f t="shared" si="774"/>
        <v>0</v>
      </c>
      <c r="FU90" s="109">
        <f t="shared" si="775"/>
        <v>0</v>
      </c>
      <c r="FV90" s="110">
        <f t="shared" si="776"/>
        <v>0</v>
      </c>
      <c r="FY90" s="358"/>
      <c r="FZ90" s="358"/>
      <c r="GA90" s="359"/>
      <c r="GB90" s="339"/>
      <c r="GC90" s="360"/>
      <c r="GD90" s="361"/>
      <c r="GE90" s="362"/>
      <c r="GF90" s="338"/>
      <c r="GG90" s="335">
        <f t="shared" si="777"/>
        <v>0</v>
      </c>
      <c r="GH90" s="108">
        <f>IFERROR(IF(EXACT(VLOOKUP(FZ90,OFERTA_0,2,FALSE),GA90),1,0),0)</f>
        <v>0</v>
      </c>
      <c r="GI90" s="108">
        <f>IFERROR(IF(EXACT(VLOOKUP(FZ90,OFERTA_0,3,FALSE),GB90),1,0),0)</f>
        <v>0</v>
      </c>
      <c r="GJ90" s="108">
        <f>IFERROR(IF(EXACT(VLOOKUP(FZ90,OFERTA_0,4,FALSE),GC90),1,0),0)</f>
        <v>0</v>
      </c>
      <c r="GK90" s="108">
        <f t="shared" si="778"/>
        <v>0</v>
      </c>
      <c r="GL90" s="108">
        <f t="shared" si="778"/>
        <v>0</v>
      </c>
      <c r="GM90" s="108">
        <f t="shared" si="779"/>
        <v>0</v>
      </c>
      <c r="GN90" s="109">
        <f t="shared" si="780"/>
        <v>0</v>
      </c>
      <c r="GO90" s="110">
        <f t="shared" si="781"/>
        <v>0</v>
      </c>
      <c r="GR90" s="358"/>
      <c r="GS90" s="358"/>
      <c r="GT90" s="359"/>
      <c r="GU90" s="339"/>
      <c r="GV90" s="360"/>
      <c r="GW90" s="361"/>
      <c r="GX90" s="362"/>
      <c r="GY90" s="338"/>
      <c r="GZ90" s="335">
        <f t="shared" si="782"/>
        <v>0</v>
      </c>
      <c r="HA90" s="108">
        <f>IFERROR(IF(EXACT(VLOOKUP(GS90,OFERTA_0,2,FALSE),GT90),1,0),0)</f>
        <v>0</v>
      </c>
      <c r="HB90" s="108">
        <f>IFERROR(IF(EXACT(VLOOKUP(GS90,OFERTA_0,3,FALSE),GU90),1,0),0)</f>
        <v>0</v>
      </c>
      <c r="HC90" s="108">
        <f>IFERROR(IF(EXACT(VLOOKUP(GS90,OFERTA_0,4,FALSE),GV90),1,0),0)</f>
        <v>0</v>
      </c>
      <c r="HD90" s="108">
        <f t="shared" si="783"/>
        <v>0</v>
      </c>
      <c r="HE90" s="108">
        <f t="shared" si="783"/>
        <v>0</v>
      </c>
      <c r="HF90" s="108">
        <f t="shared" si="784"/>
        <v>0</v>
      </c>
      <c r="HG90" s="109">
        <f t="shared" si="785"/>
        <v>0</v>
      </c>
      <c r="HH90" s="110">
        <f t="shared" si="786"/>
        <v>0</v>
      </c>
      <c r="HK90" s="358"/>
      <c r="HL90" s="358"/>
      <c r="HM90" s="359"/>
      <c r="HN90" s="339"/>
      <c r="HO90" s="360"/>
      <c r="HP90" s="361"/>
      <c r="HQ90" s="362"/>
      <c r="HR90" s="338"/>
      <c r="HS90" s="335">
        <f t="shared" si="787"/>
        <v>0</v>
      </c>
      <c r="HT90" s="108">
        <f>IFERROR(IF(EXACT(VLOOKUP(HL90,OFERTA_0,2,FALSE),HM90),1,0),0)</f>
        <v>0</v>
      </c>
      <c r="HU90" s="108">
        <f>IFERROR(IF(EXACT(VLOOKUP(HL90,OFERTA_0,3,FALSE),HN90),1,0),0)</f>
        <v>0</v>
      </c>
      <c r="HV90" s="108">
        <f>IFERROR(IF(EXACT(VLOOKUP(HL90,OFERTA_0,4,FALSE),HO90),1,0),0)</f>
        <v>0</v>
      </c>
      <c r="HW90" s="108">
        <f t="shared" si="788"/>
        <v>0</v>
      </c>
      <c r="HX90" s="108">
        <f t="shared" si="788"/>
        <v>0</v>
      </c>
      <c r="HY90" s="108">
        <f t="shared" si="789"/>
        <v>0</v>
      </c>
      <c r="HZ90" s="109">
        <f t="shared" si="790"/>
        <v>0</v>
      </c>
      <c r="IA90" s="110">
        <f t="shared" si="791"/>
        <v>0</v>
      </c>
      <c r="ID90" s="358"/>
      <c r="IE90" s="358"/>
      <c r="IF90" s="359"/>
      <c r="IG90" s="339"/>
      <c r="IH90" s="360"/>
      <c r="II90" s="361"/>
      <c r="IJ90" s="362"/>
      <c r="IK90" s="338"/>
      <c r="IL90" s="335">
        <f t="shared" si="792"/>
        <v>0</v>
      </c>
      <c r="IM90" s="108">
        <f>IFERROR(IF(EXACT(VLOOKUP(IE90,OFERTA_0,2,FALSE),IF90),1,0),0)</f>
        <v>0</v>
      </c>
      <c r="IN90" s="108">
        <f>IFERROR(IF(EXACT(VLOOKUP(IE90,OFERTA_0,3,FALSE),IG90),1,0),0)</f>
        <v>0</v>
      </c>
      <c r="IO90" s="108">
        <f>IFERROR(IF(EXACT(VLOOKUP(IE90,OFERTA_0,4,FALSE),IH90),1,0),0)</f>
        <v>0</v>
      </c>
      <c r="IP90" s="108">
        <f t="shared" si="793"/>
        <v>0</v>
      </c>
      <c r="IQ90" s="108">
        <f t="shared" si="793"/>
        <v>0</v>
      </c>
      <c r="IR90" s="108">
        <f t="shared" si="794"/>
        <v>0</v>
      </c>
      <c r="IS90" s="109">
        <f t="shared" si="795"/>
        <v>0</v>
      </c>
      <c r="IT90" s="110">
        <f t="shared" si="796"/>
        <v>0</v>
      </c>
      <c r="IV90" s="358"/>
      <c r="IW90" s="358"/>
      <c r="IX90" s="359"/>
      <c r="IY90" s="339"/>
      <c r="IZ90" s="360"/>
      <c r="JA90" s="361"/>
      <c r="JB90" s="362"/>
      <c r="JC90" s="338"/>
      <c r="JD90" s="338"/>
      <c r="JE90" s="335">
        <f t="shared" si="797"/>
        <v>0</v>
      </c>
      <c r="JF90" s="108">
        <f>IFERROR(IF(EXACT(VLOOKUP(IX90,OFERTA_0,2,FALSE),IY90),1,0),0)</f>
        <v>0</v>
      </c>
      <c r="JG90" s="108">
        <f>IFERROR(IF(EXACT(VLOOKUP(IX90,OFERTA_0,3,FALSE),IZ90),1,0),0)</f>
        <v>0</v>
      </c>
      <c r="JH90" s="108">
        <f>IFERROR(IF(EXACT(VLOOKUP(IX90,OFERTA_0,4,FALSE),JA90),1,0),0)</f>
        <v>0</v>
      </c>
      <c r="JI90" s="108">
        <f t="shared" si="798"/>
        <v>0</v>
      </c>
      <c r="JJ90" s="108">
        <f t="shared" si="798"/>
        <v>0</v>
      </c>
      <c r="JK90" s="108">
        <f t="shared" si="799"/>
        <v>0</v>
      </c>
      <c r="JL90" s="109">
        <f t="shared" si="800"/>
        <v>0</v>
      </c>
      <c r="JM90" s="110">
        <f t="shared" si="801"/>
        <v>0</v>
      </c>
    </row>
    <row r="91" spans="2:273" hidden="1" x14ac:dyDescent="0.25">
      <c r="B91" s="358"/>
      <c r="C91" s="358"/>
      <c r="D91" s="359"/>
      <c r="E91" s="339"/>
      <c r="F91" s="439"/>
      <c r="G91" s="361"/>
      <c r="H91" s="361"/>
      <c r="I91" s="361"/>
      <c r="J91" s="362"/>
      <c r="K91" s="338"/>
      <c r="N91" s="358"/>
      <c r="O91" s="358"/>
      <c r="P91" s="359"/>
      <c r="Q91" s="339"/>
      <c r="R91" s="439"/>
      <c r="S91" s="361"/>
      <c r="T91" s="361"/>
      <c r="U91" s="361"/>
      <c r="V91" s="362"/>
      <c r="W91" s="338"/>
      <c r="X91" s="335">
        <f t="shared" si="737"/>
        <v>0</v>
      </c>
      <c r="Y91" s="335"/>
      <c r="Z91" s="335"/>
      <c r="AA91" s="108">
        <f>IFERROR(IF(EXACT(VLOOKUP(O91,OFERTA_0,2,FALSE),P91),1,0),0)</f>
        <v>0</v>
      </c>
      <c r="AB91" s="108"/>
      <c r="AC91" s="108">
        <f>IFERROR(IF(EXACT(VLOOKUP(O91,OFERTA_0,3,FALSE),Q91),1,0),0)</f>
        <v>0</v>
      </c>
      <c r="AD91" s="108">
        <f>IFERROR(IF(EXACT(VLOOKUP(O91,OFERTA_0,4,FALSE),R91),1,0),0)</f>
        <v>0</v>
      </c>
      <c r="AE91" s="108">
        <f>IFERROR(IF(S91&lt;=0,0,1),0)</f>
        <v>0</v>
      </c>
      <c r="AF91" s="108">
        <f t="shared" si="738"/>
        <v>0</v>
      </c>
      <c r="AG91" s="108">
        <f t="shared" si="739"/>
        <v>0</v>
      </c>
      <c r="AH91" s="109">
        <f t="shared" si="740"/>
        <v>0</v>
      </c>
      <c r="AI91" s="110">
        <f t="shared" si="741"/>
        <v>0</v>
      </c>
      <c r="AL91" s="358"/>
      <c r="AM91" s="358"/>
      <c r="AN91" s="359"/>
      <c r="AO91" s="339"/>
      <c r="AP91" s="439"/>
      <c r="AQ91" s="361"/>
      <c r="AR91" s="361"/>
      <c r="AS91" s="361"/>
      <c r="AT91" s="362"/>
      <c r="AU91" s="338"/>
      <c r="AV91" s="335">
        <f t="shared" si="742"/>
        <v>0</v>
      </c>
      <c r="AW91" s="335"/>
      <c r="AX91" s="335"/>
      <c r="AY91" s="335"/>
      <c r="AZ91" s="108">
        <f>IFERROR(IF(EXACT(VLOOKUP(AM91,OFERTA_0,2,FALSE),AN91),1,0),0)</f>
        <v>0</v>
      </c>
      <c r="BA91" s="108">
        <f>IFERROR(IF(EXACT(VLOOKUP(AM91,OFERTA_0,3,FALSE),AO91),1,0),0)</f>
        <v>0</v>
      </c>
      <c r="BB91" s="108">
        <f>IFERROR(IF(EXACT(VLOOKUP(AM91,OFERTA_0,4,FALSE),AP91),1,0),0)</f>
        <v>0</v>
      </c>
      <c r="BC91" s="108">
        <f>IFERROR(IF(AQ91&lt;=0,0,1),0)</f>
        <v>0</v>
      </c>
      <c r="BD91" s="108">
        <f t="shared" si="743"/>
        <v>0</v>
      </c>
      <c r="BE91" s="108">
        <f t="shared" si="744"/>
        <v>0</v>
      </c>
      <c r="BF91" s="109">
        <f t="shared" si="745"/>
        <v>0</v>
      </c>
      <c r="BG91" s="110">
        <f t="shared" si="746"/>
        <v>0</v>
      </c>
      <c r="BJ91" s="358"/>
      <c r="BK91" s="358"/>
      <c r="BL91" s="359"/>
      <c r="BM91" s="339"/>
      <c r="BN91" s="439"/>
      <c r="BO91" s="368"/>
      <c r="BP91" s="368"/>
      <c r="BQ91" s="368"/>
      <c r="BR91" s="369"/>
      <c r="BS91" s="338"/>
      <c r="BT91" s="335">
        <f t="shared" si="747"/>
        <v>0</v>
      </c>
      <c r="BU91" s="335"/>
      <c r="BV91" s="335"/>
      <c r="BW91" s="335"/>
      <c r="BX91" s="108">
        <f>IFERROR(IF(EXACT(VLOOKUP(BK91,OFERTA_0,2,FALSE),BL91),1,0),0)</f>
        <v>0</v>
      </c>
      <c r="BY91" s="108">
        <f>IFERROR(IF(EXACT(VLOOKUP(BK91,OFERTA_0,3,FALSE),BM91),1,0),0)</f>
        <v>0</v>
      </c>
      <c r="BZ91" s="108">
        <f>IFERROR(IF(EXACT(VLOOKUP(BK91,OFERTA_0,4,FALSE),BN91),1,0),0)</f>
        <v>0</v>
      </c>
      <c r="CA91" s="108">
        <f>IFERROR(IF(BO91&lt;=0,0,1),0)</f>
        <v>0</v>
      </c>
      <c r="CB91" s="108">
        <f t="shared" si="748"/>
        <v>0</v>
      </c>
      <c r="CC91" s="108">
        <f t="shared" si="749"/>
        <v>0</v>
      </c>
      <c r="CD91" s="109">
        <f t="shared" si="750"/>
        <v>0</v>
      </c>
      <c r="CE91" s="110">
        <f t="shared" si="751"/>
        <v>0</v>
      </c>
      <c r="CH91" s="358"/>
      <c r="CI91" s="358"/>
      <c r="CJ91" s="359"/>
      <c r="CK91" s="339"/>
      <c r="CL91" s="360"/>
      <c r="CM91" s="361"/>
      <c r="CN91" s="362"/>
      <c r="CO91" s="338"/>
      <c r="CP91" s="335">
        <f t="shared" si="752"/>
        <v>0</v>
      </c>
      <c r="CQ91" s="108">
        <f>IFERROR(IF(EXACT(VLOOKUP(CI91,OFERTA_0,2,FALSE),CJ91),1,0),0)</f>
        <v>0</v>
      </c>
      <c r="CR91" s="108">
        <f>IFERROR(IF(EXACT(VLOOKUP(CI91,OFERTA_0,3,FALSE),CK91),1,0),0)</f>
        <v>0</v>
      </c>
      <c r="CS91" s="108">
        <f>IFERROR(IF(EXACT(VLOOKUP(CI91,OFERTA_0,4,FALSE),CL91),1,0),0)</f>
        <v>0</v>
      </c>
      <c r="CT91" s="108">
        <f t="shared" si="753"/>
        <v>0</v>
      </c>
      <c r="CU91" s="108">
        <f t="shared" si="753"/>
        <v>0</v>
      </c>
      <c r="CV91" s="108">
        <f t="shared" si="754"/>
        <v>0</v>
      </c>
      <c r="CW91" s="109">
        <f t="shared" si="755"/>
        <v>0</v>
      </c>
      <c r="CX91" s="110">
        <f t="shared" si="756"/>
        <v>0</v>
      </c>
      <c r="DA91" s="358"/>
      <c r="DB91" s="358"/>
      <c r="DC91" s="359"/>
      <c r="DD91" s="339"/>
      <c r="DE91" s="360"/>
      <c r="DF91" s="361"/>
      <c r="DG91" s="362"/>
      <c r="DH91" s="338"/>
      <c r="DI91" s="335">
        <f t="shared" si="757"/>
        <v>0</v>
      </c>
      <c r="DJ91" s="108">
        <f>IFERROR(IF(EXACT(VLOOKUP(DB91,OFERTA_0,2,FALSE),DC91),1,0),0)</f>
        <v>0</v>
      </c>
      <c r="DK91" s="108">
        <f>IFERROR(IF(EXACT(VLOOKUP(DB91,OFERTA_0,3,FALSE),DD91),1,0),0)</f>
        <v>0</v>
      </c>
      <c r="DL91" s="108">
        <f>IFERROR(IF(EXACT(VLOOKUP(DB91,OFERTA_0,4,FALSE),DE91),1,0),0)</f>
        <v>0</v>
      </c>
      <c r="DM91" s="108">
        <f t="shared" si="758"/>
        <v>0</v>
      </c>
      <c r="DN91" s="108">
        <f t="shared" si="758"/>
        <v>0</v>
      </c>
      <c r="DO91" s="108">
        <f t="shared" si="759"/>
        <v>0</v>
      </c>
      <c r="DP91" s="109">
        <f t="shared" si="760"/>
        <v>0</v>
      </c>
      <c r="DQ91" s="110">
        <f t="shared" si="761"/>
        <v>0</v>
      </c>
      <c r="DT91" s="358"/>
      <c r="DU91" s="358"/>
      <c r="DV91" s="359"/>
      <c r="DW91" s="339"/>
      <c r="DX91" s="360"/>
      <c r="DY91" s="361"/>
      <c r="DZ91" s="362"/>
      <c r="EA91" s="338"/>
      <c r="EB91" s="335">
        <f t="shared" si="762"/>
        <v>0</v>
      </c>
      <c r="EC91" s="108">
        <f>IFERROR(IF(EXACT(VLOOKUP(DU91,OFERTA_0,2,FALSE),DV91),1,0),0)</f>
        <v>0</v>
      </c>
      <c r="ED91" s="108">
        <f>IFERROR(IF(EXACT(VLOOKUP(DU91,OFERTA_0,3,FALSE),DW91),1,0),0)</f>
        <v>0</v>
      </c>
      <c r="EE91" s="108">
        <f>IFERROR(IF(EXACT(VLOOKUP(DU91,OFERTA_0,4,FALSE),DX91),1,0),0)</f>
        <v>0</v>
      </c>
      <c r="EF91" s="108">
        <f t="shared" si="763"/>
        <v>0</v>
      </c>
      <c r="EG91" s="108">
        <f t="shared" si="763"/>
        <v>0</v>
      </c>
      <c r="EH91" s="108">
        <f t="shared" si="764"/>
        <v>0</v>
      </c>
      <c r="EI91" s="109">
        <f t="shared" si="765"/>
        <v>0</v>
      </c>
      <c r="EJ91" s="110">
        <f t="shared" si="766"/>
        <v>0</v>
      </c>
      <c r="EM91" s="358"/>
      <c r="EN91" s="358"/>
      <c r="EO91" s="359"/>
      <c r="EP91" s="339"/>
      <c r="EQ91" s="360"/>
      <c r="ER91" s="361"/>
      <c r="ES91" s="362"/>
      <c r="ET91" s="338"/>
      <c r="EU91" s="335">
        <f t="shared" si="767"/>
        <v>0</v>
      </c>
      <c r="EV91" s="108">
        <f>IFERROR(IF(EXACT(VLOOKUP(EN91,OFERTA_0,2,FALSE),EO91),1,0),0)</f>
        <v>0</v>
      </c>
      <c r="EW91" s="108">
        <f>IFERROR(IF(EXACT(VLOOKUP(EN91,OFERTA_0,3,FALSE),EP91),1,0),0)</f>
        <v>0</v>
      </c>
      <c r="EX91" s="108">
        <f>IFERROR(IF(EXACT(VLOOKUP(EN91,OFERTA_0,4,FALSE),EQ91),1,0),0)</f>
        <v>0</v>
      </c>
      <c r="EY91" s="108">
        <f t="shared" si="768"/>
        <v>0</v>
      </c>
      <c r="EZ91" s="108">
        <f t="shared" si="768"/>
        <v>0</v>
      </c>
      <c r="FA91" s="108">
        <f t="shared" si="769"/>
        <v>0</v>
      </c>
      <c r="FB91" s="109">
        <f t="shared" si="770"/>
        <v>0</v>
      </c>
      <c r="FC91" s="110">
        <f t="shared" si="771"/>
        <v>0</v>
      </c>
      <c r="FF91" s="358"/>
      <c r="FG91" s="358"/>
      <c r="FH91" s="359"/>
      <c r="FI91" s="339"/>
      <c r="FJ91" s="360"/>
      <c r="FK91" s="361"/>
      <c r="FL91" s="362"/>
      <c r="FM91" s="338"/>
      <c r="FN91" s="335">
        <f t="shared" si="772"/>
        <v>0</v>
      </c>
      <c r="FO91" s="108">
        <f>IFERROR(IF(EXACT(VLOOKUP(FG91,OFERTA_0,2,FALSE),FH91),1,0),0)</f>
        <v>0</v>
      </c>
      <c r="FP91" s="108">
        <f>IFERROR(IF(EXACT(VLOOKUP(FG91,OFERTA_0,3,FALSE),FI91),1,0),0)</f>
        <v>0</v>
      </c>
      <c r="FQ91" s="108">
        <f>IFERROR(IF(EXACT(VLOOKUP(FG91,OFERTA_0,4,FALSE),FJ91),1,0),0)</f>
        <v>0</v>
      </c>
      <c r="FR91" s="108">
        <f t="shared" si="773"/>
        <v>0</v>
      </c>
      <c r="FS91" s="108">
        <f t="shared" si="773"/>
        <v>0</v>
      </c>
      <c r="FT91" s="108">
        <f t="shared" si="774"/>
        <v>0</v>
      </c>
      <c r="FU91" s="109">
        <f t="shared" si="775"/>
        <v>0</v>
      </c>
      <c r="FV91" s="110">
        <f t="shared" si="776"/>
        <v>0</v>
      </c>
      <c r="FY91" s="358"/>
      <c r="FZ91" s="358"/>
      <c r="GA91" s="359"/>
      <c r="GB91" s="339"/>
      <c r="GC91" s="360"/>
      <c r="GD91" s="361"/>
      <c r="GE91" s="362"/>
      <c r="GF91" s="338"/>
      <c r="GG91" s="335">
        <f t="shared" si="777"/>
        <v>0</v>
      </c>
      <c r="GH91" s="108">
        <f>IFERROR(IF(EXACT(VLOOKUP(FZ91,OFERTA_0,2,FALSE),GA91),1,0),0)</f>
        <v>0</v>
      </c>
      <c r="GI91" s="108">
        <f>IFERROR(IF(EXACT(VLOOKUP(FZ91,OFERTA_0,3,FALSE),GB91),1,0),0)</f>
        <v>0</v>
      </c>
      <c r="GJ91" s="108">
        <f>IFERROR(IF(EXACT(VLOOKUP(FZ91,OFERTA_0,4,FALSE),GC91),1,0),0)</f>
        <v>0</v>
      </c>
      <c r="GK91" s="108">
        <f t="shared" si="778"/>
        <v>0</v>
      </c>
      <c r="GL91" s="108">
        <f t="shared" si="778"/>
        <v>0</v>
      </c>
      <c r="GM91" s="108">
        <f t="shared" si="779"/>
        <v>0</v>
      </c>
      <c r="GN91" s="109">
        <f t="shared" si="780"/>
        <v>0</v>
      </c>
      <c r="GO91" s="110">
        <f t="shared" si="781"/>
        <v>0</v>
      </c>
      <c r="GR91" s="358"/>
      <c r="GS91" s="358"/>
      <c r="GT91" s="359"/>
      <c r="GU91" s="339"/>
      <c r="GV91" s="360"/>
      <c r="GW91" s="361"/>
      <c r="GX91" s="362"/>
      <c r="GY91" s="338"/>
      <c r="GZ91" s="335">
        <f t="shared" si="782"/>
        <v>0</v>
      </c>
      <c r="HA91" s="108">
        <f>IFERROR(IF(EXACT(VLOOKUP(GS91,OFERTA_0,2,FALSE),GT91),1,0),0)</f>
        <v>0</v>
      </c>
      <c r="HB91" s="108">
        <f>IFERROR(IF(EXACT(VLOOKUP(GS91,OFERTA_0,3,FALSE),GU91),1,0),0)</f>
        <v>0</v>
      </c>
      <c r="HC91" s="108">
        <f>IFERROR(IF(EXACT(VLOOKUP(GS91,OFERTA_0,4,FALSE),GV91),1,0),0)</f>
        <v>0</v>
      </c>
      <c r="HD91" s="108">
        <f t="shared" si="783"/>
        <v>0</v>
      </c>
      <c r="HE91" s="108">
        <f t="shared" si="783"/>
        <v>0</v>
      </c>
      <c r="HF91" s="108">
        <f t="shared" si="784"/>
        <v>0</v>
      </c>
      <c r="HG91" s="109">
        <f t="shared" si="785"/>
        <v>0</v>
      </c>
      <c r="HH91" s="110">
        <f t="shared" si="786"/>
        <v>0</v>
      </c>
      <c r="HK91" s="358"/>
      <c r="HL91" s="358"/>
      <c r="HM91" s="359"/>
      <c r="HN91" s="339"/>
      <c r="HO91" s="360"/>
      <c r="HP91" s="361"/>
      <c r="HQ91" s="362"/>
      <c r="HR91" s="338"/>
      <c r="HS91" s="335">
        <f t="shared" si="787"/>
        <v>0</v>
      </c>
      <c r="HT91" s="108">
        <f>IFERROR(IF(EXACT(VLOOKUP(HL91,OFERTA_0,2,FALSE),HM91),1,0),0)</f>
        <v>0</v>
      </c>
      <c r="HU91" s="108">
        <f>IFERROR(IF(EXACT(VLOOKUP(HL91,OFERTA_0,3,FALSE),HN91),1,0),0)</f>
        <v>0</v>
      </c>
      <c r="HV91" s="108">
        <f>IFERROR(IF(EXACT(VLOOKUP(HL91,OFERTA_0,4,FALSE),HO91),1,0),0)</f>
        <v>0</v>
      </c>
      <c r="HW91" s="108">
        <f t="shared" si="788"/>
        <v>0</v>
      </c>
      <c r="HX91" s="108">
        <f t="shared" si="788"/>
        <v>0</v>
      </c>
      <c r="HY91" s="108">
        <f t="shared" si="789"/>
        <v>0</v>
      </c>
      <c r="HZ91" s="109">
        <f t="shared" si="790"/>
        <v>0</v>
      </c>
      <c r="IA91" s="110">
        <f t="shared" si="791"/>
        <v>0</v>
      </c>
      <c r="ID91" s="358"/>
      <c r="IE91" s="358"/>
      <c r="IF91" s="359"/>
      <c r="IG91" s="339"/>
      <c r="IH91" s="360"/>
      <c r="II91" s="361"/>
      <c r="IJ91" s="362"/>
      <c r="IK91" s="338"/>
      <c r="IL91" s="335">
        <f t="shared" si="792"/>
        <v>0</v>
      </c>
      <c r="IM91" s="108">
        <f>IFERROR(IF(EXACT(VLOOKUP(IE91,OFERTA_0,2,FALSE),IF91),1,0),0)</f>
        <v>0</v>
      </c>
      <c r="IN91" s="108">
        <f>IFERROR(IF(EXACT(VLOOKUP(IE91,OFERTA_0,3,FALSE),IG91),1,0),0)</f>
        <v>0</v>
      </c>
      <c r="IO91" s="108">
        <f>IFERROR(IF(EXACT(VLOOKUP(IE91,OFERTA_0,4,FALSE),IH91),1,0),0)</f>
        <v>0</v>
      </c>
      <c r="IP91" s="108">
        <f t="shared" si="793"/>
        <v>0</v>
      </c>
      <c r="IQ91" s="108">
        <f t="shared" si="793"/>
        <v>0</v>
      </c>
      <c r="IR91" s="108">
        <f t="shared" si="794"/>
        <v>0</v>
      </c>
      <c r="IS91" s="109">
        <f t="shared" si="795"/>
        <v>0</v>
      </c>
      <c r="IT91" s="110">
        <f t="shared" si="796"/>
        <v>0</v>
      </c>
      <c r="IV91" s="358"/>
      <c r="IW91" s="358"/>
      <c r="IX91" s="359"/>
      <c r="IY91" s="339"/>
      <c r="IZ91" s="360"/>
      <c r="JA91" s="361"/>
      <c r="JB91" s="362"/>
      <c r="JC91" s="338"/>
      <c r="JD91" s="338"/>
      <c r="JE91" s="335">
        <f t="shared" si="797"/>
        <v>0</v>
      </c>
      <c r="JF91" s="108">
        <f>IFERROR(IF(EXACT(VLOOKUP(IX91,OFERTA_0,2,FALSE),IY91),1,0),0)</f>
        <v>0</v>
      </c>
      <c r="JG91" s="108">
        <f>IFERROR(IF(EXACT(VLOOKUP(IX91,OFERTA_0,3,FALSE),IZ91),1,0),0)</f>
        <v>0</v>
      </c>
      <c r="JH91" s="108">
        <f>IFERROR(IF(EXACT(VLOOKUP(IX91,OFERTA_0,4,FALSE),JA91),1,0),0)</f>
        <v>0</v>
      </c>
      <c r="JI91" s="108">
        <f t="shared" si="798"/>
        <v>0</v>
      </c>
      <c r="JJ91" s="108">
        <f t="shared" si="798"/>
        <v>0</v>
      </c>
      <c r="JK91" s="108">
        <f t="shared" si="799"/>
        <v>0</v>
      </c>
      <c r="JL91" s="109">
        <f t="shared" si="800"/>
        <v>0</v>
      </c>
      <c r="JM91" s="110">
        <f t="shared" si="801"/>
        <v>0</v>
      </c>
    </row>
    <row r="92" spans="2:273" hidden="1" x14ac:dyDescent="0.25">
      <c r="B92" s="358"/>
      <c r="C92" s="358"/>
      <c r="D92" s="359"/>
      <c r="E92" s="339"/>
      <c r="F92" s="439"/>
      <c r="G92" s="361"/>
      <c r="H92" s="361"/>
      <c r="I92" s="361"/>
      <c r="J92" s="362"/>
      <c r="K92" s="338"/>
      <c r="N92" s="358"/>
      <c r="O92" s="358"/>
      <c r="P92" s="359"/>
      <c r="Q92" s="339"/>
      <c r="R92" s="439"/>
      <c r="S92" s="361"/>
      <c r="T92" s="361"/>
      <c r="U92" s="361"/>
      <c r="V92" s="362"/>
      <c r="W92" s="338"/>
      <c r="X92" s="335">
        <f t="shared" si="737"/>
        <v>0</v>
      </c>
      <c r="Y92" s="335"/>
      <c r="Z92" s="335"/>
      <c r="AA92" s="108">
        <f>IFERROR(IF(EXACT(VLOOKUP(O92,OFERTA_0,2,FALSE),P92),1,0),0)</f>
        <v>0</v>
      </c>
      <c r="AB92" s="108"/>
      <c r="AC92" s="108">
        <f>IFERROR(IF(EXACT(VLOOKUP(O92,OFERTA_0,3,FALSE),Q92),1,0),0)</f>
        <v>0</v>
      </c>
      <c r="AD92" s="108">
        <f>IFERROR(IF(EXACT(VLOOKUP(O92,OFERTA_0,4,FALSE),R92),1,0),0)</f>
        <v>0</v>
      </c>
      <c r="AE92" s="108">
        <f>IFERROR(IF(S92&lt;=0,0,1),0)</f>
        <v>0</v>
      </c>
      <c r="AF92" s="108">
        <f t="shared" si="738"/>
        <v>0</v>
      </c>
      <c r="AG92" s="108">
        <f t="shared" si="739"/>
        <v>0</v>
      </c>
      <c r="AH92" s="109">
        <f t="shared" si="740"/>
        <v>0</v>
      </c>
      <c r="AI92" s="110">
        <f t="shared" si="741"/>
        <v>0</v>
      </c>
      <c r="AL92" s="358"/>
      <c r="AM92" s="358"/>
      <c r="AN92" s="359"/>
      <c r="AO92" s="339"/>
      <c r="AP92" s="439"/>
      <c r="AQ92" s="361"/>
      <c r="AR92" s="361"/>
      <c r="AS92" s="361"/>
      <c r="AT92" s="362"/>
      <c r="AU92" s="338"/>
      <c r="AV92" s="335">
        <f t="shared" si="742"/>
        <v>0</v>
      </c>
      <c r="AW92" s="335"/>
      <c r="AX92" s="335"/>
      <c r="AY92" s="335"/>
      <c r="AZ92" s="108">
        <f>IFERROR(IF(EXACT(VLOOKUP(AM92,OFERTA_0,2,FALSE),AN92),1,0),0)</f>
        <v>0</v>
      </c>
      <c r="BA92" s="108">
        <f>IFERROR(IF(EXACT(VLOOKUP(AM92,OFERTA_0,3,FALSE),AO92),1,0),0)</f>
        <v>0</v>
      </c>
      <c r="BB92" s="108">
        <f>IFERROR(IF(EXACT(VLOOKUP(AM92,OFERTA_0,4,FALSE),AP92),1,0),0)</f>
        <v>0</v>
      </c>
      <c r="BC92" s="108">
        <f>IFERROR(IF(AQ92&lt;=0,0,1),0)</f>
        <v>0</v>
      </c>
      <c r="BD92" s="108">
        <f t="shared" si="743"/>
        <v>0</v>
      </c>
      <c r="BE92" s="108">
        <f t="shared" si="744"/>
        <v>0</v>
      </c>
      <c r="BF92" s="109">
        <f t="shared" si="745"/>
        <v>0</v>
      </c>
      <c r="BG92" s="110">
        <f t="shared" si="746"/>
        <v>0</v>
      </c>
      <c r="BJ92" s="358"/>
      <c r="BK92" s="358"/>
      <c r="BL92" s="359"/>
      <c r="BM92" s="339"/>
      <c r="BN92" s="439"/>
      <c r="BO92" s="368"/>
      <c r="BP92" s="368"/>
      <c r="BQ92" s="368"/>
      <c r="BR92" s="369"/>
      <c r="BS92" s="338"/>
      <c r="BT92" s="335">
        <f t="shared" si="747"/>
        <v>0</v>
      </c>
      <c r="BU92" s="335"/>
      <c r="BV92" s="335"/>
      <c r="BW92" s="335"/>
      <c r="BX92" s="108">
        <f>IFERROR(IF(EXACT(VLOOKUP(BK92,OFERTA_0,2,FALSE),BL92),1,0),0)</f>
        <v>0</v>
      </c>
      <c r="BY92" s="108">
        <f>IFERROR(IF(EXACT(VLOOKUP(BK92,OFERTA_0,3,FALSE),BM92),1,0),0)</f>
        <v>0</v>
      </c>
      <c r="BZ92" s="108">
        <f>IFERROR(IF(EXACT(VLOOKUP(BK92,OFERTA_0,4,FALSE),BN92),1,0),0)</f>
        <v>0</v>
      </c>
      <c r="CA92" s="108">
        <f>IFERROR(IF(BO92&lt;=0,0,1),0)</f>
        <v>0</v>
      </c>
      <c r="CB92" s="108">
        <f t="shared" si="748"/>
        <v>0</v>
      </c>
      <c r="CC92" s="108">
        <f t="shared" si="749"/>
        <v>0</v>
      </c>
      <c r="CD92" s="109">
        <f t="shared" si="750"/>
        <v>0</v>
      </c>
      <c r="CE92" s="110">
        <f t="shared" si="751"/>
        <v>0</v>
      </c>
      <c r="CH92" s="358"/>
      <c r="CI92" s="358"/>
      <c r="CJ92" s="359"/>
      <c r="CK92" s="339"/>
      <c r="CL92" s="360"/>
      <c r="CM92" s="361"/>
      <c r="CN92" s="362"/>
      <c r="CO92" s="338"/>
      <c r="CP92" s="335">
        <f t="shared" si="752"/>
        <v>0</v>
      </c>
      <c r="CQ92" s="108">
        <f>IFERROR(IF(EXACT(VLOOKUP(CI92,OFERTA_0,2,FALSE),CJ92),1,0),0)</f>
        <v>0</v>
      </c>
      <c r="CR92" s="108">
        <f>IFERROR(IF(EXACT(VLOOKUP(CI92,OFERTA_0,3,FALSE),CK92),1,0),0)</f>
        <v>0</v>
      </c>
      <c r="CS92" s="108">
        <f>IFERROR(IF(EXACT(VLOOKUP(CI92,OFERTA_0,4,FALSE),CL92),1,0),0)</f>
        <v>0</v>
      </c>
      <c r="CT92" s="108">
        <f t="shared" si="753"/>
        <v>0</v>
      </c>
      <c r="CU92" s="108">
        <f t="shared" si="753"/>
        <v>0</v>
      </c>
      <c r="CV92" s="108">
        <f t="shared" si="754"/>
        <v>0</v>
      </c>
      <c r="CW92" s="109">
        <f t="shared" si="755"/>
        <v>0</v>
      </c>
      <c r="CX92" s="110">
        <f t="shared" si="756"/>
        <v>0</v>
      </c>
      <c r="DA92" s="358"/>
      <c r="DB92" s="358"/>
      <c r="DC92" s="359"/>
      <c r="DD92" s="339"/>
      <c r="DE92" s="360"/>
      <c r="DF92" s="361"/>
      <c r="DG92" s="362"/>
      <c r="DH92" s="338"/>
      <c r="DI92" s="335">
        <f t="shared" si="757"/>
        <v>0</v>
      </c>
      <c r="DJ92" s="108">
        <f>IFERROR(IF(EXACT(VLOOKUP(DB92,OFERTA_0,2,FALSE),DC92),1,0),0)</f>
        <v>0</v>
      </c>
      <c r="DK92" s="108">
        <f>IFERROR(IF(EXACT(VLOOKUP(DB92,OFERTA_0,3,FALSE),DD92),1,0),0)</f>
        <v>0</v>
      </c>
      <c r="DL92" s="108">
        <f>IFERROR(IF(EXACT(VLOOKUP(DB92,OFERTA_0,4,FALSE),DE92),1,0),0)</f>
        <v>0</v>
      </c>
      <c r="DM92" s="108">
        <f t="shared" si="758"/>
        <v>0</v>
      </c>
      <c r="DN92" s="108">
        <f t="shared" si="758"/>
        <v>0</v>
      </c>
      <c r="DO92" s="108">
        <f t="shared" si="759"/>
        <v>0</v>
      </c>
      <c r="DP92" s="109">
        <f t="shared" si="760"/>
        <v>0</v>
      </c>
      <c r="DQ92" s="110">
        <f t="shared" si="761"/>
        <v>0</v>
      </c>
      <c r="DT92" s="358"/>
      <c r="DU92" s="358"/>
      <c r="DV92" s="359"/>
      <c r="DW92" s="339"/>
      <c r="DX92" s="360"/>
      <c r="DY92" s="361"/>
      <c r="DZ92" s="362"/>
      <c r="EA92" s="338"/>
      <c r="EB92" s="335">
        <f t="shared" si="762"/>
        <v>0</v>
      </c>
      <c r="EC92" s="108">
        <f>IFERROR(IF(EXACT(VLOOKUP(DU92,OFERTA_0,2,FALSE),DV92),1,0),0)</f>
        <v>0</v>
      </c>
      <c r="ED92" s="108">
        <f>IFERROR(IF(EXACT(VLOOKUP(DU92,OFERTA_0,3,FALSE),DW92),1,0),0)</f>
        <v>0</v>
      </c>
      <c r="EE92" s="108">
        <f>IFERROR(IF(EXACT(VLOOKUP(DU92,OFERTA_0,4,FALSE),DX92),1,0),0)</f>
        <v>0</v>
      </c>
      <c r="EF92" s="108">
        <f t="shared" si="763"/>
        <v>0</v>
      </c>
      <c r="EG92" s="108">
        <f t="shared" si="763"/>
        <v>0</v>
      </c>
      <c r="EH92" s="108">
        <f t="shared" si="764"/>
        <v>0</v>
      </c>
      <c r="EI92" s="109">
        <f t="shared" si="765"/>
        <v>0</v>
      </c>
      <c r="EJ92" s="110">
        <f t="shared" si="766"/>
        <v>0</v>
      </c>
      <c r="EM92" s="358"/>
      <c r="EN92" s="358"/>
      <c r="EO92" s="359"/>
      <c r="EP92" s="339"/>
      <c r="EQ92" s="360"/>
      <c r="ER92" s="361"/>
      <c r="ES92" s="362"/>
      <c r="ET92" s="338"/>
      <c r="EU92" s="335">
        <f t="shared" si="767"/>
        <v>0</v>
      </c>
      <c r="EV92" s="108">
        <f>IFERROR(IF(EXACT(VLOOKUP(EN92,OFERTA_0,2,FALSE),EO92),1,0),0)</f>
        <v>0</v>
      </c>
      <c r="EW92" s="108">
        <f>IFERROR(IF(EXACT(VLOOKUP(EN92,OFERTA_0,3,FALSE),EP92),1,0),0)</f>
        <v>0</v>
      </c>
      <c r="EX92" s="108">
        <f>IFERROR(IF(EXACT(VLOOKUP(EN92,OFERTA_0,4,FALSE),EQ92),1,0),0)</f>
        <v>0</v>
      </c>
      <c r="EY92" s="108">
        <f t="shared" si="768"/>
        <v>0</v>
      </c>
      <c r="EZ92" s="108">
        <f t="shared" si="768"/>
        <v>0</v>
      </c>
      <c r="FA92" s="108">
        <f t="shared" si="769"/>
        <v>0</v>
      </c>
      <c r="FB92" s="109">
        <f t="shared" si="770"/>
        <v>0</v>
      </c>
      <c r="FC92" s="110">
        <f t="shared" si="771"/>
        <v>0</v>
      </c>
      <c r="FF92" s="358"/>
      <c r="FG92" s="358"/>
      <c r="FH92" s="359"/>
      <c r="FI92" s="339"/>
      <c r="FJ92" s="360"/>
      <c r="FK92" s="361"/>
      <c r="FL92" s="362"/>
      <c r="FM92" s="338"/>
      <c r="FN92" s="335">
        <f t="shared" si="772"/>
        <v>0</v>
      </c>
      <c r="FO92" s="108">
        <f>IFERROR(IF(EXACT(VLOOKUP(FG92,OFERTA_0,2,FALSE),FH92),1,0),0)</f>
        <v>0</v>
      </c>
      <c r="FP92" s="108">
        <f>IFERROR(IF(EXACT(VLOOKUP(FG92,OFERTA_0,3,FALSE),FI92),1,0),0)</f>
        <v>0</v>
      </c>
      <c r="FQ92" s="108">
        <f>IFERROR(IF(EXACT(VLOOKUP(FG92,OFERTA_0,4,FALSE),FJ92),1,0),0)</f>
        <v>0</v>
      </c>
      <c r="FR92" s="108">
        <f t="shared" si="773"/>
        <v>0</v>
      </c>
      <c r="FS92" s="108">
        <f t="shared" si="773"/>
        <v>0</v>
      </c>
      <c r="FT92" s="108">
        <f t="shared" si="774"/>
        <v>0</v>
      </c>
      <c r="FU92" s="109">
        <f t="shared" si="775"/>
        <v>0</v>
      </c>
      <c r="FV92" s="110">
        <f t="shared" si="776"/>
        <v>0</v>
      </c>
      <c r="FY92" s="358"/>
      <c r="FZ92" s="358"/>
      <c r="GA92" s="359"/>
      <c r="GB92" s="339"/>
      <c r="GC92" s="360"/>
      <c r="GD92" s="361"/>
      <c r="GE92" s="362"/>
      <c r="GF92" s="338"/>
      <c r="GG92" s="335">
        <f t="shared" si="777"/>
        <v>0</v>
      </c>
      <c r="GH92" s="108">
        <f>IFERROR(IF(EXACT(VLOOKUP(FZ92,OFERTA_0,2,FALSE),GA92),1,0),0)</f>
        <v>0</v>
      </c>
      <c r="GI92" s="108">
        <f>IFERROR(IF(EXACT(VLOOKUP(FZ92,OFERTA_0,3,FALSE),GB92),1,0),0)</f>
        <v>0</v>
      </c>
      <c r="GJ92" s="108">
        <f>IFERROR(IF(EXACT(VLOOKUP(FZ92,OFERTA_0,4,FALSE),GC92),1,0),0)</f>
        <v>0</v>
      </c>
      <c r="GK92" s="108">
        <f t="shared" si="778"/>
        <v>0</v>
      </c>
      <c r="GL92" s="108">
        <f t="shared" si="778"/>
        <v>0</v>
      </c>
      <c r="GM92" s="108">
        <f t="shared" si="779"/>
        <v>0</v>
      </c>
      <c r="GN92" s="109">
        <f t="shared" si="780"/>
        <v>0</v>
      </c>
      <c r="GO92" s="110">
        <f t="shared" si="781"/>
        <v>0</v>
      </c>
      <c r="GR92" s="358"/>
      <c r="GS92" s="358"/>
      <c r="GT92" s="359"/>
      <c r="GU92" s="339"/>
      <c r="GV92" s="360"/>
      <c r="GW92" s="361"/>
      <c r="GX92" s="362"/>
      <c r="GY92" s="338"/>
      <c r="GZ92" s="335">
        <f t="shared" si="782"/>
        <v>0</v>
      </c>
      <c r="HA92" s="108">
        <f>IFERROR(IF(EXACT(VLOOKUP(GS92,OFERTA_0,2,FALSE),GT92),1,0),0)</f>
        <v>0</v>
      </c>
      <c r="HB92" s="108">
        <f>IFERROR(IF(EXACT(VLOOKUP(GS92,OFERTA_0,3,FALSE),GU92),1,0),0)</f>
        <v>0</v>
      </c>
      <c r="HC92" s="108">
        <f>IFERROR(IF(EXACT(VLOOKUP(GS92,OFERTA_0,4,FALSE),GV92),1,0),0)</f>
        <v>0</v>
      </c>
      <c r="HD92" s="108">
        <f t="shared" si="783"/>
        <v>0</v>
      </c>
      <c r="HE92" s="108">
        <f t="shared" si="783"/>
        <v>0</v>
      </c>
      <c r="HF92" s="108">
        <f t="shared" si="784"/>
        <v>0</v>
      </c>
      <c r="HG92" s="109">
        <f t="shared" si="785"/>
        <v>0</v>
      </c>
      <c r="HH92" s="110">
        <f t="shared" si="786"/>
        <v>0</v>
      </c>
      <c r="HK92" s="358"/>
      <c r="HL92" s="358"/>
      <c r="HM92" s="359"/>
      <c r="HN92" s="339"/>
      <c r="HO92" s="360"/>
      <c r="HP92" s="361"/>
      <c r="HQ92" s="362"/>
      <c r="HR92" s="338"/>
      <c r="HS92" s="335">
        <f t="shared" si="787"/>
        <v>0</v>
      </c>
      <c r="HT92" s="108">
        <f>IFERROR(IF(EXACT(VLOOKUP(HL92,OFERTA_0,2,FALSE),HM92),1,0),0)</f>
        <v>0</v>
      </c>
      <c r="HU92" s="108">
        <f>IFERROR(IF(EXACT(VLOOKUP(HL92,OFERTA_0,3,FALSE),HN92),1,0),0)</f>
        <v>0</v>
      </c>
      <c r="HV92" s="108">
        <f>IFERROR(IF(EXACT(VLOOKUP(HL92,OFERTA_0,4,FALSE),HO92),1,0),0)</f>
        <v>0</v>
      </c>
      <c r="HW92" s="108">
        <f t="shared" si="788"/>
        <v>0</v>
      </c>
      <c r="HX92" s="108">
        <f t="shared" si="788"/>
        <v>0</v>
      </c>
      <c r="HY92" s="108">
        <f t="shared" si="789"/>
        <v>0</v>
      </c>
      <c r="HZ92" s="109">
        <f t="shared" si="790"/>
        <v>0</v>
      </c>
      <c r="IA92" s="110">
        <f t="shared" si="791"/>
        <v>0</v>
      </c>
      <c r="ID92" s="358"/>
      <c r="IE92" s="358"/>
      <c r="IF92" s="359"/>
      <c r="IG92" s="339"/>
      <c r="IH92" s="360"/>
      <c r="II92" s="361"/>
      <c r="IJ92" s="362"/>
      <c r="IK92" s="338"/>
      <c r="IL92" s="335">
        <f t="shared" si="792"/>
        <v>0</v>
      </c>
      <c r="IM92" s="108">
        <f>IFERROR(IF(EXACT(VLOOKUP(IE92,OFERTA_0,2,FALSE),IF92),1,0),0)</f>
        <v>0</v>
      </c>
      <c r="IN92" s="108">
        <f>IFERROR(IF(EXACT(VLOOKUP(IE92,OFERTA_0,3,FALSE),IG92),1,0),0)</f>
        <v>0</v>
      </c>
      <c r="IO92" s="108">
        <f>IFERROR(IF(EXACT(VLOOKUP(IE92,OFERTA_0,4,FALSE),IH92),1,0),0)</f>
        <v>0</v>
      </c>
      <c r="IP92" s="108">
        <f t="shared" si="793"/>
        <v>0</v>
      </c>
      <c r="IQ92" s="108">
        <f t="shared" si="793"/>
        <v>0</v>
      </c>
      <c r="IR92" s="108">
        <f t="shared" si="794"/>
        <v>0</v>
      </c>
      <c r="IS92" s="109">
        <f t="shared" si="795"/>
        <v>0</v>
      </c>
      <c r="IT92" s="110">
        <f t="shared" si="796"/>
        <v>0</v>
      </c>
      <c r="IV92" s="358"/>
      <c r="IW92" s="358"/>
      <c r="IX92" s="359"/>
      <c r="IY92" s="339"/>
      <c r="IZ92" s="360"/>
      <c r="JA92" s="361"/>
      <c r="JB92" s="362"/>
      <c r="JC92" s="338"/>
      <c r="JD92" s="338"/>
      <c r="JE92" s="335">
        <f t="shared" si="797"/>
        <v>0</v>
      </c>
      <c r="JF92" s="108">
        <f>IFERROR(IF(EXACT(VLOOKUP(IX92,OFERTA_0,2,FALSE),IY92),1,0),0)</f>
        <v>0</v>
      </c>
      <c r="JG92" s="108">
        <f>IFERROR(IF(EXACT(VLOOKUP(IX92,OFERTA_0,3,FALSE),IZ92),1,0),0)</f>
        <v>0</v>
      </c>
      <c r="JH92" s="108">
        <f>IFERROR(IF(EXACT(VLOOKUP(IX92,OFERTA_0,4,FALSE),JA92),1,0),0)</f>
        <v>0</v>
      </c>
      <c r="JI92" s="108">
        <f t="shared" si="798"/>
        <v>0</v>
      </c>
      <c r="JJ92" s="108">
        <f t="shared" si="798"/>
        <v>0</v>
      </c>
      <c r="JK92" s="108">
        <f t="shared" si="799"/>
        <v>0</v>
      </c>
      <c r="JL92" s="109">
        <f t="shared" si="800"/>
        <v>0</v>
      </c>
      <c r="JM92" s="110">
        <f t="shared" si="801"/>
        <v>0</v>
      </c>
    </row>
    <row r="93" spans="2:273" hidden="1" x14ac:dyDescent="0.25">
      <c r="B93" s="340"/>
      <c r="C93" s="340"/>
      <c r="D93" s="348"/>
      <c r="E93" s="354"/>
      <c r="F93" s="440"/>
      <c r="G93" s="356"/>
      <c r="H93" s="356"/>
      <c r="I93" s="356"/>
      <c r="J93" s="357"/>
      <c r="K93" s="338"/>
      <c r="N93" s="340"/>
      <c r="O93" s="340"/>
      <c r="P93" s="348"/>
      <c r="Q93" s="354"/>
      <c r="R93" s="440"/>
      <c r="S93" s="356"/>
      <c r="T93" s="356"/>
      <c r="U93" s="356"/>
      <c r="V93" s="357"/>
      <c r="W93" s="338"/>
      <c r="X93" s="691"/>
      <c r="Y93" s="691"/>
      <c r="Z93" s="691"/>
      <c r="AA93" s="691"/>
      <c r="AB93" s="691"/>
      <c r="AC93" s="691"/>
      <c r="AD93" s="691"/>
      <c r="AE93" s="691"/>
      <c r="AF93" s="691"/>
      <c r="AG93" s="691"/>
      <c r="AH93" s="691"/>
      <c r="AI93" s="692"/>
      <c r="AL93" s="340"/>
      <c r="AM93" s="340"/>
      <c r="AN93" s="348"/>
      <c r="AO93" s="354"/>
      <c r="AP93" s="440"/>
      <c r="AQ93" s="356"/>
      <c r="AR93" s="356"/>
      <c r="AS93" s="356"/>
      <c r="AT93" s="357"/>
      <c r="AU93" s="338"/>
      <c r="AV93" s="691"/>
      <c r="AW93" s="691"/>
      <c r="AX93" s="691"/>
      <c r="AY93" s="691"/>
      <c r="AZ93" s="691"/>
      <c r="BA93" s="691"/>
      <c r="BB93" s="691"/>
      <c r="BC93" s="691"/>
      <c r="BD93" s="691"/>
      <c r="BE93" s="691"/>
      <c r="BF93" s="691"/>
      <c r="BG93" s="692"/>
      <c r="BJ93" s="340"/>
      <c r="BK93" s="340"/>
      <c r="BL93" s="348"/>
      <c r="BM93" s="354"/>
      <c r="BN93" s="440"/>
      <c r="BO93" s="372"/>
      <c r="BP93" s="372"/>
      <c r="BQ93" s="372"/>
      <c r="BR93" s="373"/>
      <c r="BS93" s="338"/>
      <c r="BT93" s="691"/>
      <c r="BU93" s="691"/>
      <c r="BV93" s="691"/>
      <c r="BW93" s="691"/>
      <c r="BX93" s="691"/>
      <c r="BY93" s="691"/>
      <c r="BZ93" s="691"/>
      <c r="CA93" s="691"/>
      <c r="CB93" s="691"/>
      <c r="CC93" s="691"/>
      <c r="CD93" s="691"/>
      <c r="CE93" s="692"/>
      <c r="CH93" s="340"/>
      <c r="CI93" s="340"/>
      <c r="CJ93" s="348"/>
      <c r="CK93" s="354"/>
      <c r="CL93" s="355"/>
      <c r="CM93" s="356"/>
      <c r="CN93" s="357"/>
      <c r="CO93" s="338"/>
      <c r="CP93" s="691"/>
      <c r="CQ93" s="691"/>
      <c r="CR93" s="691"/>
      <c r="CS93" s="691"/>
      <c r="CT93" s="691"/>
      <c r="CU93" s="691"/>
      <c r="CV93" s="691"/>
      <c r="CW93" s="691"/>
      <c r="CX93" s="692"/>
      <c r="DA93" s="340"/>
      <c r="DB93" s="340"/>
      <c r="DC93" s="348"/>
      <c r="DD93" s="354"/>
      <c r="DE93" s="355"/>
      <c r="DF93" s="356"/>
      <c r="DG93" s="357"/>
      <c r="DH93" s="338"/>
      <c r="DI93" s="691"/>
      <c r="DJ93" s="691"/>
      <c r="DK93" s="691"/>
      <c r="DL93" s="691"/>
      <c r="DM93" s="691"/>
      <c r="DN93" s="691"/>
      <c r="DO93" s="691"/>
      <c r="DP93" s="691"/>
      <c r="DQ93" s="692"/>
      <c r="DT93" s="340"/>
      <c r="DU93" s="340"/>
      <c r="DV93" s="348"/>
      <c r="DW93" s="354"/>
      <c r="DX93" s="355"/>
      <c r="DY93" s="356"/>
      <c r="DZ93" s="357"/>
      <c r="EA93" s="338"/>
      <c r="EB93" s="691"/>
      <c r="EC93" s="691"/>
      <c r="ED93" s="691"/>
      <c r="EE93" s="691"/>
      <c r="EF93" s="691"/>
      <c r="EG93" s="691"/>
      <c r="EH93" s="691"/>
      <c r="EI93" s="691"/>
      <c r="EJ93" s="692"/>
      <c r="EM93" s="340"/>
      <c r="EN93" s="340"/>
      <c r="EO93" s="348"/>
      <c r="EP93" s="354"/>
      <c r="EQ93" s="355"/>
      <c r="ER93" s="356"/>
      <c r="ES93" s="357"/>
      <c r="ET93" s="338"/>
      <c r="EU93" s="691"/>
      <c r="EV93" s="691"/>
      <c r="EW93" s="691"/>
      <c r="EX93" s="691"/>
      <c r="EY93" s="691"/>
      <c r="EZ93" s="691"/>
      <c r="FA93" s="691"/>
      <c r="FB93" s="691"/>
      <c r="FC93" s="692"/>
      <c r="FF93" s="340"/>
      <c r="FG93" s="340"/>
      <c r="FH93" s="348"/>
      <c r="FI93" s="354"/>
      <c r="FJ93" s="355"/>
      <c r="FK93" s="356"/>
      <c r="FL93" s="357"/>
      <c r="FM93" s="338"/>
      <c r="FN93" s="691"/>
      <c r="FO93" s="691"/>
      <c r="FP93" s="691"/>
      <c r="FQ93" s="691"/>
      <c r="FR93" s="691"/>
      <c r="FS93" s="691"/>
      <c r="FT93" s="691"/>
      <c r="FU93" s="691"/>
      <c r="FV93" s="692"/>
      <c r="FY93" s="340"/>
      <c r="FZ93" s="340"/>
      <c r="GA93" s="348"/>
      <c r="GB93" s="354"/>
      <c r="GC93" s="355"/>
      <c r="GD93" s="356"/>
      <c r="GE93" s="357"/>
      <c r="GF93" s="338"/>
      <c r="GG93" s="691"/>
      <c r="GH93" s="691"/>
      <c r="GI93" s="691"/>
      <c r="GJ93" s="691"/>
      <c r="GK93" s="691"/>
      <c r="GL93" s="691"/>
      <c r="GM93" s="691"/>
      <c r="GN93" s="691"/>
      <c r="GO93" s="692"/>
      <c r="GR93" s="340"/>
      <c r="GS93" s="340"/>
      <c r="GT93" s="348"/>
      <c r="GU93" s="354"/>
      <c r="GV93" s="355"/>
      <c r="GW93" s="356"/>
      <c r="GX93" s="357"/>
      <c r="GY93" s="338"/>
      <c r="GZ93" s="691"/>
      <c r="HA93" s="691"/>
      <c r="HB93" s="691"/>
      <c r="HC93" s="691"/>
      <c r="HD93" s="691"/>
      <c r="HE93" s="691"/>
      <c r="HF93" s="691"/>
      <c r="HG93" s="691"/>
      <c r="HH93" s="692"/>
      <c r="HK93" s="340"/>
      <c r="HL93" s="340"/>
      <c r="HM93" s="348"/>
      <c r="HN93" s="354"/>
      <c r="HO93" s="355"/>
      <c r="HP93" s="356"/>
      <c r="HQ93" s="357"/>
      <c r="HR93" s="338"/>
      <c r="HS93" s="691"/>
      <c r="HT93" s="691"/>
      <c r="HU93" s="691"/>
      <c r="HV93" s="691"/>
      <c r="HW93" s="691"/>
      <c r="HX93" s="691"/>
      <c r="HY93" s="691"/>
      <c r="HZ93" s="691"/>
      <c r="IA93" s="692"/>
      <c r="ID93" s="340"/>
      <c r="IE93" s="340"/>
      <c r="IF93" s="348"/>
      <c r="IG93" s="354"/>
      <c r="IH93" s="355"/>
      <c r="II93" s="356"/>
      <c r="IJ93" s="357"/>
      <c r="IK93" s="338"/>
      <c r="IL93" s="691"/>
      <c r="IM93" s="691"/>
      <c r="IN93" s="691"/>
      <c r="IO93" s="691"/>
      <c r="IP93" s="691"/>
      <c r="IQ93" s="691"/>
      <c r="IR93" s="691"/>
      <c r="IS93" s="691"/>
      <c r="IT93" s="692"/>
      <c r="IV93" s="340"/>
      <c r="IW93" s="340"/>
      <c r="IX93" s="348"/>
      <c r="IY93" s="354"/>
      <c r="IZ93" s="355"/>
      <c r="JA93" s="356"/>
      <c r="JB93" s="357"/>
      <c r="JC93" s="338"/>
      <c r="JD93" s="338"/>
      <c r="JE93" s="691"/>
      <c r="JF93" s="691"/>
      <c r="JG93" s="691"/>
      <c r="JH93" s="691"/>
      <c r="JI93" s="691"/>
      <c r="JJ93" s="691"/>
      <c r="JK93" s="691"/>
      <c r="JL93" s="691"/>
      <c r="JM93" s="692"/>
    </row>
    <row r="94" spans="2:273" hidden="1" x14ac:dyDescent="0.25">
      <c r="B94" s="358"/>
      <c r="C94" s="358"/>
      <c r="D94" s="359"/>
      <c r="E94" s="339"/>
      <c r="F94" s="439"/>
      <c r="G94" s="361"/>
      <c r="H94" s="361"/>
      <c r="I94" s="361"/>
      <c r="J94" s="362"/>
      <c r="K94" s="338"/>
      <c r="N94" s="358"/>
      <c r="O94" s="358"/>
      <c r="P94" s="359"/>
      <c r="Q94" s="339"/>
      <c r="R94" s="439"/>
      <c r="S94" s="361"/>
      <c r="T94" s="361"/>
      <c r="U94" s="361"/>
      <c r="V94" s="362"/>
      <c r="W94" s="338"/>
      <c r="X94" s="335">
        <f t="shared" ref="X94:X97" si="802">IFERROR(IF(EXACT(VLOOKUP(O94,OFERTA_0,1,FALSE),O94),1,0),0)</f>
        <v>0</v>
      </c>
      <c r="Y94" s="335"/>
      <c r="Z94" s="335"/>
      <c r="AA94" s="108">
        <f>IFERROR(IF(EXACT(VLOOKUP(O94,OFERTA_0,2,FALSE),P94),1,0),0)</f>
        <v>0</v>
      </c>
      <c r="AB94" s="108"/>
      <c r="AC94" s="108">
        <f>IFERROR(IF(EXACT(VLOOKUP(O94,OFERTA_0,3,FALSE),Q94),1,0),0)</f>
        <v>0</v>
      </c>
      <c r="AD94" s="108">
        <f>IFERROR(IF(EXACT(VLOOKUP(O94,OFERTA_0,4,FALSE),R94),1,0),0)</f>
        <v>0</v>
      </c>
      <c r="AE94" s="108">
        <f>IFERROR(IF(S94&lt;=0,0,1),0)</f>
        <v>0</v>
      </c>
      <c r="AF94" s="108">
        <f t="shared" ref="AF94:AF97" si="803">IFERROR(IF(V94&lt;=0,0,1),0)</f>
        <v>0</v>
      </c>
      <c r="AG94" s="108">
        <f t="shared" ref="AG94:AG97" si="804">PRODUCT(X94:AF94)</f>
        <v>0</v>
      </c>
      <c r="AH94" s="109">
        <f t="shared" ref="AH94:AH97" si="805">ROUND(V94,0)</f>
        <v>0</v>
      </c>
      <c r="AI94" s="110">
        <f t="shared" ref="AI94:AI97" si="806">V94-AH94</f>
        <v>0</v>
      </c>
      <c r="AL94" s="358"/>
      <c r="AM94" s="358"/>
      <c r="AN94" s="359"/>
      <c r="AO94" s="339"/>
      <c r="AP94" s="439"/>
      <c r="AQ94" s="361"/>
      <c r="AR94" s="361"/>
      <c r="AS94" s="361"/>
      <c r="AT94" s="362"/>
      <c r="AU94" s="338"/>
      <c r="AV94" s="335">
        <f t="shared" ref="AV94:AV97" si="807">IFERROR(IF(EXACT(VLOOKUP(AM94,OFERTA_0,1,FALSE),AM94),1,0),0)</f>
        <v>0</v>
      </c>
      <c r="AW94" s="335"/>
      <c r="AX94" s="335"/>
      <c r="AY94" s="335"/>
      <c r="AZ94" s="108">
        <f>IFERROR(IF(EXACT(VLOOKUP(AM94,OFERTA_0,2,FALSE),AN94),1,0),0)</f>
        <v>0</v>
      </c>
      <c r="BA94" s="108">
        <f>IFERROR(IF(EXACT(VLOOKUP(AM94,OFERTA_0,3,FALSE),AO94),1,0),0)</f>
        <v>0</v>
      </c>
      <c r="BB94" s="108">
        <f>IFERROR(IF(EXACT(VLOOKUP(AM94,OFERTA_0,4,FALSE),AP94),1,0),0)</f>
        <v>0</v>
      </c>
      <c r="BC94" s="108">
        <f>IFERROR(IF(AQ94&lt;=0,0,1),0)</f>
        <v>0</v>
      </c>
      <c r="BD94" s="108">
        <f t="shared" ref="BD94:BD97" si="808">IFERROR(IF(AT94&lt;=0,0,1),0)</f>
        <v>0</v>
      </c>
      <c r="BE94" s="108">
        <f t="shared" ref="BE94:BE97" si="809">PRODUCT(AV94:BD94)</f>
        <v>0</v>
      </c>
      <c r="BF94" s="109">
        <f t="shared" ref="BF94:BF97" si="810">ROUND(AT94,0)</f>
        <v>0</v>
      </c>
      <c r="BG94" s="110">
        <f t="shared" ref="BG94:BG97" si="811">AT94-BF94</f>
        <v>0</v>
      </c>
      <c r="BJ94" s="358"/>
      <c r="BK94" s="358"/>
      <c r="BL94" s="359"/>
      <c r="BM94" s="339"/>
      <c r="BN94" s="439"/>
      <c r="BO94" s="368"/>
      <c r="BP94" s="368"/>
      <c r="BQ94" s="368"/>
      <c r="BR94" s="369"/>
      <c r="BS94" s="338"/>
      <c r="BT94" s="335">
        <f t="shared" ref="BT94:BT97" si="812">IFERROR(IF(EXACT(VLOOKUP(BK94,OFERTA_0,1,FALSE),BK94),1,0),0)</f>
        <v>0</v>
      </c>
      <c r="BU94" s="335"/>
      <c r="BV94" s="335"/>
      <c r="BW94" s="335"/>
      <c r="BX94" s="108">
        <f>IFERROR(IF(EXACT(VLOOKUP(BK94,OFERTA_0,2,FALSE),BL94),1,0),0)</f>
        <v>0</v>
      </c>
      <c r="BY94" s="108">
        <f>IFERROR(IF(EXACT(VLOOKUP(BK94,OFERTA_0,3,FALSE),BM94),1,0),0)</f>
        <v>0</v>
      </c>
      <c r="BZ94" s="108">
        <f>IFERROR(IF(EXACT(VLOOKUP(BK94,OFERTA_0,4,FALSE),BN94),1,0),0)</f>
        <v>0</v>
      </c>
      <c r="CA94" s="108">
        <f>IFERROR(IF(BO94&lt;=0,0,1),0)</f>
        <v>0</v>
      </c>
      <c r="CB94" s="108">
        <f t="shared" ref="CB94:CB97" si="813">IFERROR(IF(BR94&lt;=0,0,1),0)</f>
        <v>0</v>
      </c>
      <c r="CC94" s="108">
        <f t="shared" ref="CC94:CC97" si="814">PRODUCT(BT94:CB94)</f>
        <v>0</v>
      </c>
      <c r="CD94" s="109">
        <f t="shared" ref="CD94:CD97" si="815">ROUND(BR94,0)</f>
        <v>0</v>
      </c>
      <c r="CE94" s="110">
        <f t="shared" ref="CE94:CE97" si="816">BR94-CD94</f>
        <v>0</v>
      </c>
      <c r="CH94" s="358"/>
      <c r="CI94" s="358"/>
      <c r="CJ94" s="359"/>
      <c r="CK94" s="339"/>
      <c r="CL94" s="360"/>
      <c r="CM94" s="361"/>
      <c r="CN94" s="362"/>
      <c r="CO94" s="338"/>
      <c r="CP94" s="335">
        <f t="shared" ref="CP94:CP97" si="817">IFERROR(IF(EXACT(VLOOKUP(CI94,OFERTA_0,1,FALSE),CI94),1,0),0)</f>
        <v>0</v>
      </c>
      <c r="CQ94" s="108">
        <f>IFERROR(IF(EXACT(VLOOKUP(CI94,OFERTA_0,2,FALSE),CJ94),1,0),0)</f>
        <v>0</v>
      </c>
      <c r="CR94" s="108">
        <f>IFERROR(IF(EXACT(VLOOKUP(CI94,OFERTA_0,3,FALSE),CK94),1,0),0)</f>
        <v>0</v>
      </c>
      <c r="CS94" s="108">
        <f>IFERROR(IF(EXACT(VLOOKUP(CI94,OFERTA_0,4,FALSE),CL94),1,0),0)</f>
        <v>0</v>
      </c>
      <c r="CT94" s="108">
        <f t="shared" ref="CT94:CU97" si="818">IFERROR(IF(CM94&lt;=0,0,1),0)</f>
        <v>0</v>
      </c>
      <c r="CU94" s="108">
        <f t="shared" si="818"/>
        <v>0</v>
      </c>
      <c r="CV94" s="108">
        <f t="shared" ref="CV94:CV97" si="819">PRODUCT(CP94:CU94)</f>
        <v>0</v>
      </c>
      <c r="CW94" s="109">
        <f t="shared" ref="CW94:CW97" si="820">ROUND(CN94,0)</f>
        <v>0</v>
      </c>
      <c r="CX94" s="110">
        <f t="shared" ref="CX94:CX97" si="821">CN94-CW94</f>
        <v>0</v>
      </c>
      <c r="DA94" s="358"/>
      <c r="DB94" s="358"/>
      <c r="DC94" s="359"/>
      <c r="DD94" s="339"/>
      <c r="DE94" s="360"/>
      <c r="DF94" s="361"/>
      <c r="DG94" s="362"/>
      <c r="DH94" s="338"/>
      <c r="DI94" s="335">
        <f t="shared" ref="DI94:DI97" si="822">IFERROR(IF(EXACT(VLOOKUP(DB94,OFERTA_0,1,FALSE),DB94),1,0),0)</f>
        <v>0</v>
      </c>
      <c r="DJ94" s="108">
        <f>IFERROR(IF(EXACT(VLOOKUP(DB94,OFERTA_0,2,FALSE),DC94),1,0),0)</f>
        <v>0</v>
      </c>
      <c r="DK94" s="108">
        <f>IFERROR(IF(EXACT(VLOOKUP(DB94,OFERTA_0,3,FALSE),DD94),1,0),0)</f>
        <v>0</v>
      </c>
      <c r="DL94" s="108">
        <f>IFERROR(IF(EXACT(VLOOKUP(DB94,OFERTA_0,4,FALSE),DE94),1,0),0)</f>
        <v>0</v>
      </c>
      <c r="DM94" s="108">
        <f t="shared" ref="DM94:DN97" si="823">IFERROR(IF(DF94&lt;=0,0,1),0)</f>
        <v>0</v>
      </c>
      <c r="DN94" s="108">
        <f t="shared" si="823"/>
        <v>0</v>
      </c>
      <c r="DO94" s="108">
        <f t="shared" ref="DO94:DO97" si="824">PRODUCT(DI94:DN94)</f>
        <v>0</v>
      </c>
      <c r="DP94" s="109">
        <f t="shared" ref="DP94:DP97" si="825">ROUND(DG94,0)</f>
        <v>0</v>
      </c>
      <c r="DQ94" s="110">
        <f t="shared" ref="DQ94:DQ97" si="826">DG94-DP94</f>
        <v>0</v>
      </c>
      <c r="DT94" s="358"/>
      <c r="DU94" s="358"/>
      <c r="DV94" s="359"/>
      <c r="DW94" s="339"/>
      <c r="DX94" s="360"/>
      <c r="DY94" s="361"/>
      <c r="DZ94" s="362"/>
      <c r="EA94" s="338"/>
      <c r="EB94" s="335">
        <f t="shared" ref="EB94:EB97" si="827">IFERROR(IF(EXACT(VLOOKUP(DU94,OFERTA_0,1,FALSE),DU94),1,0),0)</f>
        <v>0</v>
      </c>
      <c r="EC94" s="108">
        <f>IFERROR(IF(EXACT(VLOOKUP(DU94,OFERTA_0,2,FALSE),DV94),1,0),0)</f>
        <v>0</v>
      </c>
      <c r="ED94" s="108">
        <f>IFERROR(IF(EXACT(VLOOKUP(DU94,OFERTA_0,3,FALSE),DW94),1,0),0)</f>
        <v>0</v>
      </c>
      <c r="EE94" s="108">
        <f>IFERROR(IF(EXACT(VLOOKUP(DU94,OFERTA_0,4,FALSE),DX94),1,0),0)</f>
        <v>0</v>
      </c>
      <c r="EF94" s="108">
        <f t="shared" ref="EF94:EG97" si="828">IFERROR(IF(DY94&lt;=0,0,1),0)</f>
        <v>0</v>
      </c>
      <c r="EG94" s="108">
        <f t="shared" si="828"/>
        <v>0</v>
      </c>
      <c r="EH94" s="108">
        <f t="shared" ref="EH94:EH97" si="829">PRODUCT(EB94:EG94)</f>
        <v>0</v>
      </c>
      <c r="EI94" s="109">
        <f t="shared" ref="EI94:EI97" si="830">ROUND(DZ94,0)</f>
        <v>0</v>
      </c>
      <c r="EJ94" s="110">
        <f t="shared" ref="EJ94:EJ97" si="831">DZ94-EI94</f>
        <v>0</v>
      </c>
      <c r="EM94" s="358"/>
      <c r="EN94" s="358"/>
      <c r="EO94" s="359"/>
      <c r="EP94" s="339"/>
      <c r="EQ94" s="360"/>
      <c r="ER94" s="361"/>
      <c r="ES94" s="362"/>
      <c r="ET94" s="338"/>
      <c r="EU94" s="335">
        <f t="shared" ref="EU94:EU97" si="832">IFERROR(IF(EXACT(VLOOKUP(EN94,OFERTA_0,1,FALSE),EN94),1,0),0)</f>
        <v>0</v>
      </c>
      <c r="EV94" s="108">
        <f>IFERROR(IF(EXACT(VLOOKUP(EN94,OFERTA_0,2,FALSE),EO94),1,0),0)</f>
        <v>0</v>
      </c>
      <c r="EW94" s="108">
        <f>IFERROR(IF(EXACT(VLOOKUP(EN94,OFERTA_0,3,FALSE),EP94),1,0),0)</f>
        <v>0</v>
      </c>
      <c r="EX94" s="108">
        <f>IFERROR(IF(EXACT(VLOOKUP(EN94,OFERTA_0,4,FALSE),EQ94),1,0),0)</f>
        <v>0</v>
      </c>
      <c r="EY94" s="108">
        <f t="shared" ref="EY94:EZ97" si="833">IFERROR(IF(ER94&lt;=0,0,1),0)</f>
        <v>0</v>
      </c>
      <c r="EZ94" s="108">
        <f t="shared" si="833"/>
        <v>0</v>
      </c>
      <c r="FA94" s="108">
        <f t="shared" ref="FA94:FA97" si="834">PRODUCT(EU94:EZ94)</f>
        <v>0</v>
      </c>
      <c r="FB94" s="109">
        <f t="shared" ref="FB94:FB97" si="835">ROUND(ES94,0)</f>
        <v>0</v>
      </c>
      <c r="FC94" s="110">
        <f t="shared" ref="FC94:FC97" si="836">ES94-FB94</f>
        <v>0</v>
      </c>
      <c r="FF94" s="358"/>
      <c r="FG94" s="358"/>
      <c r="FH94" s="359"/>
      <c r="FI94" s="339"/>
      <c r="FJ94" s="360"/>
      <c r="FK94" s="361"/>
      <c r="FL94" s="362"/>
      <c r="FM94" s="338"/>
      <c r="FN94" s="335">
        <f t="shared" ref="FN94:FN97" si="837">IFERROR(IF(EXACT(VLOOKUP(FG94,OFERTA_0,1,FALSE),FG94),1,0),0)</f>
        <v>0</v>
      </c>
      <c r="FO94" s="108">
        <f>IFERROR(IF(EXACT(VLOOKUP(FG94,OFERTA_0,2,FALSE),FH94),1,0),0)</f>
        <v>0</v>
      </c>
      <c r="FP94" s="108">
        <f>IFERROR(IF(EXACT(VLOOKUP(FG94,OFERTA_0,3,FALSE),FI94),1,0),0)</f>
        <v>0</v>
      </c>
      <c r="FQ94" s="108">
        <f>IFERROR(IF(EXACT(VLOOKUP(FG94,OFERTA_0,4,FALSE),FJ94),1,0),0)</f>
        <v>0</v>
      </c>
      <c r="FR94" s="108">
        <f t="shared" ref="FR94:FS97" si="838">IFERROR(IF(FK94&lt;=0,0,1),0)</f>
        <v>0</v>
      </c>
      <c r="FS94" s="108">
        <f t="shared" si="838"/>
        <v>0</v>
      </c>
      <c r="FT94" s="108">
        <f t="shared" ref="FT94:FT97" si="839">PRODUCT(FN94:FS94)</f>
        <v>0</v>
      </c>
      <c r="FU94" s="109">
        <f t="shared" ref="FU94:FU97" si="840">ROUND(FL94,0)</f>
        <v>0</v>
      </c>
      <c r="FV94" s="110">
        <f t="shared" ref="FV94:FV97" si="841">FL94-FU94</f>
        <v>0</v>
      </c>
      <c r="FY94" s="358"/>
      <c r="FZ94" s="358"/>
      <c r="GA94" s="359"/>
      <c r="GB94" s="339"/>
      <c r="GC94" s="360"/>
      <c r="GD94" s="361"/>
      <c r="GE94" s="362"/>
      <c r="GF94" s="338"/>
      <c r="GG94" s="335">
        <f t="shared" ref="GG94:GG97" si="842">IFERROR(IF(EXACT(VLOOKUP(FZ94,OFERTA_0,1,FALSE),FZ94),1,0),0)</f>
        <v>0</v>
      </c>
      <c r="GH94" s="108">
        <f>IFERROR(IF(EXACT(VLOOKUP(FZ94,OFERTA_0,2,FALSE),GA94),1,0),0)</f>
        <v>0</v>
      </c>
      <c r="GI94" s="108">
        <f>IFERROR(IF(EXACT(VLOOKUP(FZ94,OFERTA_0,3,FALSE),GB94),1,0),0)</f>
        <v>0</v>
      </c>
      <c r="GJ94" s="108">
        <f>IFERROR(IF(EXACT(VLOOKUP(FZ94,OFERTA_0,4,FALSE),GC94),1,0),0)</f>
        <v>0</v>
      </c>
      <c r="GK94" s="108">
        <f t="shared" ref="GK94:GL97" si="843">IFERROR(IF(GD94&lt;=0,0,1),0)</f>
        <v>0</v>
      </c>
      <c r="GL94" s="108">
        <f t="shared" si="843"/>
        <v>0</v>
      </c>
      <c r="GM94" s="108">
        <f t="shared" ref="GM94:GM97" si="844">PRODUCT(GG94:GL94)</f>
        <v>0</v>
      </c>
      <c r="GN94" s="109">
        <f t="shared" ref="GN94:GN97" si="845">ROUND(GE94,0)</f>
        <v>0</v>
      </c>
      <c r="GO94" s="110">
        <f t="shared" ref="GO94:GO97" si="846">GE94-GN94</f>
        <v>0</v>
      </c>
      <c r="GR94" s="358"/>
      <c r="GS94" s="358"/>
      <c r="GT94" s="359"/>
      <c r="GU94" s="339"/>
      <c r="GV94" s="360"/>
      <c r="GW94" s="361"/>
      <c r="GX94" s="362"/>
      <c r="GY94" s="338"/>
      <c r="GZ94" s="335">
        <f t="shared" ref="GZ94:GZ97" si="847">IFERROR(IF(EXACT(VLOOKUP(GS94,OFERTA_0,1,FALSE),GS94),1,0),0)</f>
        <v>0</v>
      </c>
      <c r="HA94" s="108">
        <f>IFERROR(IF(EXACT(VLOOKUP(GS94,OFERTA_0,2,FALSE),GT94),1,0),0)</f>
        <v>0</v>
      </c>
      <c r="HB94" s="108">
        <f>IFERROR(IF(EXACT(VLOOKUP(GS94,OFERTA_0,3,FALSE),GU94),1,0),0)</f>
        <v>0</v>
      </c>
      <c r="HC94" s="108">
        <f>IFERROR(IF(EXACT(VLOOKUP(GS94,OFERTA_0,4,FALSE),GV94),1,0),0)</f>
        <v>0</v>
      </c>
      <c r="HD94" s="108">
        <f t="shared" ref="HD94:HE97" si="848">IFERROR(IF(GW94&lt;=0,0,1),0)</f>
        <v>0</v>
      </c>
      <c r="HE94" s="108">
        <f t="shared" si="848"/>
        <v>0</v>
      </c>
      <c r="HF94" s="108">
        <f t="shared" ref="HF94:HF97" si="849">PRODUCT(GZ94:HE94)</f>
        <v>0</v>
      </c>
      <c r="HG94" s="109">
        <f t="shared" ref="HG94:HG97" si="850">ROUND(GX94,0)</f>
        <v>0</v>
      </c>
      <c r="HH94" s="110">
        <f t="shared" ref="HH94:HH97" si="851">GX94-HG94</f>
        <v>0</v>
      </c>
      <c r="HK94" s="358"/>
      <c r="HL94" s="358"/>
      <c r="HM94" s="359"/>
      <c r="HN94" s="339"/>
      <c r="HO94" s="360"/>
      <c r="HP94" s="361"/>
      <c r="HQ94" s="362"/>
      <c r="HR94" s="338"/>
      <c r="HS94" s="335">
        <f t="shared" ref="HS94:HS97" si="852">IFERROR(IF(EXACT(VLOOKUP(HL94,OFERTA_0,1,FALSE),HL94),1,0),0)</f>
        <v>0</v>
      </c>
      <c r="HT94" s="108">
        <f>IFERROR(IF(EXACT(VLOOKUP(HL94,OFERTA_0,2,FALSE),HM94),1,0),0)</f>
        <v>0</v>
      </c>
      <c r="HU94" s="108">
        <f>IFERROR(IF(EXACT(VLOOKUP(HL94,OFERTA_0,3,FALSE),HN94),1,0),0)</f>
        <v>0</v>
      </c>
      <c r="HV94" s="108">
        <f>IFERROR(IF(EXACT(VLOOKUP(HL94,OFERTA_0,4,FALSE),HO94),1,0),0)</f>
        <v>0</v>
      </c>
      <c r="HW94" s="108">
        <f t="shared" ref="HW94:HX97" si="853">IFERROR(IF(HP94&lt;=0,0,1),0)</f>
        <v>0</v>
      </c>
      <c r="HX94" s="108">
        <f t="shared" si="853"/>
        <v>0</v>
      </c>
      <c r="HY94" s="108">
        <f t="shared" ref="HY94:HY97" si="854">PRODUCT(HS94:HX94)</f>
        <v>0</v>
      </c>
      <c r="HZ94" s="109">
        <f t="shared" ref="HZ94:HZ97" si="855">ROUND(HQ94,0)</f>
        <v>0</v>
      </c>
      <c r="IA94" s="110">
        <f t="shared" ref="IA94:IA97" si="856">HQ94-HZ94</f>
        <v>0</v>
      </c>
      <c r="ID94" s="358"/>
      <c r="IE94" s="358"/>
      <c r="IF94" s="359"/>
      <c r="IG94" s="339"/>
      <c r="IH94" s="360"/>
      <c r="II94" s="361"/>
      <c r="IJ94" s="362"/>
      <c r="IK94" s="338"/>
      <c r="IL94" s="335">
        <f t="shared" ref="IL94:IL97" si="857">IFERROR(IF(EXACT(VLOOKUP(IE94,OFERTA_0,1,FALSE),IE94),1,0),0)</f>
        <v>0</v>
      </c>
      <c r="IM94" s="108">
        <f>IFERROR(IF(EXACT(VLOOKUP(IE94,OFERTA_0,2,FALSE),IF94),1,0),0)</f>
        <v>0</v>
      </c>
      <c r="IN94" s="108">
        <f>IFERROR(IF(EXACT(VLOOKUP(IE94,OFERTA_0,3,FALSE),IG94),1,0),0)</f>
        <v>0</v>
      </c>
      <c r="IO94" s="108">
        <f>IFERROR(IF(EXACT(VLOOKUP(IE94,OFERTA_0,4,FALSE),IH94),1,0),0)</f>
        <v>0</v>
      </c>
      <c r="IP94" s="108">
        <f t="shared" ref="IP94:IQ97" si="858">IFERROR(IF(II94&lt;=0,0,1),0)</f>
        <v>0</v>
      </c>
      <c r="IQ94" s="108">
        <f t="shared" si="858"/>
        <v>0</v>
      </c>
      <c r="IR94" s="108">
        <f t="shared" ref="IR94:IR97" si="859">PRODUCT(IL94:IQ94)</f>
        <v>0</v>
      </c>
      <c r="IS94" s="109">
        <f t="shared" ref="IS94:IS97" si="860">ROUND(IJ94,0)</f>
        <v>0</v>
      </c>
      <c r="IT94" s="110">
        <f t="shared" ref="IT94:IT97" si="861">IJ94-IS94</f>
        <v>0</v>
      </c>
      <c r="IV94" s="358"/>
      <c r="IW94" s="358"/>
      <c r="IX94" s="359"/>
      <c r="IY94" s="339"/>
      <c r="IZ94" s="360"/>
      <c r="JA94" s="361"/>
      <c r="JB94" s="362"/>
      <c r="JC94" s="338"/>
      <c r="JD94" s="338"/>
      <c r="JE94" s="335">
        <f t="shared" ref="JE94:JE97" si="862">IFERROR(IF(EXACT(VLOOKUP(IX94,OFERTA_0,1,FALSE),IX94),1,0),0)</f>
        <v>0</v>
      </c>
      <c r="JF94" s="108">
        <f>IFERROR(IF(EXACT(VLOOKUP(IX94,OFERTA_0,2,FALSE),IY94),1,0),0)</f>
        <v>0</v>
      </c>
      <c r="JG94" s="108">
        <f>IFERROR(IF(EXACT(VLOOKUP(IX94,OFERTA_0,3,FALSE),IZ94),1,0),0)</f>
        <v>0</v>
      </c>
      <c r="JH94" s="108">
        <f>IFERROR(IF(EXACT(VLOOKUP(IX94,OFERTA_0,4,FALSE),JA94),1,0),0)</f>
        <v>0</v>
      </c>
      <c r="JI94" s="108">
        <f t="shared" ref="JI94:JJ97" si="863">IFERROR(IF(JB94&lt;=0,0,1),0)</f>
        <v>0</v>
      </c>
      <c r="JJ94" s="108">
        <f t="shared" si="863"/>
        <v>0</v>
      </c>
      <c r="JK94" s="108">
        <f t="shared" ref="JK94:JK97" si="864">PRODUCT(JE94:JJ94)</f>
        <v>0</v>
      </c>
      <c r="JL94" s="109">
        <f t="shared" ref="JL94:JL97" si="865">ROUND(JC94,0)</f>
        <v>0</v>
      </c>
      <c r="JM94" s="110">
        <f t="shared" ref="JM94:JM97" si="866">JC94-JL94</f>
        <v>0</v>
      </c>
    </row>
    <row r="95" spans="2:273" hidden="1" x14ac:dyDescent="0.25">
      <c r="B95" s="358"/>
      <c r="C95" s="358"/>
      <c r="D95" s="359"/>
      <c r="E95" s="339"/>
      <c r="F95" s="439"/>
      <c r="G95" s="361"/>
      <c r="H95" s="361"/>
      <c r="I95" s="361"/>
      <c r="J95" s="362"/>
      <c r="K95" s="338"/>
      <c r="N95" s="358"/>
      <c r="O95" s="358"/>
      <c r="P95" s="359"/>
      <c r="Q95" s="339"/>
      <c r="R95" s="439"/>
      <c r="S95" s="361"/>
      <c r="T95" s="361"/>
      <c r="U95" s="361"/>
      <c r="V95" s="362"/>
      <c r="W95" s="338"/>
      <c r="X95" s="335">
        <f t="shared" si="802"/>
        <v>0</v>
      </c>
      <c r="Y95" s="335"/>
      <c r="Z95" s="335"/>
      <c r="AA95" s="108">
        <f>IFERROR(IF(EXACT(VLOOKUP(O95,OFERTA_0,2,FALSE),P95),1,0),0)</f>
        <v>0</v>
      </c>
      <c r="AB95" s="108"/>
      <c r="AC95" s="108">
        <f>IFERROR(IF(EXACT(VLOOKUP(O95,OFERTA_0,3,FALSE),Q95),1,0),0)</f>
        <v>0</v>
      </c>
      <c r="AD95" s="108">
        <f>IFERROR(IF(EXACT(VLOOKUP(O95,OFERTA_0,4,FALSE),R95),1,0),0)</f>
        <v>0</v>
      </c>
      <c r="AE95" s="108">
        <f>IFERROR(IF(S95&lt;=0,0,1),0)</f>
        <v>0</v>
      </c>
      <c r="AF95" s="108">
        <f t="shared" si="803"/>
        <v>0</v>
      </c>
      <c r="AG95" s="108">
        <f t="shared" si="804"/>
        <v>0</v>
      </c>
      <c r="AH95" s="109">
        <f t="shared" si="805"/>
        <v>0</v>
      </c>
      <c r="AI95" s="110">
        <f t="shared" si="806"/>
        <v>0</v>
      </c>
      <c r="AL95" s="358"/>
      <c r="AM95" s="358"/>
      <c r="AN95" s="359"/>
      <c r="AO95" s="339"/>
      <c r="AP95" s="439"/>
      <c r="AQ95" s="361"/>
      <c r="AR95" s="361"/>
      <c r="AS95" s="361"/>
      <c r="AT95" s="362"/>
      <c r="AU95" s="338"/>
      <c r="AV95" s="335">
        <f t="shared" si="807"/>
        <v>0</v>
      </c>
      <c r="AW95" s="335"/>
      <c r="AX95" s="335"/>
      <c r="AY95" s="335"/>
      <c r="AZ95" s="108">
        <f>IFERROR(IF(EXACT(VLOOKUP(AM95,OFERTA_0,2,FALSE),AN95),1,0),0)</f>
        <v>0</v>
      </c>
      <c r="BA95" s="108">
        <f>IFERROR(IF(EXACT(VLOOKUP(AM95,OFERTA_0,3,FALSE),AO95),1,0),0)</f>
        <v>0</v>
      </c>
      <c r="BB95" s="108">
        <f>IFERROR(IF(EXACT(VLOOKUP(AM95,OFERTA_0,4,FALSE),AP95),1,0),0)</f>
        <v>0</v>
      </c>
      <c r="BC95" s="108">
        <f>IFERROR(IF(AQ95&lt;=0,0,1),0)</f>
        <v>0</v>
      </c>
      <c r="BD95" s="108">
        <f t="shared" si="808"/>
        <v>0</v>
      </c>
      <c r="BE95" s="108">
        <f t="shared" si="809"/>
        <v>0</v>
      </c>
      <c r="BF95" s="109">
        <f t="shared" si="810"/>
        <v>0</v>
      </c>
      <c r="BG95" s="110">
        <f t="shared" si="811"/>
        <v>0</v>
      </c>
      <c r="BJ95" s="358"/>
      <c r="BK95" s="358"/>
      <c r="BL95" s="359"/>
      <c r="BM95" s="339"/>
      <c r="BN95" s="439"/>
      <c r="BO95" s="368"/>
      <c r="BP95" s="368"/>
      <c r="BQ95" s="368"/>
      <c r="BR95" s="369"/>
      <c r="BS95" s="338"/>
      <c r="BT95" s="335">
        <f t="shared" si="812"/>
        <v>0</v>
      </c>
      <c r="BU95" s="335"/>
      <c r="BV95" s="335"/>
      <c r="BW95" s="335"/>
      <c r="BX95" s="108">
        <f>IFERROR(IF(EXACT(VLOOKUP(BK95,OFERTA_0,2,FALSE),BL95),1,0),0)</f>
        <v>0</v>
      </c>
      <c r="BY95" s="108">
        <f>IFERROR(IF(EXACT(VLOOKUP(BK95,OFERTA_0,3,FALSE),BM95),1,0),0)</f>
        <v>0</v>
      </c>
      <c r="BZ95" s="108">
        <f>IFERROR(IF(EXACT(VLOOKUP(BK95,OFERTA_0,4,FALSE),BN95),1,0),0)</f>
        <v>0</v>
      </c>
      <c r="CA95" s="108">
        <f>IFERROR(IF(BO95&lt;=0,0,1),0)</f>
        <v>0</v>
      </c>
      <c r="CB95" s="108">
        <f t="shared" si="813"/>
        <v>0</v>
      </c>
      <c r="CC95" s="108">
        <f t="shared" si="814"/>
        <v>0</v>
      </c>
      <c r="CD95" s="109">
        <f t="shared" si="815"/>
        <v>0</v>
      </c>
      <c r="CE95" s="110">
        <f t="shared" si="816"/>
        <v>0</v>
      </c>
      <c r="CH95" s="358"/>
      <c r="CI95" s="358"/>
      <c r="CJ95" s="359"/>
      <c r="CK95" s="339"/>
      <c r="CL95" s="360"/>
      <c r="CM95" s="361"/>
      <c r="CN95" s="362"/>
      <c r="CO95" s="338"/>
      <c r="CP95" s="335">
        <f t="shared" si="817"/>
        <v>0</v>
      </c>
      <c r="CQ95" s="108">
        <f>IFERROR(IF(EXACT(VLOOKUP(CI95,OFERTA_0,2,FALSE),CJ95),1,0),0)</f>
        <v>0</v>
      </c>
      <c r="CR95" s="108">
        <f>IFERROR(IF(EXACT(VLOOKUP(CI95,OFERTA_0,3,FALSE),CK95),1,0),0)</f>
        <v>0</v>
      </c>
      <c r="CS95" s="108">
        <f>IFERROR(IF(EXACT(VLOOKUP(CI95,OFERTA_0,4,FALSE),CL95),1,0),0)</f>
        <v>0</v>
      </c>
      <c r="CT95" s="108">
        <f t="shared" si="818"/>
        <v>0</v>
      </c>
      <c r="CU95" s="108">
        <f t="shared" si="818"/>
        <v>0</v>
      </c>
      <c r="CV95" s="108">
        <f t="shared" si="819"/>
        <v>0</v>
      </c>
      <c r="CW95" s="109">
        <f t="shared" si="820"/>
        <v>0</v>
      </c>
      <c r="CX95" s="110">
        <f t="shared" si="821"/>
        <v>0</v>
      </c>
      <c r="DA95" s="358"/>
      <c r="DB95" s="358"/>
      <c r="DC95" s="359"/>
      <c r="DD95" s="339"/>
      <c r="DE95" s="360"/>
      <c r="DF95" s="361"/>
      <c r="DG95" s="362"/>
      <c r="DH95" s="338"/>
      <c r="DI95" s="335">
        <f t="shared" si="822"/>
        <v>0</v>
      </c>
      <c r="DJ95" s="108">
        <f>IFERROR(IF(EXACT(VLOOKUP(DB95,OFERTA_0,2,FALSE),DC95),1,0),0)</f>
        <v>0</v>
      </c>
      <c r="DK95" s="108">
        <f>IFERROR(IF(EXACT(VLOOKUP(DB95,OFERTA_0,3,FALSE),DD95),1,0),0)</f>
        <v>0</v>
      </c>
      <c r="DL95" s="108">
        <f>IFERROR(IF(EXACT(VLOOKUP(DB95,OFERTA_0,4,FALSE),DE95),1,0),0)</f>
        <v>0</v>
      </c>
      <c r="DM95" s="108">
        <f t="shared" si="823"/>
        <v>0</v>
      </c>
      <c r="DN95" s="108">
        <f t="shared" si="823"/>
        <v>0</v>
      </c>
      <c r="DO95" s="108">
        <f t="shared" si="824"/>
        <v>0</v>
      </c>
      <c r="DP95" s="109">
        <f t="shared" si="825"/>
        <v>0</v>
      </c>
      <c r="DQ95" s="110">
        <f t="shared" si="826"/>
        <v>0</v>
      </c>
      <c r="DT95" s="358"/>
      <c r="DU95" s="358"/>
      <c r="DV95" s="359"/>
      <c r="DW95" s="339"/>
      <c r="DX95" s="360"/>
      <c r="DY95" s="361"/>
      <c r="DZ95" s="362"/>
      <c r="EA95" s="338"/>
      <c r="EB95" s="335">
        <f t="shared" si="827"/>
        <v>0</v>
      </c>
      <c r="EC95" s="108">
        <f>IFERROR(IF(EXACT(VLOOKUP(DU95,OFERTA_0,2,FALSE),DV95),1,0),0)</f>
        <v>0</v>
      </c>
      <c r="ED95" s="108">
        <f>IFERROR(IF(EXACT(VLOOKUP(DU95,OFERTA_0,3,FALSE),DW95),1,0),0)</f>
        <v>0</v>
      </c>
      <c r="EE95" s="108">
        <f>IFERROR(IF(EXACT(VLOOKUP(DU95,OFERTA_0,4,FALSE),DX95),1,0),0)</f>
        <v>0</v>
      </c>
      <c r="EF95" s="108">
        <f t="shared" si="828"/>
        <v>0</v>
      </c>
      <c r="EG95" s="108">
        <f t="shared" si="828"/>
        <v>0</v>
      </c>
      <c r="EH95" s="108">
        <f t="shared" si="829"/>
        <v>0</v>
      </c>
      <c r="EI95" s="109">
        <f t="shared" si="830"/>
        <v>0</v>
      </c>
      <c r="EJ95" s="110">
        <f t="shared" si="831"/>
        <v>0</v>
      </c>
      <c r="EM95" s="358"/>
      <c r="EN95" s="358"/>
      <c r="EO95" s="359"/>
      <c r="EP95" s="339"/>
      <c r="EQ95" s="360"/>
      <c r="ER95" s="361"/>
      <c r="ES95" s="362"/>
      <c r="ET95" s="338"/>
      <c r="EU95" s="335">
        <f t="shared" si="832"/>
        <v>0</v>
      </c>
      <c r="EV95" s="108">
        <f>IFERROR(IF(EXACT(VLOOKUP(EN95,OFERTA_0,2,FALSE),EO95),1,0),0)</f>
        <v>0</v>
      </c>
      <c r="EW95" s="108">
        <f>IFERROR(IF(EXACT(VLOOKUP(EN95,OFERTA_0,3,FALSE),EP95),1,0),0)</f>
        <v>0</v>
      </c>
      <c r="EX95" s="108">
        <f>IFERROR(IF(EXACT(VLOOKUP(EN95,OFERTA_0,4,FALSE),EQ95),1,0),0)</f>
        <v>0</v>
      </c>
      <c r="EY95" s="108">
        <f t="shared" si="833"/>
        <v>0</v>
      </c>
      <c r="EZ95" s="108">
        <f t="shared" si="833"/>
        <v>0</v>
      </c>
      <c r="FA95" s="108">
        <f t="shared" si="834"/>
        <v>0</v>
      </c>
      <c r="FB95" s="109">
        <f t="shared" si="835"/>
        <v>0</v>
      </c>
      <c r="FC95" s="110">
        <f t="shared" si="836"/>
        <v>0</v>
      </c>
      <c r="FF95" s="358"/>
      <c r="FG95" s="358"/>
      <c r="FH95" s="359"/>
      <c r="FI95" s="339"/>
      <c r="FJ95" s="360"/>
      <c r="FK95" s="361"/>
      <c r="FL95" s="362"/>
      <c r="FM95" s="338"/>
      <c r="FN95" s="335">
        <f t="shared" si="837"/>
        <v>0</v>
      </c>
      <c r="FO95" s="108">
        <f>IFERROR(IF(EXACT(VLOOKUP(FG95,OFERTA_0,2,FALSE),FH95),1,0),0)</f>
        <v>0</v>
      </c>
      <c r="FP95" s="108">
        <f>IFERROR(IF(EXACT(VLOOKUP(FG95,OFERTA_0,3,FALSE),FI95),1,0),0)</f>
        <v>0</v>
      </c>
      <c r="FQ95" s="108">
        <f>IFERROR(IF(EXACT(VLOOKUP(FG95,OFERTA_0,4,FALSE),FJ95),1,0),0)</f>
        <v>0</v>
      </c>
      <c r="FR95" s="108">
        <f t="shared" si="838"/>
        <v>0</v>
      </c>
      <c r="FS95" s="108">
        <f t="shared" si="838"/>
        <v>0</v>
      </c>
      <c r="FT95" s="108">
        <f t="shared" si="839"/>
        <v>0</v>
      </c>
      <c r="FU95" s="109">
        <f t="shared" si="840"/>
        <v>0</v>
      </c>
      <c r="FV95" s="110">
        <f t="shared" si="841"/>
        <v>0</v>
      </c>
      <c r="FY95" s="358"/>
      <c r="FZ95" s="358"/>
      <c r="GA95" s="359"/>
      <c r="GB95" s="339"/>
      <c r="GC95" s="360"/>
      <c r="GD95" s="361"/>
      <c r="GE95" s="362"/>
      <c r="GF95" s="338"/>
      <c r="GG95" s="335">
        <f t="shared" si="842"/>
        <v>0</v>
      </c>
      <c r="GH95" s="108">
        <f>IFERROR(IF(EXACT(VLOOKUP(FZ95,OFERTA_0,2,FALSE),GA95),1,0),0)</f>
        <v>0</v>
      </c>
      <c r="GI95" s="108">
        <f>IFERROR(IF(EXACT(VLOOKUP(FZ95,OFERTA_0,3,FALSE),GB95),1,0),0)</f>
        <v>0</v>
      </c>
      <c r="GJ95" s="108">
        <f>IFERROR(IF(EXACT(VLOOKUP(FZ95,OFERTA_0,4,FALSE),GC95),1,0),0)</f>
        <v>0</v>
      </c>
      <c r="GK95" s="108">
        <f t="shared" si="843"/>
        <v>0</v>
      </c>
      <c r="GL95" s="108">
        <f t="shared" si="843"/>
        <v>0</v>
      </c>
      <c r="GM95" s="108">
        <f t="shared" si="844"/>
        <v>0</v>
      </c>
      <c r="GN95" s="109">
        <f t="shared" si="845"/>
        <v>0</v>
      </c>
      <c r="GO95" s="110">
        <f t="shared" si="846"/>
        <v>0</v>
      </c>
      <c r="GR95" s="358"/>
      <c r="GS95" s="358"/>
      <c r="GT95" s="359"/>
      <c r="GU95" s="339"/>
      <c r="GV95" s="360"/>
      <c r="GW95" s="361"/>
      <c r="GX95" s="362"/>
      <c r="GY95" s="338"/>
      <c r="GZ95" s="335">
        <f t="shared" si="847"/>
        <v>0</v>
      </c>
      <c r="HA95" s="108">
        <f>IFERROR(IF(EXACT(VLOOKUP(GS95,OFERTA_0,2,FALSE),GT95),1,0),0)</f>
        <v>0</v>
      </c>
      <c r="HB95" s="108">
        <f>IFERROR(IF(EXACT(VLOOKUP(GS95,OFERTA_0,3,FALSE),GU95),1,0),0)</f>
        <v>0</v>
      </c>
      <c r="HC95" s="108">
        <f>IFERROR(IF(EXACT(VLOOKUP(GS95,OFERTA_0,4,FALSE),GV95),1,0),0)</f>
        <v>0</v>
      </c>
      <c r="HD95" s="108">
        <f t="shared" si="848"/>
        <v>0</v>
      </c>
      <c r="HE95" s="108">
        <f t="shared" si="848"/>
        <v>0</v>
      </c>
      <c r="HF95" s="108">
        <f t="shared" si="849"/>
        <v>0</v>
      </c>
      <c r="HG95" s="109">
        <f t="shared" si="850"/>
        <v>0</v>
      </c>
      <c r="HH95" s="110">
        <f t="shared" si="851"/>
        <v>0</v>
      </c>
      <c r="HK95" s="358"/>
      <c r="HL95" s="358"/>
      <c r="HM95" s="359"/>
      <c r="HN95" s="339"/>
      <c r="HO95" s="360"/>
      <c r="HP95" s="361"/>
      <c r="HQ95" s="362"/>
      <c r="HR95" s="338"/>
      <c r="HS95" s="335">
        <f t="shared" si="852"/>
        <v>0</v>
      </c>
      <c r="HT95" s="108">
        <f>IFERROR(IF(EXACT(VLOOKUP(HL95,OFERTA_0,2,FALSE),HM95),1,0),0)</f>
        <v>0</v>
      </c>
      <c r="HU95" s="108">
        <f>IFERROR(IF(EXACT(VLOOKUP(HL95,OFERTA_0,3,FALSE),HN95),1,0),0)</f>
        <v>0</v>
      </c>
      <c r="HV95" s="108">
        <f>IFERROR(IF(EXACT(VLOOKUP(HL95,OFERTA_0,4,FALSE),HO95),1,0),0)</f>
        <v>0</v>
      </c>
      <c r="HW95" s="108">
        <f t="shared" si="853"/>
        <v>0</v>
      </c>
      <c r="HX95" s="108">
        <f t="shared" si="853"/>
        <v>0</v>
      </c>
      <c r="HY95" s="108">
        <f t="shared" si="854"/>
        <v>0</v>
      </c>
      <c r="HZ95" s="109">
        <f t="shared" si="855"/>
        <v>0</v>
      </c>
      <c r="IA95" s="110">
        <f t="shared" si="856"/>
        <v>0</v>
      </c>
      <c r="ID95" s="358"/>
      <c r="IE95" s="358"/>
      <c r="IF95" s="359"/>
      <c r="IG95" s="339"/>
      <c r="IH95" s="360"/>
      <c r="II95" s="361"/>
      <c r="IJ95" s="362"/>
      <c r="IK95" s="338"/>
      <c r="IL95" s="335">
        <f t="shared" si="857"/>
        <v>0</v>
      </c>
      <c r="IM95" s="108">
        <f>IFERROR(IF(EXACT(VLOOKUP(IE95,OFERTA_0,2,FALSE),IF95),1,0),0)</f>
        <v>0</v>
      </c>
      <c r="IN95" s="108">
        <f>IFERROR(IF(EXACT(VLOOKUP(IE95,OFERTA_0,3,FALSE),IG95),1,0),0)</f>
        <v>0</v>
      </c>
      <c r="IO95" s="108">
        <f>IFERROR(IF(EXACT(VLOOKUP(IE95,OFERTA_0,4,FALSE),IH95),1,0),0)</f>
        <v>0</v>
      </c>
      <c r="IP95" s="108">
        <f t="shared" si="858"/>
        <v>0</v>
      </c>
      <c r="IQ95" s="108">
        <f t="shared" si="858"/>
        <v>0</v>
      </c>
      <c r="IR95" s="108">
        <f t="shared" si="859"/>
        <v>0</v>
      </c>
      <c r="IS95" s="109">
        <f t="shared" si="860"/>
        <v>0</v>
      </c>
      <c r="IT95" s="110">
        <f t="shared" si="861"/>
        <v>0</v>
      </c>
      <c r="IV95" s="358"/>
      <c r="IW95" s="358"/>
      <c r="IX95" s="359"/>
      <c r="IY95" s="339"/>
      <c r="IZ95" s="360"/>
      <c r="JA95" s="361"/>
      <c r="JB95" s="362"/>
      <c r="JC95" s="338"/>
      <c r="JD95" s="338"/>
      <c r="JE95" s="335">
        <f t="shared" si="862"/>
        <v>0</v>
      </c>
      <c r="JF95" s="108">
        <f>IFERROR(IF(EXACT(VLOOKUP(IX95,OFERTA_0,2,FALSE),IY95),1,0),0)</f>
        <v>0</v>
      </c>
      <c r="JG95" s="108">
        <f>IFERROR(IF(EXACT(VLOOKUP(IX95,OFERTA_0,3,FALSE),IZ95),1,0),0)</f>
        <v>0</v>
      </c>
      <c r="JH95" s="108">
        <f>IFERROR(IF(EXACT(VLOOKUP(IX95,OFERTA_0,4,FALSE),JA95),1,0),0)</f>
        <v>0</v>
      </c>
      <c r="JI95" s="108">
        <f t="shared" si="863"/>
        <v>0</v>
      </c>
      <c r="JJ95" s="108">
        <f t="shared" si="863"/>
        <v>0</v>
      </c>
      <c r="JK95" s="108">
        <f t="shared" si="864"/>
        <v>0</v>
      </c>
      <c r="JL95" s="109">
        <f t="shared" si="865"/>
        <v>0</v>
      </c>
      <c r="JM95" s="110">
        <f t="shared" si="866"/>
        <v>0</v>
      </c>
    </row>
    <row r="96" spans="2:273" hidden="1" x14ac:dyDescent="0.25">
      <c r="B96" s="358"/>
      <c r="C96" s="358"/>
      <c r="D96" s="359"/>
      <c r="E96" s="339"/>
      <c r="F96" s="439"/>
      <c r="G96" s="361"/>
      <c r="H96" s="361"/>
      <c r="I96" s="361"/>
      <c r="J96" s="362"/>
      <c r="K96" s="338"/>
      <c r="N96" s="358"/>
      <c r="O96" s="358"/>
      <c r="P96" s="359"/>
      <c r="Q96" s="339"/>
      <c r="R96" s="439"/>
      <c r="S96" s="361"/>
      <c r="T96" s="361"/>
      <c r="U96" s="361"/>
      <c r="V96" s="362"/>
      <c r="W96" s="338"/>
      <c r="X96" s="335">
        <f t="shared" si="802"/>
        <v>0</v>
      </c>
      <c r="Y96" s="335"/>
      <c r="Z96" s="335"/>
      <c r="AA96" s="108">
        <f>IFERROR(IF(EXACT(VLOOKUP(O96,OFERTA_0,2,FALSE),P96),1,0),0)</f>
        <v>0</v>
      </c>
      <c r="AB96" s="108"/>
      <c r="AC96" s="108">
        <f>IFERROR(IF(EXACT(VLOOKUP(O96,OFERTA_0,3,FALSE),Q96),1,0),0)</f>
        <v>0</v>
      </c>
      <c r="AD96" s="108">
        <f>IFERROR(IF(EXACT(VLOOKUP(O96,OFERTA_0,4,FALSE),R96),1,0),0)</f>
        <v>0</v>
      </c>
      <c r="AE96" s="108">
        <f>IFERROR(IF(S96&lt;=0,0,1),0)</f>
        <v>0</v>
      </c>
      <c r="AF96" s="108">
        <f t="shared" si="803"/>
        <v>0</v>
      </c>
      <c r="AG96" s="108">
        <f t="shared" si="804"/>
        <v>0</v>
      </c>
      <c r="AH96" s="109">
        <f t="shared" si="805"/>
        <v>0</v>
      </c>
      <c r="AI96" s="110">
        <f t="shared" si="806"/>
        <v>0</v>
      </c>
      <c r="AL96" s="358"/>
      <c r="AM96" s="358"/>
      <c r="AN96" s="359"/>
      <c r="AO96" s="339"/>
      <c r="AP96" s="439"/>
      <c r="AQ96" s="361"/>
      <c r="AR96" s="361"/>
      <c r="AS96" s="361"/>
      <c r="AT96" s="362"/>
      <c r="AU96" s="338"/>
      <c r="AV96" s="335">
        <f t="shared" si="807"/>
        <v>0</v>
      </c>
      <c r="AW96" s="335"/>
      <c r="AX96" s="335"/>
      <c r="AY96" s="335"/>
      <c r="AZ96" s="108">
        <f>IFERROR(IF(EXACT(VLOOKUP(AM96,OFERTA_0,2,FALSE),AN96),1,0),0)</f>
        <v>0</v>
      </c>
      <c r="BA96" s="108">
        <f>IFERROR(IF(EXACT(VLOOKUP(AM96,OFERTA_0,3,FALSE),AO96),1,0),0)</f>
        <v>0</v>
      </c>
      <c r="BB96" s="108">
        <f>IFERROR(IF(EXACT(VLOOKUP(AM96,OFERTA_0,4,FALSE),AP96),1,0),0)</f>
        <v>0</v>
      </c>
      <c r="BC96" s="108">
        <f>IFERROR(IF(AQ96&lt;=0,0,1),0)</f>
        <v>0</v>
      </c>
      <c r="BD96" s="108">
        <f t="shared" si="808"/>
        <v>0</v>
      </c>
      <c r="BE96" s="108">
        <f t="shared" si="809"/>
        <v>0</v>
      </c>
      <c r="BF96" s="109">
        <f t="shared" si="810"/>
        <v>0</v>
      </c>
      <c r="BG96" s="110">
        <f t="shared" si="811"/>
        <v>0</v>
      </c>
      <c r="BJ96" s="358"/>
      <c r="BK96" s="358"/>
      <c r="BL96" s="359"/>
      <c r="BM96" s="339"/>
      <c r="BN96" s="439"/>
      <c r="BO96" s="368"/>
      <c r="BP96" s="368"/>
      <c r="BQ96" s="368"/>
      <c r="BR96" s="369"/>
      <c r="BS96" s="338"/>
      <c r="BT96" s="335">
        <f t="shared" si="812"/>
        <v>0</v>
      </c>
      <c r="BU96" s="335"/>
      <c r="BV96" s="335"/>
      <c r="BW96" s="335"/>
      <c r="BX96" s="108">
        <f>IFERROR(IF(EXACT(VLOOKUP(BK96,OFERTA_0,2,FALSE),BL96),1,0),0)</f>
        <v>0</v>
      </c>
      <c r="BY96" s="108">
        <f>IFERROR(IF(EXACT(VLOOKUP(BK96,OFERTA_0,3,FALSE),BM96),1,0),0)</f>
        <v>0</v>
      </c>
      <c r="BZ96" s="108">
        <f>IFERROR(IF(EXACT(VLOOKUP(BK96,OFERTA_0,4,FALSE),BN96),1,0),0)</f>
        <v>0</v>
      </c>
      <c r="CA96" s="108">
        <f>IFERROR(IF(BO96&lt;=0,0,1),0)</f>
        <v>0</v>
      </c>
      <c r="CB96" s="108">
        <f t="shared" si="813"/>
        <v>0</v>
      </c>
      <c r="CC96" s="108">
        <f t="shared" si="814"/>
        <v>0</v>
      </c>
      <c r="CD96" s="109">
        <f t="shared" si="815"/>
        <v>0</v>
      </c>
      <c r="CE96" s="110">
        <f t="shared" si="816"/>
        <v>0</v>
      </c>
      <c r="CH96" s="358"/>
      <c r="CI96" s="358"/>
      <c r="CJ96" s="359"/>
      <c r="CK96" s="339"/>
      <c r="CL96" s="360"/>
      <c r="CM96" s="361"/>
      <c r="CN96" s="362"/>
      <c r="CO96" s="338"/>
      <c r="CP96" s="335">
        <f t="shared" si="817"/>
        <v>0</v>
      </c>
      <c r="CQ96" s="108">
        <f>IFERROR(IF(EXACT(VLOOKUP(CI96,OFERTA_0,2,FALSE),CJ96),1,0),0)</f>
        <v>0</v>
      </c>
      <c r="CR96" s="108">
        <f>IFERROR(IF(EXACT(VLOOKUP(CI96,OFERTA_0,3,FALSE),CK96),1,0),0)</f>
        <v>0</v>
      </c>
      <c r="CS96" s="108">
        <f>IFERROR(IF(EXACT(VLOOKUP(CI96,OFERTA_0,4,FALSE),CL96),1,0),0)</f>
        <v>0</v>
      </c>
      <c r="CT96" s="108">
        <f t="shared" si="818"/>
        <v>0</v>
      </c>
      <c r="CU96" s="108">
        <f t="shared" si="818"/>
        <v>0</v>
      </c>
      <c r="CV96" s="108">
        <f t="shared" si="819"/>
        <v>0</v>
      </c>
      <c r="CW96" s="109">
        <f t="shared" si="820"/>
        <v>0</v>
      </c>
      <c r="CX96" s="110">
        <f t="shared" si="821"/>
        <v>0</v>
      </c>
      <c r="DA96" s="358"/>
      <c r="DB96" s="358"/>
      <c r="DC96" s="359"/>
      <c r="DD96" s="339"/>
      <c r="DE96" s="360"/>
      <c r="DF96" s="361"/>
      <c r="DG96" s="362"/>
      <c r="DH96" s="338"/>
      <c r="DI96" s="335">
        <f t="shared" si="822"/>
        <v>0</v>
      </c>
      <c r="DJ96" s="108">
        <f>IFERROR(IF(EXACT(VLOOKUP(DB96,OFERTA_0,2,FALSE),DC96),1,0),0)</f>
        <v>0</v>
      </c>
      <c r="DK96" s="108">
        <f>IFERROR(IF(EXACT(VLOOKUP(DB96,OFERTA_0,3,FALSE),DD96),1,0),0)</f>
        <v>0</v>
      </c>
      <c r="DL96" s="108">
        <f>IFERROR(IF(EXACT(VLOOKUP(DB96,OFERTA_0,4,FALSE),DE96),1,0),0)</f>
        <v>0</v>
      </c>
      <c r="DM96" s="108">
        <f t="shared" si="823"/>
        <v>0</v>
      </c>
      <c r="DN96" s="108">
        <f t="shared" si="823"/>
        <v>0</v>
      </c>
      <c r="DO96" s="108">
        <f t="shared" si="824"/>
        <v>0</v>
      </c>
      <c r="DP96" s="109">
        <f t="shared" si="825"/>
        <v>0</v>
      </c>
      <c r="DQ96" s="110">
        <f t="shared" si="826"/>
        <v>0</v>
      </c>
      <c r="DT96" s="358"/>
      <c r="DU96" s="358"/>
      <c r="DV96" s="359"/>
      <c r="DW96" s="339"/>
      <c r="DX96" s="360"/>
      <c r="DY96" s="361"/>
      <c r="DZ96" s="362"/>
      <c r="EA96" s="338"/>
      <c r="EB96" s="335">
        <f t="shared" si="827"/>
        <v>0</v>
      </c>
      <c r="EC96" s="108">
        <f>IFERROR(IF(EXACT(VLOOKUP(DU96,OFERTA_0,2,FALSE),DV96),1,0),0)</f>
        <v>0</v>
      </c>
      <c r="ED96" s="108">
        <f>IFERROR(IF(EXACT(VLOOKUP(DU96,OFERTA_0,3,FALSE),DW96),1,0),0)</f>
        <v>0</v>
      </c>
      <c r="EE96" s="108">
        <f>IFERROR(IF(EXACT(VLOOKUP(DU96,OFERTA_0,4,FALSE),DX96),1,0),0)</f>
        <v>0</v>
      </c>
      <c r="EF96" s="108">
        <f t="shared" si="828"/>
        <v>0</v>
      </c>
      <c r="EG96" s="108">
        <f t="shared" si="828"/>
        <v>0</v>
      </c>
      <c r="EH96" s="108">
        <f t="shared" si="829"/>
        <v>0</v>
      </c>
      <c r="EI96" s="109">
        <f t="shared" si="830"/>
        <v>0</v>
      </c>
      <c r="EJ96" s="110">
        <f t="shared" si="831"/>
        <v>0</v>
      </c>
      <c r="EM96" s="358"/>
      <c r="EN96" s="358"/>
      <c r="EO96" s="359"/>
      <c r="EP96" s="339"/>
      <c r="EQ96" s="360"/>
      <c r="ER96" s="361"/>
      <c r="ES96" s="362"/>
      <c r="ET96" s="338"/>
      <c r="EU96" s="335">
        <f t="shared" si="832"/>
        <v>0</v>
      </c>
      <c r="EV96" s="108">
        <f>IFERROR(IF(EXACT(VLOOKUP(EN96,OFERTA_0,2,FALSE),EO96),1,0),0)</f>
        <v>0</v>
      </c>
      <c r="EW96" s="108">
        <f>IFERROR(IF(EXACT(VLOOKUP(EN96,OFERTA_0,3,FALSE),EP96),1,0),0)</f>
        <v>0</v>
      </c>
      <c r="EX96" s="108">
        <f>IFERROR(IF(EXACT(VLOOKUP(EN96,OFERTA_0,4,FALSE),EQ96),1,0),0)</f>
        <v>0</v>
      </c>
      <c r="EY96" s="108">
        <f t="shared" si="833"/>
        <v>0</v>
      </c>
      <c r="EZ96" s="108">
        <f t="shared" si="833"/>
        <v>0</v>
      </c>
      <c r="FA96" s="108">
        <f t="shared" si="834"/>
        <v>0</v>
      </c>
      <c r="FB96" s="109">
        <f t="shared" si="835"/>
        <v>0</v>
      </c>
      <c r="FC96" s="110">
        <f t="shared" si="836"/>
        <v>0</v>
      </c>
      <c r="FF96" s="358"/>
      <c r="FG96" s="358"/>
      <c r="FH96" s="359"/>
      <c r="FI96" s="339"/>
      <c r="FJ96" s="360"/>
      <c r="FK96" s="361"/>
      <c r="FL96" s="362"/>
      <c r="FM96" s="338"/>
      <c r="FN96" s="335">
        <f t="shared" si="837"/>
        <v>0</v>
      </c>
      <c r="FO96" s="108">
        <f>IFERROR(IF(EXACT(VLOOKUP(FG96,OFERTA_0,2,FALSE),FH96),1,0),0)</f>
        <v>0</v>
      </c>
      <c r="FP96" s="108">
        <f>IFERROR(IF(EXACT(VLOOKUP(FG96,OFERTA_0,3,FALSE),FI96),1,0),0)</f>
        <v>0</v>
      </c>
      <c r="FQ96" s="108">
        <f>IFERROR(IF(EXACT(VLOOKUP(FG96,OFERTA_0,4,FALSE),FJ96),1,0),0)</f>
        <v>0</v>
      </c>
      <c r="FR96" s="108">
        <f t="shared" si="838"/>
        <v>0</v>
      </c>
      <c r="FS96" s="108">
        <f t="shared" si="838"/>
        <v>0</v>
      </c>
      <c r="FT96" s="108">
        <f t="shared" si="839"/>
        <v>0</v>
      </c>
      <c r="FU96" s="109">
        <f t="shared" si="840"/>
        <v>0</v>
      </c>
      <c r="FV96" s="110">
        <f t="shared" si="841"/>
        <v>0</v>
      </c>
      <c r="FY96" s="358"/>
      <c r="FZ96" s="358"/>
      <c r="GA96" s="359"/>
      <c r="GB96" s="339"/>
      <c r="GC96" s="360"/>
      <c r="GD96" s="361"/>
      <c r="GE96" s="362"/>
      <c r="GF96" s="338"/>
      <c r="GG96" s="335">
        <f t="shared" si="842"/>
        <v>0</v>
      </c>
      <c r="GH96" s="108">
        <f>IFERROR(IF(EXACT(VLOOKUP(FZ96,OFERTA_0,2,FALSE),GA96),1,0),0)</f>
        <v>0</v>
      </c>
      <c r="GI96" s="108">
        <f>IFERROR(IF(EXACT(VLOOKUP(FZ96,OFERTA_0,3,FALSE),GB96),1,0),0)</f>
        <v>0</v>
      </c>
      <c r="GJ96" s="108">
        <f>IFERROR(IF(EXACT(VLOOKUP(FZ96,OFERTA_0,4,FALSE),GC96),1,0),0)</f>
        <v>0</v>
      </c>
      <c r="GK96" s="108">
        <f t="shared" si="843"/>
        <v>0</v>
      </c>
      <c r="GL96" s="108">
        <f t="shared" si="843"/>
        <v>0</v>
      </c>
      <c r="GM96" s="108">
        <f t="shared" si="844"/>
        <v>0</v>
      </c>
      <c r="GN96" s="109">
        <f t="shared" si="845"/>
        <v>0</v>
      </c>
      <c r="GO96" s="110">
        <f t="shared" si="846"/>
        <v>0</v>
      </c>
      <c r="GR96" s="358"/>
      <c r="GS96" s="358"/>
      <c r="GT96" s="359"/>
      <c r="GU96" s="339"/>
      <c r="GV96" s="360"/>
      <c r="GW96" s="361"/>
      <c r="GX96" s="362"/>
      <c r="GY96" s="338"/>
      <c r="GZ96" s="335">
        <f t="shared" si="847"/>
        <v>0</v>
      </c>
      <c r="HA96" s="108">
        <f>IFERROR(IF(EXACT(VLOOKUP(GS96,OFERTA_0,2,FALSE),GT96),1,0),0)</f>
        <v>0</v>
      </c>
      <c r="HB96" s="108">
        <f>IFERROR(IF(EXACT(VLOOKUP(GS96,OFERTA_0,3,FALSE),GU96),1,0),0)</f>
        <v>0</v>
      </c>
      <c r="HC96" s="108">
        <f>IFERROR(IF(EXACT(VLOOKUP(GS96,OFERTA_0,4,FALSE),GV96),1,0),0)</f>
        <v>0</v>
      </c>
      <c r="HD96" s="108">
        <f t="shared" si="848"/>
        <v>0</v>
      </c>
      <c r="HE96" s="108">
        <f t="shared" si="848"/>
        <v>0</v>
      </c>
      <c r="HF96" s="108">
        <f t="shared" si="849"/>
        <v>0</v>
      </c>
      <c r="HG96" s="109">
        <f t="shared" si="850"/>
        <v>0</v>
      </c>
      <c r="HH96" s="110">
        <f t="shared" si="851"/>
        <v>0</v>
      </c>
      <c r="HK96" s="358"/>
      <c r="HL96" s="358"/>
      <c r="HM96" s="359"/>
      <c r="HN96" s="339"/>
      <c r="HO96" s="360"/>
      <c r="HP96" s="361"/>
      <c r="HQ96" s="362"/>
      <c r="HR96" s="338"/>
      <c r="HS96" s="335">
        <f t="shared" si="852"/>
        <v>0</v>
      </c>
      <c r="HT96" s="108">
        <f>IFERROR(IF(EXACT(VLOOKUP(HL96,OFERTA_0,2,FALSE),HM96),1,0),0)</f>
        <v>0</v>
      </c>
      <c r="HU96" s="108">
        <f>IFERROR(IF(EXACT(VLOOKUP(HL96,OFERTA_0,3,FALSE),HN96),1,0),0)</f>
        <v>0</v>
      </c>
      <c r="HV96" s="108">
        <f>IFERROR(IF(EXACT(VLOOKUP(HL96,OFERTA_0,4,FALSE),HO96),1,0),0)</f>
        <v>0</v>
      </c>
      <c r="HW96" s="108">
        <f t="shared" si="853"/>
        <v>0</v>
      </c>
      <c r="HX96" s="108">
        <f t="shared" si="853"/>
        <v>0</v>
      </c>
      <c r="HY96" s="108">
        <f t="shared" si="854"/>
        <v>0</v>
      </c>
      <c r="HZ96" s="109">
        <f t="shared" si="855"/>
        <v>0</v>
      </c>
      <c r="IA96" s="110">
        <f t="shared" si="856"/>
        <v>0</v>
      </c>
      <c r="ID96" s="358"/>
      <c r="IE96" s="358"/>
      <c r="IF96" s="359"/>
      <c r="IG96" s="339"/>
      <c r="IH96" s="360"/>
      <c r="II96" s="361"/>
      <c r="IJ96" s="362"/>
      <c r="IK96" s="338"/>
      <c r="IL96" s="335">
        <f t="shared" si="857"/>
        <v>0</v>
      </c>
      <c r="IM96" s="108">
        <f>IFERROR(IF(EXACT(VLOOKUP(IE96,OFERTA_0,2,FALSE),IF96),1,0),0)</f>
        <v>0</v>
      </c>
      <c r="IN96" s="108">
        <f>IFERROR(IF(EXACT(VLOOKUP(IE96,OFERTA_0,3,FALSE),IG96),1,0),0)</f>
        <v>0</v>
      </c>
      <c r="IO96" s="108">
        <f>IFERROR(IF(EXACT(VLOOKUP(IE96,OFERTA_0,4,FALSE),IH96),1,0),0)</f>
        <v>0</v>
      </c>
      <c r="IP96" s="108">
        <f t="shared" si="858"/>
        <v>0</v>
      </c>
      <c r="IQ96" s="108">
        <f t="shared" si="858"/>
        <v>0</v>
      </c>
      <c r="IR96" s="108">
        <f t="shared" si="859"/>
        <v>0</v>
      </c>
      <c r="IS96" s="109">
        <f t="shared" si="860"/>
        <v>0</v>
      </c>
      <c r="IT96" s="110">
        <f t="shared" si="861"/>
        <v>0</v>
      </c>
      <c r="IV96" s="358"/>
      <c r="IW96" s="358"/>
      <c r="IX96" s="359"/>
      <c r="IY96" s="339"/>
      <c r="IZ96" s="360"/>
      <c r="JA96" s="361"/>
      <c r="JB96" s="362"/>
      <c r="JC96" s="338"/>
      <c r="JD96" s="338"/>
      <c r="JE96" s="335">
        <f t="shared" si="862"/>
        <v>0</v>
      </c>
      <c r="JF96" s="108">
        <f>IFERROR(IF(EXACT(VLOOKUP(IX96,OFERTA_0,2,FALSE),IY96),1,0),0)</f>
        <v>0</v>
      </c>
      <c r="JG96" s="108">
        <f>IFERROR(IF(EXACT(VLOOKUP(IX96,OFERTA_0,3,FALSE),IZ96),1,0),0)</f>
        <v>0</v>
      </c>
      <c r="JH96" s="108">
        <f>IFERROR(IF(EXACT(VLOOKUP(IX96,OFERTA_0,4,FALSE),JA96),1,0),0)</f>
        <v>0</v>
      </c>
      <c r="JI96" s="108">
        <f t="shared" si="863"/>
        <v>0</v>
      </c>
      <c r="JJ96" s="108">
        <f t="shared" si="863"/>
        <v>0</v>
      </c>
      <c r="JK96" s="108">
        <f t="shared" si="864"/>
        <v>0</v>
      </c>
      <c r="JL96" s="109">
        <f t="shared" si="865"/>
        <v>0</v>
      </c>
      <c r="JM96" s="110">
        <f t="shared" si="866"/>
        <v>0</v>
      </c>
    </row>
    <row r="97" spans="2:273" hidden="1" x14ac:dyDescent="0.25">
      <c r="B97" s="358"/>
      <c r="C97" s="358"/>
      <c r="D97" s="359"/>
      <c r="E97" s="339"/>
      <c r="F97" s="439"/>
      <c r="G97" s="361"/>
      <c r="H97" s="361"/>
      <c r="I97" s="361"/>
      <c r="J97" s="362"/>
      <c r="K97" s="338"/>
      <c r="N97" s="358"/>
      <c r="O97" s="358"/>
      <c r="P97" s="359"/>
      <c r="Q97" s="339"/>
      <c r="R97" s="439"/>
      <c r="S97" s="361"/>
      <c r="T97" s="361"/>
      <c r="U97" s="361"/>
      <c r="V97" s="362"/>
      <c r="W97" s="338"/>
      <c r="X97" s="335">
        <f t="shared" si="802"/>
        <v>0</v>
      </c>
      <c r="Y97" s="335"/>
      <c r="Z97" s="335"/>
      <c r="AA97" s="108">
        <f>IFERROR(IF(EXACT(VLOOKUP(O97,OFERTA_0,2,FALSE),P97),1,0),0)</f>
        <v>0</v>
      </c>
      <c r="AB97" s="108"/>
      <c r="AC97" s="108">
        <f>IFERROR(IF(EXACT(VLOOKUP(O97,OFERTA_0,3,FALSE),Q97),1,0),0)</f>
        <v>0</v>
      </c>
      <c r="AD97" s="108">
        <f>IFERROR(IF(EXACT(VLOOKUP(O97,OFERTA_0,4,FALSE),R97),1,0),0)</f>
        <v>0</v>
      </c>
      <c r="AE97" s="108">
        <f>IFERROR(IF(S97&lt;=0,0,1),0)</f>
        <v>0</v>
      </c>
      <c r="AF97" s="108">
        <f t="shared" si="803"/>
        <v>0</v>
      </c>
      <c r="AG97" s="108">
        <f t="shared" si="804"/>
        <v>0</v>
      </c>
      <c r="AH97" s="109">
        <f t="shared" si="805"/>
        <v>0</v>
      </c>
      <c r="AI97" s="110">
        <f t="shared" si="806"/>
        <v>0</v>
      </c>
      <c r="AL97" s="358"/>
      <c r="AM97" s="358"/>
      <c r="AN97" s="359"/>
      <c r="AO97" s="339"/>
      <c r="AP97" s="439"/>
      <c r="AQ97" s="361"/>
      <c r="AR97" s="361"/>
      <c r="AS97" s="361"/>
      <c r="AT97" s="362"/>
      <c r="AU97" s="338"/>
      <c r="AV97" s="335">
        <f t="shared" si="807"/>
        <v>0</v>
      </c>
      <c r="AW97" s="335"/>
      <c r="AX97" s="335"/>
      <c r="AY97" s="335"/>
      <c r="AZ97" s="108">
        <f>IFERROR(IF(EXACT(VLOOKUP(AM97,OFERTA_0,2,FALSE),AN97),1,0),0)</f>
        <v>0</v>
      </c>
      <c r="BA97" s="108">
        <f>IFERROR(IF(EXACT(VLOOKUP(AM97,OFERTA_0,3,FALSE),AO97),1,0),0)</f>
        <v>0</v>
      </c>
      <c r="BB97" s="108">
        <f>IFERROR(IF(EXACT(VLOOKUP(AM97,OFERTA_0,4,FALSE),AP97),1,0),0)</f>
        <v>0</v>
      </c>
      <c r="BC97" s="108">
        <f>IFERROR(IF(AQ97&lt;=0,0,1),0)</f>
        <v>0</v>
      </c>
      <c r="BD97" s="108">
        <f t="shared" si="808"/>
        <v>0</v>
      </c>
      <c r="BE97" s="108">
        <f t="shared" si="809"/>
        <v>0</v>
      </c>
      <c r="BF97" s="109">
        <f t="shared" si="810"/>
        <v>0</v>
      </c>
      <c r="BG97" s="110">
        <f t="shared" si="811"/>
        <v>0</v>
      </c>
      <c r="BJ97" s="358"/>
      <c r="BK97" s="358"/>
      <c r="BL97" s="359"/>
      <c r="BM97" s="339"/>
      <c r="BN97" s="439"/>
      <c r="BO97" s="368"/>
      <c r="BP97" s="368"/>
      <c r="BQ97" s="368"/>
      <c r="BR97" s="369"/>
      <c r="BS97" s="338"/>
      <c r="BT97" s="335">
        <f t="shared" si="812"/>
        <v>0</v>
      </c>
      <c r="BU97" s="335"/>
      <c r="BV97" s="335"/>
      <c r="BW97" s="335"/>
      <c r="BX97" s="108">
        <f>IFERROR(IF(EXACT(VLOOKUP(BK97,OFERTA_0,2,FALSE),BL97),1,0),0)</f>
        <v>0</v>
      </c>
      <c r="BY97" s="108">
        <f>IFERROR(IF(EXACT(VLOOKUP(BK97,OFERTA_0,3,FALSE),BM97),1,0),0)</f>
        <v>0</v>
      </c>
      <c r="BZ97" s="108">
        <f>IFERROR(IF(EXACT(VLOOKUP(BK97,OFERTA_0,4,FALSE),BN97),1,0),0)</f>
        <v>0</v>
      </c>
      <c r="CA97" s="108">
        <f>IFERROR(IF(BO97&lt;=0,0,1),0)</f>
        <v>0</v>
      </c>
      <c r="CB97" s="108">
        <f t="shared" si="813"/>
        <v>0</v>
      </c>
      <c r="CC97" s="108">
        <f t="shared" si="814"/>
        <v>0</v>
      </c>
      <c r="CD97" s="109">
        <f t="shared" si="815"/>
        <v>0</v>
      </c>
      <c r="CE97" s="110">
        <f t="shared" si="816"/>
        <v>0</v>
      </c>
      <c r="CH97" s="358"/>
      <c r="CI97" s="358"/>
      <c r="CJ97" s="359"/>
      <c r="CK97" s="339"/>
      <c r="CL97" s="360"/>
      <c r="CM97" s="361"/>
      <c r="CN97" s="362"/>
      <c r="CO97" s="338"/>
      <c r="CP97" s="335">
        <f t="shared" si="817"/>
        <v>0</v>
      </c>
      <c r="CQ97" s="108">
        <f>IFERROR(IF(EXACT(VLOOKUP(CI97,OFERTA_0,2,FALSE),CJ97),1,0),0)</f>
        <v>0</v>
      </c>
      <c r="CR97" s="108">
        <f>IFERROR(IF(EXACT(VLOOKUP(CI97,OFERTA_0,3,FALSE),CK97),1,0),0)</f>
        <v>0</v>
      </c>
      <c r="CS97" s="108">
        <f>IFERROR(IF(EXACT(VLOOKUP(CI97,OFERTA_0,4,FALSE),CL97),1,0),0)</f>
        <v>0</v>
      </c>
      <c r="CT97" s="108">
        <f t="shared" si="818"/>
        <v>0</v>
      </c>
      <c r="CU97" s="108">
        <f t="shared" si="818"/>
        <v>0</v>
      </c>
      <c r="CV97" s="108">
        <f t="shared" si="819"/>
        <v>0</v>
      </c>
      <c r="CW97" s="109">
        <f t="shared" si="820"/>
        <v>0</v>
      </c>
      <c r="CX97" s="110">
        <f t="shared" si="821"/>
        <v>0</v>
      </c>
      <c r="DA97" s="358"/>
      <c r="DB97" s="358"/>
      <c r="DC97" s="359"/>
      <c r="DD97" s="339"/>
      <c r="DE97" s="360"/>
      <c r="DF97" s="361"/>
      <c r="DG97" s="362"/>
      <c r="DH97" s="338"/>
      <c r="DI97" s="335">
        <f t="shared" si="822"/>
        <v>0</v>
      </c>
      <c r="DJ97" s="108">
        <f>IFERROR(IF(EXACT(VLOOKUP(DB97,OFERTA_0,2,FALSE),DC97),1,0),0)</f>
        <v>0</v>
      </c>
      <c r="DK97" s="108">
        <f>IFERROR(IF(EXACT(VLOOKUP(DB97,OFERTA_0,3,FALSE),DD97),1,0),0)</f>
        <v>0</v>
      </c>
      <c r="DL97" s="108">
        <f>IFERROR(IF(EXACT(VLOOKUP(DB97,OFERTA_0,4,FALSE),DE97),1,0),0)</f>
        <v>0</v>
      </c>
      <c r="DM97" s="108">
        <f t="shared" si="823"/>
        <v>0</v>
      </c>
      <c r="DN97" s="108">
        <f t="shared" si="823"/>
        <v>0</v>
      </c>
      <c r="DO97" s="108">
        <f t="shared" si="824"/>
        <v>0</v>
      </c>
      <c r="DP97" s="109">
        <f t="shared" si="825"/>
        <v>0</v>
      </c>
      <c r="DQ97" s="110">
        <f t="shared" si="826"/>
        <v>0</v>
      </c>
      <c r="DT97" s="358"/>
      <c r="DU97" s="358"/>
      <c r="DV97" s="359"/>
      <c r="DW97" s="339"/>
      <c r="DX97" s="360"/>
      <c r="DY97" s="361"/>
      <c r="DZ97" s="362"/>
      <c r="EA97" s="338"/>
      <c r="EB97" s="335">
        <f t="shared" si="827"/>
        <v>0</v>
      </c>
      <c r="EC97" s="108">
        <f>IFERROR(IF(EXACT(VLOOKUP(DU97,OFERTA_0,2,FALSE),DV97),1,0),0)</f>
        <v>0</v>
      </c>
      <c r="ED97" s="108">
        <f>IFERROR(IF(EXACT(VLOOKUP(DU97,OFERTA_0,3,FALSE),DW97),1,0),0)</f>
        <v>0</v>
      </c>
      <c r="EE97" s="108">
        <f>IFERROR(IF(EXACT(VLOOKUP(DU97,OFERTA_0,4,FALSE),DX97),1,0),0)</f>
        <v>0</v>
      </c>
      <c r="EF97" s="108">
        <f t="shared" si="828"/>
        <v>0</v>
      </c>
      <c r="EG97" s="108">
        <f t="shared" si="828"/>
        <v>0</v>
      </c>
      <c r="EH97" s="108">
        <f t="shared" si="829"/>
        <v>0</v>
      </c>
      <c r="EI97" s="109">
        <f t="shared" si="830"/>
        <v>0</v>
      </c>
      <c r="EJ97" s="110">
        <f t="shared" si="831"/>
        <v>0</v>
      </c>
      <c r="EM97" s="358"/>
      <c r="EN97" s="358"/>
      <c r="EO97" s="359"/>
      <c r="EP97" s="339"/>
      <c r="EQ97" s="360"/>
      <c r="ER97" s="361"/>
      <c r="ES97" s="362"/>
      <c r="ET97" s="338"/>
      <c r="EU97" s="335">
        <f t="shared" si="832"/>
        <v>0</v>
      </c>
      <c r="EV97" s="108">
        <f>IFERROR(IF(EXACT(VLOOKUP(EN97,OFERTA_0,2,FALSE),EO97),1,0),0)</f>
        <v>0</v>
      </c>
      <c r="EW97" s="108">
        <f>IFERROR(IF(EXACT(VLOOKUP(EN97,OFERTA_0,3,FALSE),EP97),1,0),0)</f>
        <v>0</v>
      </c>
      <c r="EX97" s="108">
        <f>IFERROR(IF(EXACT(VLOOKUP(EN97,OFERTA_0,4,FALSE),EQ97),1,0),0)</f>
        <v>0</v>
      </c>
      <c r="EY97" s="108">
        <f t="shared" si="833"/>
        <v>0</v>
      </c>
      <c r="EZ97" s="108">
        <f t="shared" si="833"/>
        <v>0</v>
      </c>
      <c r="FA97" s="108">
        <f t="shared" si="834"/>
        <v>0</v>
      </c>
      <c r="FB97" s="109">
        <f t="shared" si="835"/>
        <v>0</v>
      </c>
      <c r="FC97" s="110">
        <f t="shared" si="836"/>
        <v>0</v>
      </c>
      <c r="FF97" s="358"/>
      <c r="FG97" s="358"/>
      <c r="FH97" s="359"/>
      <c r="FI97" s="339"/>
      <c r="FJ97" s="360"/>
      <c r="FK97" s="361"/>
      <c r="FL97" s="362"/>
      <c r="FM97" s="338"/>
      <c r="FN97" s="335">
        <f t="shared" si="837"/>
        <v>0</v>
      </c>
      <c r="FO97" s="108">
        <f>IFERROR(IF(EXACT(VLOOKUP(FG97,OFERTA_0,2,FALSE),FH97),1,0),0)</f>
        <v>0</v>
      </c>
      <c r="FP97" s="108">
        <f>IFERROR(IF(EXACT(VLOOKUP(FG97,OFERTA_0,3,FALSE),FI97),1,0),0)</f>
        <v>0</v>
      </c>
      <c r="FQ97" s="108">
        <f>IFERROR(IF(EXACT(VLOOKUP(FG97,OFERTA_0,4,FALSE),FJ97),1,0),0)</f>
        <v>0</v>
      </c>
      <c r="FR97" s="108">
        <f t="shared" si="838"/>
        <v>0</v>
      </c>
      <c r="FS97" s="108">
        <f t="shared" si="838"/>
        <v>0</v>
      </c>
      <c r="FT97" s="108">
        <f t="shared" si="839"/>
        <v>0</v>
      </c>
      <c r="FU97" s="109">
        <f t="shared" si="840"/>
        <v>0</v>
      </c>
      <c r="FV97" s="110">
        <f t="shared" si="841"/>
        <v>0</v>
      </c>
      <c r="FY97" s="358"/>
      <c r="FZ97" s="358"/>
      <c r="GA97" s="359"/>
      <c r="GB97" s="339"/>
      <c r="GC97" s="360"/>
      <c r="GD97" s="361"/>
      <c r="GE97" s="362"/>
      <c r="GF97" s="338"/>
      <c r="GG97" s="335">
        <f t="shared" si="842"/>
        <v>0</v>
      </c>
      <c r="GH97" s="108">
        <f>IFERROR(IF(EXACT(VLOOKUP(FZ97,OFERTA_0,2,FALSE),GA97),1,0),0)</f>
        <v>0</v>
      </c>
      <c r="GI97" s="108">
        <f>IFERROR(IF(EXACT(VLOOKUP(FZ97,OFERTA_0,3,FALSE),GB97),1,0),0)</f>
        <v>0</v>
      </c>
      <c r="GJ97" s="108">
        <f>IFERROR(IF(EXACT(VLOOKUP(FZ97,OFERTA_0,4,FALSE),GC97),1,0),0)</f>
        <v>0</v>
      </c>
      <c r="GK97" s="108">
        <f t="shared" si="843"/>
        <v>0</v>
      </c>
      <c r="GL97" s="108">
        <f t="shared" si="843"/>
        <v>0</v>
      </c>
      <c r="GM97" s="108">
        <f t="shared" si="844"/>
        <v>0</v>
      </c>
      <c r="GN97" s="109">
        <f t="shared" si="845"/>
        <v>0</v>
      </c>
      <c r="GO97" s="110">
        <f t="shared" si="846"/>
        <v>0</v>
      </c>
      <c r="GR97" s="358"/>
      <c r="GS97" s="358"/>
      <c r="GT97" s="359"/>
      <c r="GU97" s="339"/>
      <c r="GV97" s="360"/>
      <c r="GW97" s="361"/>
      <c r="GX97" s="362"/>
      <c r="GY97" s="338"/>
      <c r="GZ97" s="335">
        <f t="shared" si="847"/>
        <v>0</v>
      </c>
      <c r="HA97" s="108">
        <f>IFERROR(IF(EXACT(VLOOKUP(GS97,OFERTA_0,2,FALSE),GT97),1,0),0)</f>
        <v>0</v>
      </c>
      <c r="HB97" s="108">
        <f>IFERROR(IF(EXACT(VLOOKUP(GS97,OFERTA_0,3,FALSE),GU97),1,0),0)</f>
        <v>0</v>
      </c>
      <c r="HC97" s="108">
        <f>IFERROR(IF(EXACT(VLOOKUP(GS97,OFERTA_0,4,FALSE),GV97),1,0),0)</f>
        <v>0</v>
      </c>
      <c r="HD97" s="108">
        <f t="shared" si="848"/>
        <v>0</v>
      </c>
      <c r="HE97" s="108">
        <f t="shared" si="848"/>
        <v>0</v>
      </c>
      <c r="HF97" s="108">
        <f t="shared" si="849"/>
        <v>0</v>
      </c>
      <c r="HG97" s="109">
        <f t="shared" si="850"/>
        <v>0</v>
      </c>
      <c r="HH97" s="110">
        <f t="shared" si="851"/>
        <v>0</v>
      </c>
      <c r="HK97" s="358"/>
      <c r="HL97" s="358"/>
      <c r="HM97" s="359"/>
      <c r="HN97" s="339"/>
      <c r="HO97" s="360"/>
      <c r="HP97" s="361"/>
      <c r="HQ97" s="362"/>
      <c r="HR97" s="338"/>
      <c r="HS97" s="335">
        <f t="shared" si="852"/>
        <v>0</v>
      </c>
      <c r="HT97" s="108">
        <f>IFERROR(IF(EXACT(VLOOKUP(HL97,OFERTA_0,2,FALSE),HM97),1,0),0)</f>
        <v>0</v>
      </c>
      <c r="HU97" s="108">
        <f>IFERROR(IF(EXACT(VLOOKUP(HL97,OFERTA_0,3,FALSE),HN97),1,0),0)</f>
        <v>0</v>
      </c>
      <c r="HV97" s="108">
        <f>IFERROR(IF(EXACT(VLOOKUP(HL97,OFERTA_0,4,FALSE),HO97),1,0),0)</f>
        <v>0</v>
      </c>
      <c r="HW97" s="108">
        <f t="shared" si="853"/>
        <v>0</v>
      </c>
      <c r="HX97" s="108">
        <f t="shared" si="853"/>
        <v>0</v>
      </c>
      <c r="HY97" s="108">
        <f t="shared" si="854"/>
        <v>0</v>
      </c>
      <c r="HZ97" s="109">
        <f t="shared" si="855"/>
        <v>0</v>
      </c>
      <c r="IA97" s="110">
        <f t="shared" si="856"/>
        <v>0</v>
      </c>
      <c r="ID97" s="358"/>
      <c r="IE97" s="358"/>
      <c r="IF97" s="359"/>
      <c r="IG97" s="339"/>
      <c r="IH97" s="360"/>
      <c r="II97" s="361"/>
      <c r="IJ97" s="362"/>
      <c r="IK97" s="338"/>
      <c r="IL97" s="335">
        <f t="shared" si="857"/>
        <v>0</v>
      </c>
      <c r="IM97" s="108">
        <f>IFERROR(IF(EXACT(VLOOKUP(IE97,OFERTA_0,2,FALSE),IF97),1,0),0)</f>
        <v>0</v>
      </c>
      <c r="IN97" s="108">
        <f>IFERROR(IF(EXACT(VLOOKUP(IE97,OFERTA_0,3,FALSE),IG97),1,0),0)</f>
        <v>0</v>
      </c>
      <c r="IO97" s="108">
        <f>IFERROR(IF(EXACT(VLOOKUP(IE97,OFERTA_0,4,FALSE),IH97),1,0),0)</f>
        <v>0</v>
      </c>
      <c r="IP97" s="108">
        <f t="shared" si="858"/>
        <v>0</v>
      </c>
      <c r="IQ97" s="108">
        <f t="shared" si="858"/>
        <v>0</v>
      </c>
      <c r="IR97" s="108">
        <f t="shared" si="859"/>
        <v>0</v>
      </c>
      <c r="IS97" s="109">
        <f t="shared" si="860"/>
        <v>0</v>
      </c>
      <c r="IT97" s="110">
        <f t="shared" si="861"/>
        <v>0</v>
      </c>
      <c r="IV97" s="358"/>
      <c r="IW97" s="358"/>
      <c r="IX97" s="359"/>
      <c r="IY97" s="339"/>
      <c r="IZ97" s="360"/>
      <c r="JA97" s="361"/>
      <c r="JB97" s="362"/>
      <c r="JC97" s="338"/>
      <c r="JD97" s="338"/>
      <c r="JE97" s="335">
        <f t="shared" si="862"/>
        <v>0</v>
      </c>
      <c r="JF97" s="108">
        <f>IFERROR(IF(EXACT(VLOOKUP(IX97,OFERTA_0,2,FALSE),IY97),1,0),0)</f>
        <v>0</v>
      </c>
      <c r="JG97" s="108">
        <f>IFERROR(IF(EXACT(VLOOKUP(IX97,OFERTA_0,3,FALSE),IZ97),1,0),0)</f>
        <v>0</v>
      </c>
      <c r="JH97" s="108">
        <f>IFERROR(IF(EXACT(VLOOKUP(IX97,OFERTA_0,4,FALSE),JA97),1,0),0)</f>
        <v>0</v>
      </c>
      <c r="JI97" s="108">
        <f t="shared" si="863"/>
        <v>0</v>
      </c>
      <c r="JJ97" s="108">
        <f t="shared" si="863"/>
        <v>0</v>
      </c>
      <c r="JK97" s="108">
        <f t="shared" si="864"/>
        <v>0</v>
      </c>
      <c r="JL97" s="109">
        <f t="shared" si="865"/>
        <v>0</v>
      </c>
      <c r="JM97" s="110">
        <f t="shared" si="866"/>
        <v>0</v>
      </c>
    </row>
    <row r="98" spans="2:273" hidden="1" x14ac:dyDescent="0.25">
      <c r="B98" s="340"/>
      <c r="C98" s="340"/>
      <c r="D98" s="348"/>
      <c r="E98" s="354"/>
      <c r="F98" s="440"/>
      <c r="G98" s="356"/>
      <c r="H98" s="356"/>
      <c r="I98" s="356"/>
      <c r="J98" s="357"/>
      <c r="K98" s="338"/>
      <c r="N98" s="340"/>
      <c r="O98" s="340"/>
      <c r="P98" s="348"/>
      <c r="Q98" s="354"/>
      <c r="R98" s="440"/>
      <c r="S98" s="356"/>
      <c r="T98" s="356"/>
      <c r="U98" s="356"/>
      <c r="V98" s="357"/>
      <c r="W98" s="338"/>
      <c r="X98" s="691"/>
      <c r="Y98" s="691"/>
      <c r="Z98" s="691"/>
      <c r="AA98" s="691"/>
      <c r="AB98" s="691"/>
      <c r="AC98" s="691"/>
      <c r="AD98" s="691"/>
      <c r="AE98" s="691"/>
      <c r="AF98" s="691"/>
      <c r="AG98" s="691"/>
      <c r="AH98" s="691"/>
      <c r="AI98" s="692"/>
      <c r="AL98" s="340"/>
      <c r="AM98" s="340"/>
      <c r="AN98" s="348"/>
      <c r="AO98" s="354"/>
      <c r="AP98" s="440"/>
      <c r="AQ98" s="356"/>
      <c r="AR98" s="356"/>
      <c r="AS98" s="356"/>
      <c r="AT98" s="357"/>
      <c r="AU98" s="338"/>
      <c r="AV98" s="691"/>
      <c r="AW98" s="691"/>
      <c r="AX98" s="691"/>
      <c r="AY98" s="691"/>
      <c r="AZ98" s="691"/>
      <c r="BA98" s="691"/>
      <c r="BB98" s="691"/>
      <c r="BC98" s="691"/>
      <c r="BD98" s="691"/>
      <c r="BE98" s="691"/>
      <c r="BF98" s="691"/>
      <c r="BG98" s="692"/>
      <c r="BJ98" s="340"/>
      <c r="BK98" s="340"/>
      <c r="BL98" s="348"/>
      <c r="BM98" s="354"/>
      <c r="BN98" s="440"/>
      <c r="BO98" s="372"/>
      <c r="BP98" s="372"/>
      <c r="BQ98" s="372"/>
      <c r="BR98" s="373"/>
      <c r="BS98" s="338"/>
      <c r="BT98" s="691"/>
      <c r="BU98" s="691"/>
      <c r="BV98" s="691"/>
      <c r="BW98" s="691"/>
      <c r="BX98" s="691"/>
      <c r="BY98" s="691"/>
      <c r="BZ98" s="691"/>
      <c r="CA98" s="691"/>
      <c r="CB98" s="691"/>
      <c r="CC98" s="691"/>
      <c r="CD98" s="691"/>
      <c r="CE98" s="692"/>
      <c r="CH98" s="340"/>
      <c r="CI98" s="340"/>
      <c r="CJ98" s="348"/>
      <c r="CK98" s="354"/>
      <c r="CL98" s="355"/>
      <c r="CM98" s="356"/>
      <c r="CN98" s="357"/>
      <c r="CO98" s="338"/>
      <c r="CP98" s="691"/>
      <c r="CQ98" s="691"/>
      <c r="CR98" s="691"/>
      <c r="CS98" s="691"/>
      <c r="CT98" s="691"/>
      <c r="CU98" s="691"/>
      <c r="CV98" s="691"/>
      <c r="CW98" s="691"/>
      <c r="CX98" s="692"/>
      <c r="DA98" s="340"/>
      <c r="DB98" s="340"/>
      <c r="DC98" s="348"/>
      <c r="DD98" s="354"/>
      <c r="DE98" s="355"/>
      <c r="DF98" s="356"/>
      <c r="DG98" s="357"/>
      <c r="DH98" s="338"/>
      <c r="DI98" s="691"/>
      <c r="DJ98" s="691"/>
      <c r="DK98" s="691"/>
      <c r="DL98" s="691"/>
      <c r="DM98" s="691"/>
      <c r="DN98" s="691"/>
      <c r="DO98" s="691"/>
      <c r="DP98" s="691"/>
      <c r="DQ98" s="692"/>
      <c r="DT98" s="340"/>
      <c r="DU98" s="340"/>
      <c r="DV98" s="348"/>
      <c r="DW98" s="354"/>
      <c r="DX98" s="355"/>
      <c r="DY98" s="356"/>
      <c r="DZ98" s="357"/>
      <c r="EA98" s="338"/>
      <c r="EB98" s="691"/>
      <c r="EC98" s="691"/>
      <c r="ED98" s="691"/>
      <c r="EE98" s="691"/>
      <c r="EF98" s="691"/>
      <c r="EG98" s="691"/>
      <c r="EH98" s="691"/>
      <c r="EI98" s="691"/>
      <c r="EJ98" s="692"/>
      <c r="EM98" s="340"/>
      <c r="EN98" s="340"/>
      <c r="EO98" s="348"/>
      <c r="EP98" s="354"/>
      <c r="EQ98" s="355"/>
      <c r="ER98" s="356"/>
      <c r="ES98" s="357"/>
      <c r="ET98" s="338"/>
      <c r="EU98" s="691"/>
      <c r="EV98" s="691"/>
      <c r="EW98" s="691"/>
      <c r="EX98" s="691"/>
      <c r="EY98" s="691"/>
      <c r="EZ98" s="691"/>
      <c r="FA98" s="691"/>
      <c r="FB98" s="691"/>
      <c r="FC98" s="692"/>
      <c r="FF98" s="340"/>
      <c r="FG98" s="340"/>
      <c r="FH98" s="348"/>
      <c r="FI98" s="354"/>
      <c r="FJ98" s="355"/>
      <c r="FK98" s="356"/>
      <c r="FL98" s="357"/>
      <c r="FM98" s="338"/>
      <c r="FN98" s="691"/>
      <c r="FO98" s="691"/>
      <c r="FP98" s="691"/>
      <c r="FQ98" s="691"/>
      <c r="FR98" s="691"/>
      <c r="FS98" s="691"/>
      <c r="FT98" s="691"/>
      <c r="FU98" s="691"/>
      <c r="FV98" s="692"/>
      <c r="FY98" s="340"/>
      <c r="FZ98" s="340"/>
      <c r="GA98" s="348"/>
      <c r="GB98" s="354"/>
      <c r="GC98" s="355"/>
      <c r="GD98" s="356"/>
      <c r="GE98" s="357"/>
      <c r="GF98" s="338"/>
      <c r="GG98" s="691"/>
      <c r="GH98" s="691"/>
      <c r="GI98" s="691"/>
      <c r="GJ98" s="691"/>
      <c r="GK98" s="691"/>
      <c r="GL98" s="691"/>
      <c r="GM98" s="691"/>
      <c r="GN98" s="691"/>
      <c r="GO98" s="692"/>
      <c r="GR98" s="340"/>
      <c r="GS98" s="340"/>
      <c r="GT98" s="348"/>
      <c r="GU98" s="354"/>
      <c r="GV98" s="355"/>
      <c r="GW98" s="356"/>
      <c r="GX98" s="357"/>
      <c r="GY98" s="338"/>
      <c r="GZ98" s="691"/>
      <c r="HA98" s="691"/>
      <c r="HB98" s="691"/>
      <c r="HC98" s="691"/>
      <c r="HD98" s="691"/>
      <c r="HE98" s="691"/>
      <c r="HF98" s="691"/>
      <c r="HG98" s="691"/>
      <c r="HH98" s="692"/>
      <c r="HK98" s="340"/>
      <c r="HL98" s="340"/>
      <c r="HM98" s="348"/>
      <c r="HN98" s="354"/>
      <c r="HO98" s="355"/>
      <c r="HP98" s="356"/>
      <c r="HQ98" s="357"/>
      <c r="HR98" s="338"/>
      <c r="HS98" s="691"/>
      <c r="HT98" s="691"/>
      <c r="HU98" s="691"/>
      <c r="HV98" s="691"/>
      <c r="HW98" s="691"/>
      <c r="HX98" s="691"/>
      <c r="HY98" s="691"/>
      <c r="HZ98" s="691"/>
      <c r="IA98" s="692"/>
      <c r="ID98" s="340"/>
      <c r="IE98" s="340"/>
      <c r="IF98" s="348"/>
      <c r="IG98" s="354"/>
      <c r="IH98" s="355"/>
      <c r="II98" s="356"/>
      <c r="IJ98" s="357"/>
      <c r="IK98" s="338"/>
      <c r="IL98" s="691"/>
      <c r="IM98" s="691"/>
      <c r="IN98" s="691"/>
      <c r="IO98" s="691"/>
      <c r="IP98" s="691"/>
      <c r="IQ98" s="691"/>
      <c r="IR98" s="691"/>
      <c r="IS98" s="691"/>
      <c r="IT98" s="692"/>
      <c r="IV98" s="340"/>
      <c r="IW98" s="340"/>
      <c r="IX98" s="348"/>
      <c r="IY98" s="354"/>
      <c r="IZ98" s="355"/>
      <c r="JA98" s="356"/>
      <c r="JB98" s="357"/>
      <c r="JC98" s="338"/>
      <c r="JD98" s="338"/>
      <c r="JE98" s="691"/>
      <c r="JF98" s="691"/>
      <c r="JG98" s="691"/>
      <c r="JH98" s="691"/>
      <c r="JI98" s="691"/>
      <c r="JJ98" s="691"/>
      <c r="JK98" s="691"/>
      <c r="JL98" s="691"/>
      <c r="JM98" s="692"/>
    </row>
    <row r="99" spans="2:273" hidden="1" x14ac:dyDescent="0.25">
      <c r="B99" s="358"/>
      <c r="C99" s="358"/>
      <c r="D99" s="359"/>
      <c r="E99" s="339"/>
      <c r="F99" s="439"/>
      <c r="G99" s="361"/>
      <c r="H99" s="361"/>
      <c r="I99" s="361"/>
      <c r="J99" s="362"/>
      <c r="K99" s="338"/>
      <c r="N99" s="358"/>
      <c r="O99" s="358"/>
      <c r="P99" s="359"/>
      <c r="Q99" s="339"/>
      <c r="R99" s="439"/>
      <c r="S99" s="361"/>
      <c r="T99" s="361"/>
      <c r="U99" s="361"/>
      <c r="V99" s="362"/>
      <c r="W99" s="338"/>
      <c r="X99" s="335">
        <f t="shared" ref="X99:X106" si="867">IFERROR(IF(EXACT(VLOOKUP(O99,OFERTA_0,1,FALSE),O99),1,0),0)</f>
        <v>0</v>
      </c>
      <c r="Y99" s="335"/>
      <c r="Z99" s="335"/>
      <c r="AA99" s="108">
        <f t="shared" ref="AA99:AA106" si="868">IFERROR(IF(EXACT(VLOOKUP(O99,OFERTA_0,2,FALSE),P99),1,0),0)</f>
        <v>0</v>
      </c>
      <c r="AB99" s="108"/>
      <c r="AC99" s="108">
        <f t="shared" ref="AC99:AC106" si="869">IFERROR(IF(EXACT(VLOOKUP(O99,OFERTA_0,3,FALSE),Q99),1,0),0)</f>
        <v>0</v>
      </c>
      <c r="AD99" s="108">
        <f t="shared" ref="AD99:AD106" si="870">IFERROR(IF(EXACT(VLOOKUP(O99,OFERTA_0,4,FALSE),R99),1,0),0)</f>
        <v>0</v>
      </c>
      <c r="AE99" s="108">
        <f t="shared" ref="AE99:AE106" si="871">IFERROR(IF(S99&lt;=0,0,1),0)</f>
        <v>0</v>
      </c>
      <c r="AF99" s="108">
        <f t="shared" ref="AF99:AF106" si="872">IFERROR(IF(V99&lt;=0,0,1),0)</f>
        <v>0</v>
      </c>
      <c r="AG99" s="108">
        <f t="shared" ref="AG99:AG106" si="873">PRODUCT(X99:AF99)</f>
        <v>0</v>
      </c>
      <c r="AH99" s="109">
        <f t="shared" ref="AH99:AH106" si="874">ROUND(V99,0)</f>
        <v>0</v>
      </c>
      <c r="AI99" s="110">
        <f t="shared" ref="AI99:AI106" si="875">V99-AH99</f>
        <v>0</v>
      </c>
      <c r="AL99" s="358"/>
      <c r="AM99" s="358"/>
      <c r="AN99" s="359"/>
      <c r="AO99" s="339"/>
      <c r="AP99" s="439"/>
      <c r="AQ99" s="361"/>
      <c r="AR99" s="361"/>
      <c r="AS99" s="361"/>
      <c r="AT99" s="362"/>
      <c r="AU99" s="338"/>
      <c r="AV99" s="335">
        <f t="shared" ref="AV99:AV106" si="876">IFERROR(IF(EXACT(VLOOKUP(AM99,OFERTA_0,1,FALSE),AM99),1,0),0)</f>
        <v>0</v>
      </c>
      <c r="AW99" s="335"/>
      <c r="AX99" s="335"/>
      <c r="AY99" s="335"/>
      <c r="AZ99" s="108">
        <f t="shared" ref="AZ99:AZ106" si="877">IFERROR(IF(EXACT(VLOOKUP(AM99,OFERTA_0,2,FALSE),AN99),1,0),0)</f>
        <v>0</v>
      </c>
      <c r="BA99" s="108">
        <f t="shared" ref="BA99:BA106" si="878">IFERROR(IF(EXACT(VLOOKUP(AM99,OFERTA_0,3,FALSE),AO99),1,0),0)</f>
        <v>0</v>
      </c>
      <c r="BB99" s="108">
        <f t="shared" ref="BB99:BB106" si="879">IFERROR(IF(EXACT(VLOOKUP(AM99,OFERTA_0,4,FALSE),AP99),1,0),0)</f>
        <v>0</v>
      </c>
      <c r="BC99" s="108">
        <f t="shared" ref="BC99:BC106" si="880">IFERROR(IF(AQ99&lt;=0,0,1),0)</f>
        <v>0</v>
      </c>
      <c r="BD99" s="108">
        <f t="shared" ref="BD99:BD106" si="881">IFERROR(IF(AT99&lt;=0,0,1),0)</f>
        <v>0</v>
      </c>
      <c r="BE99" s="108">
        <f t="shared" ref="BE99:BE106" si="882">PRODUCT(AV99:BD99)</f>
        <v>0</v>
      </c>
      <c r="BF99" s="109">
        <f t="shared" ref="BF99:BF106" si="883">ROUND(AT99,0)</f>
        <v>0</v>
      </c>
      <c r="BG99" s="110">
        <f t="shared" ref="BG99:BG106" si="884">AT99-BF99</f>
        <v>0</v>
      </c>
      <c r="BJ99" s="358"/>
      <c r="BK99" s="358"/>
      <c r="BL99" s="359"/>
      <c r="BM99" s="339"/>
      <c r="BN99" s="439"/>
      <c r="BO99" s="368"/>
      <c r="BP99" s="368"/>
      <c r="BQ99" s="368"/>
      <c r="BR99" s="369"/>
      <c r="BS99" s="338"/>
      <c r="BT99" s="335">
        <f t="shared" ref="BT99:BT106" si="885">IFERROR(IF(EXACT(VLOOKUP(BK99,OFERTA_0,1,FALSE),BK99),1,0),0)</f>
        <v>0</v>
      </c>
      <c r="BU99" s="335"/>
      <c r="BV99" s="335"/>
      <c r="BW99" s="335"/>
      <c r="BX99" s="108">
        <f t="shared" ref="BX99:BX106" si="886">IFERROR(IF(EXACT(VLOOKUP(BK99,OFERTA_0,2,FALSE),BL99),1,0),0)</f>
        <v>0</v>
      </c>
      <c r="BY99" s="108">
        <f t="shared" ref="BY99:BY106" si="887">IFERROR(IF(EXACT(VLOOKUP(BK99,OFERTA_0,3,FALSE),BM99),1,0),0)</f>
        <v>0</v>
      </c>
      <c r="BZ99" s="108">
        <f t="shared" ref="BZ99:BZ106" si="888">IFERROR(IF(EXACT(VLOOKUP(BK99,OFERTA_0,4,FALSE),BN99),1,0),0)</f>
        <v>0</v>
      </c>
      <c r="CA99" s="108">
        <f t="shared" ref="CA99:CA106" si="889">IFERROR(IF(BO99&lt;=0,0,1),0)</f>
        <v>0</v>
      </c>
      <c r="CB99" s="108">
        <f t="shared" ref="CB99:CB106" si="890">IFERROR(IF(BR99&lt;=0,0,1),0)</f>
        <v>0</v>
      </c>
      <c r="CC99" s="108">
        <f t="shared" ref="CC99:CC106" si="891">PRODUCT(BT99:CB99)</f>
        <v>0</v>
      </c>
      <c r="CD99" s="109">
        <f t="shared" ref="CD99:CD106" si="892">ROUND(BR99,0)</f>
        <v>0</v>
      </c>
      <c r="CE99" s="110">
        <f t="shared" ref="CE99:CE106" si="893">BR99-CD99</f>
        <v>0</v>
      </c>
      <c r="CH99" s="358"/>
      <c r="CI99" s="358"/>
      <c r="CJ99" s="359"/>
      <c r="CK99" s="339"/>
      <c r="CL99" s="360"/>
      <c r="CM99" s="361"/>
      <c r="CN99" s="362"/>
      <c r="CO99" s="338"/>
      <c r="CP99" s="335">
        <f t="shared" ref="CP99:CP106" si="894">IFERROR(IF(EXACT(VLOOKUP(CI99,OFERTA_0,1,FALSE),CI99),1,0),0)</f>
        <v>0</v>
      </c>
      <c r="CQ99" s="108">
        <f t="shared" ref="CQ99:CQ106" si="895">IFERROR(IF(EXACT(VLOOKUP(CI99,OFERTA_0,2,FALSE),CJ99),1,0),0)</f>
        <v>0</v>
      </c>
      <c r="CR99" s="108">
        <f t="shared" ref="CR99:CR106" si="896">IFERROR(IF(EXACT(VLOOKUP(CI99,OFERTA_0,3,FALSE),CK99),1,0),0)</f>
        <v>0</v>
      </c>
      <c r="CS99" s="108">
        <f t="shared" ref="CS99:CS106" si="897">IFERROR(IF(EXACT(VLOOKUP(CI99,OFERTA_0,4,FALSE),CL99),1,0),0)</f>
        <v>0</v>
      </c>
      <c r="CT99" s="108">
        <f t="shared" ref="CT99:CU106" si="898">IFERROR(IF(CM99&lt;=0,0,1),0)</f>
        <v>0</v>
      </c>
      <c r="CU99" s="108">
        <f t="shared" si="898"/>
        <v>0</v>
      </c>
      <c r="CV99" s="108">
        <f t="shared" ref="CV99:CV106" si="899">PRODUCT(CP99:CU99)</f>
        <v>0</v>
      </c>
      <c r="CW99" s="109">
        <f t="shared" ref="CW99:CW106" si="900">ROUND(CN99,0)</f>
        <v>0</v>
      </c>
      <c r="CX99" s="110">
        <f t="shared" ref="CX99:CX106" si="901">CN99-CW99</f>
        <v>0</v>
      </c>
      <c r="DA99" s="358"/>
      <c r="DB99" s="358"/>
      <c r="DC99" s="359"/>
      <c r="DD99" s="339"/>
      <c r="DE99" s="360"/>
      <c r="DF99" s="361"/>
      <c r="DG99" s="362"/>
      <c r="DH99" s="364"/>
      <c r="DI99" s="335">
        <f t="shared" ref="DI99:DI106" si="902">IFERROR(IF(EXACT(VLOOKUP(DB99,OFERTA_0,1,FALSE),DB99),1,0),0)</f>
        <v>0</v>
      </c>
      <c r="DJ99" s="108">
        <f t="shared" ref="DJ99:DJ106" si="903">IFERROR(IF(EXACT(VLOOKUP(DB99,OFERTA_0,2,FALSE),DC99),1,0),0)</f>
        <v>0</v>
      </c>
      <c r="DK99" s="108">
        <f t="shared" ref="DK99:DK106" si="904">IFERROR(IF(EXACT(VLOOKUP(DB99,OFERTA_0,3,FALSE),DD99),1,0),0)</f>
        <v>0</v>
      </c>
      <c r="DL99" s="108">
        <f t="shared" ref="DL99:DL106" si="905">IFERROR(IF(EXACT(VLOOKUP(DB99,OFERTA_0,4,FALSE),DE99),1,0),0)</f>
        <v>0</v>
      </c>
      <c r="DM99" s="108">
        <f t="shared" ref="DM99:DN106" si="906">IFERROR(IF(DF99&lt;=0,0,1),0)</f>
        <v>0</v>
      </c>
      <c r="DN99" s="108">
        <f t="shared" si="906"/>
        <v>0</v>
      </c>
      <c r="DO99" s="108">
        <f t="shared" ref="DO99:DO106" si="907">PRODUCT(DI99:DN99)</f>
        <v>0</v>
      </c>
      <c r="DP99" s="109">
        <f t="shared" ref="DP99:DP106" si="908">ROUND(DG99,0)</f>
        <v>0</v>
      </c>
      <c r="DQ99" s="110">
        <f t="shared" ref="DQ99:DQ106" si="909">DG99-DP99</f>
        <v>0</v>
      </c>
      <c r="DT99" s="358"/>
      <c r="DU99" s="358"/>
      <c r="DV99" s="359"/>
      <c r="DW99" s="339"/>
      <c r="DX99" s="360"/>
      <c r="DY99" s="361"/>
      <c r="DZ99" s="362"/>
      <c r="EA99" s="338"/>
      <c r="EB99" s="335">
        <f t="shared" ref="EB99:EB106" si="910">IFERROR(IF(EXACT(VLOOKUP(DU99,OFERTA_0,1,FALSE),DU99),1,0),0)</f>
        <v>0</v>
      </c>
      <c r="EC99" s="108">
        <f t="shared" ref="EC99:EC106" si="911">IFERROR(IF(EXACT(VLOOKUP(DU99,OFERTA_0,2,FALSE),DV99),1,0),0)</f>
        <v>0</v>
      </c>
      <c r="ED99" s="108">
        <f t="shared" ref="ED99:ED106" si="912">IFERROR(IF(EXACT(VLOOKUP(DU99,OFERTA_0,3,FALSE),DW99),1,0),0)</f>
        <v>0</v>
      </c>
      <c r="EE99" s="108">
        <f t="shared" ref="EE99:EE106" si="913">IFERROR(IF(EXACT(VLOOKUP(DU99,OFERTA_0,4,FALSE),DX99),1,0),0)</f>
        <v>0</v>
      </c>
      <c r="EF99" s="108">
        <f t="shared" ref="EF99:EG106" si="914">IFERROR(IF(DY99&lt;=0,0,1),0)</f>
        <v>0</v>
      </c>
      <c r="EG99" s="108">
        <f t="shared" si="914"/>
        <v>0</v>
      </c>
      <c r="EH99" s="108">
        <f t="shared" ref="EH99:EH106" si="915">PRODUCT(EB99:EG99)</f>
        <v>0</v>
      </c>
      <c r="EI99" s="109">
        <f t="shared" ref="EI99:EI106" si="916">ROUND(DZ99,0)</f>
        <v>0</v>
      </c>
      <c r="EJ99" s="110">
        <f t="shared" ref="EJ99:EJ106" si="917">DZ99-EI99</f>
        <v>0</v>
      </c>
      <c r="EM99" s="358"/>
      <c r="EN99" s="358"/>
      <c r="EO99" s="359"/>
      <c r="EP99" s="339"/>
      <c r="EQ99" s="360"/>
      <c r="ER99" s="361"/>
      <c r="ES99" s="362"/>
      <c r="ET99" s="338"/>
      <c r="EU99" s="335">
        <f t="shared" ref="EU99:EU106" si="918">IFERROR(IF(EXACT(VLOOKUP(EN99,OFERTA_0,1,FALSE),EN99),1,0),0)</f>
        <v>0</v>
      </c>
      <c r="EV99" s="108">
        <f t="shared" ref="EV99:EV106" si="919">IFERROR(IF(EXACT(VLOOKUP(EN99,OFERTA_0,2,FALSE),EO99),1,0),0)</f>
        <v>0</v>
      </c>
      <c r="EW99" s="108">
        <f t="shared" ref="EW99:EW106" si="920">IFERROR(IF(EXACT(VLOOKUP(EN99,OFERTA_0,3,FALSE),EP99),1,0),0)</f>
        <v>0</v>
      </c>
      <c r="EX99" s="108">
        <f t="shared" ref="EX99:EX106" si="921">IFERROR(IF(EXACT(VLOOKUP(EN99,OFERTA_0,4,FALSE),EQ99),1,0),0)</f>
        <v>0</v>
      </c>
      <c r="EY99" s="108">
        <f t="shared" ref="EY99:EZ106" si="922">IFERROR(IF(ER99&lt;=0,0,1),0)</f>
        <v>0</v>
      </c>
      <c r="EZ99" s="108">
        <f t="shared" si="922"/>
        <v>0</v>
      </c>
      <c r="FA99" s="108">
        <f t="shared" ref="FA99:FA106" si="923">PRODUCT(EU99:EZ99)</f>
        <v>0</v>
      </c>
      <c r="FB99" s="109">
        <f t="shared" ref="FB99:FB106" si="924">ROUND(ES99,0)</f>
        <v>0</v>
      </c>
      <c r="FC99" s="110">
        <f t="shared" ref="FC99:FC106" si="925">ES99-FB99</f>
        <v>0</v>
      </c>
      <c r="FF99" s="358"/>
      <c r="FG99" s="358"/>
      <c r="FH99" s="359"/>
      <c r="FI99" s="339"/>
      <c r="FJ99" s="360"/>
      <c r="FK99" s="361"/>
      <c r="FL99" s="362"/>
      <c r="FM99" s="338"/>
      <c r="FN99" s="335">
        <f t="shared" ref="FN99:FN106" si="926">IFERROR(IF(EXACT(VLOOKUP(FG99,OFERTA_0,1,FALSE),FG99),1,0),0)</f>
        <v>0</v>
      </c>
      <c r="FO99" s="108">
        <f t="shared" ref="FO99:FO106" si="927">IFERROR(IF(EXACT(VLOOKUP(FG99,OFERTA_0,2,FALSE),FH99),1,0),0)</f>
        <v>0</v>
      </c>
      <c r="FP99" s="108">
        <f t="shared" ref="FP99:FP106" si="928">IFERROR(IF(EXACT(VLOOKUP(FG99,OFERTA_0,3,FALSE),FI99),1,0),0)</f>
        <v>0</v>
      </c>
      <c r="FQ99" s="108">
        <f t="shared" ref="FQ99:FQ106" si="929">IFERROR(IF(EXACT(VLOOKUP(FG99,OFERTA_0,4,FALSE),FJ99),1,0),0)</f>
        <v>0</v>
      </c>
      <c r="FR99" s="108">
        <f t="shared" ref="FR99:FS106" si="930">IFERROR(IF(FK99&lt;=0,0,1),0)</f>
        <v>0</v>
      </c>
      <c r="FS99" s="108">
        <f t="shared" si="930"/>
        <v>0</v>
      </c>
      <c r="FT99" s="108">
        <f t="shared" ref="FT99:FT106" si="931">PRODUCT(FN99:FS99)</f>
        <v>0</v>
      </c>
      <c r="FU99" s="109">
        <f t="shared" ref="FU99:FU106" si="932">ROUND(FL99,0)</f>
        <v>0</v>
      </c>
      <c r="FV99" s="110">
        <f t="shared" ref="FV99:FV106" si="933">FL99-FU99</f>
        <v>0</v>
      </c>
      <c r="FY99" s="358"/>
      <c r="FZ99" s="358"/>
      <c r="GA99" s="359"/>
      <c r="GB99" s="339"/>
      <c r="GC99" s="360"/>
      <c r="GD99" s="361"/>
      <c r="GE99" s="362"/>
      <c r="GF99" s="338"/>
      <c r="GG99" s="335">
        <f t="shared" ref="GG99:GG106" si="934">IFERROR(IF(EXACT(VLOOKUP(FZ99,OFERTA_0,1,FALSE),FZ99),1,0),0)</f>
        <v>0</v>
      </c>
      <c r="GH99" s="108">
        <f t="shared" ref="GH99:GH106" si="935">IFERROR(IF(EXACT(VLOOKUP(FZ99,OFERTA_0,2,FALSE),GA99),1,0),0)</f>
        <v>0</v>
      </c>
      <c r="GI99" s="108">
        <f t="shared" ref="GI99:GI106" si="936">IFERROR(IF(EXACT(VLOOKUP(FZ99,OFERTA_0,3,FALSE),GB99),1,0),0)</f>
        <v>0</v>
      </c>
      <c r="GJ99" s="108">
        <f t="shared" ref="GJ99:GJ106" si="937">IFERROR(IF(EXACT(VLOOKUP(FZ99,OFERTA_0,4,FALSE),GC99),1,0),0)</f>
        <v>0</v>
      </c>
      <c r="GK99" s="108">
        <f t="shared" ref="GK99:GL106" si="938">IFERROR(IF(GD99&lt;=0,0,1),0)</f>
        <v>0</v>
      </c>
      <c r="GL99" s="108">
        <f t="shared" si="938"/>
        <v>0</v>
      </c>
      <c r="GM99" s="108">
        <f t="shared" ref="GM99:GM106" si="939">PRODUCT(GG99:GL99)</f>
        <v>0</v>
      </c>
      <c r="GN99" s="109">
        <f t="shared" ref="GN99:GN106" si="940">ROUND(GE99,0)</f>
        <v>0</v>
      </c>
      <c r="GO99" s="110">
        <f t="shared" ref="GO99:GO106" si="941">GE99-GN99</f>
        <v>0</v>
      </c>
      <c r="GR99" s="358"/>
      <c r="GS99" s="358"/>
      <c r="GT99" s="359"/>
      <c r="GU99" s="339"/>
      <c r="GV99" s="360"/>
      <c r="GW99" s="361"/>
      <c r="GX99" s="362"/>
      <c r="GY99" s="338"/>
      <c r="GZ99" s="335">
        <f t="shared" ref="GZ99:GZ106" si="942">IFERROR(IF(EXACT(VLOOKUP(GS99,OFERTA_0,1,FALSE),GS99),1,0),0)</f>
        <v>0</v>
      </c>
      <c r="HA99" s="108">
        <f t="shared" ref="HA99:HA106" si="943">IFERROR(IF(EXACT(VLOOKUP(GS99,OFERTA_0,2,FALSE),GT99),1,0),0)</f>
        <v>0</v>
      </c>
      <c r="HB99" s="108">
        <f t="shared" ref="HB99:HB106" si="944">IFERROR(IF(EXACT(VLOOKUP(GS99,OFERTA_0,3,FALSE),GU99),1,0),0)</f>
        <v>0</v>
      </c>
      <c r="HC99" s="108">
        <f t="shared" ref="HC99:HC106" si="945">IFERROR(IF(EXACT(VLOOKUP(GS99,OFERTA_0,4,FALSE),GV99),1,0),0)</f>
        <v>0</v>
      </c>
      <c r="HD99" s="108">
        <f t="shared" ref="HD99:HE106" si="946">IFERROR(IF(GW99&lt;=0,0,1),0)</f>
        <v>0</v>
      </c>
      <c r="HE99" s="108">
        <f t="shared" si="946"/>
        <v>0</v>
      </c>
      <c r="HF99" s="108">
        <f t="shared" ref="HF99:HF106" si="947">PRODUCT(GZ99:HE99)</f>
        <v>0</v>
      </c>
      <c r="HG99" s="109">
        <f t="shared" ref="HG99:HG106" si="948">ROUND(GX99,0)</f>
        <v>0</v>
      </c>
      <c r="HH99" s="110">
        <f t="shared" ref="HH99:HH106" si="949">GX99-HG99</f>
        <v>0</v>
      </c>
      <c r="HK99" s="358"/>
      <c r="HL99" s="358"/>
      <c r="HM99" s="359"/>
      <c r="HN99" s="339"/>
      <c r="HO99" s="360"/>
      <c r="HP99" s="361"/>
      <c r="HQ99" s="362"/>
      <c r="HR99" s="338"/>
      <c r="HS99" s="335">
        <f t="shared" ref="HS99:HS106" si="950">IFERROR(IF(EXACT(VLOOKUP(HL99,OFERTA_0,1,FALSE),HL99),1,0),0)</f>
        <v>0</v>
      </c>
      <c r="HT99" s="108">
        <f t="shared" ref="HT99:HT106" si="951">IFERROR(IF(EXACT(VLOOKUP(HL99,OFERTA_0,2,FALSE),HM99),1,0),0)</f>
        <v>0</v>
      </c>
      <c r="HU99" s="108">
        <f t="shared" ref="HU99:HU106" si="952">IFERROR(IF(EXACT(VLOOKUP(HL99,OFERTA_0,3,FALSE),HN99),1,0),0)</f>
        <v>0</v>
      </c>
      <c r="HV99" s="108">
        <f t="shared" ref="HV99:HV106" si="953">IFERROR(IF(EXACT(VLOOKUP(HL99,OFERTA_0,4,FALSE),HO99),1,0),0)</f>
        <v>0</v>
      </c>
      <c r="HW99" s="108">
        <f t="shared" ref="HW99:HX106" si="954">IFERROR(IF(HP99&lt;=0,0,1),0)</f>
        <v>0</v>
      </c>
      <c r="HX99" s="108">
        <f t="shared" si="954"/>
        <v>0</v>
      </c>
      <c r="HY99" s="108">
        <f t="shared" ref="HY99:HY106" si="955">PRODUCT(HS99:HX99)</f>
        <v>0</v>
      </c>
      <c r="HZ99" s="109">
        <f t="shared" ref="HZ99:HZ106" si="956">ROUND(HQ99,0)</f>
        <v>0</v>
      </c>
      <c r="IA99" s="110">
        <f t="shared" ref="IA99:IA106" si="957">HQ99-HZ99</f>
        <v>0</v>
      </c>
      <c r="ID99" s="358"/>
      <c r="IE99" s="358"/>
      <c r="IF99" s="359"/>
      <c r="IG99" s="339"/>
      <c r="IH99" s="360"/>
      <c r="II99" s="361"/>
      <c r="IJ99" s="362"/>
      <c r="IK99" s="338"/>
      <c r="IL99" s="335">
        <f t="shared" ref="IL99:IL106" si="958">IFERROR(IF(EXACT(VLOOKUP(IE99,OFERTA_0,1,FALSE),IE99),1,0),0)</f>
        <v>0</v>
      </c>
      <c r="IM99" s="108">
        <f t="shared" ref="IM99:IM106" si="959">IFERROR(IF(EXACT(VLOOKUP(IE99,OFERTA_0,2,FALSE),IF99),1,0),0)</f>
        <v>0</v>
      </c>
      <c r="IN99" s="108">
        <f t="shared" ref="IN99:IN106" si="960">IFERROR(IF(EXACT(VLOOKUP(IE99,OFERTA_0,3,FALSE),IG99),1,0),0)</f>
        <v>0</v>
      </c>
      <c r="IO99" s="108">
        <f t="shared" ref="IO99:IO106" si="961">IFERROR(IF(EXACT(VLOOKUP(IE99,OFERTA_0,4,FALSE),IH99),1,0),0)</f>
        <v>0</v>
      </c>
      <c r="IP99" s="108">
        <f t="shared" ref="IP99:IQ106" si="962">IFERROR(IF(II99&lt;=0,0,1),0)</f>
        <v>0</v>
      </c>
      <c r="IQ99" s="108">
        <f t="shared" si="962"/>
        <v>0</v>
      </c>
      <c r="IR99" s="108">
        <f t="shared" ref="IR99:IR106" si="963">PRODUCT(IL99:IQ99)</f>
        <v>0</v>
      </c>
      <c r="IS99" s="109">
        <f t="shared" ref="IS99:IS106" si="964">ROUND(IJ99,0)</f>
        <v>0</v>
      </c>
      <c r="IT99" s="110">
        <f t="shared" ref="IT99:IT106" si="965">IJ99-IS99</f>
        <v>0</v>
      </c>
      <c r="IV99" s="358"/>
      <c r="IW99" s="358"/>
      <c r="IX99" s="359"/>
      <c r="IY99" s="339"/>
      <c r="IZ99" s="360"/>
      <c r="JA99" s="361"/>
      <c r="JB99" s="362"/>
      <c r="JC99" s="338"/>
      <c r="JD99" s="338"/>
      <c r="JE99" s="335">
        <f t="shared" ref="JE99:JE106" si="966">IFERROR(IF(EXACT(VLOOKUP(IX99,OFERTA_0,1,FALSE),IX99),1,0),0)</f>
        <v>0</v>
      </c>
      <c r="JF99" s="108">
        <f t="shared" ref="JF99:JF106" si="967">IFERROR(IF(EXACT(VLOOKUP(IX99,OFERTA_0,2,FALSE),IY99),1,0),0)</f>
        <v>0</v>
      </c>
      <c r="JG99" s="108">
        <f t="shared" ref="JG99:JG106" si="968">IFERROR(IF(EXACT(VLOOKUP(IX99,OFERTA_0,3,FALSE),IZ99),1,0),0)</f>
        <v>0</v>
      </c>
      <c r="JH99" s="108">
        <f t="shared" ref="JH99:JH106" si="969">IFERROR(IF(EXACT(VLOOKUP(IX99,OFERTA_0,4,FALSE),JA99),1,0),0)</f>
        <v>0</v>
      </c>
      <c r="JI99" s="108">
        <f t="shared" ref="JI99:JJ106" si="970">IFERROR(IF(JB99&lt;=0,0,1),0)</f>
        <v>0</v>
      </c>
      <c r="JJ99" s="108">
        <f t="shared" si="970"/>
        <v>0</v>
      </c>
      <c r="JK99" s="108">
        <f t="shared" ref="JK99:JK106" si="971">PRODUCT(JE99:JJ99)</f>
        <v>0</v>
      </c>
      <c r="JL99" s="109">
        <f t="shared" ref="JL99:JL106" si="972">ROUND(JC99,0)</f>
        <v>0</v>
      </c>
      <c r="JM99" s="110">
        <f t="shared" ref="JM99:JM106" si="973">JC99-JL99</f>
        <v>0</v>
      </c>
    </row>
    <row r="100" spans="2:273" hidden="1" x14ac:dyDescent="0.25">
      <c r="B100" s="358"/>
      <c r="C100" s="358"/>
      <c r="D100" s="359"/>
      <c r="E100" s="339"/>
      <c r="F100" s="439"/>
      <c r="G100" s="361"/>
      <c r="H100" s="361"/>
      <c r="I100" s="361"/>
      <c r="J100" s="362"/>
      <c r="K100" s="338"/>
      <c r="N100" s="358"/>
      <c r="O100" s="358"/>
      <c r="P100" s="359"/>
      <c r="Q100" s="339"/>
      <c r="R100" s="439"/>
      <c r="S100" s="361"/>
      <c r="T100" s="361"/>
      <c r="U100" s="361"/>
      <c r="V100" s="362"/>
      <c r="W100" s="338"/>
      <c r="X100" s="335">
        <f t="shared" si="867"/>
        <v>0</v>
      </c>
      <c r="Y100" s="335"/>
      <c r="Z100" s="335"/>
      <c r="AA100" s="108">
        <f t="shared" si="868"/>
        <v>0</v>
      </c>
      <c r="AB100" s="108"/>
      <c r="AC100" s="108">
        <f t="shared" si="869"/>
        <v>0</v>
      </c>
      <c r="AD100" s="108">
        <f t="shared" si="870"/>
        <v>0</v>
      </c>
      <c r="AE100" s="108">
        <f t="shared" si="871"/>
        <v>0</v>
      </c>
      <c r="AF100" s="108">
        <f t="shared" si="872"/>
        <v>0</v>
      </c>
      <c r="AG100" s="108">
        <f t="shared" si="873"/>
        <v>0</v>
      </c>
      <c r="AH100" s="109">
        <f t="shared" si="874"/>
        <v>0</v>
      </c>
      <c r="AI100" s="110">
        <f t="shared" si="875"/>
        <v>0</v>
      </c>
      <c r="AL100" s="358"/>
      <c r="AM100" s="358"/>
      <c r="AN100" s="359"/>
      <c r="AO100" s="339"/>
      <c r="AP100" s="439"/>
      <c r="AQ100" s="361"/>
      <c r="AR100" s="361"/>
      <c r="AS100" s="361"/>
      <c r="AT100" s="362"/>
      <c r="AU100" s="338"/>
      <c r="AV100" s="335">
        <f t="shared" si="876"/>
        <v>0</v>
      </c>
      <c r="AW100" s="335"/>
      <c r="AX100" s="335"/>
      <c r="AY100" s="335"/>
      <c r="AZ100" s="108">
        <f t="shared" si="877"/>
        <v>0</v>
      </c>
      <c r="BA100" s="108">
        <f t="shared" si="878"/>
        <v>0</v>
      </c>
      <c r="BB100" s="108">
        <f t="shared" si="879"/>
        <v>0</v>
      </c>
      <c r="BC100" s="108">
        <f t="shared" si="880"/>
        <v>0</v>
      </c>
      <c r="BD100" s="108">
        <f t="shared" si="881"/>
        <v>0</v>
      </c>
      <c r="BE100" s="108">
        <f t="shared" si="882"/>
        <v>0</v>
      </c>
      <c r="BF100" s="109">
        <f t="shared" si="883"/>
        <v>0</v>
      </c>
      <c r="BG100" s="110">
        <f t="shared" si="884"/>
        <v>0</v>
      </c>
      <c r="BJ100" s="358"/>
      <c r="BK100" s="358"/>
      <c r="BL100" s="359"/>
      <c r="BM100" s="339"/>
      <c r="BN100" s="439"/>
      <c r="BO100" s="368"/>
      <c r="BP100" s="368"/>
      <c r="BQ100" s="368"/>
      <c r="BR100" s="369"/>
      <c r="BS100" s="338"/>
      <c r="BT100" s="335">
        <f t="shared" si="885"/>
        <v>0</v>
      </c>
      <c r="BU100" s="335"/>
      <c r="BV100" s="335"/>
      <c r="BW100" s="335"/>
      <c r="BX100" s="108">
        <f t="shared" si="886"/>
        <v>0</v>
      </c>
      <c r="BY100" s="108">
        <f t="shared" si="887"/>
        <v>0</v>
      </c>
      <c r="BZ100" s="108">
        <f t="shared" si="888"/>
        <v>0</v>
      </c>
      <c r="CA100" s="108">
        <f t="shared" si="889"/>
        <v>0</v>
      </c>
      <c r="CB100" s="108">
        <f t="shared" si="890"/>
        <v>0</v>
      </c>
      <c r="CC100" s="108">
        <f t="shared" si="891"/>
        <v>0</v>
      </c>
      <c r="CD100" s="109">
        <f t="shared" si="892"/>
        <v>0</v>
      </c>
      <c r="CE100" s="110">
        <f t="shared" si="893"/>
        <v>0</v>
      </c>
      <c r="CH100" s="358"/>
      <c r="CI100" s="358"/>
      <c r="CJ100" s="359"/>
      <c r="CK100" s="339"/>
      <c r="CL100" s="360"/>
      <c r="CM100" s="361"/>
      <c r="CN100" s="362"/>
      <c r="CO100" s="338"/>
      <c r="CP100" s="335">
        <f t="shared" si="894"/>
        <v>0</v>
      </c>
      <c r="CQ100" s="108">
        <f t="shared" si="895"/>
        <v>0</v>
      </c>
      <c r="CR100" s="108">
        <f t="shared" si="896"/>
        <v>0</v>
      </c>
      <c r="CS100" s="108">
        <f t="shared" si="897"/>
        <v>0</v>
      </c>
      <c r="CT100" s="108">
        <f t="shared" si="898"/>
        <v>0</v>
      </c>
      <c r="CU100" s="108">
        <f t="shared" si="898"/>
        <v>0</v>
      </c>
      <c r="CV100" s="108">
        <f t="shared" si="899"/>
        <v>0</v>
      </c>
      <c r="CW100" s="109">
        <f t="shared" si="900"/>
        <v>0</v>
      </c>
      <c r="CX100" s="110">
        <f t="shared" si="901"/>
        <v>0</v>
      </c>
      <c r="DA100" s="358"/>
      <c r="DB100" s="358"/>
      <c r="DC100" s="359"/>
      <c r="DD100" s="339"/>
      <c r="DE100" s="360"/>
      <c r="DF100" s="361"/>
      <c r="DG100" s="362"/>
      <c r="DH100" s="364"/>
      <c r="DI100" s="335">
        <f t="shared" si="902"/>
        <v>0</v>
      </c>
      <c r="DJ100" s="108">
        <f t="shared" si="903"/>
        <v>0</v>
      </c>
      <c r="DK100" s="108">
        <f t="shared" si="904"/>
        <v>0</v>
      </c>
      <c r="DL100" s="108">
        <f t="shared" si="905"/>
        <v>0</v>
      </c>
      <c r="DM100" s="108">
        <f t="shared" si="906"/>
        <v>0</v>
      </c>
      <c r="DN100" s="108">
        <f t="shared" si="906"/>
        <v>0</v>
      </c>
      <c r="DO100" s="108">
        <f t="shared" si="907"/>
        <v>0</v>
      </c>
      <c r="DP100" s="109">
        <f t="shared" si="908"/>
        <v>0</v>
      </c>
      <c r="DQ100" s="110">
        <f t="shared" si="909"/>
        <v>0</v>
      </c>
      <c r="DT100" s="358"/>
      <c r="DU100" s="358"/>
      <c r="DV100" s="359"/>
      <c r="DW100" s="339"/>
      <c r="DX100" s="360"/>
      <c r="DY100" s="361"/>
      <c r="DZ100" s="362"/>
      <c r="EA100" s="338"/>
      <c r="EB100" s="335">
        <f t="shared" si="910"/>
        <v>0</v>
      </c>
      <c r="EC100" s="108">
        <f t="shared" si="911"/>
        <v>0</v>
      </c>
      <c r="ED100" s="108">
        <f t="shared" si="912"/>
        <v>0</v>
      </c>
      <c r="EE100" s="108">
        <f t="shared" si="913"/>
        <v>0</v>
      </c>
      <c r="EF100" s="108">
        <f t="shared" si="914"/>
        <v>0</v>
      </c>
      <c r="EG100" s="108">
        <f t="shared" si="914"/>
        <v>0</v>
      </c>
      <c r="EH100" s="108">
        <f t="shared" si="915"/>
        <v>0</v>
      </c>
      <c r="EI100" s="109">
        <f t="shared" si="916"/>
        <v>0</v>
      </c>
      <c r="EJ100" s="110">
        <f t="shared" si="917"/>
        <v>0</v>
      </c>
      <c r="EM100" s="358"/>
      <c r="EN100" s="358"/>
      <c r="EO100" s="359"/>
      <c r="EP100" s="339"/>
      <c r="EQ100" s="360"/>
      <c r="ER100" s="361"/>
      <c r="ES100" s="362"/>
      <c r="ET100" s="338"/>
      <c r="EU100" s="335">
        <f t="shared" si="918"/>
        <v>0</v>
      </c>
      <c r="EV100" s="108">
        <f t="shared" si="919"/>
        <v>0</v>
      </c>
      <c r="EW100" s="108">
        <f t="shared" si="920"/>
        <v>0</v>
      </c>
      <c r="EX100" s="108">
        <f t="shared" si="921"/>
        <v>0</v>
      </c>
      <c r="EY100" s="108">
        <f t="shared" si="922"/>
        <v>0</v>
      </c>
      <c r="EZ100" s="108">
        <f t="shared" si="922"/>
        <v>0</v>
      </c>
      <c r="FA100" s="108">
        <f t="shared" si="923"/>
        <v>0</v>
      </c>
      <c r="FB100" s="109">
        <f t="shared" si="924"/>
        <v>0</v>
      </c>
      <c r="FC100" s="110">
        <f t="shared" si="925"/>
        <v>0</v>
      </c>
      <c r="FF100" s="358"/>
      <c r="FG100" s="358"/>
      <c r="FH100" s="359"/>
      <c r="FI100" s="339"/>
      <c r="FJ100" s="360"/>
      <c r="FK100" s="361"/>
      <c r="FL100" s="362"/>
      <c r="FM100" s="338"/>
      <c r="FN100" s="335">
        <f t="shared" si="926"/>
        <v>0</v>
      </c>
      <c r="FO100" s="108">
        <f t="shared" si="927"/>
        <v>0</v>
      </c>
      <c r="FP100" s="108">
        <f t="shared" si="928"/>
        <v>0</v>
      </c>
      <c r="FQ100" s="108">
        <f t="shared" si="929"/>
        <v>0</v>
      </c>
      <c r="FR100" s="108">
        <f t="shared" si="930"/>
        <v>0</v>
      </c>
      <c r="FS100" s="108">
        <f t="shared" si="930"/>
        <v>0</v>
      </c>
      <c r="FT100" s="108">
        <f t="shared" si="931"/>
        <v>0</v>
      </c>
      <c r="FU100" s="109">
        <f t="shared" si="932"/>
        <v>0</v>
      </c>
      <c r="FV100" s="110">
        <f t="shared" si="933"/>
        <v>0</v>
      </c>
      <c r="FY100" s="358"/>
      <c r="FZ100" s="358"/>
      <c r="GA100" s="359"/>
      <c r="GB100" s="339"/>
      <c r="GC100" s="360"/>
      <c r="GD100" s="361"/>
      <c r="GE100" s="362"/>
      <c r="GF100" s="338"/>
      <c r="GG100" s="335">
        <f t="shared" si="934"/>
        <v>0</v>
      </c>
      <c r="GH100" s="108">
        <f t="shared" si="935"/>
        <v>0</v>
      </c>
      <c r="GI100" s="108">
        <f t="shared" si="936"/>
        <v>0</v>
      </c>
      <c r="GJ100" s="108">
        <f t="shared" si="937"/>
        <v>0</v>
      </c>
      <c r="GK100" s="108">
        <f t="shared" si="938"/>
        <v>0</v>
      </c>
      <c r="GL100" s="108">
        <f t="shared" si="938"/>
        <v>0</v>
      </c>
      <c r="GM100" s="108">
        <f t="shared" si="939"/>
        <v>0</v>
      </c>
      <c r="GN100" s="109">
        <f t="shared" si="940"/>
        <v>0</v>
      </c>
      <c r="GO100" s="110">
        <f t="shared" si="941"/>
        <v>0</v>
      </c>
      <c r="GR100" s="358"/>
      <c r="GS100" s="358"/>
      <c r="GT100" s="359"/>
      <c r="GU100" s="339"/>
      <c r="GV100" s="360"/>
      <c r="GW100" s="361"/>
      <c r="GX100" s="362"/>
      <c r="GY100" s="338"/>
      <c r="GZ100" s="335">
        <f t="shared" si="942"/>
        <v>0</v>
      </c>
      <c r="HA100" s="108">
        <f t="shared" si="943"/>
        <v>0</v>
      </c>
      <c r="HB100" s="108">
        <f t="shared" si="944"/>
        <v>0</v>
      </c>
      <c r="HC100" s="108">
        <f t="shared" si="945"/>
        <v>0</v>
      </c>
      <c r="HD100" s="108">
        <f t="shared" si="946"/>
        <v>0</v>
      </c>
      <c r="HE100" s="108">
        <f t="shared" si="946"/>
        <v>0</v>
      </c>
      <c r="HF100" s="108">
        <f t="shared" si="947"/>
        <v>0</v>
      </c>
      <c r="HG100" s="109">
        <f t="shared" si="948"/>
        <v>0</v>
      </c>
      <c r="HH100" s="110">
        <f t="shared" si="949"/>
        <v>0</v>
      </c>
      <c r="HK100" s="358"/>
      <c r="HL100" s="358"/>
      <c r="HM100" s="359"/>
      <c r="HN100" s="339"/>
      <c r="HO100" s="360"/>
      <c r="HP100" s="361"/>
      <c r="HQ100" s="362"/>
      <c r="HR100" s="338"/>
      <c r="HS100" s="335">
        <f t="shared" si="950"/>
        <v>0</v>
      </c>
      <c r="HT100" s="108">
        <f t="shared" si="951"/>
        <v>0</v>
      </c>
      <c r="HU100" s="108">
        <f t="shared" si="952"/>
        <v>0</v>
      </c>
      <c r="HV100" s="108">
        <f t="shared" si="953"/>
        <v>0</v>
      </c>
      <c r="HW100" s="108">
        <f t="shared" si="954"/>
        <v>0</v>
      </c>
      <c r="HX100" s="108">
        <f t="shared" si="954"/>
        <v>0</v>
      </c>
      <c r="HY100" s="108">
        <f t="shared" si="955"/>
        <v>0</v>
      </c>
      <c r="HZ100" s="109">
        <f t="shared" si="956"/>
        <v>0</v>
      </c>
      <c r="IA100" s="110">
        <f t="shared" si="957"/>
        <v>0</v>
      </c>
      <c r="ID100" s="358"/>
      <c r="IE100" s="358"/>
      <c r="IF100" s="359"/>
      <c r="IG100" s="339"/>
      <c r="IH100" s="360"/>
      <c r="II100" s="361"/>
      <c r="IJ100" s="362"/>
      <c r="IK100" s="338"/>
      <c r="IL100" s="335">
        <f t="shared" si="958"/>
        <v>0</v>
      </c>
      <c r="IM100" s="108">
        <f t="shared" si="959"/>
        <v>0</v>
      </c>
      <c r="IN100" s="108">
        <f t="shared" si="960"/>
        <v>0</v>
      </c>
      <c r="IO100" s="108">
        <f t="shared" si="961"/>
        <v>0</v>
      </c>
      <c r="IP100" s="108">
        <f t="shared" si="962"/>
        <v>0</v>
      </c>
      <c r="IQ100" s="108">
        <f t="shared" si="962"/>
        <v>0</v>
      </c>
      <c r="IR100" s="108">
        <f t="shared" si="963"/>
        <v>0</v>
      </c>
      <c r="IS100" s="109">
        <f t="shared" si="964"/>
        <v>0</v>
      </c>
      <c r="IT100" s="110">
        <f t="shared" si="965"/>
        <v>0</v>
      </c>
      <c r="IV100" s="358"/>
      <c r="IW100" s="358"/>
      <c r="IX100" s="359"/>
      <c r="IY100" s="339"/>
      <c r="IZ100" s="360"/>
      <c r="JA100" s="361"/>
      <c r="JB100" s="362"/>
      <c r="JC100" s="338"/>
      <c r="JD100" s="338"/>
      <c r="JE100" s="335">
        <f t="shared" si="966"/>
        <v>0</v>
      </c>
      <c r="JF100" s="108">
        <f t="shared" si="967"/>
        <v>0</v>
      </c>
      <c r="JG100" s="108">
        <f t="shared" si="968"/>
        <v>0</v>
      </c>
      <c r="JH100" s="108">
        <f t="shared" si="969"/>
        <v>0</v>
      </c>
      <c r="JI100" s="108">
        <f t="shared" si="970"/>
        <v>0</v>
      </c>
      <c r="JJ100" s="108">
        <f t="shared" si="970"/>
        <v>0</v>
      </c>
      <c r="JK100" s="108">
        <f t="shared" si="971"/>
        <v>0</v>
      </c>
      <c r="JL100" s="109">
        <f t="shared" si="972"/>
        <v>0</v>
      </c>
      <c r="JM100" s="110">
        <f t="shared" si="973"/>
        <v>0</v>
      </c>
    </row>
    <row r="101" spans="2:273" hidden="1" x14ac:dyDescent="0.25">
      <c r="B101" s="358"/>
      <c r="C101" s="358"/>
      <c r="D101" s="359"/>
      <c r="E101" s="339"/>
      <c r="F101" s="439"/>
      <c r="G101" s="361"/>
      <c r="H101" s="361"/>
      <c r="I101" s="361"/>
      <c r="J101" s="362"/>
      <c r="K101" s="338"/>
      <c r="N101" s="358"/>
      <c r="O101" s="358"/>
      <c r="P101" s="359"/>
      <c r="Q101" s="339"/>
      <c r="R101" s="439"/>
      <c r="S101" s="361"/>
      <c r="T101" s="361"/>
      <c r="U101" s="361"/>
      <c r="V101" s="362"/>
      <c r="W101" s="338"/>
      <c r="X101" s="335">
        <f t="shared" si="867"/>
        <v>0</v>
      </c>
      <c r="Y101" s="335"/>
      <c r="Z101" s="335"/>
      <c r="AA101" s="108">
        <f t="shared" si="868"/>
        <v>0</v>
      </c>
      <c r="AB101" s="108"/>
      <c r="AC101" s="108">
        <f t="shared" si="869"/>
        <v>0</v>
      </c>
      <c r="AD101" s="108">
        <f t="shared" si="870"/>
        <v>0</v>
      </c>
      <c r="AE101" s="108">
        <f t="shared" si="871"/>
        <v>0</v>
      </c>
      <c r="AF101" s="108">
        <f t="shared" si="872"/>
        <v>0</v>
      </c>
      <c r="AG101" s="108">
        <f t="shared" si="873"/>
        <v>0</v>
      </c>
      <c r="AH101" s="109">
        <f t="shared" si="874"/>
        <v>0</v>
      </c>
      <c r="AI101" s="110">
        <f t="shared" si="875"/>
        <v>0</v>
      </c>
      <c r="AL101" s="358"/>
      <c r="AM101" s="358"/>
      <c r="AN101" s="359"/>
      <c r="AO101" s="339"/>
      <c r="AP101" s="439"/>
      <c r="AQ101" s="361"/>
      <c r="AR101" s="361"/>
      <c r="AS101" s="361"/>
      <c r="AT101" s="362"/>
      <c r="AU101" s="338"/>
      <c r="AV101" s="335">
        <f t="shared" si="876"/>
        <v>0</v>
      </c>
      <c r="AW101" s="335"/>
      <c r="AX101" s="335"/>
      <c r="AY101" s="335"/>
      <c r="AZ101" s="108">
        <f t="shared" si="877"/>
        <v>0</v>
      </c>
      <c r="BA101" s="108">
        <f t="shared" si="878"/>
        <v>0</v>
      </c>
      <c r="BB101" s="108">
        <f t="shared" si="879"/>
        <v>0</v>
      </c>
      <c r="BC101" s="108">
        <f t="shared" si="880"/>
        <v>0</v>
      </c>
      <c r="BD101" s="108">
        <f t="shared" si="881"/>
        <v>0</v>
      </c>
      <c r="BE101" s="108">
        <f t="shared" si="882"/>
        <v>0</v>
      </c>
      <c r="BF101" s="109">
        <f t="shared" si="883"/>
        <v>0</v>
      </c>
      <c r="BG101" s="110">
        <f t="shared" si="884"/>
        <v>0</v>
      </c>
      <c r="BJ101" s="358"/>
      <c r="BK101" s="358"/>
      <c r="BL101" s="359"/>
      <c r="BM101" s="339"/>
      <c r="BN101" s="439"/>
      <c r="BO101" s="368"/>
      <c r="BP101" s="368"/>
      <c r="BQ101" s="368"/>
      <c r="BR101" s="369"/>
      <c r="BS101" s="338"/>
      <c r="BT101" s="335">
        <f t="shared" si="885"/>
        <v>0</v>
      </c>
      <c r="BU101" s="335"/>
      <c r="BV101" s="335"/>
      <c r="BW101" s="335"/>
      <c r="BX101" s="108">
        <f t="shared" si="886"/>
        <v>0</v>
      </c>
      <c r="BY101" s="108">
        <f t="shared" si="887"/>
        <v>0</v>
      </c>
      <c r="BZ101" s="108">
        <f t="shared" si="888"/>
        <v>0</v>
      </c>
      <c r="CA101" s="108">
        <f t="shared" si="889"/>
        <v>0</v>
      </c>
      <c r="CB101" s="108">
        <f t="shared" si="890"/>
        <v>0</v>
      </c>
      <c r="CC101" s="108">
        <f t="shared" si="891"/>
        <v>0</v>
      </c>
      <c r="CD101" s="109">
        <f t="shared" si="892"/>
        <v>0</v>
      </c>
      <c r="CE101" s="110">
        <f t="shared" si="893"/>
        <v>0</v>
      </c>
      <c r="CH101" s="358"/>
      <c r="CI101" s="358"/>
      <c r="CJ101" s="359"/>
      <c r="CK101" s="339"/>
      <c r="CL101" s="360"/>
      <c r="CM101" s="361"/>
      <c r="CN101" s="362"/>
      <c r="CO101" s="338"/>
      <c r="CP101" s="335">
        <f t="shared" si="894"/>
        <v>0</v>
      </c>
      <c r="CQ101" s="108">
        <f t="shared" si="895"/>
        <v>0</v>
      </c>
      <c r="CR101" s="108">
        <f t="shared" si="896"/>
        <v>0</v>
      </c>
      <c r="CS101" s="108">
        <f t="shared" si="897"/>
        <v>0</v>
      </c>
      <c r="CT101" s="108">
        <f t="shared" si="898"/>
        <v>0</v>
      </c>
      <c r="CU101" s="108">
        <f t="shared" si="898"/>
        <v>0</v>
      </c>
      <c r="CV101" s="108">
        <f t="shared" si="899"/>
        <v>0</v>
      </c>
      <c r="CW101" s="109">
        <f t="shared" si="900"/>
        <v>0</v>
      </c>
      <c r="CX101" s="110">
        <f t="shared" si="901"/>
        <v>0</v>
      </c>
      <c r="DA101" s="358"/>
      <c r="DB101" s="358"/>
      <c r="DC101" s="359"/>
      <c r="DD101" s="339"/>
      <c r="DE101" s="360"/>
      <c r="DF101" s="361"/>
      <c r="DG101" s="362"/>
      <c r="DH101" s="364"/>
      <c r="DI101" s="335">
        <f t="shared" si="902"/>
        <v>0</v>
      </c>
      <c r="DJ101" s="108">
        <f t="shared" si="903"/>
        <v>0</v>
      </c>
      <c r="DK101" s="108">
        <f t="shared" si="904"/>
        <v>0</v>
      </c>
      <c r="DL101" s="108">
        <f t="shared" si="905"/>
        <v>0</v>
      </c>
      <c r="DM101" s="108">
        <f t="shared" si="906"/>
        <v>0</v>
      </c>
      <c r="DN101" s="108">
        <f t="shared" si="906"/>
        <v>0</v>
      </c>
      <c r="DO101" s="108">
        <f t="shared" si="907"/>
        <v>0</v>
      </c>
      <c r="DP101" s="109">
        <f t="shared" si="908"/>
        <v>0</v>
      </c>
      <c r="DQ101" s="110">
        <f t="shared" si="909"/>
        <v>0</v>
      </c>
      <c r="DT101" s="358"/>
      <c r="DU101" s="358"/>
      <c r="DV101" s="359"/>
      <c r="DW101" s="339"/>
      <c r="DX101" s="360"/>
      <c r="DY101" s="361"/>
      <c r="DZ101" s="362"/>
      <c r="EA101" s="338"/>
      <c r="EB101" s="335">
        <f t="shared" si="910"/>
        <v>0</v>
      </c>
      <c r="EC101" s="108">
        <f t="shared" si="911"/>
        <v>0</v>
      </c>
      <c r="ED101" s="108">
        <f t="shared" si="912"/>
        <v>0</v>
      </c>
      <c r="EE101" s="108">
        <f t="shared" si="913"/>
        <v>0</v>
      </c>
      <c r="EF101" s="108">
        <f t="shared" si="914"/>
        <v>0</v>
      </c>
      <c r="EG101" s="108">
        <f t="shared" si="914"/>
        <v>0</v>
      </c>
      <c r="EH101" s="108">
        <f t="shared" si="915"/>
        <v>0</v>
      </c>
      <c r="EI101" s="109">
        <f t="shared" si="916"/>
        <v>0</v>
      </c>
      <c r="EJ101" s="110">
        <f t="shared" si="917"/>
        <v>0</v>
      </c>
      <c r="EM101" s="358"/>
      <c r="EN101" s="358"/>
      <c r="EO101" s="359"/>
      <c r="EP101" s="339"/>
      <c r="EQ101" s="360"/>
      <c r="ER101" s="361"/>
      <c r="ES101" s="362"/>
      <c r="ET101" s="338"/>
      <c r="EU101" s="335">
        <f t="shared" si="918"/>
        <v>0</v>
      </c>
      <c r="EV101" s="108">
        <f t="shared" si="919"/>
        <v>0</v>
      </c>
      <c r="EW101" s="108">
        <f t="shared" si="920"/>
        <v>0</v>
      </c>
      <c r="EX101" s="108">
        <f t="shared" si="921"/>
        <v>0</v>
      </c>
      <c r="EY101" s="108">
        <f t="shared" si="922"/>
        <v>0</v>
      </c>
      <c r="EZ101" s="108">
        <f t="shared" si="922"/>
        <v>0</v>
      </c>
      <c r="FA101" s="108">
        <f t="shared" si="923"/>
        <v>0</v>
      </c>
      <c r="FB101" s="109">
        <f t="shared" si="924"/>
        <v>0</v>
      </c>
      <c r="FC101" s="110">
        <f t="shared" si="925"/>
        <v>0</v>
      </c>
      <c r="FF101" s="358"/>
      <c r="FG101" s="358"/>
      <c r="FH101" s="359"/>
      <c r="FI101" s="339"/>
      <c r="FJ101" s="360"/>
      <c r="FK101" s="361"/>
      <c r="FL101" s="362"/>
      <c r="FM101" s="338"/>
      <c r="FN101" s="335">
        <f t="shared" si="926"/>
        <v>0</v>
      </c>
      <c r="FO101" s="108">
        <f t="shared" si="927"/>
        <v>0</v>
      </c>
      <c r="FP101" s="108">
        <f t="shared" si="928"/>
        <v>0</v>
      </c>
      <c r="FQ101" s="108">
        <f t="shared" si="929"/>
        <v>0</v>
      </c>
      <c r="FR101" s="108">
        <f t="shared" si="930"/>
        <v>0</v>
      </c>
      <c r="FS101" s="108">
        <f t="shared" si="930"/>
        <v>0</v>
      </c>
      <c r="FT101" s="108">
        <f t="shared" si="931"/>
        <v>0</v>
      </c>
      <c r="FU101" s="109">
        <f t="shared" si="932"/>
        <v>0</v>
      </c>
      <c r="FV101" s="110">
        <f t="shared" si="933"/>
        <v>0</v>
      </c>
      <c r="FY101" s="358"/>
      <c r="FZ101" s="358"/>
      <c r="GA101" s="359"/>
      <c r="GB101" s="339"/>
      <c r="GC101" s="360"/>
      <c r="GD101" s="361"/>
      <c r="GE101" s="362"/>
      <c r="GF101" s="338"/>
      <c r="GG101" s="335">
        <f t="shared" si="934"/>
        <v>0</v>
      </c>
      <c r="GH101" s="108">
        <f t="shared" si="935"/>
        <v>0</v>
      </c>
      <c r="GI101" s="108">
        <f t="shared" si="936"/>
        <v>0</v>
      </c>
      <c r="GJ101" s="108">
        <f t="shared" si="937"/>
        <v>0</v>
      </c>
      <c r="GK101" s="108">
        <f t="shared" si="938"/>
        <v>0</v>
      </c>
      <c r="GL101" s="108">
        <f t="shared" si="938"/>
        <v>0</v>
      </c>
      <c r="GM101" s="108">
        <f t="shared" si="939"/>
        <v>0</v>
      </c>
      <c r="GN101" s="109">
        <f t="shared" si="940"/>
        <v>0</v>
      </c>
      <c r="GO101" s="110">
        <f t="shared" si="941"/>
        <v>0</v>
      </c>
      <c r="GR101" s="358"/>
      <c r="GS101" s="358"/>
      <c r="GT101" s="359"/>
      <c r="GU101" s="339"/>
      <c r="GV101" s="360"/>
      <c r="GW101" s="361"/>
      <c r="GX101" s="362"/>
      <c r="GY101" s="338"/>
      <c r="GZ101" s="335">
        <f t="shared" si="942"/>
        <v>0</v>
      </c>
      <c r="HA101" s="108">
        <f t="shared" si="943"/>
        <v>0</v>
      </c>
      <c r="HB101" s="108">
        <f t="shared" si="944"/>
        <v>0</v>
      </c>
      <c r="HC101" s="108">
        <f t="shared" si="945"/>
        <v>0</v>
      </c>
      <c r="HD101" s="108">
        <f t="shared" si="946"/>
        <v>0</v>
      </c>
      <c r="HE101" s="108">
        <f t="shared" si="946"/>
        <v>0</v>
      </c>
      <c r="HF101" s="108">
        <f t="shared" si="947"/>
        <v>0</v>
      </c>
      <c r="HG101" s="109">
        <f t="shared" si="948"/>
        <v>0</v>
      </c>
      <c r="HH101" s="110">
        <f t="shared" si="949"/>
        <v>0</v>
      </c>
      <c r="HK101" s="358"/>
      <c r="HL101" s="358"/>
      <c r="HM101" s="359"/>
      <c r="HN101" s="339"/>
      <c r="HO101" s="360"/>
      <c r="HP101" s="361"/>
      <c r="HQ101" s="362"/>
      <c r="HR101" s="338"/>
      <c r="HS101" s="335">
        <f t="shared" si="950"/>
        <v>0</v>
      </c>
      <c r="HT101" s="108">
        <f t="shared" si="951"/>
        <v>0</v>
      </c>
      <c r="HU101" s="108">
        <f t="shared" si="952"/>
        <v>0</v>
      </c>
      <c r="HV101" s="108">
        <f t="shared" si="953"/>
        <v>0</v>
      </c>
      <c r="HW101" s="108">
        <f t="shared" si="954"/>
        <v>0</v>
      </c>
      <c r="HX101" s="108">
        <f t="shared" si="954"/>
        <v>0</v>
      </c>
      <c r="HY101" s="108">
        <f t="shared" si="955"/>
        <v>0</v>
      </c>
      <c r="HZ101" s="109">
        <f t="shared" si="956"/>
        <v>0</v>
      </c>
      <c r="IA101" s="110">
        <f t="shared" si="957"/>
        <v>0</v>
      </c>
      <c r="ID101" s="358"/>
      <c r="IE101" s="358"/>
      <c r="IF101" s="359"/>
      <c r="IG101" s="339"/>
      <c r="IH101" s="360"/>
      <c r="II101" s="361"/>
      <c r="IJ101" s="362"/>
      <c r="IK101" s="338"/>
      <c r="IL101" s="335">
        <f t="shared" si="958"/>
        <v>0</v>
      </c>
      <c r="IM101" s="108">
        <f t="shared" si="959"/>
        <v>0</v>
      </c>
      <c r="IN101" s="108">
        <f t="shared" si="960"/>
        <v>0</v>
      </c>
      <c r="IO101" s="108">
        <f t="shared" si="961"/>
        <v>0</v>
      </c>
      <c r="IP101" s="108">
        <f t="shared" si="962"/>
        <v>0</v>
      </c>
      <c r="IQ101" s="108">
        <f t="shared" si="962"/>
        <v>0</v>
      </c>
      <c r="IR101" s="108">
        <f t="shared" si="963"/>
        <v>0</v>
      </c>
      <c r="IS101" s="109">
        <f t="shared" si="964"/>
        <v>0</v>
      </c>
      <c r="IT101" s="110">
        <f t="shared" si="965"/>
        <v>0</v>
      </c>
      <c r="IV101" s="358"/>
      <c r="IW101" s="358"/>
      <c r="IX101" s="359"/>
      <c r="IY101" s="339"/>
      <c r="IZ101" s="360"/>
      <c r="JA101" s="361"/>
      <c r="JB101" s="362"/>
      <c r="JC101" s="338"/>
      <c r="JD101" s="338"/>
      <c r="JE101" s="335">
        <f t="shared" si="966"/>
        <v>0</v>
      </c>
      <c r="JF101" s="108">
        <f t="shared" si="967"/>
        <v>0</v>
      </c>
      <c r="JG101" s="108">
        <f t="shared" si="968"/>
        <v>0</v>
      </c>
      <c r="JH101" s="108">
        <f t="shared" si="969"/>
        <v>0</v>
      </c>
      <c r="JI101" s="108">
        <f t="shared" si="970"/>
        <v>0</v>
      </c>
      <c r="JJ101" s="108">
        <f t="shared" si="970"/>
        <v>0</v>
      </c>
      <c r="JK101" s="108">
        <f t="shared" si="971"/>
        <v>0</v>
      </c>
      <c r="JL101" s="109">
        <f t="shared" si="972"/>
        <v>0</v>
      </c>
      <c r="JM101" s="110">
        <f t="shared" si="973"/>
        <v>0</v>
      </c>
    </row>
    <row r="102" spans="2:273" hidden="1" x14ac:dyDescent="0.25">
      <c r="B102" s="358"/>
      <c r="C102" s="358"/>
      <c r="D102" s="359"/>
      <c r="E102" s="339"/>
      <c r="F102" s="439"/>
      <c r="G102" s="361"/>
      <c r="H102" s="361"/>
      <c r="I102" s="361"/>
      <c r="J102" s="362"/>
      <c r="K102" s="338"/>
      <c r="N102" s="358"/>
      <c r="O102" s="358"/>
      <c r="P102" s="359"/>
      <c r="Q102" s="339"/>
      <c r="R102" s="439"/>
      <c r="S102" s="361"/>
      <c r="T102" s="361"/>
      <c r="U102" s="361"/>
      <c r="V102" s="362"/>
      <c r="W102" s="338"/>
      <c r="X102" s="335">
        <f t="shared" si="867"/>
        <v>0</v>
      </c>
      <c r="Y102" s="335"/>
      <c r="Z102" s="335"/>
      <c r="AA102" s="108">
        <f t="shared" si="868"/>
        <v>0</v>
      </c>
      <c r="AB102" s="108"/>
      <c r="AC102" s="108">
        <f t="shared" si="869"/>
        <v>0</v>
      </c>
      <c r="AD102" s="108">
        <f t="shared" si="870"/>
        <v>0</v>
      </c>
      <c r="AE102" s="108">
        <f t="shared" si="871"/>
        <v>0</v>
      </c>
      <c r="AF102" s="108">
        <f t="shared" si="872"/>
        <v>0</v>
      </c>
      <c r="AG102" s="108">
        <f t="shared" si="873"/>
        <v>0</v>
      </c>
      <c r="AH102" s="109">
        <f t="shared" si="874"/>
        <v>0</v>
      </c>
      <c r="AI102" s="110">
        <f t="shared" si="875"/>
        <v>0</v>
      </c>
      <c r="AL102" s="358"/>
      <c r="AM102" s="358"/>
      <c r="AN102" s="359"/>
      <c r="AO102" s="339"/>
      <c r="AP102" s="439"/>
      <c r="AQ102" s="361"/>
      <c r="AR102" s="361"/>
      <c r="AS102" s="361"/>
      <c r="AT102" s="362"/>
      <c r="AU102" s="338"/>
      <c r="AV102" s="335">
        <f t="shared" si="876"/>
        <v>0</v>
      </c>
      <c r="AW102" s="335"/>
      <c r="AX102" s="335"/>
      <c r="AY102" s="335"/>
      <c r="AZ102" s="108">
        <f t="shared" si="877"/>
        <v>0</v>
      </c>
      <c r="BA102" s="108">
        <f t="shared" si="878"/>
        <v>0</v>
      </c>
      <c r="BB102" s="108">
        <f t="shared" si="879"/>
        <v>0</v>
      </c>
      <c r="BC102" s="108">
        <f t="shared" si="880"/>
        <v>0</v>
      </c>
      <c r="BD102" s="108">
        <f t="shared" si="881"/>
        <v>0</v>
      </c>
      <c r="BE102" s="108">
        <f t="shared" si="882"/>
        <v>0</v>
      </c>
      <c r="BF102" s="109">
        <f t="shared" si="883"/>
        <v>0</v>
      </c>
      <c r="BG102" s="110">
        <f t="shared" si="884"/>
        <v>0</v>
      </c>
      <c r="BJ102" s="358"/>
      <c r="BK102" s="358"/>
      <c r="BL102" s="359"/>
      <c r="BM102" s="339"/>
      <c r="BN102" s="439"/>
      <c r="BO102" s="368"/>
      <c r="BP102" s="368"/>
      <c r="BQ102" s="368"/>
      <c r="BR102" s="369"/>
      <c r="BS102" s="338"/>
      <c r="BT102" s="335">
        <f t="shared" si="885"/>
        <v>0</v>
      </c>
      <c r="BU102" s="335"/>
      <c r="BV102" s="335"/>
      <c r="BW102" s="335"/>
      <c r="BX102" s="108">
        <f t="shared" si="886"/>
        <v>0</v>
      </c>
      <c r="BY102" s="108">
        <f t="shared" si="887"/>
        <v>0</v>
      </c>
      <c r="BZ102" s="108">
        <f t="shared" si="888"/>
        <v>0</v>
      </c>
      <c r="CA102" s="108">
        <f t="shared" si="889"/>
        <v>0</v>
      </c>
      <c r="CB102" s="108">
        <f t="shared" si="890"/>
        <v>0</v>
      </c>
      <c r="CC102" s="108">
        <f t="shared" si="891"/>
        <v>0</v>
      </c>
      <c r="CD102" s="109">
        <f t="shared" si="892"/>
        <v>0</v>
      </c>
      <c r="CE102" s="110">
        <f t="shared" si="893"/>
        <v>0</v>
      </c>
      <c r="CH102" s="358"/>
      <c r="CI102" s="358"/>
      <c r="CJ102" s="359"/>
      <c r="CK102" s="339"/>
      <c r="CL102" s="360"/>
      <c r="CM102" s="361"/>
      <c r="CN102" s="362"/>
      <c r="CO102" s="338"/>
      <c r="CP102" s="335">
        <f t="shared" si="894"/>
        <v>0</v>
      </c>
      <c r="CQ102" s="108">
        <f t="shared" si="895"/>
        <v>0</v>
      </c>
      <c r="CR102" s="108">
        <f t="shared" si="896"/>
        <v>0</v>
      </c>
      <c r="CS102" s="108">
        <f t="shared" si="897"/>
        <v>0</v>
      </c>
      <c r="CT102" s="108">
        <f t="shared" si="898"/>
        <v>0</v>
      </c>
      <c r="CU102" s="108">
        <f t="shared" si="898"/>
        <v>0</v>
      </c>
      <c r="CV102" s="108">
        <f t="shared" si="899"/>
        <v>0</v>
      </c>
      <c r="CW102" s="109">
        <f t="shared" si="900"/>
        <v>0</v>
      </c>
      <c r="CX102" s="110">
        <f t="shared" si="901"/>
        <v>0</v>
      </c>
      <c r="DA102" s="358"/>
      <c r="DB102" s="358"/>
      <c r="DC102" s="359"/>
      <c r="DD102" s="339"/>
      <c r="DE102" s="360"/>
      <c r="DF102" s="361"/>
      <c r="DG102" s="362"/>
      <c r="DH102" s="364"/>
      <c r="DI102" s="335">
        <f t="shared" si="902"/>
        <v>0</v>
      </c>
      <c r="DJ102" s="108">
        <f t="shared" si="903"/>
        <v>0</v>
      </c>
      <c r="DK102" s="108">
        <f t="shared" si="904"/>
        <v>0</v>
      </c>
      <c r="DL102" s="108">
        <f t="shared" si="905"/>
        <v>0</v>
      </c>
      <c r="DM102" s="108">
        <f t="shared" si="906"/>
        <v>0</v>
      </c>
      <c r="DN102" s="108">
        <f t="shared" si="906"/>
        <v>0</v>
      </c>
      <c r="DO102" s="108">
        <f t="shared" si="907"/>
        <v>0</v>
      </c>
      <c r="DP102" s="109">
        <f t="shared" si="908"/>
        <v>0</v>
      </c>
      <c r="DQ102" s="110">
        <f t="shared" si="909"/>
        <v>0</v>
      </c>
      <c r="DT102" s="358"/>
      <c r="DU102" s="358"/>
      <c r="DV102" s="359"/>
      <c r="DW102" s="339"/>
      <c r="DX102" s="360"/>
      <c r="DY102" s="361"/>
      <c r="DZ102" s="362"/>
      <c r="EA102" s="338"/>
      <c r="EB102" s="335">
        <f t="shared" si="910"/>
        <v>0</v>
      </c>
      <c r="EC102" s="108">
        <f t="shared" si="911"/>
        <v>0</v>
      </c>
      <c r="ED102" s="108">
        <f t="shared" si="912"/>
        <v>0</v>
      </c>
      <c r="EE102" s="108">
        <f t="shared" si="913"/>
        <v>0</v>
      </c>
      <c r="EF102" s="108">
        <f t="shared" si="914"/>
        <v>0</v>
      </c>
      <c r="EG102" s="108">
        <f t="shared" si="914"/>
        <v>0</v>
      </c>
      <c r="EH102" s="108">
        <f t="shared" si="915"/>
        <v>0</v>
      </c>
      <c r="EI102" s="109">
        <f t="shared" si="916"/>
        <v>0</v>
      </c>
      <c r="EJ102" s="110">
        <f t="shared" si="917"/>
        <v>0</v>
      </c>
      <c r="EM102" s="358"/>
      <c r="EN102" s="358"/>
      <c r="EO102" s="359"/>
      <c r="EP102" s="339"/>
      <c r="EQ102" s="360"/>
      <c r="ER102" s="361"/>
      <c r="ES102" s="362"/>
      <c r="ET102" s="338"/>
      <c r="EU102" s="335">
        <f t="shared" si="918"/>
        <v>0</v>
      </c>
      <c r="EV102" s="108">
        <f t="shared" si="919"/>
        <v>0</v>
      </c>
      <c r="EW102" s="108">
        <f t="shared" si="920"/>
        <v>0</v>
      </c>
      <c r="EX102" s="108">
        <f t="shared" si="921"/>
        <v>0</v>
      </c>
      <c r="EY102" s="108">
        <f t="shared" si="922"/>
        <v>0</v>
      </c>
      <c r="EZ102" s="108">
        <f t="shared" si="922"/>
        <v>0</v>
      </c>
      <c r="FA102" s="108">
        <f t="shared" si="923"/>
        <v>0</v>
      </c>
      <c r="FB102" s="109">
        <f t="shared" si="924"/>
        <v>0</v>
      </c>
      <c r="FC102" s="110">
        <f t="shared" si="925"/>
        <v>0</v>
      </c>
      <c r="FF102" s="358"/>
      <c r="FG102" s="358"/>
      <c r="FH102" s="359"/>
      <c r="FI102" s="339"/>
      <c r="FJ102" s="360"/>
      <c r="FK102" s="361"/>
      <c r="FL102" s="362"/>
      <c r="FM102" s="338"/>
      <c r="FN102" s="335">
        <f t="shared" si="926"/>
        <v>0</v>
      </c>
      <c r="FO102" s="108">
        <f t="shared" si="927"/>
        <v>0</v>
      </c>
      <c r="FP102" s="108">
        <f t="shared" si="928"/>
        <v>0</v>
      </c>
      <c r="FQ102" s="108">
        <f t="shared" si="929"/>
        <v>0</v>
      </c>
      <c r="FR102" s="108">
        <f t="shared" si="930"/>
        <v>0</v>
      </c>
      <c r="FS102" s="108">
        <f t="shared" si="930"/>
        <v>0</v>
      </c>
      <c r="FT102" s="108">
        <f t="shared" si="931"/>
        <v>0</v>
      </c>
      <c r="FU102" s="109">
        <f t="shared" si="932"/>
        <v>0</v>
      </c>
      <c r="FV102" s="110">
        <f t="shared" si="933"/>
        <v>0</v>
      </c>
      <c r="FY102" s="358"/>
      <c r="FZ102" s="358"/>
      <c r="GA102" s="359"/>
      <c r="GB102" s="339"/>
      <c r="GC102" s="360"/>
      <c r="GD102" s="361"/>
      <c r="GE102" s="362"/>
      <c r="GF102" s="338"/>
      <c r="GG102" s="335">
        <f t="shared" si="934"/>
        <v>0</v>
      </c>
      <c r="GH102" s="108">
        <f t="shared" si="935"/>
        <v>0</v>
      </c>
      <c r="GI102" s="108">
        <f t="shared" si="936"/>
        <v>0</v>
      </c>
      <c r="GJ102" s="108">
        <f t="shared" si="937"/>
        <v>0</v>
      </c>
      <c r="GK102" s="108">
        <f t="shared" si="938"/>
        <v>0</v>
      </c>
      <c r="GL102" s="108">
        <f t="shared" si="938"/>
        <v>0</v>
      </c>
      <c r="GM102" s="108">
        <f t="shared" si="939"/>
        <v>0</v>
      </c>
      <c r="GN102" s="109">
        <f t="shared" si="940"/>
        <v>0</v>
      </c>
      <c r="GO102" s="110">
        <f t="shared" si="941"/>
        <v>0</v>
      </c>
      <c r="GR102" s="358"/>
      <c r="GS102" s="358"/>
      <c r="GT102" s="359"/>
      <c r="GU102" s="339"/>
      <c r="GV102" s="360"/>
      <c r="GW102" s="361"/>
      <c r="GX102" s="362"/>
      <c r="GY102" s="338"/>
      <c r="GZ102" s="335">
        <f t="shared" si="942"/>
        <v>0</v>
      </c>
      <c r="HA102" s="108">
        <f t="shared" si="943"/>
        <v>0</v>
      </c>
      <c r="HB102" s="108">
        <f t="shared" si="944"/>
        <v>0</v>
      </c>
      <c r="HC102" s="108">
        <f t="shared" si="945"/>
        <v>0</v>
      </c>
      <c r="HD102" s="108">
        <f t="shared" si="946"/>
        <v>0</v>
      </c>
      <c r="HE102" s="108">
        <f t="shared" si="946"/>
        <v>0</v>
      </c>
      <c r="HF102" s="108">
        <f t="shared" si="947"/>
        <v>0</v>
      </c>
      <c r="HG102" s="109">
        <f t="shared" si="948"/>
        <v>0</v>
      </c>
      <c r="HH102" s="110">
        <f t="shared" si="949"/>
        <v>0</v>
      </c>
      <c r="HK102" s="358"/>
      <c r="HL102" s="358"/>
      <c r="HM102" s="359"/>
      <c r="HN102" s="339"/>
      <c r="HO102" s="360"/>
      <c r="HP102" s="361"/>
      <c r="HQ102" s="362"/>
      <c r="HR102" s="338"/>
      <c r="HS102" s="335">
        <f t="shared" si="950"/>
        <v>0</v>
      </c>
      <c r="HT102" s="108">
        <f t="shared" si="951"/>
        <v>0</v>
      </c>
      <c r="HU102" s="108">
        <f t="shared" si="952"/>
        <v>0</v>
      </c>
      <c r="HV102" s="108">
        <f t="shared" si="953"/>
        <v>0</v>
      </c>
      <c r="HW102" s="108">
        <f t="shared" si="954"/>
        <v>0</v>
      </c>
      <c r="HX102" s="108">
        <f t="shared" si="954"/>
        <v>0</v>
      </c>
      <c r="HY102" s="108">
        <f t="shared" si="955"/>
        <v>0</v>
      </c>
      <c r="HZ102" s="109">
        <f t="shared" si="956"/>
        <v>0</v>
      </c>
      <c r="IA102" s="110">
        <f t="shared" si="957"/>
        <v>0</v>
      </c>
      <c r="ID102" s="358"/>
      <c r="IE102" s="358"/>
      <c r="IF102" s="359"/>
      <c r="IG102" s="339"/>
      <c r="IH102" s="360"/>
      <c r="II102" s="361"/>
      <c r="IJ102" s="362"/>
      <c r="IK102" s="338"/>
      <c r="IL102" s="335">
        <f t="shared" si="958"/>
        <v>0</v>
      </c>
      <c r="IM102" s="108">
        <f t="shared" si="959"/>
        <v>0</v>
      </c>
      <c r="IN102" s="108">
        <f t="shared" si="960"/>
        <v>0</v>
      </c>
      <c r="IO102" s="108">
        <f t="shared" si="961"/>
        <v>0</v>
      </c>
      <c r="IP102" s="108">
        <f t="shared" si="962"/>
        <v>0</v>
      </c>
      <c r="IQ102" s="108">
        <f t="shared" si="962"/>
        <v>0</v>
      </c>
      <c r="IR102" s="108">
        <f t="shared" si="963"/>
        <v>0</v>
      </c>
      <c r="IS102" s="109">
        <f t="shared" si="964"/>
        <v>0</v>
      </c>
      <c r="IT102" s="110">
        <f t="shared" si="965"/>
        <v>0</v>
      </c>
      <c r="IV102" s="358"/>
      <c r="IW102" s="358"/>
      <c r="IX102" s="359"/>
      <c r="IY102" s="339"/>
      <c r="IZ102" s="360"/>
      <c r="JA102" s="361"/>
      <c r="JB102" s="362"/>
      <c r="JC102" s="338"/>
      <c r="JD102" s="338"/>
      <c r="JE102" s="335">
        <f t="shared" si="966"/>
        <v>0</v>
      </c>
      <c r="JF102" s="108">
        <f t="shared" si="967"/>
        <v>0</v>
      </c>
      <c r="JG102" s="108">
        <f t="shared" si="968"/>
        <v>0</v>
      </c>
      <c r="JH102" s="108">
        <f t="shared" si="969"/>
        <v>0</v>
      </c>
      <c r="JI102" s="108">
        <f t="shared" si="970"/>
        <v>0</v>
      </c>
      <c r="JJ102" s="108">
        <f t="shared" si="970"/>
        <v>0</v>
      </c>
      <c r="JK102" s="108">
        <f t="shared" si="971"/>
        <v>0</v>
      </c>
      <c r="JL102" s="109">
        <f t="shared" si="972"/>
        <v>0</v>
      </c>
      <c r="JM102" s="110">
        <f t="shared" si="973"/>
        <v>0</v>
      </c>
    </row>
    <row r="103" spans="2:273" hidden="1" x14ac:dyDescent="0.25">
      <c r="B103" s="358"/>
      <c r="C103" s="358"/>
      <c r="D103" s="359"/>
      <c r="E103" s="339"/>
      <c r="F103" s="439"/>
      <c r="G103" s="361"/>
      <c r="H103" s="361"/>
      <c r="I103" s="361"/>
      <c r="J103" s="362"/>
      <c r="K103" s="338"/>
      <c r="N103" s="358"/>
      <c r="O103" s="358"/>
      <c r="P103" s="359"/>
      <c r="Q103" s="339"/>
      <c r="R103" s="439"/>
      <c r="S103" s="361"/>
      <c r="T103" s="361"/>
      <c r="U103" s="361"/>
      <c r="V103" s="362"/>
      <c r="W103" s="338"/>
      <c r="X103" s="335">
        <f t="shared" si="867"/>
        <v>0</v>
      </c>
      <c r="Y103" s="335"/>
      <c r="Z103" s="335"/>
      <c r="AA103" s="108">
        <f t="shared" si="868"/>
        <v>0</v>
      </c>
      <c r="AB103" s="108"/>
      <c r="AC103" s="108">
        <f t="shared" si="869"/>
        <v>0</v>
      </c>
      <c r="AD103" s="108">
        <f t="shared" si="870"/>
        <v>0</v>
      </c>
      <c r="AE103" s="108">
        <f t="shared" si="871"/>
        <v>0</v>
      </c>
      <c r="AF103" s="108">
        <f t="shared" si="872"/>
        <v>0</v>
      </c>
      <c r="AG103" s="108">
        <f t="shared" si="873"/>
        <v>0</v>
      </c>
      <c r="AH103" s="109">
        <f t="shared" si="874"/>
        <v>0</v>
      </c>
      <c r="AI103" s="110">
        <f t="shared" si="875"/>
        <v>0</v>
      </c>
      <c r="AL103" s="358"/>
      <c r="AM103" s="358"/>
      <c r="AN103" s="359"/>
      <c r="AO103" s="339"/>
      <c r="AP103" s="439"/>
      <c r="AQ103" s="361"/>
      <c r="AR103" s="361"/>
      <c r="AS103" s="361"/>
      <c r="AT103" s="362"/>
      <c r="AU103" s="338"/>
      <c r="AV103" s="335">
        <f t="shared" si="876"/>
        <v>0</v>
      </c>
      <c r="AW103" s="335"/>
      <c r="AX103" s="335"/>
      <c r="AY103" s="335"/>
      <c r="AZ103" s="108">
        <f t="shared" si="877"/>
        <v>0</v>
      </c>
      <c r="BA103" s="108">
        <f t="shared" si="878"/>
        <v>0</v>
      </c>
      <c r="BB103" s="108">
        <f t="shared" si="879"/>
        <v>0</v>
      </c>
      <c r="BC103" s="108">
        <f t="shared" si="880"/>
        <v>0</v>
      </c>
      <c r="BD103" s="108">
        <f t="shared" si="881"/>
        <v>0</v>
      </c>
      <c r="BE103" s="108">
        <f t="shared" si="882"/>
        <v>0</v>
      </c>
      <c r="BF103" s="109">
        <f t="shared" si="883"/>
        <v>0</v>
      </c>
      <c r="BG103" s="110">
        <f t="shared" si="884"/>
        <v>0</v>
      </c>
      <c r="BJ103" s="358"/>
      <c r="BK103" s="358"/>
      <c r="BL103" s="359"/>
      <c r="BM103" s="339"/>
      <c r="BN103" s="439"/>
      <c r="BO103" s="368"/>
      <c r="BP103" s="368"/>
      <c r="BQ103" s="368"/>
      <c r="BR103" s="369"/>
      <c r="BS103" s="338"/>
      <c r="BT103" s="335">
        <f t="shared" si="885"/>
        <v>0</v>
      </c>
      <c r="BU103" s="335"/>
      <c r="BV103" s="335"/>
      <c r="BW103" s="335"/>
      <c r="BX103" s="108">
        <f t="shared" si="886"/>
        <v>0</v>
      </c>
      <c r="BY103" s="108">
        <f t="shared" si="887"/>
        <v>0</v>
      </c>
      <c r="BZ103" s="108">
        <f t="shared" si="888"/>
        <v>0</v>
      </c>
      <c r="CA103" s="108">
        <f t="shared" si="889"/>
        <v>0</v>
      </c>
      <c r="CB103" s="108">
        <f t="shared" si="890"/>
        <v>0</v>
      </c>
      <c r="CC103" s="108">
        <f t="shared" si="891"/>
        <v>0</v>
      </c>
      <c r="CD103" s="109">
        <f t="shared" si="892"/>
        <v>0</v>
      </c>
      <c r="CE103" s="110">
        <f t="shared" si="893"/>
        <v>0</v>
      </c>
      <c r="CH103" s="358"/>
      <c r="CI103" s="358"/>
      <c r="CJ103" s="359"/>
      <c r="CK103" s="339"/>
      <c r="CL103" s="360"/>
      <c r="CM103" s="361"/>
      <c r="CN103" s="362"/>
      <c r="CO103" s="338"/>
      <c r="CP103" s="335">
        <f t="shared" si="894"/>
        <v>0</v>
      </c>
      <c r="CQ103" s="108">
        <f t="shared" si="895"/>
        <v>0</v>
      </c>
      <c r="CR103" s="108">
        <f t="shared" si="896"/>
        <v>0</v>
      </c>
      <c r="CS103" s="108">
        <f t="shared" si="897"/>
        <v>0</v>
      </c>
      <c r="CT103" s="108">
        <f t="shared" si="898"/>
        <v>0</v>
      </c>
      <c r="CU103" s="108">
        <f t="shared" si="898"/>
        <v>0</v>
      </c>
      <c r="CV103" s="108">
        <f t="shared" si="899"/>
        <v>0</v>
      </c>
      <c r="CW103" s="109">
        <f t="shared" si="900"/>
        <v>0</v>
      </c>
      <c r="CX103" s="110">
        <f t="shared" si="901"/>
        <v>0</v>
      </c>
      <c r="DA103" s="358"/>
      <c r="DB103" s="358"/>
      <c r="DC103" s="359"/>
      <c r="DD103" s="339"/>
      <c r="DE103" s="360"/>
      <c r="DF103" s="361"/>
      <c r="DG103" s="362"/>
      <c r="DH103" s="364"/>
      <c r="DI103" s="335">
        <f t="shared" si="902"/>
        <v>0</v>
      </c>
      <c r="DJ103" s="108">
        <f t="shared" si="903"/>
        <v>0</v>
      </c>
      <c r="DK103" s="108">
        <f t="shared" si="904"/>
        <v>0</v>
      </c>
      <c r="DL103" s="108">
        <f t="shared" si="905"/>
        <v>0</v>
      </c>
      <c r="DM103" s="108">
        <f t="shared" si="906"/>
        <v>0</v>
      </c>
      <c r="DN103" s="108">
        <f t="shared" si="906"/>
        <v>0</v>
      </c>
      <c r="DO103" s="108">
        <f t="shared" si="907"/>
        <v>0</v>
      </c>
      <c r="DP103" s="109">
        <f t="shared" si="908"/>
        <v>0</v>
      </c>
      <c r="DQ103" s="110">
        <f t="shared" si="909"/>
        <v>0</v>
      </c>
      <c r="DT103" s="358"/>
      <c r="DU103" s="358"/>
      <c r="DV103" s="359"/>
      <c r="DW103" s="339"/>
      <c r="DX103" s="360"/>
      <c r="DY103" s="361"/>
      <c r="DZ103" s="362"/>
      <c r="EA103" s="338"/>
      <c r="EB103" s="335">
        <f t="shared" si="910"/>
        <v>0</v>
      </c>
      <c r="EC103" s="108">
        <f t="shared" si="911"/>
        <v>0</v>
      </c>
      <c r="ED103" s="108">
        <f t="shared" si="912"/>
        <v>0</v>
      </c>
      <c r="EE103" s="108">
        <f t="shared" si="913"/>
        <v>0</v>
      </c>
      <c r="EF103" s="108">
        <f t="shared" si="914"/>
        <v>0</v>
      </c>
      <c r="EG103" s="108">
        <f t="shared" si="914"/>
        <v>0</v>
      </c>
      <c r="EH103" s="108">
        <f t="shared" si="915"/>
        <v>0</v>
      </c>
      <c r="EI103" s="109">
        <f t="shared" si="916"/>
        <v>0</v>
      </c>
      <c r="EJ103" s="110">
        <f t="shared" si="917"/>
        <v>0</v>
      </c>
      <c r="EM103" s="358"/>
      <c r="EN103" s="358"/>
      <c r="EO103" s="359"/>
      <c r="EP103" s="339"/>
      <c r="EQ103" s="360"/>
      <c r="ER103" s="361"/>
      <c r="ES103" s="362"/>
      <c r="ET103" s="338"/>
      <c r="EU103" s="335">
        <f t="shared" si="918"/>
        <v>0</v>
      </c>
      <c r="EV103" s="108">
        <f t="shared" si="919"/>
        <v>0</v>
      </c>
      <c r="EW103" s="108">
        <f t="shared" si="920"/>
        <v>0</v>
      </c>
      <c r="EX103" s="108">
        <f t="shared" si="921"/>
        <v>0</v>
      </c>
      <c r="EY103" s="108">
        <f t="shared" si="922"/>
        <v>0</v>
      </c>
      <c r="EZ103" s="108">
        <f t="shared" si="922"/>
        <v>0</v>
      </c>
      <c r="FA103" s="108">
        <f t="shared" si="923"/>
        <v>0</v>
      </c>
      <c r="FB103" s="109">
        <f t="shared" si="924"/>
        <v>0</v>
      </c>
      <c r="FC103" s="110">
        <f t="shared" si="925"/>
        <v>0</v>
      </c>
      <c r="FF103" s="358"/>
      <c r="FG103" s="358"/>
      <c r="FH103" s="359"/>
      <c r="FI103" s="339"/>
      <c r="FJ103" s="360"/>
      <c r="FK103" s="361"/>
      <c r="FL103" s="362"/>
      <c r="FM103" s="338"/>
      <c r="FN103" s="335">
        <f t="shared" si="926"/>
        <v>0</v>
      </c>
      <c r="FO103" s="108">
        <f t="shared" si="927"/>
        <v>0</v>
      </c>
      <c r="FP103" s="108">
        <f t="shared" si="928"/>
        <v>0</v>
      </c>
      <c r="FQ103" s="108">
        <f t="shared" si="929"/>
        <v>0</v>
      </c>
      <c r="FR103" s="108">
        <f t="shared" si="930"/>
        <v>0</v>
      </c>
      <c r="FS103" s="108">
        <f t="shared" si="930"/>
        <v>0</v>
      </c>
      <c r="FT103" s="108">
        <f t="shared" si="931"/>
        <v>0</v>
      </c>
      <c r="FU103" s="109">
        <f t="shared" si="932"/>
        <v>0</v>
      </c>
      <c r="FV103" s="110">
        <f t="shared" si="933"/>
        <v>0</v>
      </c>
      <c r="FY103" s="358"/>
      <c r="FZ103" s="358"/>
      <c r="GA103" s="359"/>
      <c r="GB103" s="339"/>
      <c r="GC103" s="360"/>
      <c r="GD103" s="361"/>
      <c r="GE103" s="362"/>
      <c r="GF103" s="338"/>
      <c r="GG103" s="335">
        <f t="shared" si="934"/>
        <v>0</v>
      </c>
      <c r="GH103" s="108">
        <f t="shared" si="935"/>
        <v>0</v>
      </c>
      <c r="GI103" s="108">
        <f t="shared" si="936"/>
        <v>0</v>
      </c>
      <c r="GJ103" s="108">
        <f t="shared" si="937"/>
        <v>0</v>
      </c>
      <c r="GK103" s="108">
        <f t="shared" si="938"/>
        <v>0</v>
      </c>
      <c r="GL103" s="108">
        <f t="shared" si="938"/>
        <v>0</v>
      </c>
      <c r="GM103" s="108">
        <f t="shared" si="939"/>
        <v>0</v>
      </c>
      <c r="GN103" s="109">
        <f t="shared" si="940"/>
        <v>0</v>
      </c>
      <c r="GO103" s="110">
        <f t="shared" si="941"/>
        <v>0</v>
      </c>
      <c r="GR103" s="358"/>
      <c r="GS103" s="358"/>
      <c r="GT103" s="359"/>
      <c r="GU103" s="339"/>
      <c r="GV103" s="360"/>
      <c r="GW103" s="361"/>
      <c r="GX103" s="362"/>
      <c r="GY103" s="338"/>
      <c r="GZ103" s="335">
        <f t="shared" si="942"/>
        <v>0</v>
      </c>
      <c r="HA103" s="108">
        <f t="shared" si="943"/>
        <v>0</v>
      </c>
      <c r="HB103" s="108">
        <f t="shared" si="944"/>
        <v>0</v>
      </c>
      <c r="HC103" s="108">
        <f t="shared" si="945"/>
        <v>0</v>
      </c>
      <c r="HD103" s="108">
        <f t="shared" si="946"/>
        <v>0</v>
      </c>
      <c r="HE103" s="108">
        <f t="shared" si="946"/>
        <v>0</v>
      </c>
      <c r="HF103" s="108">
        <f t="shared" si="947"/>
        <v>0</v>
      </c>
      <c r="HG103" s="109">
        <f t="shared" si="948"/>
        <v>0</v>
      </c>
      <c r="HH103" s="110">
        <f t="shared" si="949"/>
        <v>0</v>
      </c>
      <c r="HK103" s="358"/>
      <c r="HL103" s="358"/>
      <c r="HM103" s="359"/>
      <c r="HN103" s="339"/>
      <c r="HO103" s="360"/>
      <c r="HP103" s="361"/>
      <c r="HQ103" s="362"/>
      <c r="HR103" s="338"/>
      <c r="HS103" s="335">
        <f t="shared" si="950"/>
        <v>0</v>
      </c>
      <c r="HT103" s="108">
        <f t="shared" si="951"/>
        <v>0</v>
      </c>
      <c r="HU103" s="108">
        <f t="shared" si="952"/>
        <v>0</v>
      </c>
      <c r="HV103" s="108">
        <f t="shared" si="953"/>
        <v>0</v>
      </c>
      <c r="HW103" s="108">
        <f t="shared" si="954"/>
        <v>0</v>
      </c>
      <c r="HX103" s="108">
        <f t="shared" si="954"/>
        <v>0</v>
      </c>
      <c r="HY103" s="108">
        <f t="shared" si="955"/>
        <v>0</v>
      </c>
      <c r="HZ103" s="109">
        <f t="shared" si="956"/>
        <v>0</v>
      </c>
      <c r="IA103" s="110">
        <f t="shared" si="957"/>
        <v>0</v>
      </c>
      <c r="ID103" s="358"/>
      <c r="IE103" s="358"/>
      <c r="IF103" s="359"/>
      <c r="IG103" s="339"/>
      <c r="IH103" s="360"/>
      <c r="II103" s="361"/>
      <c r="IJ103" s="362"/>
      <c r="IK103" s="338"/>
      <c r="IL103" s="335">
        <f t="shared" si="958"/>
        <v>0</v>
      </c>
      <c r="IM103" s="108">
        <f t="shared" si="959"/>
        <v>0</v>
      </c>
      <c r="IN103" s="108">
        <f t="shared" si="960"/>
        <v>0</v>
      </c>
      <c r="IO103" s="108">
        <f t="shared" si="961"/>
        <v>0</v>
      </c>
      <c r="IP103" s="108">
        <f t="shared" si="962"/>
        <v>0</v>
      </c>
      <c r="IQ103" s="108">
        <f t="shared" si="962"/>
        <v>0</v>
      </c>
      <c r="IR103" s="108">
        <f t="shared" si="963"/>
        <v>0</v>
      </c>
      <c r="IS103" s="109">
        <f t="shared" si="964"/>
        <v>0</v>
      </c>
      <c r="IT103" s="110">
        <f t="shared" si="965"/>
        <v>0</v>
      </c>
      <c r="IV103" s="358"/>
      <c r="IW103" s="358"/>
      <c r="IX103" s="359"/>
      <c r="IY103" s="339"/>
      <c r="IZ103" s="360"/>
      <c r="JA103" s="361"/>
      <c r="JB103" s="362"/>
      <c r="JC103" s="338"/>
      <c r="JD103" s="338"/>
      <c r="JE103" s="335">
        <f t="shared" si="966"/>
        <v>0</v>
      </c>
      <c r="JF103" s="108">
        <f t="shared" si="967"/>
        <v>0</v>
      </c>
      <c r="JG103" s="108">
        <f t="shared" si="968"/>
        <v>0</v>
      </c>
      <c r="JH103" s="108">
        <f t="shared" si="969"/>
        <v>0</v>
      </c>
      <c r="JI103" s="108">
        <f t="shared" si="970"/>
        <v>0</v>
      </c>
      <c r="JJ103" s="108">
        <f t="shared" si="970"/>
        <v>0</v>
      </c>
      <c r="JK103" s="108">
        <f t="shared" si="971"/>
        <v>0</v>
      </c>
      <c r="JL103" s="109">
        <f t="shared" si="972"/>
        <v>0</v>
      </c>
      <c r="JM103" s="110">
        <f t="shared" si="973"/>
        <v>0</v>
      </c>
    </row>
    <row r="104" spans="2:273" hidden="1" x14ac:dyDescent="0.25">
      <c r="B104" s="358"/>
      <c r="C104" s="358"/>
      <c r="D104" s="359"/>
      <c r="E104" s="339"/>
      <c r="F104" s="439"/>
      <c r="G104" s="361"/>
      <c r="H104" s="361"/>
      <c r="I104" s="361"/>
      <c r="J104" s="362"/>
      <c r="K104" s="338"/>
      <c r="N104" s="358"/>
      <c r="O104" s="358"/>
      <c r="P104" s="359"/>
      <c r="Q104" s="339"/>
      <c r="R104" s="439"/>
      <c r="S104" s="361"/>
      <c r="T104" s="361"/>
      <c r="U104" s="361"/>
      <c r="V104" s="362"/>
      <c r="W104" s="338"/>
      <c r="X104" s="335">
        <f t="shared" si="867"/>
        <v>0</v>
      </c>
      <c r="Y104" s="335"/>
      <c r="Z104" s="335"/>
      <c r="AA104" s="108">
        <f t="shared" si="868"/>
        <v>0</v>
      </c>
      <c r="AB104" s="108"/>
      <c r="AC104" s="108">
        <f t="shared" si="869"/>
        <v>0</v>
      </c>
      <c r="AD104" s="108">
        <f t="shared" si="870"/>
        <v>0</v>
      </c>
      <c r="AE104" s="108">
        <f t="shared" si="871"/>
        <v>0</v>
      </c>
      <c r="AF104" s="108">
        <f t="shared" si="872"/>
        <v>0</v>
      </c>
      <c r="AG104" s="108">
        <f t="shared" si="873"/>
        <v>0</v>
      </c>
      <c r="AH104" s="109">
        <f t="shared" si="874"/>
        <v>0</v>
      </c>
      <c r="AI104" s="110">
        <f t="shared" si="875"/>
        <v>0</v>
      </c>
      <c r="AL104" s="358"/>
      <c r="AM104" s="358"/>
      <c r="AN104" s="359"/>
      <c r="AO104" s="339"/>
      <c r="AP104" s="439"/>
      <c r="AQ104" s="361"/>
      <c r="AR104" s="361"/>
      <c r="AS104" s="361"/>
      <c r="AT104" s="362"/>
      <c r="AU104" s="338"/>
      <c r="AV104" s="335">
        <f t="shared" si="876"/>
        <v>0</v>
      </c>
      <c r="AW104" s="335"/>
      <c r="AX104" s="335"/>
      <c r="AY104" s="335"/>
      <c r="AZ104" s="108">
        <f t="shared" si="877"/>
        <v>0</v>
      </c>
      <c r="BA104" s="108">
        <f t="shared" si="878"/>
        <v>0</v>
      </c>
      <c r="BB104" s="108">
        <f t="shared" si="879"/>
        <v>0</v>
      </c>
      <c r="BC104" s="108">
        <f t="shared" si="880"/>
        <v>0</v>
      </c>
      <c r="BD104" s="108">
        <f t="shared" si="881"/>
        <v>0</v>
      </c>
      <c r="BE104" s="108">
        <f t="shared" si="882"/>
        <v>0</v>
      </c>
      <c r="BF104" s="109">
        <f t="shared" si="883"/>
        <v>0</v>
      </c>
      <c r="BG104" s="110">
        <f t="shared" si="884"/>
        <v>0</v>
      </c>
      <c r="BJ104" s="358"/>
      <c r="BK104" s="358"/>
      <c r="BL104" s="359"/>
      <c r="BM104" s="339"/>
      <c r="BN104" s="439"/>
      <c r="BO104" s="368"/>
      <c r="BP104" s="368"/>
      <c r="BQ104" s="368"/>
      <c r="BR104" s="369"/>
      <c r="BS104" s="338"/>
      <c r="BT104" s="335">
        <f t="shared" si="885"/>
        <v>0</v>
      </c>
      <c r="BU104" s="335"/>
      <c r="BV104" s="335"/>
      <c r="BW104" s="335"/>
      <c r="BX104" s="108">
        <f t="shared" si="886"/>
        <v>0</v>
      </c>
      <c r="BY104" s="108">
        <f t="shared" si="887"/>
        <v>0</v>
      </c>
      <c r="BZ104" s="108">
        <f t="shared" si="888"/>
        <v>0</v>
      </c>
      <c r="CA104" s="108">
        <f t="shared" si="889"/>
        <v>0</v>
      </c>
      <c r="CB104" s="108">
        <f t="shared" si="890"/>
        <v>0</v>
      </c>
      <c r="CC104" s="108">
        <f t="shared" si="891"/>
        <v>0</v>
      </c>
      <c r="CD104" s="109">
        <f t="shared" si="892"/>
        <v>0</v>
      </c>
      <c r="CE104" s="110">
        <f t="shared" si="893"/>
        <v>0</v>
      </c>
      <c r="CH104" s="358"/>
      <c r="CI104" s="358"/>
      <c r="CJ104" s="359"/>
      <c r="CK104" s="339"/>
      <c r="CL104" s="360"/>
      <c r="CM104" s="361"/>
      <c r="CN104" s="362"/>
      <c r="CO104" s="338"/>
      <c r="CP104" s="335">
        <f t="shared" si="894"/>
        <v>0</v>
      </c>
      <c r="CQ104" s="108">
        <f t="shared" si="895"/>
        <v>0</v>
      </c>
      <c r="CR104" s="108">
        <f t="shared" si="896"/>
        <v>0</v>
      </c>
      <c r="CS104" s="108">
        <f t="shared" si="897"/>
        <v>0</v>
      </c>
      <c r="CT104" s="108">
        <f t="shared" si="898"/>
        <v>0</v>
      </c>
      <c r="CU104" s="108">
        <f t="shared" si="898"/>
        <v>0</v>
      </c>
      <c r="CV104" s="108">
        <f t="shared" si="899"/>
        <v>0</v>
      </c>
      <c r="CW104" s="109">
        <f t="shared" si="900"/>
        <v>0</v>
      </c>
      <c r="CX104" s="110">
        <f t="shared" si="901"/>
        <v>0</v>
      </c>
      <c r="DA104" s="358"/>
      <c r="DB104" s="358"/>
      <c r="DC104" s="359"/>
      <c r="DD104" s="339"/>
      <c r="DE104" s="360"/>
      <c r="DF104" s="361"/>
      <c r="DG104" s="362"/>
      <c r="DH104" s="364"/>
      <c r="DI104" s="335">
        <f t="shared" si="902"/>
        <v>0</v>
      </c>
      <c r="DJ104" s="108">
        <f t="shared" si="903"/>
        <v>0</v>
      </c>
      <c r="DK104" s="108">
        <f t="shared" si="904"/>
        <v>0</v>
      </c>
      <c r="DL104" s="108">
        <f t="shared" si="905"/>
        <v>0</v>
      </c>
      <c r="DM104" s="108">
        <f t="shared" si="906"/>
        <v>0</v>
      </c>
      <c r="DN104" s="108">
        <f t="shared" si="906"/>
        <v>0</v>
      </c>
      <c r="DO104" s="108">
        <f t="shared" si="907"/>
        <v>0</v>
      </c>
      <c r="DP104" s="109">
        <f t="shared" si="908"/>
        <v>0</v>
      </c>
      <c r="DQ104" s="110">
        <f t="shared" si="909"/>
        <v>0</v>
      </c>
      <c r="DT104" s="358"/>
      <c r="DU104" s="358"/>
      <c r="DV104" s="359"/>
      <c r="DW104" s="339"/>
      <c r="DX104" s="360"/>
      <c r="DY104" s="361"/>
      <c r="DZ104" s="362"/>
      <c r="EA104" s="338"/>
      <c r="EB104" s="335">
        <f t="shared" si="910"/>
        <v>0</v>
      </c>
      <c r="EC104" s="108">
        <f t="shared" si="911"/>
        <v>0</v>
      </c>
      <c r="ED104" s="108">
        <f t="shared" si="912"/>
        <v>0</v>
      </c>
      <c r="EE104" s="108">
        <f t="shared" si="913"/>
        <v>0</v>
      </c>
      <c r="EF104" s="108">
        <f t="shared" si="914"/>
        <v>0</v>
      </c>
      <c r="EG104" s="108">
        <f t="shared" si="914"/>
        <v>0</v>
      </c>
      <c r="EH104" s="108">
        <f t="shared" si="915"/>
        <v>0</v>
      </c>
      <c r="EI104" s="109">
        <f t="shared" si="916"/>
        <v>0</v>
      </c>
      <c r="EJ104" s="110">
        <f t="shared" si="917"/>
        <v>0</v>
      </c>
      <c r="EM104" s="358"/>
      <c r="EN104" s="358"/>
      <c r="EO104" s="359"/>
      <c r="EP104" s="339"/>
      <c r="EQ104" s="360"/>
      <c r="ER104" s="361"/>
      <c r="ES104" s="362"/>
      <c r="ET104" s="338"/>
      <c r="EU104" s="335">
        <f t="shared" si="918"/>
        <v>0</v>
      </c>
      <c r="EV104" s="108">
        <f t="shared" si="919"/>
        <v>0</v>
      </c>
      <c r="EW104" s="108">
        <f t="shared" si="920"/>
        <v>0</v>
      </c>
      <c r="EX104" s="108">
        <f t="shared" si="921"/>
        <v>0</v>
      </c>
      <c r="EY104" s="108">
        <f t="shared" si="922"/>
        <v>0</v>
      </c>
      <c r="EZ104" s="108">
        <f t="shared" si="922"/>
        <v>0</v>
      </c>
      <c r="FA104" s="108">
        <f t="shared" si="923"/>
        <v>0</v>
      </c>
      <c r="FB104" s="109">
        <f t="shared" si="924"/>
        <v>0</v>
      </c>
      <c r="FC104" s="110">
        <f t="shared" si="925"/>
        <v>0</v>
      </c>
      <c r="FF104" s="358"/>
      <c r="FG104" s="358"/>
      <c r="FH104" s="359"/>
      <c r="FI104" s="339"/>
      <c r="FJ104" s="360"/>
      <c r="FK104" s="361"/>
      <c r="FL104" s="362"/>
      <c r="FM104" s="338"/>
      <c r="FN104" s="335">
        <f t="shared" si="926"/>
        <v>0</v>
      </c>
      <c r="FO104" s="108">
        <f t="shared" si="927"/>
        <v>0</v>
      </c>
      <c r="FP104" s="108">
        <f t="shared" si="928"/>
        <v>0</v>
      </c>
      <c r="FQ104" s="108">
        <f t="shared" si="929"/>
        <v>0</v>
      </c>
      <c r="FR104" s="108">
        <f t="shared" si="930"/>
        <v>0</v>
      </c>
      <c r="FS104" s="108">
        <f t="shared" si="930"/>
        <v>0</v>
      </c>
      <c r="FT104" s="108">
        <f t="shared" si="931"/>
        <v>0</v>
      </c>
      <c r="FU104" s="109">
        <f t="shared" si="932"/>
        <v>0</v>
      </c>
      <c r="FV104" s="110">
        <f t="shared" si="933"/>
        <v>0</v>
      </c>
      <c r="FY104" s="358"/>
      <c r="FZ104" s="358"/>
      <c r="GA104" s="359"/>
      <c r="GB104" s="339"/>
      <c r="GC104" s="360"/>
      <c r="GD104" s="361"/>
      <c r="GE104" s="362"/>
      <c r="GF104" s="338"/>
      <c r="GG104" s="335">
        <f t="shared" si="934"/>
        <v>0</v>
      </c>
      <c r="GH104" s="108">
        <f t="shared" si="935"/>
        <v>0</v>
      </c>
      <c r="GI104" s="108">
        <f t="shared" si="936"/>
        <v>0</v>
      </c>
      <c r="GJ104" s="108">
        <f t="shared" si="937"/>
        <v>0</v>
      </c>
      <c r="GK104" s="108">
        <f t="shared" si="938"/>
        <v>0</v>
      </c>
      <c r="GL104" s="108">
        <f t="shared" si="938"/>
        <v>0</v>
      </c>
      <c r="GM104" s="108">
        <f t="shared" si="939"/>
        <v>0</v>
      </c>
      <c r="GN104" s="109">
        <f t="shared" si="940"/>
        <v>0</v>
      </c>
      <c r="GO104" s="110">
        <f t="shared" si="941"/>
        <v>0</v>
      </c>
      <c r="GR104" s="358"/>
      <c r="GS104" s="358"/>
      <c r="GT104" s="359"/>
      <c r="GU104" s="339"/>
      <c r="GV104" s="360"/>
      <c r="GW104" s="361"/>
      <c r="GX104" s="362"/>
      <c r="GY104" s="338"/>
      <c r="GZ104" s="335">
        <f t="shared" si="942"/>
        <v>0</v>
      </c>
      <c r="HA104" s="108">
        <f t="shared" si="943"/>
        <v>0</v>
      </c>
      <c r="HB104" s="108">
        <f t="shared" si="944"/>
        <v>0</v>
      </c>
      <c r="HC104" s="108">
        <f t="shared" si="945"/>
        <v>0</v>
      </c>
      <c r="HD104" s="108">
        <f t="shared" si="946"/>
        <v>0</v>
      </c>
      <c r="HE104" s="108">
        <f t="shared" si="946"/>
        <v>0</v>
      </c>
      <c r="HF104" s="108">
        <f t="shared" si="947"/>
        <v>0</v>
      </c>
      <c r="HG104" s="109">
        <f t="shared" si="948"/>
        <v>0</v>
      </c>
      <c r="HH104" s="110">
        <f t="shared" si="949"/>
        <v>0</v>
      </c>
      <c r="HK104" s="358"/>
      <c r="HL104" s="358"/>
      <c r="HM104" s="359"/>
      <c r="HN104" s="339"/>
      <c r="HO104" s="360"/>
      <c r="HP104" s="361"/>
      <c r="HQ104" s="362"/>
      <c r="HR104" s="338"/>
      <c r="HS104" s="335">
        <f t="shared" si="950"/>
        <v>0</v>
      </c>
      <c r="HT104" s="108">
        <f t="shared" si="951"/>
        <v>0</v>
      </c>
      <c r="HU104" s="108">
        <f t="shared" si="952"/>
        <v>0</v>
      </c>
      <c r="HV104" s="108">
        <f t="shared" si="953"/>
        <v>0</v>
      </c>
      <c r="HW104" s="108">
        <f t="shared" si="954"/>
        <v>0</v>
      </c>
      <c r="HX104" s="108">
        <f t="shared" si="954"/>
        <v>0</v>
      </c>
      <c r="HY104" s="108">
        <f t="shared" si="955"/>
        <v>0</v>
      </c>
      <c r="HZ104" s="109">
        <f t="shared" si="956"/>
        <v>0</v>
      </c>
      <c r="IA104" s="110">
        <f t="shared" si="957"/>
        <v>0</v>
      </c>
      <c r="ID104" s="358"/>
      <c r="IE104" s="358"/>
      <c r="IF104" s="359"/>
      <c r="IG104" s="339"/>
      <c r="IH104" s="360"/>
      <c r="II104" s="361"/>
      <c r="IJ104" s="362"/>
      <c r="IK104" s="338"/>
      <c r="IL104" s="335">
        <f t="shared" si="958"/>
        <v>0</v>
      </c>
      <c r="IM104" s="108">
        <f t="shared" si="959"/>
        <v>0</v>
      </c>
      <c r="IN104" s="108">
        <f t="shared" si="960"/>
        <v>0</v>
      </c>
      <c r="IO104" s="108">
        <f t="shared" si="961"/>
        <v>0</v>
      </c>
      <c r="IP104" s="108">
        <f t="shared" si="962"/>
        <v>0</v>
      </c>
      <c r="IQ104" s="108">
        <f t="shared" si="962"/>
        <v>0</v>
      </c>
      <c r="IR104" s="108">
        <f t="shared" si="963"/>
        <v>0</v>
      </c>
      <c r="IS104" s="109">
        <f t="shared" si="964"/>
        <v>0</v>
      </c>
      <c r="IT104" s="110">
        <f t="shared" si="965"/>
        <v>0</v>
      </c>
      <c r="IV104" s="358"/>
      <c r="IW104" s="358"/>
      <c r="IX104" s="359"/>
      <c r="IY104" s="339"/>
      <c r="IZ104" s="360"/>
      <c r="JA104" s="361"/>
      <c r="JB104" s="362"/>
      <c r="JC104" s="338"/>
      <c r="JD104" s="338"/>
      <c r="JE104" s="335">
        <f t="shared" si="966"/>
        <v>0</v>
      </c>
      <c r="JF104" s="108">
        <f t="shared" si="967"/>
        <v>0</v>
      </c>
      <c r="JG104" s="108">
        <f t="shared" si="968"/>
        <v>0</v>
      </c>
      <c r="JH104" s="108">
        <f t="shared" si="969"/>
        <v>0</v>
      </c>
      <c r="JI104" s="108">
        <f t="shared" si="970"/>
        <v>0</v>
      </c>
      <c r="JJ104" s="108">
        <f t="shared" si="970"/>
        <v>0</v>
      </c>
      <c r="JK104" s="108">
        <f t="shared" si="971"/>
        <v>0</v>
      </c>
      <c r="JL104" s="109">
        <f t="shared" si="972"/>
        <v>0</v>
      </c>
      <c r="JM104" s="110">
        <f t="shared" si="973"/>
        <v>0</v>
      </c>
    </row>
    <row r="105" spans="2:273" hidden="1" x14ac:dyDescent="0.25">
      <c r="B105" s="358"/>
      <c r="C105" s="358"/>
      <c r="D105" s="359"/>
      <c r="E105" s="339"/>
      <c r="F105" s="439"/>
      <c r="G105" s="361"/>
      <c r="H105" s="361"/>
      <c r="I105" s="361"/>
      <c r="J105" s="362"/>
      <c r="K105" s="338"/>
      <c r="N105" s="358"/>
      <c r="O105" s="358"/>
      <c r="P105" s="359"/>
      <c r="Q105" s="339"/>
      <c r="R105" s="439"/>
      <c r="S105" s="361"/>
      <c r="T105" s="361"/>
      <c r="U105" s="361"/>
      <c r="V105" s="362"/>
      <c r="W105" s="338"/>
      <c r="X105" s="335">
        <f t="shared" si="867"/>
        <v>0</v>
      </c>
      <c r="Y105" s="335"/>
      <c r="Z105" s="335"/>
      <c r="AA105" s="108">
        <f t="shared" si="868"/>
        <v>0</v>
      </c>
      <c r="AB105" s="108"/>
      <c r="AC105" s="108">
        <f t="shared" si="869"/>
        <v>0</v>
      </c>
      <c r="AD105" s="108">
        <f t="shared" si="870"/>
        <v>0</v>
      </c>
      <c r="AE105" s="108">
        <f t="shared" si="871"/>
        <v>0</v>
      </c>
      <c r="AF105" s="108">
        <f t="shared" si="872"/>
        <v>0</v>
      </c>
      <c r="AG105" s="108">
        <f t="shared" si="873"/>
        <v>0</v>
      </c>
      <c r="AH105" s="109">
        <f t="shared" si="874"/>
        <v>0</v>
      </c>
      <c r="AI105" s="110">
        <f t="shared" si="875"/>
        <v>0</v>
      </c>
      <c r="AL105" s="358"/>
      <c r="AM105" s="358"/>
      <c r="AN105" s="359"/>
      <c r="AO105" s="339"/>
      <c r="AP105" s="439"/>
      <c r="AQ105" s="361"/>
      <c r="AR105" s="361"/>
      <c r="AS105" s="361"/>
      <c r="AT105" s="362"/>
      <c r="AU105" s="338"/>
      <c r="AV105" s="335">
        <f t="shared" si="876"/>
        <v>0</v>
      </c>
      <c r="AW105" s="335"/>
      <c r="AX105" s="335"/>
      <c r="AY105" s="335"/>
      <c r="AZ105" s="108">
        <f t="shared" si="877"/>
        <v>0</v>
      </c>
      <c r="BA105" s="108">
        <f t="shared" si="878"/>
        <v>0</v>
      </c>
      <c r="BB105" s="108">
        <f t="shared" si="879"/>
        <v>0</v>
      </c>
      <c r="BC105" s="108">
        <f t="shared" si="880"/>
        <v>0</v>
      </c>
      <c r="BD105" s="108">
        <f t="shared" si="881"/>
        <v>0</v>
      </c>
      <c r="BE105" s="108">
        <f t="shared" si="882"/>
        <v>0</v>
      </c>
      <c r="BF105" s="109">
        <f t="shared" si="883"/>
        <v>0</v>
      </c>
      <c r="BG105" s="110">
        <f t="shared" si="884"/>
        <v>0</v>
      </c>
      <c r="BJ105" s="358"/>
      <c r="BK105" s="358"/>
      <c r="BL105" s="359"/>
      <c r="BM105" s="339"/>
      <c r="BN105" s="439"/>
      <c r="BO105" s="368"/>
      <c r="BP105" s="368"/>
      <c r="BQ105" s="368"/>
      <c r="BR105" s="369"/>
      <c r="BS105" s="338"/>
      <c r="BT105" s="335">
        <f t="shared" si="885"/>
        <v>0</v>
      </c>
      <c r="BU105" s="335"/>
      <c r="BV105" s="335"/>
      <c r="BW105" s="335"/>
      <c r="BX105" s="108">
        <f t="shared" si="886"/>
        <v>0</v>
      </c>
      <c r="BY105" s="108">
        <f t="shared" si="887"/>
        <v>0</v>
      </c>
      <c r="BZ105" s="108">
        <f t="shared" si="888"/>
        <v>0</v>
      </c>
      <c r="CA105" s="108">
        <f t="shared" si="889"/>
        <v>0</v>
      </c>
      <c r="CB105" s="108">
        <f t="shared" si="890"/>
        <v>0</v>
      </c>
      <c r="CC105" s="108">
        <f t="shared" si="891"/>
        <v>0</v>
      </c>
      <c r="CD105" s="109">
        <f t="shared" si="892"/>
        <v>0</v>
      </c>
      <c r="CE105" s="110">
        <f t="shared" si="893"/>
        <v>0</v>
      </c>
      <c r="CH105" s="358"/>
      <c r="CI105" s="358"/>
      <c r="CJ105" s="359"/>
      <c r="CK105" s="339"/>
      <c r="CL105" s="360"/>
      <c r="CM105" s="361"/>
      <c r="CN105" s="362"/>
      <c r="CO105" s="338"/>
      <c r="CP105" s="335">
        <f t="shared" si="894"/>
        <v>0</v>
      </c>
      <c r="CQ105" s="108">
        <f t="shared" si="895"/>
        <v>0</v>
      </c>
      <c r="CR105" s="108">
        <f t="shared" si="896"/>
        <v>0</v>
      </c>
      <c r="CS105" s="108">
        <f t="shared" si="897"/>
        <v>0</v>
      </c>
      <c r="CT105" s="108">
        <f t="shared" si="898"/>
        <v>0</v>
      </c>
      <c r="CU105" s="108">
        <f t="shared" si="898"/>
        <v>0</v>
      </c>
      <c r="CV105" s="108">
        <f t="shared" si="899"/>
        <v>0</v>
      </c>
      <c r="CW105" s="109">
        <f t="shared" si="900"/>
        <v>0</v>
      </c>
      <c r="CX105" s="110">
        <f t="shared" si="901"/>
        <v>0</v>
      </c>
      <c r="DA105" s="358"/>
      <c r="DB105" s="358"/>
      <c r="DC105" s="359"/>
      <c r="DD105" s="339"/>
      <c r="DE105" s="360"/>
      <c r="DF105" s="361"/>
      <c r="DG105" s="362"/>
      <c r="DH105" s="364"/>
      <c r="DI105" s="335">
        <f t="shared" si="902"/>
        <v>0</v>
      </c>
      <c r="DJ105" s="108">
        <f t="shared" si="903"/>
        <v>0</v>
      </c>
      <c r="DK105" s="108">
        <f t="shared" si="904"/>
        <v>0</v>
      </c>
      <c r="DL105" s="108">
        <f t="shared" si="905"/>
        <v>0</v>
      </c>
      <c r="DM105" s="108">
        <f t="shared" si="906"/>
        <v>0</v>
      </c>
      <c r="DN105" s="108">
        <f t="shared" si="906"/>
        <v>0</v>
      </c>
      <c r="DO105" s="108">
        <f t="shared" si="907"/>
        <v>0</v>
      </c>
      <c r="DP105" s="109">
        <f t="shared" si="908"/>
        <v>0</v>
      </c>
      <c r="DQ105" s="110">
        <f t="shared" si="909"/>
        <v>0</v>
      </c>
      <c r="DT105" s="358"/>
      <c r="DU105" s="358"/>
      <c r="DV105" s="359"/>
      <c r="DW105" s="339"/>
      <c r="DX105" s="360"/>
      <c r="DY105" s="361"/>
      <c r="DZ105" s="362"/>
      <c r="EA105" s="338"/>
      <c r="EB105" s="335">
        <f t="shared" si="910"/>
        <v>0</v>
      </c>
      <c r="EC105" s="108">
        <f t="shared" si="911"/>
        <v>0</v>
      </c>
      <c r="ED105" s="108">
        <f t="shared" si="912"/>
        <v>0</v>
      </c>
      <c r="EE105" s="108">
        <f t="shared" si="913"/>
        <v>0</v>
      </c>
      <c r="EF105" s="108">
        <f t="shared" si="914"/>
        <v>0</v>
      </c>
      <c r="EG105" s="108">
        <f t="shared" si="914"/>
        <v>0</v>
      </c>
      <c r="EH105" s="108">
        <f t="shared" si="915"/>
        <v>0</v>
      </c>
      <c r="EI105" s="109">
        <f t="shared" si="916"/>
        <v>0</v>
      </c>
      <c r="EJ105" s="110">
        <f t="shared" si="917"/>
        <v>0</v>
      </c>
      <c r="EM105" s="358"/>
      <c r="EN105" s="358"/>
      <c r="EO105" s="359"/>
      <c r="EP105" s="339"/>
      <c r="EQ105" s="360"/>
      <c r="ER105" s="361"/>
      <c r="ES105" s="362"/>
      <c r="ET105" s="338"/>
      <c r="EU105" s="335">
        <f t="shared" si="918"/>
        <v>0</v>
      </c>
      <c r="EV105" s="108">
        <f t="shared" si="919"/>
        <v>0</v>
      </c>
      <c r="EW105" s="108">
        <f t="shared" si="920"/>
        <v>0</v>
      </c>
      <c r="EX105" s="108">
        <f t="shared" si="921"/>
        <v>0</v>
      </c>
      <c r="EY105" s="108">
        <f t="shared" si="922"/>
        <v>0</v>
      </c>
      <c r="EZ105" s="108">
        <f t="shared" si="922"/>
        <v>0</v>
      </c>
      <c r="FA105" s="108">
        <f t="shared" si="923"/>
        <v>0</v>
      </c>
      <c r="FB105" s="109">
        <f t="shared" si="924"/>
        <v>0</v>
      </c>
      <c r="FC105" s="110">
        <f t="shared" si="925"/>
        <v>0</v>
      </c>
      <c r="FF105" s="358"/>
      <c r="FG105" s="358"/>
      <c r="FH105" s="359"/>
      <c r="FI105" s="339"/>
      <c r="FJ105" s="360"/>
      <c r="FK105" s="361"/>
      <c r="FL105" s="362"/>
      <c r="FM105" s="338"/>
      <c r="FN105" s="335">
        <f t="shared" si="926"/>
        <v>0</v>
      </c>
      <c r="FO105" s="108">
        <f t="shared" si="927"/>
        <v>0</v>
      </c>
      <c r="FP105" s="108">
        <f t="shared" si="928"/>
        <v>0</v>
      </c>
      <c r="FQ105" s="108">
        <f t="shared" si="929"/>
        <v>0</v>
      </c>
      <c r="FR105" s="108">
        <f t="shared" si="930"/>
        <v>0</v>
      </c>
      <c r="FS105" s="108">
        <f t="shared" si="930"/>
        <v>0</v>
      </c>
      <c r="FT105" s="108">
        <f t="shared" si="931"/>
        <v>0</v>
      </c>
      <c r="FU105" s="109">
        <f t="shared" si="932"/>
        <v>0</v>
      </c>
      <c r="FV105" s="110">
        <f t="shared" si="933"/>
        <v>0</v>
      </c>
      <c r="FY105" s="358"/>
      <c r="FZ105" s="358"/>
      <c r="GA105" s="359"/>
      <c r="GB105" s="339"/>
      <c r="GC105" s="360"/>
      <c r="GD105" s="361"/>
      <c r="GE105" s="362"/>
      <c r="GF105" s="338"/>
      <c r="GG105" s="335">
        <f t="shared" si="934"/>
        <v>0</v>
      </c>
      <c r="GH105" s="108">
        <f t="shared" si="935"/>
        <v>0</v>
      </c>
      <c r="GI105" s="108">
        <f t="shared" si="936"/>
        <v>0</v>
      </c>
      <c r="GJ105" s="108">
        <f t="shared" si="937"/>
        <v>0</v>
      </c>
      <c r="GK105" s="108">
        <f t="shared" si="938"/>
        <v>0</v>
      </c>
      <c r="GL105" s="108">
        <f t="shared" si="938"/>
        <v>0</v>
      </c>
      <c r="GM105" s="108">
        <f t="shared" si="939"/>
        <v>0</v>
      </c>
      <c r="GN105" s="109">
        <f t="shared" si="940"/>
        <v>0</v>
      </c>
      <c r="GO105" s="110">
        <f t="shared" si="941"/>
        <v>0</v>
      </c>
      <c r="GR105" s="358"/>
      <c r="GS105" s="358"/>
      <c r="GT105" s="359"/>
      <c r="GU105" s="339"/>
      <c r="GV105" s="360"/>
      <c r="GW105" s="361"/>
      <c r="GX105" s="362"/>
      <c r="GY105" s="338"/>
      <c r="GZ105" s="335">
        <f t="shared" si="942"/>
        <v>0</v>
      </c>
      <c r="HA105" s="108">
        <f t="shared" si="943"/>
        <v>0</v>
      </c>
      <c r="HB105" s="108">
        <f t="shared" si="944"/>
        <v>0</v>
      </c>
      <c r="HC105" s="108">
        <f t="shared" si="945"/>
        <v>0</v>
      </c>
      <c r="HD105" s="108">
        <f t="shared" si="946"/>
        <v>0</v>
      </c>
      <c r="HE105" s="108">
        <f t="shared" si="946"/>
        <v>0</v>
      </c>
      <c r="HF105" s="108">
        <f t="shared" si="947"/>
        <v>0</v>
      </c>
      <c r="HG105" s="109">
        <f t="shared" si="948"/>
        <v>0</v>
      </c>
      <c r="HH105" s="110">
        <f t="shared" si="949"/>
        <v>0</v>
      </c>
      <c r="HK105" s="358"/>
      <c r="HL105" s="358"/>
      <c r="HM105" s="359"/>
      <c r="HN105" s="339"/>
      <c r="HO105" s="360"/>
      <c r="HP105" s="361"/>
      <c r="HQ105" s="362"/>
      <c r="HR105" s="338"/>
      <c r="HS105" s="335">
        <f t="shared" si="950"/>
        <v>0</v>
      </c>
      <c r="HT105" s="108">
        <f t="shared" si="951"/>
        <v>0</v>
      </c>
      <c r="HU105" s="108">
        <f t="shared" si="952"/>
        <v>0</v>
      </c>
      <c r="HV105" s="108">
        <f t="shared" si="953"/>
        <v>0</v>
      </c>
      <c r="HW105" s="108">
        <f t="shared" si="954"/>
        <v>0</v>
      </c>
      <c r="HX105" s="108">
        <f t="shared" si="954"/>
        <v>0</v>
      </c>
      <c r="HY105" s="108">
        <f t="shared" si="955"/>
        <v>0</v>
      </c>
      <c r="HZ105" s="109">
        <f t="shared" si="956"/>
        <v>0</v>
      </c>
      <c r="IA105" s="110">
        <f t="shared" si="957"/>
        <v>0</v>
      </c>
      <c r="ID105" s="358"/>
      <c r="IE105" s="358"/>
      <c r="IF105" s="359"/>
      <c r="IG105" s="339"/>
      <c r="IH105" s="360"/>
      <c r="II105" s="361"/>
      <c r="IJ105" s="362"/>
      <c r="IK105" s="338"/>
      <c r="IL105" s="335">
        <f t="shared" si="958"/>
        <v>0</v>
      </c>
      <c r="IM105" s="108">
        <f t="shared" si="959"/>
        <v>0</v>
      </c>
      <c r="IN105" s="108">
        <f t="shared" si="960"/>
        <v>0</v>
      </c>
      <c r="IO105" s="108">
        <f t="shared" si="961"/>
        <v>0</v>
      </c>
      <c r="IP105" s="108">
        <f t="shared" si="962"/>
        <v>0</v>
      </c>
      <c r="IQ105" s="108">
        <f t="shared" si="962"/>
        <v>0</v>
      </c>
      <c r="IR105" s="108">
        <f t="shared" si="963"/>
        <v>0</v>
      </c>
      <c r="IS105" s="109">
        <f t="shared" si="964"/>
        <v>0</v>
      </c>
      <c r="IT105" s="110">
        <f t="shared" si="965"/>
        <v>0</v>
      </c>
      <c r="IV105" s="358"/>
      <c r="IW105" s="358"/>
      <c r="IX105" s="359"/>
      <c r="IY105" s="339"/>
      <c r="IZ105" s="360"/>
      <c r="JA105" s="361"/>
      <c r="JB105" s="362"/>
      <c r="JC105" s="338"/>
      <c r="JD105" s="338"/>
      <c r="JE105" s="335">
        <f t="shared" si="966"/>
        <v>0</v>
      </c>
      <c r="JF105" s="108">
        <f t="shared" si="967"/>
        <v>0</v>
      </c>
      <c r="JG105" s="108">
        <f t="shared" si="968"/>
        <v>0</v>
      </c>
      <c r="JH105" s="108">
        <f t="shared" si="969"/>
        <v>0</v>
      </c>
      <c r="JI105" s="108">
        <f t="shared" si="970"/>
        <v>0</v>
      </c>
      <c r="JJ105" s="108">
        <f t="shared" si="970"/>
        <v>0</v>
      </c>
      <c r="JK105" s="108">
        <f t="shared" si="971"/>
        <v>0</v>
      </c>
      <c r="JL105" s="109">
        <f t="shared" si="972"/>
        <v>0</v>
      </c>
      <c r="JM105" s="110">
        <f t="shared" si="973"/>
        <v>0</v>
      </c>
    </row>
    <row r="106" spans="2:273" hidden="1" x14ac:dyDescent="0.25">
      <c r="B106" s="358"/>
      <c r="C106" s="358"/>
      <c r="D106" s="359"/>
      <c r="E106" s="339"/>
      <c r="F106" s="439"/>
      <c r="G106" s="361"/>
      <c r="H106" s="361"/>
      <c r="I106" s="361"/>
      <c r="J106" s="362"/>
      <c r="K106" s="338"/>
      <c r="N106" s="358"/>
      <c r="O106" s="358"/>
      <c r="P106" s="359"/>
      <c r="Q106" s="339"/>
      <c r="R106" s="439"/>
      <c r="S106" s="361"/>
      <c r="T106" s="361"/>
      <c r="U106" s="361"/>
      <c r="V106" s="362"/>
      <c r="W106" s="338"/>
      <c r="X106" s="335">
        <f t="shared" si="867"/>
        <v>0</v>
      </c>
      <c r="Y106" s="335"/>
      <c r="Z106" s="335"/>
      <c r="AA106" s="108">
        <f t="shared" si="868"/>
        <v>0</v>
      </c>
      <c r="AB106" s="108"/>
      <c r="AC106" s="108">
        <f t="shared" si="869"/>
        <v>0</v>
      </c>
      <c r="AD106" s="108">
        <f t="shared" si="870"/>
        <v>0</v>
      </c>
      <c r="AE106" s="108">
        <f t="shared" si="871"/>
        <v>0</v>
      </c>
      <c r="AF106" s="108">
        <f t="shared" si="872"/>
        <v>0</v>
      </c>
      <c r="AG106" s="108">
        <f t="shared" si="873"/>
        <v>0</v>
      </c>
      <c r="AH106" s="109">
        <f t="shared" si="874"/>
        <v>0</v>
      </c>
      <c r="AI106" s="110">
        <f t="shared" si="875"/>
        <v>0</v>
      </c>
      <c r="AL106" s="358"/>
      <c r="AM106" s="358"/>
      <c r="AN106" s="359"/>
      <c r="AO106" s="339"/>
      <c r="AP106" s="439"/>
      <c r="AQ106" s="361"/>
      <c r="AR106" s="361"/>
      <c r="AS106" s="361"/>
      <c r="AT106" s="362"/>
      <c r="AU106" s="338"/>
      <c r="AV106" s="335">
        <f t="shared" si="876"/>
        <v>0</v>
      </c>
      <c r="AW106" s="335"/>
      <c r="AX106" s="335"/>
      <c r="AY106" s="335"/>
      <c r="AZ106" s="108">
        <f t="shared" si="877"/>
        <v>0</v>
      </c>
      <c r="BA106" s="108">
        <f t="shared" si="878"/>
        <v>0</v>
      </c>
      <c r="BB106" s="108">
        <f t="shared" si="879"/>
        <v>0</v>
      </c>
      <c r="BC106" s="108">
        <f t="shared" si="880"/>
        <v>0</v>
      </c>
      <c r="BD106" s="108">
        <f t="shared" si="881"/>
        <v>0</v>
      </c>
      <c r="BE106" s="108">
        <f t="shared" si="882"/>
        <v>0</v>
      </c>
      <c r="BF106" s="109">
        <f t="shared" si="883"/>
        <v>0</v>
      </c>
      <c r="BG106" s="110">
        <f t="shared" si="884"/>
        <v>0</v>
      </c>
      <c r="BJ106" s="358"/>
      <c r="BK106" s="358"/>
      <c r="BL106" s="359"/>
      <c r="BM106" s="339"/>
      <c r="BN106" s="439"/>
      <c r="BO106" s="368"/>
      <c r="BP106" s="368"/>
      <c r="BQ106" s="368"/>
      <c r="BR106" s="369"/>
      <c r="BS106" s="338"/>
      <c r="BT106" s="335">
        <f t="shared" si="885"/>
        <v>0</v>
      </c>
      <c r="BU106" s="335"/>
      <c r="BV106" s="335"/>
      <c r="BW106" s="335"/>
      <c r="BX106" s="108">
        <f t="shared" si="886"/>
        <v>0</v>
      </c>
      <c r="BY106" s="108">
        <f t="shared" si="887"/>
        <v>0</v>
      </c>
      <c r="BZ106" s="108">
        <f t="shared" si="888"/>
        <v>0</v>
      </c>
      <c r="CA106" s="108">
        <f t="shared" si="889"/>
        <v>0</v>
      </c>
      <c r="CB106" s="108">
        <f t="shared" si="890"/>
        <v>0</v>
      </c>
      <c r="CC106" s="108">
        <f t="shared" si="891"/>
        <v>0</v>
      </c>
      <c r="CD106" s="109">
        <f t="shared" si="892"/>
        <v>0</v>
      </c>
      <c r="CE106" s="110">
        <f t="shared" si="893"/>
        <v>0</v>
      </c>
      <c r="CH106" s="358"/>
      <c r="CI106" s="358"/>
      <c r="CJ106" s="359"/>
      <c r="CK106" s="339"/>
      <c r="CL106" s="360"/>
      <c r="CM106" s="361"/>
      <c r="CN106" s="362"/>
      <c r="CO106" s="338"/>
      <c r="CP106" s="335">
        <f t="shared" si="894"/>
        <v>0</v>
      </c>
      <c r="CQ106" s="108">
        <f t="shared" si="895"/>
        <v>0</v>
      </c>
      <c r="CR106" s="108">
        <f t="shared" si="896"/>
        <v>0</v>
      </c>
      <c r="CS106" s="108">
        <f t="shared" si="897"/>
        <v>0</v>
      </c>
      <c r="CT106" s="108">
        <f t="shared" si="898"/>
        <v>0</v>
      </c>
      <c r="CU106" s="108">
        <f t="shared" si="898"/>
        <v>0</v>
      </c>
      <c r="CV106" s="108">
        <f t="shared" si="899"/>
        <v>0</v>
      </c>
      <c r="CW106" s="109">
        <f t="shared" si="900"/>
        <v>0</v>
      </c>
      <c r="CX106" s="110">
        <f t="shared" si="901"/>
        <v>0</v>
      </c>
      <c r="DA106" s="358"/>
      <c r="DB106" s="358"/>
      <c r="DC106" s="359"/>
      <c r="DD106" s="339"/>
      <c r="DE106" s="360"/>
      <c r="DF106" s="361"/>
      <c r="DG106" s="362"/>
      <c r="DH106" s="364"/>
      <c r="DI106" s="335">
        <f t="shared" si="902"/>
        <v>0</v>
      </c>
      <c r="DJ106" s="108">
        <f t="shared" si="903"/>
        <v>0</v>
      </c>
      <c r="DK106" s="108">
        <f t="shared" si="904"/>
        <v>0</v>
      </c>
      <c r="DL106" s="108">
        <f t="shared" si="905"/>
        <v>0</v>
      </c>
      <c r="DM106" s="108">
        <f t="shared" si="906"/>
        <v>0</v>
      </c>
      <c r="DN106" s="108">
        <f t="shared" si="906"/>
        <v>0</v>
      </c>
      <c r="DO106" s="108">
        <f t="shared" si="907"/>
        <v>0</v>
      </c>
      <c r="DP106" s="109">
        <f t="shared" si="908"/>
        <v>0</v>
      </c>
      <c r="DQ106" s="110">
        <f t="shared" si="909"/>
        <v>0</v>
      </c>
      <c r="DT106" s="358"/>
      <c r="DU106" s="358"/>
      <c r="DV106" s="359"/>
      <c r="DW106" s="339"/>
      <c r="DX106" s="360"/>
      <c r="DY106" s="361"/>
      <c r="DZ106" s="362"/>
      <c r="EA106" s="338"/>
      <c r="EB106" s="335">
        <f t="shared" si="910"/>
        <v>0</v>
      </c>
      <c r="EC106" s="108">
        <f t="shared" si="911"/>
        <v>0</v>
      </c>
      <c r="ED106" s="108">
        <f t="shared" si="912"/>
        <v>0</v>
      </c>
      <c r="EE106" s="108">
        <f t="shared" si="913"/>
        <v>0</v>
      </c>
      <c r="EF106" s="108">
        <f t="shared" si="914"/>
        <v>0</v>
      </c>
      <c r="EG106" s="108">
        <f t="shared" si="914"/>
        <v>0</v>
      </c>
      <c r="EH106" s="108">
        <f t="shared" si="915"/>
        <v>0</v>
      </c>
      <c r="EI106" s="109">
        <f t="shared" si="916"/>
        <v>0</v>
      </c>
      <c r="EJ106" s="110">
        <f t="shared" si="917"/>
        <v>0</v>
      </c>
      <c r="EM106" s="358"/>
      <c r="EN106" s="358"/>
      <c r="EO106" s="359"/>
      <c r="EP106" s="339"/>
      <c r="EQ106" s="360"/>
      <c r="ER106" s="361"/>
      <c r="ES106" s="362"/>
      <c r="ET106" s="338"/>
      <c r="EU106" s="335">
        <f t="shared" si="918"/>
        <v>0</v>
      </c>
      <c r="EV106" s="108">
        <f t="shared" si="919"/>
        <v>0</v>
      </c>
      <c r="EW106" s="108">
        <f t="shared" si="920"/>
        <v>0</v>
      </c>
      <c r="EX106" s="108">
        <f t="shared" si="921"/>
        <v>0</v>
      </c>
      <c r="EY106" s="108">
        <f t="shared" si="922"/>
        <v>0</v>
      </c>
      <c r="EZ106" s="108">
        <f t="shared" si="922"/>
        <v>0</v>
      </c>
      <c r="FA106" s="108">
        <f t="shared" si="923"/>
        <v>0</v>
      </c>
      <c r="FB106" s="109">
        <f t="shared" si="924"/>
        <v>0</v>
      </c>
      <c r="FC106" s="110">
        <f t="shared" si="925"/>
        <v>0</v>
      </c>
      <c r="FF106" s="358"/>
      <c r="FG106" s="358"/>
      <c r="FH106" s="359"/>
      <c r="FI106" s="339"/>
      <c r="FJ106" s="360"/>
      <c r="FK106" s="361"/>
      <c r="FL106" s="362"/>
      <c r="FM106" s="338"/>
      <c r="FN106" s="335">
        <f t="shared" si="926"/>
        <v>0</v>
      </c>
      <c r="FO106" s="108">
        <f t="shared" si="927"/>
        <v>0</v>
      </c>
      <c r="FP106" s="108">
        <f t="shared" si="928"/>
        <v>0</v>
      </c>
      <c r="FQ106" s="108">
        <f t="shared" si="929"/>
        <v>0</v>
      </c>
      <c r="FR106" s="108">
        <f t="shared" si="930"/>
        <v>0</v>
      </c>
      <c r="FS106" s="108">
        <f t="shared" si="930"/>
        <v>0</v>
      </c>
      <c r="FT106" s="108">
        <f t="shared" si="931"/>
        <v>0</v>
      </c>
      <c r="FU106" s="109">
        <f t="shared" si="932"/>
        <v>0</v>
      </c>
      <c r="FV106" s="110">
        <f t="shared" si="933"/>
        <v>0</v>
      </c>
      <c r="FY106" s="358"/>
      <c r="FZ106" s="358"/>
      <c r="GA106" s="359"/>
      <c r="GB106" s="339"/>
      <c r="GC106" s="360"/>
      <c r="GD106" s="361"/>
      <c r="GE106" s="362"/>
      <c r="GF106" s="338"/>
      <c r="GG106" s="335">
        <f t="shared" si="934"/>
        <v>0</v>
      </c>
      <c r="GH106" s="108">
        <f t="shared" si="935"/>
        <v>0</v>
      </c>
      <c r="GI106" s="108">
        <f t="shared" si="936"/>
        <v>0</v>
      </c>
      <c r="GJ106" s="108">
        <f t="shared" si="937"/>
        <v>0</v>
      </c>
      <c r="GK106" s="108">
        <f t="shared" si="938"/>
        <v>0</v>
      </c>
      <c r="GL106" s="108">
        <f t="shared" si="938"/>
        <v>0</v>
      </c>
      <c r="GM106" s="108">
        <f t="shared" si="939"/>
        <v>0</v>
      </c>
      <c r="GN106" s="109">
        <f t="shared" si="940"/>
        <v>0</v>
      </c>
      <c r="GO106" s="110">
        <f t="shared" si="941"/>
        <v>0</v>
      </c>
      <c r="GR106" s="358"/>
      <c r="GS106" s="358"/>
      <c r="GT106" s="359"/>
      <c r="GU106" s="339"/>
      <c r="GV106" s="360"/>
      <c r="GW106" s="361"/>
      <c r="GX106" s="362"/>
      <c r="GY106" s="338"/>
      <c r="GZ106" s="335">
        <f t="shared" si="942"/>
        <v>0</v>
      </c>
      <c r="HA106" s="108">
        <f t="shared" si="943"/>
        <v>0</v>
      </c>
      <c r="HB106" s="108">
        <f t="shared" si="944"/>
        <v>0</v>
      </c>
      <c r="HC106" s="108">
        <f t="shared" si="945"/>
        <v>0</v>
      </c>
      <c r="HD106" s="108">
        <f t="shared" si="946"/>
        <v>0</v>
      </c>
      <c r="HE106" s="108">
        <f t="shared" si="946"/>
        <v>0</v>
      </c>
      <c r="HF106" s="108">
        <f t="shared" si="947"/>
        <v>0</v>
      </c>
      <c r="HG106" s="109">
        <f t="shared" si="948"/>
        <v>0</v>
      </c>
      <c r="HH106" s="110">
        <f t="shared" si="949"/>
        <v>0</v>
      </c>
      <c r="HK106" s="358"/>
      <c r="HL106" s="358"/>
      <c r="HM106" s="359"/>
      <c r="HN106" s="339"/>
      <c r="HO106" s="360"/>
      <c r="HP106" s="361"/>
      <c r="HQ106" s="362"/>
      <c r="HR106" s="338"/>
      <c r="HS106" s="335">
        <f t="shared" si="950"/>
        <v>0</v>
      </c>
      <c r="HT106" s="108">
        <f t="shared" si="951"/>
        <v>0</v>
      </c>
      <c r="HU106" s="108">
        <f t="shared" si="952"/>
        <v>0</v>
      </c>
      <c r="HV106" s="108">
        <f t="shared" si="953"/>
        <v>0</v>
      </c>
      <c r="HW106" s="108">
        <f t="shared" si="954"/>
        <v>0</v>
      </c>
      <c r="HX106" s="108">
        <f t="shared" si="954"/>
        <v>0</v>
      </c>
      <c r="HY106" s="108">
        <f t="shared" si="955"/>
        <v>0</v>
      </c>
      <c r="HZ106" s="109">
        <f t="shared" si="956"/>
        <v>0</v>
      </c>
      <c r="IA106" s="110">
        <f t="shared" si="957"/>
        <v>0</v>
      </c>
      <c r="ID106" s="358"/>
      <c r="IE106" s="358"/>
      <c r="IF106" s="359"/>
      <c r="IG106" s="339"/>
      <c r="IH106" s="360"/>
      <c r="II106" s="361"/>
      <c r="IJ106" s="362"/>
      <c r="IK106" s="338"/>
      <c r="IL106" s="335">
        <f t="shared" si="958"/>
        <v>0</v>
      </c>
      <c r="IM106" s="108">
        <f t="shared" si="959"/>
        <v>0</v>
      </c>
      <c r="IN106" s="108">
        <f t="shared" si="960"/>
        <v>0</v>
      </c>
      <c r="IO106" s="108">
        <f t="shared" si="961"/>
        <v>0</v>
      </c>
      <c r="IP106" s="108">
        <f t="shared" si="962"/>
        <v>0</v>
      </c>
      <c r="IQ106" s="108">
        <f t="shared" si="962"/>
        <v>0</v>
      </c>
      <c r="IR106" s="108">
        <f t="shared" si="963"/>
        <v>0</v>
      </c>
      <c r="IS106" s="109">
        <f t="shared" si="964"/>
        <v>0</v>
      </c>
      <c r="IT106" s="110">
        <f t="shared" si="965"/>
        <v>0</v>
      </c>
      <c r="IV106" s="358"/>
      <c r="IW106" s="358"/>
      <c r="IX106" s="359"/>
      <c r="IY106" s="339"/>
      <c r="IZ106" s="360"/>
      <c r="JA106" s="361"/>
      <c r="JB106" s="362"/>
      <c r="JC106" s="338"/>
      <c r="JD106" s="338"/>
      <c r="JE106" s="335">
        <f t="shared" si="966"/>
        <v>0</v>
      </c>
      <c r="JF106" s="108">
        <f t="shared" si="967"/>
        <v>0</v>
      </c>
      <c r="JG106" s="108">
        <f t="shared" si="968"/>
        <v>0</v>
      </c>
      <c r="JH106" s="108">
        <f t="shared" si="969"/>
        <v>0</v>
      </c>
      <c r="JI106" s="108">
        <f t="shared" si="970"/>
        <v>0</v>
      </c>
      <c r="JJ106" s="108">
        <f t="shared" si="970"/>
        <v>0</v>
      </c>
      <c r="JK106" s="108">
        <f t="shared" si="971"/>
        <v>0</v>
      </c>
      <c r="JL106" s="109">
        <f t="shared" si="972"/>
        <v>0</v>
      </c>
      <c r="JM106" s="110">
        <f t="shared" si="973"/>
        <v>0</v>
      </c>
    </row>
    <row r="107" spans="2:273" ht="16.5" hidden="1" x14ac:dyDescent="0.25">
      <c r="B107" s="340"/>
      <c r="C107" s="340"/>
      <c r="D107" s="348"/>
      <c r="E107" s="349"/>
      <c r="F107" s="441"/>
      <c r="G107" s="351"/>
      <c r="H107" s="351"/>
      <c r="I107" s="351"/>
      <c r="J107" s="352"/>
      <c r="K107" s="342"/>
      <c r="N107" s="340"/>
      <c r="O107" s="340"/>
      <c r="P107" s="348"/>
      <c r="Q107" s="349"/>
      <c r="R107" s="441"/>
      <c r="S107" s="351"/>
      <c r="T107" s="351"/>
      <c r="U107" s="351"/>
      <c r="V107" s="352"/>
      <c r="W107" s="342"/>
      <c r="X107" s="691"/>
      <c r="Y107" s="691"/>
      <c r="Z107" s="691"/>
      <c r="AA107" s="691"/>
      <c r="AB107" s="691"/>
      <c r="AC107" s="691"/>
      <c r="AD107" s="691"/>
      <c r="AE107" s="691"/>
      <c r="AF107" s="691"/>
      <c r="AG107" s="691"/>
      <c r="AH107" s="691"/>
      <c r="AI107" s="692"/>
      <c r="AL107" s="340"/>
      <c r="AM107" s="340"/>
      <c r="AN107" s="348"/>
      <c r="AO107" s="349"/>
      <c r="AP107" s="441"/>
      <c r="AQ107" s="351"/>
      <c r="AR107" s="351"/>
      <c r="AS107" s="351"/>
      <c r="AT107" s="352"/>
      <c r="AU107" s="342"/>
      <c r="AV107" s="691"/>
      <c r="AW107" s="691"/>
      <c r="AX107" s="691"/>
      <c r="AY107" s="691"/>
      <c r="AZ107" s="691"/>
      <c r="BA107" s="691"/>
      <c r="BB107" s="691"/>
      <c r="BC107" s="691"/>
      <c r="BD107" s="691"/>
      <c r="BE107" s="691"/>
      <c r="BF107" s="691"/>
      <c r="BG107" s="692"/>
      <c r="BJ107" s="340"/>
      <c r="BK107" s="340"/>
      <c r="BL107" s="348"/>
      <c r="BM107" s="349"/>
      <c r="BN107" s="441"/>
      <c r="BO107" s="370"/>
      <c r="BP107" s="370"/>
      <c r="BQ107" s="370"/>
      <c r="BR107" s="371"/>
      <c r="BS107" s="342"/>
      <c r="BT107" s="691"/>
      <c r="BU107" s="691"/>
      <c r="BV107" s="691"/>
      <c r="BW107" s="691"/>
      <c r="BX107" s="691"/>
      <c r="BY107" s="691"/>
      <c r="BZ107" s="691"/>
      <c r="CA107" s="691"/>
      <c r="CB107" s="691"/>
      <c r="CC107" s="691"/>
      <c r="CD107" s="691"/>
      <c r="CE107" s="692"/>
      <c r="CH107" s="340"/>
      <c r="CI107" s="340"/>
      <c r="CJ107" s="348"/>
      <c r="CK107" s="349"/>
      <c r="CL107" s="350"/>
      <c r="CM107" s="351"/>
      <c r="CN107" s="352"/>
      <c r="CO107" s="342"/>
      <c r="CP107" s="691"/>
      <c r="CQ107" s="691"/>
      <c r="CR107" s="691"/>
      <c r="CS107" s="691"/>
      <c r="CT107" s="691"/>
      <c r="CU107" s="691"/>
      <c r="CV107" s="691"/>
      <c r="CW107" s="691"/>
      <c r="CX107" s="692"/>
      <c r="DA107" s="340"/>
      <c r="DB107" s="340"/>
      <c r="DC107" s="348"/>
      <c r="DD107" s="349"/>
      <c r="DE107" s="350"/>
      <c r="DF107" s="351"/>
      <c r="DG107" s="352"/>
      <c r="DH107" s="342"/>
      <c r="DI107" s="691"/>
      <c r="DJ107" s="691"/>
      <c r="DK107" s="691"/>
      <c r="DL107" s="691"/>
      <c r="DM107" s="691"/>
      <c r="DN107" s="691"/>
      <c r="DO107" s="691"/>
      <c r="DP107" s="691"/>
      <c r="DQ107" s="692"/>
      <c r="DT107" s="340"/>
      <c r="DU107" s="340"/>
      <c r="DV107" s="348"/>
      <c r="DW107" s="349"/>
      <c r="DX107" s="350"/>
      <c r="DY107" s="351"/>
      <c r="DZ107" s="352"/>
      <c r="EA107" s="342"/>
      <c r="EB107" s="691"/>
      <c r="EC107" s="691"/>
      <c r="ED107" s="691"/>
      <c r="EE107" s="691"/>
      <c r="EF107" s="691"/>
      <c r="EG107" s="691"/>
      <c r="EH107" s="691"/>
      <c r="EI107" s="691"/>
      <c r="EJ107" s="692"/>
      <c r="EM107" s="340"/>
      <c r="EN107" s="340"/>
      <c r="EO107" s="348"/>
      <c r="EP107" s="349"/>
      <c r="EQ107" s="350"/>
      <c r="ER107" s="351"/>
      <c r="ES107" s="352"/>
      <c r="ET107" s="342"/>
      <c r="EU107" s="691"/>
      <c r="EV107" s="691"/>
      <c r="EW107" s="691"/>
      <c r="EX107" s="691"/>
      <c r="EY107" s="691"/>
      <c r="EZ107" s="691"/>
      <c r="FA107" s="691"/>
      <c r="FB107" s="691"/>
      <c r="FC107" s="692"/>
      <c r="FF107" s="340"/>
      <c r="FG107" s="340"/>
      <c r="FH107" s="348"/>
      <c r="FI107" s="349"/>
      <c r="FJ107" s="350"/>
      <c r="FK107" s="351"/>
      <c r="FL107" s="352"/>
      <c r="FM107" s="342"/>
      <c r="FN107" s="691"/>
      <c r="FO107" s="691"/>
      <c r="FP107" s="691"/>
      <c r="FQ107" s="691"/>
      <c r="FR107" s="691"/>
      <c r="FS107" s="691"/>
      <c r="FT107" s="691"/>
      <c r="FU107" s="691"/>
      <c r="FV107" s="692"/>
      <c r="FY107" s="340"/>
      <c r="FZ107" s="340"/>
      <c r="GA107" s="348"/>
      <c r="GB107" s="349"/>
      <c r="GC107" s="350"/>
      <c r="GD107" s="351"/>
      <c r="GE107" s="352"/>
      <c r="GF107" s="342"/>
      <c r="GG107" s="691"/>
      <c r="GH107" s="691"/>
      <c r="GI107" s="691"/>
      <c r="GJ107" s="691"/>
      <c r="GK107" s="691"/>
      <c r="GL107" s="691"/>
      <c r="GM107" s="691"/>
      <c r="GN107" s="691"/>
      <c r="GO107" s="692"/>
      <c r="GR107" s="340"/>
      <c r="GS107" s="340"/>
      <c r="GT107" s="348"/>
      <c r="GU107" s="349"/>
      <c r="GV107" s="350"/>
      <c r="GW107" s="351"/>
      <c r="GX107" s="352"/>
      <c r="GY107" s="342"/>
      <c r="GZ107" s="691"/>
      <c r="HA107" s="691"/>
      <c r="HB107" s="691"/>
      <c r="HC107" s="691"/>
      <c r="HD107" s="691"/>
      <c r="HE107" s="691"/>
      <c r="HF107" s="691"/>
      <c r="HG107" s="691"/>
      <c r="HH107" s="692"/>
      <c r="HK107" s="340"/>
      <c r="HL107" s="340"/>
      <c r="HM107" s="348"/>
      <c r="HN107" s="349"/>
      <c r="HO107" s="350"/>
      <c r="HP107" s="351"/>
      <c r="HQ107" s="352"/>
      <c r="HR107" s="342"/>
      <c r="HS107" s="691"/>
      <c r="HT107" s="691"/>
      <c r="HU107" s="691"/>
      <c r="HV107" s="691"/>
      <c r="HW107" s="691"/>
      <c r="HX107" s="691"/>
      <c r="HY107" s="691"/>
      <c r="HZ107" s="691"/>
      <c r="IA107" s="692"/>
      <c r="ID107" s="340"/>
      <c r="IE107" s="340"/>
      <c r="IF107" s="348"/>
      <c r="IG107" s="349"/>
      <c r="IH107" s="350"/>
      <c r="II107" s="351"/>
      <c r="IJ107" s="352"/>
      <c r="IK107" s="342"/>
      <c r="IL107" s="691"/>
      <c r="IM107" s="691"/>
      <c r="IN107" s="691"/>
      <c r="IO107" s="691"/>
      <c r="IP107" s="691"/>
      <c r="IQ107" s="691"/>
      <c r="IR107" s="691"/>
      <c r="IS107" s="691"/>
      <c r="IT107" s="692"/>
      <c r="IV107" s="340"/>
      <c r="IW107" s="340"/>
      <c r="IX107" s="348"/>
      <c r="IY107" s="349"/>
      <c r="IZ107" s="350"/>
      <c r="JA107" s="351"/>
      <c r="JB107" s="352"/>
      <c r="JC107" s="342"/>
      <c r="JD107" s="342"/>
      <c r="JE107" s="691"/>
      <c r="JF107" s="691"/>
      <c r="JG107" s="691"/>
      <c r="JH107" s="691"/>
      <c r="JI107" s="691"/>
      <c r="JJ107" s="691"/>
      <c r="JK107" s="691"/>
      <c r="JL107" s="691"/>
      <c r="JM107" s="692"/>
    </row>
    <row r="108" spans="2:273" hidden="1" x14ac:dyDescent="0.25">
      <c r="B108" s="340"/>
      <c r="C108" s="340"/>
      <c r="D108" s="348"/>
      <c r="E108" s="354"/>
      <c r="F108" s="440"/>
      <c r="G108" s="356"/>
      <c r="H108" s="356"/>
      <c r="I108" s="356"/>
      <c r="J108" s="357"/>
      <c r="K108" s="338"/>
      <c r="N108" s="340"/>
      <c r="O108" s="340"/>
      <c r="P108" s="348"/>
      <c r="Q108" s="354"/>
      <c r="R108" s="440"/>
      <c r="S108" s="356"/>
      <c r="T108" s="356"/>
      <c r="U108" s="356"/>
      <c r="V108" s="357"/>
      <c r="W108" s="338"/>
      <c r="X108" s="691"/>
      <c r="Y108" s="691"/>
      <c r="Z108" s="691"/>
      <c r="AA108" s="691"/>
      <c r="AB108" s="691"/>
      <c r="AC108" s="691"/>
      <c r="AD108" s="691"/>
      <c r="AE108" s="691"/>
      <c r="AF108" s="691"/>
      <c r="AG108" s="691"/>
      <c r="AH108" s="691"/>
      <c r="AI108" s="692"/>
      <c r="AL108" s="340"/>
      <c r="AM108" s="340"/>
      <c r="AN108" s="348"/>
      <c r="AO108" s="354"/>
      <c r="AP108" s="440"/>
      <c r="AQ108" s="356"/>
      <c r="AR108" s="356"/>
      <c r="AS108" s="356"/>
      <c r="AT108" s="357"/>
      <c r="AU108" s="338"/>
      <c r="AV108" s="691"/>
      <c r="AW108" s="691"/>
      <c r="AX108" s="691"/>
      <c r="AY108" s="691"/>
      <c r="AZ108" s="691"/>
      <c r="BA108" s="691"/>
      <c r="BB108" s="691"/>
      <c r="BC108" s="691"/>
      <c r="BD108" s="691"/>
      <c r="BE108" s="691"/>
      <c r="BF108" s="691"/>
      <c r="BG108" s="692"/>
      <c r="BJ108" s="340"/>
      <c r="BK108" s="340"/>
      <c r="BL108" s="348"/>
      <c r="BM108" s="354"/>
      <c r="BN108" s="440"/>
      <c r="BO108" s="372"/>
      <c r="BP108" s="372"/>
      <c r="BQ108" s="372"/>
      <c r="BR108" s="373"/>
      <c r="BS108" s="338"/>
      <c r="BT108" s="691"/>
      <c r="BU108" s="691"/>
      <c r="BV108" s="691"/>
      <c r="BW108" s="691"/>
      <c r="BX108" s="691"/>
      <c r="BY108" s="691"/>
      <c r="BZ108" s="691"/>
      <c r="CA108" s="691"/>
      <c r="CB108" s="691"/>
      <c r="CC108" s="691"/>
      <c r="CD108" s="691"/>
      <c r="CE108" s="692"/>
      <c r="CH108" s="340"/>
      <c r="CI108" s="340"/>
      <c r="CJ108" s="348"/>
      <c r="CK108" s="354"/>
      <c r="CL108" s="355"/>
      <c r="CM108" s="356"/>
      <c r="CN108" s="357"/>
      <c r="CO108" s="338"/>
      <c r="CP108" s="691"/>
      <c r="CQ108" s="691"/>
      <c r="CR108" s="691"/>
      <c r="CS108" s="691"/>
      <c r="CT108" s="691"/>
      <c r="CU108" s="691"/>
      <c r="CV108" s="691"/>
      <c r="CW108" s="691"/>
      <c r="CX108" s="692"/>
      <c r="DA108" s="340"/>
      <c r="DB108" s="340"/>
      <c r="DC108" s="348"/>
      <c r="DD108" s="354"/>
      <c r="DE108" s="355"/>
      <c r="DF108" s="356"/>
      <c r="DG108" s="357"/>
      <c r="DH108" s="338"/>
      <c r="DI108" s="691"/>
      <c r="DJ108" s="691"/>
      <c r="DK108" s="691"/>
      <c r="DL108" s="691"/>
      <c r="DM108" s="691"/>
      <c r="DN108" s="691"/>
      <c r="DO108" s="691"/>
      <c r="DP108" s="691"/>
      <c r="DQ108" s="692"/>
      <c r="DT108" s="340"/>
      <c r="DU108" s="340"/>
      <c r="DV108" s="348"/>
      <c r="DW108" s="354"/>
      <c r="DX108" s="355"/>
      <c r="DY108" s="356"/>
      <c r="DZ108" s="357"/>
      <c r="EA108" s="338"/>
      <c r="EB108" s="691"/>
      <c r="EC108" s="691"/>
      <c r="ED108" s="691"/>
      <c r="EE108" s="691"/>
      <c r="EF108" s="691"/>
      <c r="EG108" s="691"/>
      <c r="EH108" s="691"/>
      <c r="EI108" s="691"/>
      <c r="EJ108" s="692"/>
      <c r="EM108" s="340"/>
      <c r="EN108" s="340"/>
      <c r="EO108" s="348"/>
      <c r="EP108" s="354"/>
      <c r="EQ108" s="355"/>
      <c r="ER108" s="356"/>
      <c r="ES108" s="357"/>
      <c r="ET108" s="338"/>
      <c r="EU108" s="691"/>
      <c r="EV108" s="691"/>
      <c r="EW108" s="691"/>
      <c r="EX108" s="691"/>
      <c r="EY108" s="691"/>
      <c r="EZ108" s="691"/>
      <c r="FA108" s="691"/>
      <c r="FB108" s="691"/>
      <c r="FC108" s="692"/>
      <c r="FF108" s="340"/>
      <c r="FG108" s="340"/>
      <c r="FH108" s="348"/>
      <c r="FI108" s="354"/>
      <c r="FJ108" s="355"/>
      <c r="FK108" s="356"/>
      <c r="FL108" s="357"/>
      <c r="FM108" s="338"/>
      <c r="FN108" s="691"/>
      <c r="FO108" s="691"/>
      <c r="FP108" s="691"/>
      <c r="FQ108" s="691"/>
      <c r="FR108" s="691"/>
      <c r="FS108" s="691"/>
      <c r="FT108" s="691"/>
      <c r="FU108" s="691"/>
      <c r="FV108" s="692"/>
      <c r="FY108" s="340"/>
      <c r="FZ108" s="340"/>
      <c r="GA108" s="348"/>
      <c r="GB108" s="354"/>
      <c r="GC108" s="355"/>
      <c r="GD108" s="356"/>
      <c r="GE108" s="357"/>
      <c r="GF108" s="338"/>
      <c r="GG108" s="691"/>
      <c r="GH108" s="691"/>
      <c r="GI108" s="691"/>
      <c r="GJ108" s="691"/>
      <c r="GK108" s="691"/>
      <c r="GL108" s="691"/>
      <c r="GM108" s="691"/>
      <c r="GN108" s="691"/>
      <c r="GO108" s="692"/>
      <c r="GR108" s="340"/>
      <c r="GS108" s="340"/>
      <c r="GT108" s="348"/>
      <c r="GU108" s="354"/>
      <c r="GV108" s="355"/>
      <c r="GW108" s="356"/>
      <c r="GX108" s="357"/>
      <c r="GY108" s="338"/>
      <c r="GZ108" s="691"/>
      <c r="HA108" s="691"/>
      <c r="HB108" s="691"/>
      <c r="HC108" s="691"/>
      <c r="HD108" s="691"/>
      <c r="HE108" s="691"/>
      <c r="HF108" s="691"/>
      <c r="HG108" s="691"/>
      <c r="HH108" s="692"/>
      <c r="HK108" s="340"/>
      <c r="HL108" s="340"/>
      <c r="HM108" s="348"/>
      <c r="HN108" s="354"/>
      <c r="HO108" s="355"/>
      <c r="HP108" s="356"/>
      <c r="HQ108" s="357"/>
      <c r="HR108" s="338"/>
      <c r="HS108" s="691"/>
      <c r="HT108" s="691"/>
      <c r="HU108" s="691"/>
      <c r="HV108" s="691"/>
      <c r="HW108" s="691"/>
      <c r="HX108" s="691"/>
      <c r="HY108" s="691"/>
      <c r="HZ108" s="691"/>
      <c r="IA108" s="692"/>
      <c r="ID108" s="340"/>
      <c r="IE108" s="340"/>
      <c r="IF108" s="348"/>
      <c r="IG108" s="354"/>
      <c r="IH108" s="355"/>
      <c r="II108" s="356"/>
      <c r="IJ108" s="357"/>
      <c r="IK108" s="338"/>
      <c r="IL108" s="691"/>
      <c r="IM108" s="691"/>
      <c r="IN108" s="691"/>
      <c r="IO108" s="691"/>
      <c r="IP108" s="691"/>
      <c r="IQ108" s="691"/>
      <c r="IR108" s="691"/>
      <c r="IS108" s="691"/>
      <c r="IT108" s="692"/>
      <c r="IV108" s="340"/>
      <c r="IW108" s="340"/>
      <c r="IX108" s="348"/>
      <c r="IY108" s="354"/>
      <c r="IZ108" s="355"/>
      <c r="JA108" s="356"/>
      <c r="JB108" s="357"/>
      <c r="JC108" s="338"/>
      <c r="JD108" s="338"/>
      <c r="JE108" s="691"/>
      <c r="JF108" s="691"/>
      <c r="JG108" s="691"/>
      <c r="JH108" s="691"/>
      <c r="JI108" s="691"/>
      <c r="JJ108" s="691"/>
      <c r="JK108" s="691"/>
      <c r="JL108" s="691"/>
      <c r="JM108" s="692"/>
    </row>
    <row r="109" spans="2:273" hidden="1" x14ac:dyDescent="0.25">
      <c r="B109" s="358"/>
      <c r="C109" s="358"/>
      <c r="D109" s="359"/>
      <c r="E109" s="339"/>
      <c r="F109" s="439"/>
      <c r="G109" s="361"/>
      <c r="H109" s="361"/>
      <c r="I109" s="361"/>
      <c r="J109" s="362"/>
      <c r="K109" s="338"/>
      <c r="N109" s="358"/>
      <c r="O109" s="358"/>
      <c r="P109" s="359"/>
      <c r="Q109" s="339"/>
      <c r="R109" s="439"/>
      <c r="S109" s="361"/>
      <c r="T109" s="361"/>
      <c r="U109" s="361"/>
      <c r="V109" s="362"/>
      <c r="W109" s="338"/>
      <c r="X109" s="335">
        <f t="shared" ref="X109:X110" si="974">IFERROR(IF(EXACT(VLOOKUP(O109,OFERTA_0,1,FALSE),O109),1,0),0)</f>
        <v>0</v>
      </c>
      <c r="Y109" s="335"/>
      <c r="Z109" s="335"/>
      <c r="AA109" s="108">
        <f>IFERROR(IF(EXACT(VLOOKUP(O109,OFERTA_0,2,FALSE),P109),1,0),0)</f>
        <v>0</v>
      </c>
      <c r="AB109" s="108"/>
      <c r="AC109" s="108">
        <f>IFERROR(IF(EXACT(VLOOKUP(O109,OFERTA_0,3,FALSE),Q109),1,0),0)</f>
        <v>0</v>
      </c>
      <c r="AD109" s="108">
        <f>IFERROR(IF(EXACT(VLOOKUP(O109,OFERTA_0,4,FALSE),R109),1,0),0)</f>
        <v>0</v>
      </c>
      <c r="AE109" s="108">
        <f>IFERROR(IF(S109&lt;=0,0,1),0)</f>
        <v>0</v>
      </c>
      <c r="AF109" s="108">
        <f t="shared" ref="AF109:AF110" si="975">IFERROR(IF(V109&lt;=0,0,1),0)</f>
        <v>0</v>
      </c>
      <c r="AG109" s="108">
        <f t="shared" ref="AG109:AG110" si="976">PRODUCT(X109:AF109)</f>
        <v>0</v>
      </c>
      <c r="AH109" s="109">
        <f t="shared" ref="AH109:AH110" si="977">ROUND(V109,0)</f>
        <v>0</v>
      </c>
      <c r="AI109" s="110">
        <f t="shared" ref="AI109:AI110" si="978">V109-AH109</f>
        <v>0</v>
      </c>
      <c r="AL109" s="358"/>
      <c r="AM109" s="358"/>
      <c r="AN109" s="359"/>
      <c r="AO109" s="339"/>
      <c r="AP109" s="439"/>
      <c r="AQ109" s="361"/>
      <c r="AR109" s="361"/>
      <c r="AS109" s="361"/>
      <c r="AT109" s="362"/>
      <c r="AU109" s="338"/>
      <c r="AV109" s="335">
        <f t="shared" ref="AV109:AV110" si="979">IFERROR(IF(EXACT(VLOOKUP(AM109,OFERTA_0,1,FALSE),AM109),1,0),0)</f>
        <v>0</v>
      </c>
      <c r="AW109" s="335"/>
      <c r="AX109" s="335"/>
      <c r="AY109" s="335"/>
      <c r="AZ109" s="108">
        <f>IFERROR(IF(EXACT(VLOOKUP(AM109,OFERTA_0,2,FALSE),AN109),1,0),0)</f>
        <v>0</v>
      </c>
      <c r="BA109" s="108">
        <f>IFERROR(IF(EXACT(VLOOKUP(AM109,OFERTA_0,3,FALSE),AO109),1,0),0)</f>
        <v>0</v>
      </c>
      <c r="BB109" s="108">
        <f>IFERROR(IF(EXACT(VLOOKUP(AM109,OFERTA_0,4,FALSE),AP109),1,0),0)</f>
        <v>0</v>
      </c>
      <c r="BC109" s="108">
        <f>IFERROR(IF(AQ109&lt;=0,0,1),0)</f>
        <v>0</v>
      </c>
      <c r="BD109" s="108">
        <f t="shared" ref="BD109:BD110" si="980">IFERROR(IF(AT109&lt;=0,0,1),0)</f>
        <v>0</v>
      </c>
      <c r="BE109" s="108">
        <f t="shared" ref="BE109:BE110" si="981">PRODUCT(AV109:BD109)</f>
        <v>0</v>
      </c>
      <c r="BF109" s="109">
        <f t="shared" ref="BF109:BF110" si="982">ROUND(AT109,0)</f>
        <v>0</v>
      </c>
      <c r="BG109" s="110">
        <f t="shared" ref="BG109:BG110" si="983">AT109-BF109</f>
        <v>0</v>
      </c>
      <c r="BJ109" s="358"/>
      <c r="BK109" s="358"/>
      <c r="BL109" s="359"/>
      <c r="BM109" s="339"/>
      <c r="BN109" s="439"/>
      <c r="BO109" s="368"/>
      <c r="BP109" s="368"/>
      <c r="BQ109" s="368"/>
      <c r="BR109" s="369"/>
      <c r="BS109" s="338"/>
      <c r="BT109" s="335">
        <f t="shared" ref="BT109:BT110" si="984">IFERROR(IF(EXACT(VLOOKUP(BK109,OFERTA_0,1,FALSE),BK109),1,0),0)</f>
        <v>0</v>
      </c>
      <c r="BU109" s="335"/>
      <c r="BV109" s="335"/>
      <c r="BW109" s="335"/>
      <c r="BX109" s="108">
        <f>IFERROR(IF(EXACT(VLOOKUP(BK109,OFERTA_0,2,FALSE),BL109),1,0),0)</f>
        <v>0</v>
      </c>
      <c r="BY109" s="108">
        <f>IFERROR(IF(EXACT(VLOOKUP(BK109,OFERTA_0,3,FALSE),BM109),1,0),0)</f>
        <v>0</v>
      </c>
      <c r="BZ109" s="108">
        <f>IFERROR(IF(EXACT(VLOOKUP(BK109,OFERTA_0,4,FALSE),BN109),1,0),0)</f>
        <v>0</v>
      </c>
      <c r="CA109" s="108">
        <f>IFERROR(IF(BO109&lt;=0,0,1),0)</f>
        <v>0</v>
      </c>
      <c r="CB109" s="108">
        <f t="shared" ref="CB109:CB110" si="985">IFERROR(IF(BR109&lt;=0,0,1),0)</f>
        <v>0</v>
      </c>
      <c r="CC109" s="108">
        <f t="shared" ref="CC109:CC110" si="986">PRODUCT(BT109:CB109)</f>
        <v>0</v>
      </c>
      <c r="CD109" s="109">
        <f t="shared" ref="CD109:CD110" si="987">ROUND(BR109,0)</f>
        <v>0</v>
      </c>
      <c r="CE109" s="110">
        <f t="shared" ref="CE109:CE110" si="988">BR109-CD109</f>
        <v>0</v>
      </c>
      <c r="CH109" s="358"/>
      <c r="CI109" s="358"/>
      <c r="CJ109" s="359"/>
      <c r="CK109" s="339"/>
      <c r="CL109" s="360"/>
      <c r="CM109" s="361"/>
      <c r="CN109" s="362"/>
      <c r="CO109" s="338"/>
      <c r="CP109" s="335">
        <f t="shared" ref="CP109:CP110" si="989">IFERROR(IF(EXACT(VLOOKUP(CI109,OFERTA_0,1,FALSE),CI109),1,0),0)</f>
        <v>0</v>
      </c>
      <c r="CQ109" s="108">
        <f>IFERROR(IF(EXACT(VLOOKUP(CI109,OFERTA_0,2,FALSE),CJ109),1,0),0)</f>
        <v>0</v>
      </c>
      <c r="CR109" s="108">
        <f>IFERROR(IF(EXACT(VLOOKUP(CI109,OFERTA_0,3,FALSE),CK109),1,0),0)</f>
        <v>0</v>
      </c>
      <c r="CS109" s="108">
        <f>IFERROR(IF(EXACT(VLOOKUP(CI109,OFERTA_0,4,FALSE),CL109),1,0),0)</f>
        <v>0</v>
      </c>
      <c r="CT109" s="108">
        <f t="shared" ref="CT109:CU110" si="990">IFERROR(IF(CM109&lt;=0,0,1),0)</f>
        <v>0</v>
      </c>
      <c r="CU109" s="108">
        <f t="shared" si="990"/>
        <v>0</v>
      </c>
      <c r="CV109" s="108">
        <f t="shared" ref="CV109:CV110" si="991">PRODUCT(CP109:CU109)</f>
        <v>0</v>
      </c>
      <c r="CW109" s="109">
        <f t="shared" ref="CW109:CW110" si="992">ROUND(CN109,0)</f>
        <v>0</v>
      </c>
      <c r="CX109" s="110">
        <f t="shared" ref="CX109:CX110" si="993">CN109-CW109</f>
        <v>0</v>
      </c>
      <c r="DA109" s="358"/>
      <c r="DB109" s="358"/>
      <c r="DC109" s="359"/>
      <c r="DD109" s="339"/>
      <c r="DE109" s="360"/>
      <c r="DF109" s="361"/>
      <c r="DG109" s="362"/>
      <c r="DH109" s="338"/>
      <c r="DI109" s="335">
        <f t="shared" ref="DI109:DI110" si="994">IFERROR(IF(EXACT(VLOOKUP(DB109,OFERTA_0,1,FALSE),DB109),1,0),0)</f>
        <v>0</v>
      </c>
      <c r="DJ109" s="108">
        <f>IFERROR(IF(EXACT(VLOOKUP(DB109,OFERTA_0,2,FALSE),DC109),1,0),0)</f>
        <v>0</v>
      </c>
      <c r="DK109" s="108">
        <f>IFERROR(IF(EXACT(VLOOKUP(DB109,OFERTA_0,3,FALSE),DD109),1,0),0)</f>
        <v>0</v>
      </c>
      <c r="DL109" s="108">
        <f>IFERROR(IF(EXACT(VLOOKUP(DB109,OFERTA_0,4,FALSE),DE109),1,0),0)</f>
        <v>0</v>
      </c>
      <c r="DM109" s="108">
        <f t="shared" ref="DM109:DN110" si="995">IFERROR(IF(DF109&lt;=0,0,1),0)</f>
        <v>0</v>
      </c>
      <c r="DN109" s="108">
        <f t="shared" si="995"/>
        <v>0</v>
      </c>
      <c r="DO109" s="108">
        <f t="shared" ref="DO109:DO110" si="996">PRODUCT(DI109:DN109)</f>
        <v>0</v>
      </c>
      <c r="DP109" s="109">
        <f t="shared" ref="DP109:DP110" si="997">ROUND(DG109,0)</f>
        <v>0</v>
      </c>
      <c r="DQ109" s="110">
        <f t="shared" ref="DQ109:DQ110" si="998">DG109-DP109</f>
        <v>0</v>
      </c>
      <c r="DT109" s="358"/>
      <c r="DU109" s="358"/>
      <c r="DV109" s="359"/>
      <c r="DW109" s="339"/>
      <c r="DX109" s="360"/>
      <c r="DY109" s="361"/>
      <c r="DZ109" s="362"/>
      <c r="EA109" s="338"/>
      <c r="EB109" s="335">
        <f t="shared" ref="EB109:EB110" si="999">IFERROR(IF(EXACT(VLOOKUP(DU109,OFERTA_0,1,FALSE),DU109),1,0),0)</f>
        <v>0</v>
      </c>
      <c r="EC109" s="108">
        <f>IFERROR(IF(EXACT(VLOOKUP(DU109,OFERTA_0,2,FALSE),DV109),1,0),0)</f>
        <v>0</v>
      </c>
      <c r="ED109" s="108">
        <f>IFERROR(IF(EXACT(VLOOKUP(DU109,OFERTA_0,3,FALSE),DW109),1,0),0)</f>
        <v>0</v>
      </c>
      <c r="EE109" s="108">
        <f>IFERROR(IF(EXACT(VLOOKUP(DU109,OFERTA_0,4,FALSE),DX109),1,0),0)</f>
        <v>0</v>
      </c>
      <c r="EF109" s="108">
        <f t="shared" ref="EF109:EG110" si="1000">IFERROR(IF(DY109&lt;=0,0,1),0)</f>
        <v>0</v>
      </c>
      <c r="EG109" s="108">
        <f t="shared" si="1000"/>
        <v>0</v>
      </c>
      <c r="EH109" s="108">
        <f t="shared" ref="EH109:EH110" si="1001">PRODUCT(EB109:EG109)</f>
        <v>0</v>
      </c>
      <c r="EI109" s="109">
        <f t="shared" ref="EI109:EI110" si="1002">ROUND(DZ109,0)</f>
        <v>0</v>
      </c>
      <c r="EJ109" s="110">
        <f t="shared" ref="EJ109:EJ110" si="1003">DZ109-EI109</f>
        <v>0</v>
      </c>
      <c r="EM109" s="358"/>
      <c r="EN109" s="358"/>
      <c r="EO109" s="359"/>
      <c r="EP109" s="339"/>
      <c r="EQ109" s="360"/>
      <c r="ER109" s="361"/>
      <c r="ES109" s="362"/>
      <c r="ET109" s="338"/>
      <c r="EU109" s="335">
        <f t="shared" ref="EU109:EU110" si="1004">IFERROR(IF(EXACT(VLOOKUP(EN109,OFERTA_0,1,FALSE),EN109),1,0),0)</f>
        <v>0</v>
      </c>
      <c r="EV109" s="108">
        <f>IFERROR(IF(EXACT(VLOOKUP(EN109,OFERTA_0,2,FALSE),EO109),1,0),0)</f>
        <v>0</v>
      </c>
      <c r="EW109" s="108">
        <f>IFERROR(IF(EXACT(VLOOKUP(EN109,OFERTA_0,3,FALSE),EP109),1,0),0)</f>
        <v>0</v>
      </c>
      <c r="EX109" s="108">
        <f>IFERROR(IF(EXACT(VLOOKUP(EN109,OFERTA_0,4,FALSE),EQ109),1,0),0)</f>
        <v>0</v>
      </c>
      <c r="EY109" s="108">
        <f t="shared" ref="EY109:EZ110" si="1005">IFERROR(IF(ER109&lt;=0,0,1),0)</f>
        <v>0</v>
      </c>
      <c r="EZ109" s="108">
        <f t="shared" si="1005"/>
        <v>0</v>
      </c>
      <c r="FA109" s="108">
        <f t="shared" ref="FA109:FA110" si="1006">PRODUCT(EU109:EZ109)</f>
        <v>0</v>
      </c>
      <c r="FB109" s="109">
        <f t="shared" ref="FB109:FB110" si="1007">ROUND(ES109,0)</f>
        <v>0</v>
      </c>
      <c r="FC109" s="110">
        <f t="shared" ref="FC109:FC110" si="1008">ES109-FB109</f>
        <v>0</v>
      </c>
      <c r="FF109" s="358"/>
      <c r="FG109" s="358"/>
      <c r="FH109" s="359"/>
      <c r="FI109" s="339"/>
      <c r="FJ109" s="360"/>
      <c r="FK109" s="361"/>
      <c r="FL109" s="362"/>
      <c r="FM109" s="338"/>
      <c r="FN109" s="335">
        <f t="shared" ref="FN109:FN110" si="1009">IFERROR(IF(EXACT(VLOOKUP(FG109,OFERTA_0,1,FALSE),FG109),1,0),0)</f>
        <v>0</v>
      </c>
      <c r="FO109" s="108">
        <f>IFERROR(IF(EXACT(VLOOKUP(FG109,OFERTA_0,2,FALSE),FH109),1,0),0)</f>
        <v>0</v>
      </c>
      <c r="FP109" s="108">
        <f>IFERROR(IF(EXACT(VLOOKUP(FG109,OFERTA_0,3,FALSE),FI109),1,0),0)</f>
        <v>0</v>
      </c>
      <c r="FQ109" s="108">
        <f>IFERROR(IF(EXACT(VLOOKUP(FG109,OFERTA_0,4,FALSE),FJ109),1,0),0)</f>
        <v>0</v>
      </c>
      <c r="FR109" s="108">
        <f t="shared" ref="FR109:FS110" si="1010">IFERROR(IF(FK109&lt;=0,0,1),0)</f>
        <v>0</v>
      </c>
      <c r="FS109" s="108">
        <f t="shared" si="1010"/>
        <v>0</v>
      </c>
      <c r="FT109" s="108">
        <f t="shared" ref="FT109:FT110" si="1011">PRODUCT(FN109:FS109)</f>
        <v>0</v>
      </c>
      <c r="FU109" s="109">
        <f t="shared" ref="FU109:FU110" si="1012">ROUND(FL109,0)</f>
        <v>0</v>
      </c>
      <c r="FV109" s="110">
        <f t="shared" ref="FV109:FV110" si="1013">FL109-FU109</f>
        <v>0</v>
      </c>
      <c r="FY109" s="358"/>
      <c r="FZ109" s="358"/>
      <c r="GA109" s="359"/>
      <c r="GB109" s="339"/>
      <c r="GC109" s="360"/>
      <c r="GD109" s="361"/>
      <c r="GE109" s="362"/>
      <c r="GF109" s="338"/>
      <c r="GG109" s="335">
        <f t="shared" ref="GG109:GG110" si="1014">IFERROR(IF(EXACT(VLOOKUP(FZ109,OFERTA_0,1,FALSE),FZ109),1,0),0)</f>
        <v>0</v>
      </c>
      <c r="GH109" s="108">
        <f>IFERROR(IF(EXACT(VLOOKUP(FZ109,OFERTA_0,2,FALSE),GA109),1,0),0)</f>
        <v>0</v>
      </c>
      <c r="GI109" s="108">
        <f>IFERROR(IF(EXACT(VLOOKUP(FZ109,OFERTA_0,3,FALSE),GB109),1,0),0)</f>
        <v>0</v>
      </c>
      <c r="GJ109" s="108">
        <f>IFERROR(IF(EXACT(VLOOKUP(FZ109,OFERTA_0,4,FALSE),GC109),1,0),0)</f>
        <v>0</v>
      </c>
      <c r="GK109" s="108">
        <f t="shared" ref="GK109:GL110" si="1015">IFERROR(IF(GD109&lt;=0,0,1),0)</f>
        <v>0</v>
      </c>
      <c r="GL109" s="108">
        <f t="shared" si="1015"/>
        <v>0</v>
      </c>
      <c r="GM109" s="108">
        <f t="shared" ref="GM109:GM110" si="1016">PRODUCT(GG109:GL109)</f>
        <v>0</v>
      </c>
      <c r="GN109" s="109">
        <f t="shared" ref="GN109:GN110" si="1017">ROUND(GE109,0)</f>
        <v>0</v>
      </c>
      <c r="GO109" s="110">
        <f t="shared" ref="GO109:GO110" si="1018">GE109-GN109</f>
        <v>0</v>
      </c>
      <c r="GR109" s="358"/>
      <c r="GS109" s="358"/>
      <c r="GT109" s="359"/>
      <c r="GU109" s="339"/>
      <c r="GV109" s="360"/>
      <c r="GW109" s="361"/>
      <c r="GX109" s="362"/>
      <c r="GY109" s="338"/>
      <c r="GZ109" s="335">
        <f t="shared" ref="GZ109:GZ110" si="1019">IFERROR(IF(EXACT(VLOOKUP(GS109,OFERTA_0,1,FALSE),GS109),1,0),0)</f>
        <v>0</v>
      </c>
      <c r="HA109" s="108">
        <f>IFERROR(IF(EXACT(VLOOKUP(GS109,OFERTA_0,2,FALSE),GT109),1,0),0)</f>
        <v>0</v>
      </c>
      <c r="HB109" s="108">
        <f>IFERROR(IF(EXACT(VLOOKUP(GS109,OFERTA_0,3,FALSE),GU109),1,0),0)</f>
        <v>0</v>
      </c>
      <c r="HC109" s="108">
        <f>IFERROR(IF(EXACT(VLOOKUP(GS109,OFERTA_0,4,FALSE),GV109),1,0),0)</f>
        <v>0</v>
      </c>
      <c r="HD109" s="108">
        <f t="shared" ref="HD109:HE110" si="1020">IFERROR(IF(GW109&lt;=0,0,1),0)</f>
        <v>0</v>
      </c>
      <c r="HE109" s="108">
        <f t="shared" si="1020"/>
        <v>0</v>
      </c>
      <c r="HF109" s="108">
        <f t="shared" ref="HF109:HF110" si="1021">PRODUCT(GZ109:HE109)</f>
        <v>0</v>
      </c>
      <c r="HG109" s="109">
        <f t="shared" ref="HG109:HG110" si="1022">ROUND(GX109,0)</f>
        <v>0</v>
      </c>
      <c r="HH109" s="110">
        <f t="shared" ref="HH109:HH110" si="1023">GX109-HG109</f>
        <v>0</v>
      </c>
      <c r="HK109" s="358"/>
      <c r="HL109" s="358"/>
      <c r="HM109" s="359"/>
      <c r="HN109" s="339"/>
      <c r="HO109" s="360"/>
      <c r="HP109" s="361"/>
      <c r="HQ109" s="362"/>
      <c r="HR109" s="338"/>
      <c r="HS109" s="335">
        <f t="shared" ref="HS109:HS110" si="1024">IFERROR(IF(EXACT(VLOOKUP(HL109,OFERTA_0,1,FALSE),HL109),1,0),0)</f>
        <v>0</v>
      </c>
      <c r="HT109" s="108">
        <f>IFERROR(IF(EXACT(VLOOKUP(HL109,OFERTA_0,2,FALSE),HM109),1,0),0)</f>
        <v>0</v>
      </c>
      <c r="HU109" s="108">
        <f>IFERROR(IF(EXACT(VLOOKUP(HL109,OFERTA_0,3,FALSE),HN109),1,0),0)</f>
        <v>0</v>
      </c>
      <c r="HV109" s="108">
        <f>IFERROR(IF(EXACT(VLOOKUP(HL109,OFERTA_0,4,FALSE),HO109),1,0),0)</f>
        <v>0</v>
      </c>
      <c r="HW109" s="108">
        <f t="shared" ref="HW109:HX110" si="1025">IFERROR(IF(HP109&lt;=0,0,1),0)</f>
        <v>0</v>
      </c>
      <c r="HX109" s="108">
        <f t="shared" si="1025"/>
        <v>0</v>
      </c>
      <c r="HY109" s="108">
        <f t="shared" ref="HY109:HY110" si="1026">PRODUCT(HS109:HX109)</f>
        <v>0</v>
      </c>
      <c r="HZ109" s="109">
        <f t="shared" ref="HZ109:HZ110" si="1027">ROUND(HQ109,0)</f>
        <v>0</v>
      </c>
      <c r="IA109" s="110">
        <f t="shared" ref="IA109:IA110" si="1028">HQ109-HZ109</f>
        <v>0</v>
      </c>
      <c r="ID109" s="358"/>
      <c r="IE109" s="358"/>
      <c r="IF109" s="359"/>
      <c r="IG109" s="339"/>
      <c r="IH109" s="360"/>
      <c r="II109" s="361"/>
      <c r="IJ109" s="362"/>
      <c r="IK109" s="338"/>
      <c r="IL109" s="335">
        <f t="shared" ref="IL109:IL110" si="1029">IFERROR(IF(EXACT(VLOOKUP(IE109,OFERTA_0,1,FALSE),IE109),1,0),0)</f>
        <v>0</v>
      </c>
      <c r="IM109" s="108">
        <f>IFERROR(IF(EXACT(VLOOKUP(IE109,OFERTA_0,2,FALSE),IF109),1,0),0)</f>
        <v>0</v>
      </c>
      <c r="IN109" s="108">
        <f>IFERROR(IF(EXACT(VLOOKUP(IE109,OFERTA_0,3,FALSE),IG109),1,0),0)</f>
        <v>0</v>
      </c>
      <c r="IO109" s="108">
        <f>IFERROR(IF(EXACT(VLOOKUP(IE109,OFERTA_0,4,FALSE),IH109),1,0),0)</f>
        <v>0</v>
      </c>
      <c r="IP109" s="108">
        <f t="shared" ref="IP109:IQ110" si="1030">IFERROR(IF(II109&lt;=0,0,1),0)</f>
        <v>0</v>
      </c>
      <c r="IQ109" s="108">
        <f t="shared" si="1030"/>
        <v>0</v>
      </c>
      <c r="IR109" s="108">
        <f t="shared" ref="IR109:IR110" si="1031">PRODUCT(IL109:IQ109)</f>
        <v>0</v>
      </c>
      <c r="IS109" s="109">
        <f t="shared" ref="IS109:IS110" si="1032">ROUND(IJ109,0)</f>
        <v>0</v>
      </c>
      <c r="IT109" s="110">
        <f t="shared" ref="IT109:IT110" si="1033">IJ109-IS109</f>
        <v>0</v>
      </c>
      <c r="IV109" s="358"/>
      <c r="IW109" s="358"/>
      <c r="IX109" s="359"/>
      <c r="IY109" s="339"/>
      <c r="IZ109" s="360"/>
      <c r="JA109" s="361"/>
      <c r="JB109" s="362"/>
      <c r="JC109" s="338"/>
      <c r="JD109" s="338"/>
      <c r="JE109" s="335">
        <f t="shared" ref="JE109:JE110" si="1034">IFERROR(IF(EXACT(VLOOKUP(IX109,OFERTA_0,1,FALSE),IX109),1,0),0)</f>
        <v>0</v>
      </c>
      <c r="JF109" s="108">
        <f>IFERROR(IF(EXACT(VLOOKUP(IX109,OFERTA_0,2,FALSE),IY109),1,0),0)</f>
        <v>0</v>
      </c>
      <c r="JG109" s="108">
        <f>IFERROR(IF(EXACT(VLOOKUP(IX109,OFERTA_0,3,FALSE),IZ109),1,0),0)</f>
        <v>0</v>
      </c>
      <c r="JH109" s="108">
        <f>IFERROR(IF(EXACT(VLOOKUP(IX109,OFERTA_0,4,FALSE),JA109),1,0),0)</f>
        <v>0</v>
      </c>
      <c r="JI109" s="108">
        <f t="shared" ref="JI109:JJ110" si="1035">IFERROR(IF(JB109&lt;=0,0,1),0)</f>
        <v>0</v>
      </c>
      <c r="JJ109" s="108">
        <f t="shared" si="1035"/>
        <v>0</v>
      </c>
      <c r="JK109" s="108">
        <f t="shared" ref="JK109:JK110" si="1036">PRODUCT(JE109:JJ109)</f>
        <v>0</v>
      </c>
      <c r="JL109" s="109">
        <f t="shared" ref="JL109:JL110" si="1037">ROUND(JC109,0)</f>
        <v>0</v>
      </c>
      <c r="JM109" s="110">
        <f t="shared" ref="JM109:JM110" si="1038">JC109-JL109</f>
        <v>0</v>
      </c>
    </row>
    <row r="110" spans="2:273" hidden="1" x14ac:dyDescent="0.25">
      <c r="B110" s="358"/>
      <c r="C110" s="358"/>
      <c r="D110" s="359"/>
      <c r="E110" s="339"/>
      <c r="F110" s="439"/>
      <c r="G110" s="361"/>
      <c r="H110" s="361"/>
      <c r="I110" s="361"/>
      <c r="J110" s="362"/>
      <c r="K110" s="338"/>
      <c r="N110" s="358"/>
      <c r="O110" s="358"/>
      <c r="P110" s="359"/>
      <c r="Q110" s="339"/>
      <c r="R110" s="439"/>
      <c r="S110" s="361"/>
      <c r="T110" s="361"/>
      <c r="U110" s="361"/>
      <c r="V110" s="362"/>
      <c r="W110" s="338"/>
      <c r="X110" s="335">
        <f t="shared" si="974"/>
        <v>0</v>
      </c>
      <c r="Y110" s="335"/>
      <c r="Z110" s="335"/>
      <c r="AA110" s="108">
        <f>IFERROR(IF(EXACT(VLOOKUP(O110,OFERTA_0,2,FALSE),P110),1,0),0)</f>
        <v>0</v>
      </c>
      <c r="AB110" s="108"/>
      <c r="AC110" s="108">
        <f>IFERROR(IF(EXACT(VLOOKUP(O110,OFERTA_0,3,FALSE),Q110),1,0),0)</f>
        <v>0</v>
      </c>
      <c r="AD110" s="108">
        <f>IFERROR(IF(EXACT(VLOOKUP(O110,OFERTA_0,4,FALSE),R110),1,0),0)</f>
        <v>0</v>
      </c>
      <c r="AE110" s="108">
        <f>IFERROR(IF(S110&lt;=0,0,1),0)</f>
        <v>0</v>
      </c>
      <c r="AF110" s="108">
        <f t="shared" si="975"/>
        <v>0</v>
      </c>
      <c r="AG110" s="108">
        <f t="shared" si="976"/>
        <v>0</v>
      </c>
      <c r="AH110" s="109">
        <f t="shared" si="977"/>
        <v>0</v>
      </c>
      <c r="AI110" s="110">
        <f t="shared" si="978"/>
        <v>0</v>
      </c>
      <c r="AL110" s="358"/>
      <c r="AM110" s="358"/>
      <c r="AN110" s="359"/>
      <c r="AO110" s="339"/>
      <c r="AP110" s="439"/>
      <c r="AQ110" s="361"/>
      <c r="AR110" s="361"/>
      <c r="AS110" s="361"/>
      <c r="AT110" s="362"/>
      <c r="AU110" s="338"/>
      <c r="AV110" s="335">
        <f t="shared" si="979"/>
        <v>0</v>
      </c>
      <c r="AW110" s="335"/>
      <c r="AX110" s="335"/>
      <c r="AY110" s="335"/>
      <c r="AZ110" s="108">
        <f>IFERROR(IF(EXACT(VLOOKUP(AM110,OFERTA_0,2,FALSE),AN110),1,0),0)</f>
        <v>0</v>
      </c>
      <c r="BA110" s="108">
        <f>IFERROR(IF(EXACT(VLOOKUP(AM110,OFERTA_0,3,FALSE),AO110),1,0),0)</f>
        <v>0</v>
      </c>
      <c r="BB110" s="108">
        <f>IFERROR(IF(EXACT(VLOOKUP(AM110,OFERTA_0,4,FALSE),AP110),1,0),0)</f>
        <v>0</v>
      </c>
      <c r="BC110" s="108">
        <f>IFERROR(IF(AQ110&lt;=0,0,1),0)</f>
        <v>0</v>
      </c>
      <c r="BD110" s="108">
        <f t="shared" si="980"/>
        <v>0</v>
      </c>
      <c r="BE110" s="108">
        <f t="shared" si="981"/>
        <v>0</v>
      </c>
      <c r="BF110" s="109">
        <f t="shared" si="982"/>
        <v>0</v>
      </c>
      <c r="BG110" s="110">
        <f t="shared" si="983"/>
        <v>0</v>
      </c>
      <c r="BJ110" s="358"/>
      <c r="BK110" s="358"/>
      <c r="BL110" s="359"/>
      <c r="BM110" s="339"/>
      <c r="BN110" s="439"/>
      <c r="BO110" s="368"/>
      <c r="BP110" s="368"/>
      <c r="BQ110" s="368"/>
      <c r="BR110" s="369"/>
      <c r="BS110" s="338"/>
      <c r="BT110" s="335">
        <f t="shared" si="984"/>
        <v>0</v>
      </c>
      <c r="BU110" s="335"/>
      <c r="BV110" s="335"/>
      <c r="BW110" s="335"/>
      <c r="BX110" s="108">
        <f>IFERROR(IF(EXACT(VLOOKUP(BK110,OFERTA_0,2,FALSE),BL110),1,0),0)</f>
        <v>0</v>
      </c>
      <c r="BY110" s="108">
        <f>IFERROR(IF(EXACT(VLOOKUP(BK110,OFERTA_0,3,FALSE),BM110),1,0),0)</f>
        <v>0</v>
      </c>
      <c r="BZ110" s="108">
        <f>IFERROR(IF(EXACT(VLOOKUP(BK110,OFERTA_0,4,FALSE),BN110),1,0),0)</f>
        <v>0</v>
      </c>
      <c r="CA110" s="108">
        <f>IFERROR(IF(BO110&lt;=0,0,1),0)</f>
        <v>0</v>
      </c>
      <c r="CB110" s="108">
        <f t="shared" si="985"/>
        <v>0</v>
      </c>
      <c r="CC110" s="108">
        <f t="shared" si="986"/>
        <v>0</v>
      </c>
      <c r="CD110" s="109">
        <f t="shared" si="987"/>
        <v>0</v>
      </c>
      <c r="CE110" s="110">
        <f t="shared" si="988"/>
        <v>0</v>
      </c>
      <c r="CH110" s="358"/>
      <c r="CI110" s="358"/>
      <c r="CJ110" s="359"/>
      <c r="CK110" s="339"/>
      <c r="CL110" s="360"/>
      <c r="CM110" s="361"/>
      <c r="CN110" s="362"/>
      <c r="CO110" s="338"/>
      <c r="CP110" s="335">
        <f t="shared" si="989"/>
        <v>0</v>
      </c>
      <c r="CQ110" s="108">
        <f>IFERROR(IF(EXACT(VLOOKUP(CI110,OFERTA_0,2,FALSE),CJ110),1,0),0)</f>
        <v>0</v>
      </c>
      <c r="CR110" s="108">
        <f>IFERROR(IF(EXACT(VLOOKUP(CI110,OFERTA_0,3,FALSE),CK110),1,0),0)</f>
        <v>0</v>
      </c>
      <c r="CS110" s="108">
        <f>IFERROR(IF(EXACT(VLOOKUP(CI110,OFERTA_0,4,FALSE),CL110),1,0),0)</f>
        <v>0</v>
      </c>
      <c r="CT110" s="108">
        <f t="shared" si="990"/>
        <v>0</v>
      </c>
      <c r="CU110" s="108">
        <f t="shared" si="990"/>
        <v>0</v>
      </c>
      <c r="CV110" s="108">
        <f t="shared" si="991"/>
        <v>0</v>
      </c>
      <c r="CW110" s="109">
        <f t="shared" si="992"/>
        <v>0</v>
      </c>
      <c r="CX110" s="110">
        <f t="shared" si="993"/>
        <v>0</v>
      </c>
      <c r="DA110" s="358"/>
      <c r="DB110" s="358"/>
      <c r="DC110" s="359"/>
      <c r="DD110" s="339"/>
      <c r="DE110" s="360"/>
      <c r="DF110" s="361"/>
      <c r="DG110" s="362"/>
      <c r="DH110" s="338"/>
      <c r="DI110" s="335">
        <f t="shared" si="994"/>
        <v>0</v>
      </c>
      <c r="DJ110" s="108">
        <f>IFERROR(IF(EXACT(VLOOKUP(DB110,OFERTA_0,2,FALSE),DC110),1,0),0)</f>
        <v>0</v>
      </c>
      <c r="DK110" s="108">
        <f>IFERROR(IF(EXACT(VLOOKUP(DB110,OFERTA_0,3,FALSE),DD110),1,0),0)</f>
        <v>0</v>
      </c>
      <c r="DL110" s="108">
        <f>IFERROR(IF(EXACT(VLOOKUP(DB110,OFERTA_0,4,FALSE),DE110),1,0),0)</f>
        <v>0</v>
      </c>
      <c r="DM110" s="108">
        <f t="shared" si="995"/>
        <v>0</v>
      </c>
      <c r="DN110" s="108">
        <f t="shared" si="995"/>
        <v>0</v>
      </c>
      <c r="DO110" s="108">
        <f t="shared" si="996"/>
        <v>0</v>
      </c>
      <c r="DP110" s="109">
        <f t="shared" si="997"/>
        <v>0</v>
      </c>
      <c r="DQ110" s="110">
        <f t="shared" si="998"/>
        <v>0</v>
      </c>
      <c r="DT110" s="358"/>
      <c r="DU110" s="358"/>
      <c r="DV110" s="359"/>
      <c r="DW110" s="339"/>
      <c r="DX110" s="360"/>
      <c r="DY110" s="361"/>
      <c r="DZ110" s="362"/>
      <c r="EA110" s="338"/>
      <c r="EB110" s="335">
        <f t="shared" si="999"/>
        <v>0</v>
      </c>
      <c r="EC110" s="108">
        <f>IFERROR(IF(EXACT(VLOOKUP(DU110,OFERTA_0,2,FALSE),DV110),1,0),0)</f>
        <v>0</v>
      </c>
      <c r="ED110" s="108">
        <f>IFERROR(IF(EXACT(VLOOKUP(DU110,OFERTA_0,3,FALSE),DW110),1,0),0)</f>
        <v>0</v>
      </c>
      <c r="EE110" s="108">
        <f>IFERROR(IF(EXACT(VLOOKUP(DU110,OFERTA_0,4,FALSE),DX110),1,0),0)</f>
        <v>0</v>
      </c>
      <c r="EF110" s="108">
        <f t="shared" si="1000"/>
        <v>0</v>
      </c>
      <c r="EG110" s="108">
        <f t="shared" si="1000"/>
        <v>0</v>
      </c>
      <c r="EH110" s="108">
        <f t="shared" si="1001"/>
        <v>0</v>
      </c>
      <c r="EI110" s="109">
        <f t="shared" si="1002"/>
        <v>0</v>
      </c>
      <c r="EJ110" s="110">
        <f t="shared" si="1003"/>
        <v>0</v>
      </c>
      <c r="EM110" s="358"/>
      <c r="EN110" s="358"/>
      <c r="EO110" s="359"/>
      <c r="EP110" s="339"/>
      <c r="EQ110" s="360"/>
      <c r="ER110" s="361"/>
      <c r="ES110" s="362"/>
      <c r="ET110" s="338"/>
      <c r="EU110" s="335">
        <f t="shared" si="1004"/>
        <v>0</v>
      </c>
      <c r="EV110" s="108">
        <f>IFERROR(IF(EXACT(VLOOKUP(EN110,OFERTA_0,2,FALSE),EO110),1,0),0)</f>
        <v>0</v>
      </c>
      <c r="EW110" s="108">
        <f>IFERROR(IF(EXACT(VLOOKUP(EN110,OFERTA_0,3,FALSE),EP110),1,0),0)</f>
        <v>0</v>
      </c>
      <c r="EX110" s="108">
        <f>IFERROR(IF(EXACT(VLOOKUP(EN110,OFERTA_0,4,FALSE),EQ110),1,0),0)</f>
        <v>0</v>
      </c>
      <c r="EY110" s="108">
        <f t="shared" si="1005"/>
        <v>0</v>
      </c>
      <c r="EZ110" s="108">
        <f t="shared" si="1005"/>
        <v>0</v>
      </c>
      <c r="FA110" s="108">
        <f t="shared" si="1006"/>
        <v>0</v>
      </c>
      <c r="FB110" s="109">
        <f t="shared" si="1007"/>
        <v>0</v>
      </c>
      <c r="FC110" s="110">
        <f t="shared" si="1008"/>
        <v>0</v>
      </c>
      <c r="FF110" s="358"/>
      <c r="FG110" s="358"/>
      <c r="FH110" s="359"/>
      <c r="FI110" s="339"/>
      <c r="FJ110" s="360"/>
      <c r="FK110" s="361"/>
      <c r="FL110" s="362"/>
      <c r="FM110" s="338"/>
      <c r="FN110" s="335">
        <f t="shared" si="1009"/>
        <v>0</v>
      </c>
      <c r="FO110" s="108">
        <f>IFERROR(IF(EXACT(VLOOKUP(FG110,OFERTA_0,2,FALSE),FH110),1,0),0)</f>
        <v>0</v>
      </c>
      <c r="FP110" s="108">
        <f>IFERROR(IF(EXACT(VLOOKUP(FG110,OFERTA_0,3,FALSE),FI110),1,0),0)</f>
        <v>0</v>
      </c>
      <c r="FQ110" s="108">
        <f>IFERROR(IF(EXACT(VLOOKUP(FG110,OFERTA_0,4,FALSE),FJ110),1,0),0)</f>
        <v>0</v>
      </c>
      <c r="FR110" s="108">
        <f t="shared" si="1010"/>
        <v>0</v>
      </c>
      <c r="FS110" s="108">
        <f t="shared" si="1010"/>
        <v>0</v>
      </c>
      <c r="FT110" s="108">
        <f t="shared" si="1011"/>
        <v>0</v>
      </c>
      <c r="FU110" s="109">
        <f t="shared" si="1012"/>
        <v>0</v>
      </c>
      <c r="FV110" s="110">
        <f t="shared" si="1013"/>
        <v>0</v>
      </c>
      <c r="FY110" s="358"/>
      <c r="FZ110" s="358"/>
      <c r="GA110" s="359"/>
      <c r="GB110" s="339"/>
      <c r="GC110" s="360"/>
      <c r="GD110" s="361"/>
      <c r="GE110" s="362"/>
      <c r="GF110" s="338"/>
      <c r="GG110" s="335">
        <f t="shared" si="1014"/>
        <v>0</v>
      </c>
      <c r="GH110" s="108">
        <f>IFERROR(IF(EXACT(VLOOKUP(FZ110,OFERTA_0,2,FALSE),GA110),1,0),0)</f>
        <v>0</v>
      </c>
      <c r="GI110" s="108">
        <f>IFERROR(IF(EXACT(VLOOKUP(FZ110,OFERTA_0,3,FALSE),GB110),1,0),0)</f>
        <v>0</v>
      </c>
      <c r="GJ110" s="108">
        <f>IFERROR(IF(EXACT(VLOOKUP(FZ110,OFERTA_0,4,FALSE),GC110),1,0),0)</f>
        <v>0</v>
      </c>
      <c r="GK110" s="108">
        <f t="shared" si="1015"/>
        <v>0</v>
      </c>
      <c r="GL110" s="108">
        <f t="shared" si="1015"/>
        <v>0</v>
      </c>
      <c r="GM110" s="108">
        <f t="shared" si="1016"/>
        <v>0</v>
      </c>
      <c r="GN110" s="109">
        <f t="shared" si="1017"/>
        <v>0</v>
      </c>
      <c r="GO110" s="110">
        <f t="shared" si="1018"/>
        <v>0</v>
      </c>
      <c r="GR110" s="358"/>
      <c r="GS110" s="358"/>
      <c r="GT110" s="359"/>
      <c r="GU110" s="339"/>
      <c r="GV110" s="360"/>
      <c r="GW110" s="361"/>
      <c r="GX110" s="362"/>
      <c r="GY110" s="338"/>
      <c r="GZ110" s="335">
        <f t="shared" si="1019"/>
        <v>0</v>
      </c>
      <c r="HA110" s="108">
        <f>IFERROR(IF(EXACT(VLOOKUP(GS110,OFERTA_0,2,FALSE),GT110),1,0),0)</f>
        <v>0</v>
      </c>
      <c r="HB110" s="108">
        <f>IFERROR(IF(EXACT(VLOOKUP(GS110,OFERTA_0,3,FALSE),GU110),1,0),0)</f>
        <v>0</v>
      </c>
      <c r="HC110" s="108">
        <f>IFERROR(IF(EXACT(VLOOKUP(GS110,OFERTA_0,4,FALSE),GV110),1,0),0)</f>
        <v>0</v>
      </c>
      <c r="HD110" s="108">
        <f t="shared" si="1020"/>
        <v>0</v>
      </c>
      <c r="HE110" s="108">
        <f t="shared" si="1020"/>
        <v>0</v>
      </c>
      <c r="HF110" s="108">
        <f t="shared" si="1021"/>
        <v>0</v>
      </c>
      <c r="HG110" s="109">
        <f t="shared" si="1022"/>
        <v>0</v>
      </c>
      <c r="HH110" s="110">
        <f t="shared" si="1023"/>
        <v>0</v>
      </c>
      <c r="HK110" s="358"/>
      <c r="HL110" s="358"/>
      <c r="HM110" s="359"/>
      <c r="HN110" s="339"/>
      <c r="HO110" s="360"/>
      <c r="HP110" s="361"/>
      <c r="HQ110" s="362"/>
      <c r="HR110" s="338"/>
      <c r="HS110" s="335">
        <f t="shared" si="1024"/>
        <v>0</v>
      </c>
      <c r="HT110" s="108">
        <f>IFERROR(IF(EXACT(VLOOKUP(HL110,OFERTA_0,2,FALSE),HM110),1,0),0)</f>
        <v>0</v>
      </c>
      <c r="HU110" s="108">
        <f>IFERROR(IF(EXACT(VLOOKUP(HL110,OFERTA_0,3,FALSE),HN110),1,0),0)</f>
        <v>0</v>
      </c>
      <c r="HV110" s="108">
        <f>IFERROR(IF(EXACT(VLOOKUP(HL110,OFERTA_0,4,FALSE),HO110),1,0),0)</f>
        <v>0</v>
      </c>
      <c r="HW110" s="108">
        <f t="shared" si="1025"/>
        <v>0</v>
      </c>
      <c r="HX110" s="108">
        <f t="shared" si="1025"/>
        <v>0</v>
      </c>
      <c r="HY110" s="108">
        <f t="shared" si="1026"/>
        <v>0</v>
      </c>
      <c r="HZ110" s="109">
        <f t="shared" si="1027"/>
        <v>0</v>
      </c>
      <c r="IA110" s="110">
        <f t="shared" si="1028"/>
        <v>0</v>
      </c>
      <c r="ID110" s="358"/>
      <c r="IE110" s="358"/>
      <c r="IF110" s="359"/>
      <c r="IG110" s="339"/>
      <c r="IH110" s="360"/>
      <c r="II110" s="361"/>
      <c r="IJ110" s="362"/>
      <c r="IK110" s="338"/>
      <c r="IL110" s="335">
        <f t="shared" si="1029"/>
        <v>0</v>
      </c>
      <c r="IM110" s="108">
        <f>IFERROR(IF(EXACT(VLOOKUP(IE110,OFERTA_0,2,FALSE),IF110),1,0),0)</f>
        <v>0</v>
      </c>
      <c r="IN110" s="108">
        <f>IFERROR(IF(EXACT(VLOOKUP(IE110,OFERTA_0,3,FALSE),IG110),1,0),0)</f>
        <v>0</v>
      </c>
      <c r="IO110" s="108">
        <f>IFERROR(IF(EXACT(VLOOKUP(IE110,OFERTA_0,4,FALSE),IH110),1,0),0)</f>
        <v>0</v>
      </c>
      <c r="IP110" s="108">
        <f t="shared" si="1030"/>
        <v>0</v>
      </c>
      <c r="IQ110" s="108">
        <f t="shared" si="1030"/>
        <v>0</v>
      </c>
      <c r="IR110" s="108">
        <f t="shared" si="1031"/>
        <v>0</v>
      </c>
      <c r="IS110" s="109">
        <f t="shared" si="1032"/>
        <v>0</v>
      </c>
      <c r="IT110" s="110">
        <f t="shared" si="1033"/>
        <v>0</v>
      </c>
      <c r="IV110" s="358"/>
      <c r="IW110" s="358"/>
      <c r="IX110" s="359"/>
      <c r="IY110" s="339"/>
      <c r="IZ110" s="360"/>
      <c r="JA110" s="361"/>
      <c r="JB110" s="362"/>
      <c r="JC110" s="338"/>
      <c r="JD110" s="338"/>
      <c r="JE110" s="335">
        <f t="shared" si="1034"/>
        <v>0</v>
      </c>
      <c r="JF110" s="108">
        <f>IFERROR(IF(EXACT(VLOOKUP(IX110,OFERTA_0,2,FALSE),IY110),1,0),0)</f>
        <v>0</v>
      </c>
      <c r="JG110" s="108">
        <f>IFERROR(IF(EXACT(VLOOKUP(IX110,OFERTA_0,3,FALSE),IZ110),1,0),0)</f>
        <v>0</v>
      </c>
      <c r="JH110" s="108">
        <f>IFERROR(IF(EXACT(VLOOKUP(IX110,OFERTA_0,4,FALSE),JA110),1,0),0)</f>
        <v>0</v>
      </c>
      <c r="JI110" s="108">
        <f t="shared" si="1035"/>
        <v>0</v>
      </c>
      <c r="JJ110" s="108">
        <f t="shared" si="1035"/>
        <v>0</v>
      </c>
      <c r="JK110" s="108">
        <f t="shared" si="1036"/>
        <v>0</v>
      </c>
      <c r="JL110" s="109">
        <f t="shared" si="1037"/>
        <v>0</v>
      </c>
      <c r="JM110" s="110">
        <f t="shared" si="1038"/>
        <v>0</v>
      </c>
    </row>
    <row r="111" spans="2:273" ht="16.5" hidden="1" x14ac:dyDescent="0.25">
      <c r="B111" s="340"/>
      <c r="C111" s="340"/>
      <c r="D111" s="348"/>
      <c r="E111" s="349"/>
      <c r="F111" s="441"/>
      <c r="G111" s="351"/>
      <c r="H111" s="351"/>
      <c r="I111" s="351"/>
      <c r="J111" s="352"/>
      <c r="K111" s="342"/>
      <c r="N111" s="340"/>
      <c r="O111" s="340"/>
      <c r="P111" s="348"/>
      <c r="Q111" s="349"/>
      <c r="R111" s="441"/>
      <c r="S111" s="351"/>
      <c r="T111" s="351"/>
      <c r="U111" s="351"/>
      <c r="V111" s="352"/>
      <c r="W111" s="342"/>
      <c r="X111" s="691"/>
      <c r="Y111" s="691"/>
      <c r="Z111" s="691"/>
      <c r="AA111" s="691"/>
      <c r="AB111" s="691"/>
      <c r="AC111" s="691"/>
      <c r="AD111" s="691"/>
      <c r="AE111" s="691"/>
      <c r="AF111" s="691"/>
      <c r="AG111" s="691"/>
      <c r="AH111" s="691"/>
      <c r="AI111" s="692"/>
      <c r="AL111" s="340"/>
      <c r="AM111" s="340"/>
      <c r="AN111" s="348"/>
      <c r="AO111" s="349"/>
      <c r="AP111" s="441"/>
      <c r="AQ111" s="351"/>
      <c r="AR111" s="351"/>
      <c r="AS111" s="351"/>
      <c r="AT111" s="352"/>
      <c r="AU111" s="342"/>
      <c r="AV111" s="691"/>
      <c r="AW111" s="691"/>
      <c r="AX111" s="691"/>
      <c r="AY111" s="691"/>
      <c r="AZ111" s="691"/>
      <c r="BA111" s="691"/>
      <c r="BB111" s="691"/>
      <c r="BC111" s="691"/>
      <c r="BD111" s="691"/>
      <c r="BE111" s="691"/>
      <c r="BF111" s="691"/>
      <c r="BG111" s="692"/>
      <c r="BJ111" s="340"/>
      <c r="BK111" s="340"/>
      <c r="BL111" s="348"/>
      <c r="BM111" s="349"/>
      <c r="BN111" s="441"/>
      <c r="BO111" s="370"/>
      <c r="BP111" s="370"/>
      <c r="BQ111" s="370"/>
      <c r="BR111" s="371"/>
      <c r="BS111" s="342"/>
      <c r="BT111" s="691"/>
      <c r="BU111" s="691"/>
      <c r="BV111" s="691"/>
      <c r="BW111" s="691"/>
      <c r="BX111" s="691"/>
      <c r="BY111" s="691"/>
      <c r="BZ111" s="691"/>
      <c r="CA111" s="691"/>
      <c r="CB111" s="691"/>
      <c r="CC111" s="691"/>
      <c r="CD111" s="691"/>
      <c r="CE111" s="692"/>
      <c r="CH111" s="340"/>
      <c r="CI111" s="340"/>
      <c r="CJ111" s="348"/>
      <c r="CK111" s="349"/>
      <c r="CL111" s="350"/>
      <c r="CM111" s="351"/>
      <c r="CN111" s="352"/>
      <c r="CO111" s="342"/>
      <c r="CP111" s="691"/>
      <c r="CQ111" s="691"/>
      <c r="CR111" s="691"/>
      <c r="CS111" s="691"/>
      <c r="CT111" s="691"/>
      <c r="CU111" s="691"/>
      <c r="CV111" s="691"/>
      <c r="CW111" s="691"/>
      <c r="CX111" s="692"/>
      <c r="DA111" s="340"/>
      <c r="DB111" s="340"/>
      <c r="DC111" s="348"/>
      <c r="DD111" s="349"/>
      <c r="DE111" s="350"/>
      <c r="DF111" s="351"/>
      <c r="DG111" s="352"/>
      <c r="DH111" s="342"/>
      <c r="DI111" s="691"/>
      <c r="DJ111" s="691"/>
      <c r="DK111" s="691"/>
      <c r="DL111" s="691"/>
      <c r="DM111" s="691"/>
      <c r="DN111" s="691"/>
      <c r="DO111" s="691"/>
      <c r="DP111" s="691"/>
      <c r="DQ111" s="692"/>
      <c r="DT111" s="340"/>
      <c r="DU111" s="340"/>
      <c r="DV111" s="348"/>
      <c r="DW111" s="349"/>
      <c r="DX111" s="350"/>
      <c r="DY111" s="351"/>
      <c r="DZ111" s="352"/>
      <c r="EA111" s="342"/>
      <c r="EB111" s="691"/>
      <c r="EC111" s="691"/>
      <c r="ED111" s="691"/>
      <c r="EE111" s="691"/>
      <c r="EF111" s="691"/>
      <c r="EG111" s="691"/>
      <c r="EH111" s="691"/>
      <c r="EI111" s="691"/>
      <c r="EJ111" s="692"/>
      <c r="EM111" s="340"/>
      <c r="EN111" s="340"/>
      <c r="EO111" s="348"/>
      <c r="EP111" s="349"/>
      <c r="EQ111" s="350"/>
      <c r="ER111" s="351"/>
      <c r="ES111" s="352"/>
      <c r="ET111" s="342"/>
      <c r="EU111" s="691"/>
      <c r="EV111" s="691"/>
      <c r="EW111" s="691"/>
      <c r="EX111" s="691"/>
      <c r="EY111" s="691"/>
      <c r="EZ111" s="691"/>
      <c r="FA111" s="691"/>
      <c r="FB111" s="691"/>
      <c r="FC111" s="692"/>
      <c r="FF111" s="340"/>
      <c r="FG111" s="340"/>
      <c r="FH111" s="348"/>
      <c r="FI111" s="349"/>
      <c r="FJ111" s="350"/>
      <c r="FK111" s="351"/>
      <c r="FL111" s="352"/>
      <c r="FM111" s="342"/>
      <c r="FN111" s="691"/>
      <c r="FO111" s="691"/>
      <c r="FP111" s="691"/>
      <c r="FQ111" s="691"/>
      <c r="FR111" s="691"/>
      <c r="FS111" s="691"/>
      <c r="FT111" s="691"/>
      <c r="FU111" s="691"/>
      <c r="FV111" s="692"/>
      <c r="FY111" s="340"/>
      <c r="FZ111" s="340"/>
      <c r="GA111" s="348"/>
      <c r="GB111" s="349"/>
      <c r="GC111" s="350"/>
      <c r="GD111" s="351"/>
      <c r="GE111" s="352"/>
      <c r="GF111" s="342"/>
      <c r="GG111" s="691"/>
      <c r="GH111" s="691"/>
      <c r="GI111" s="691"/>
      <c r="GJ111" s="691"/>
      <c r="GK111" s="691"/>
      <c r="GL111" s="691"/>
      <c r="GM111" s="691"/>
      <c r="GN111" s="691"/>
      <c r="GO111" s="692"/>
      <c r="GR111" s="340"/>
      <c r="GS111" s="340"/>
      <c r="GT111" s="348"/>
      <c r="GU111" s="349"/>
      <c r="GV111" s="350"/>
      <c r="GW111" s="351"/>
      <c r="GX111" s="352"/>
      <c r="GY111" s="342"/>
      <c r="GZ111" s="691"/>
      <c r="HA111" s="691"/>
      <c r="HB111" s="691"/>
      <c r="HC111" s="691"/>
      <c r="HD111" s="691"/>
      <c r="HE111" s="691"/>
      <c r="HF111" s="691"/>
      <c r="HG111" s="691"/>
      <c r="HH111" s="692"/>
      <c r="HK111" s="340"/>
      <c r="HL111" s="340"/>
      <c r="HM111" s="348"/>
      <c r="HN111" s="349"/>
      <c r="HO111" s="350"/>
      <c r="HP111" s="351"/>
      <c r="HQ111" s="352"/>
      <c r="HR111" s="342"/>
      <c r="HS111" s="691"/>
      <c r="HT111" s="691"/>
      <c r="HU111" s="691"/>
      <c r="HV111" s="691"/>
      <c r="HW111" s="691"/>
      <c r="HX111" s="691"/>
      <c r="HY111" s="691"/>
      <c r="HZ111" s="691"/>
      <c r="IA111" s="692"/>
      <c r="ID111" s="340"/>
      <c r="IE111" s="340"/>
      <c r="IF111" s="348"/>
      <c r="IG111" s="349"/>
      <c r="IH111" s="350"/>
      <c r="II111" s="351"/>
      <c r="IJ111" s="352"/>
      <c r="IK111" s="342"/>
      <c r="IL111" s="691"/>
      <c r="IM111" s="691"/>
      <c r="IN111" s="691"/>
      <c r="IO111" s="691"/>
      <c r="IP111" s="691"/>
      <c r="IQ111" s="691"/>
      <c r="IR111" s="691"/>
      <c r="IS111" s="691"/>
      <c r="IT111" s="692"/>
      <c r="IV111" s="340"/>
      <c r="IW111" s="340"/>
      <c r="IX111" s="348"/>
      <c r="IY111" s="349"/>
      <c r="IZ111" s="350"/>
      <c r="JA111" s="351"/>
      <c r="JB111" s="352"/>
      <c r="JC111" s="342"/>
      <c r="JD111" s="342"/>
      <c r="JE111" s="691"/>
      <c r="JF111" s="691"/>
      <c r="JG111" s="691"/>
      <c r="JH111" s="691"/>
      <c r="JI111" s="691"/>
      <c r="JJ111" s="691"/>
      <c r="JK111" s="691"/>
      <c r="JL111" s="691"/>
      <c r="JM111" s="692"/>
    </row>
    <row r="112" spans="2:273" hidden="1" x14ac:dyDescent="0.25">
      <c r="B112" s="340"/>
      <c r="C112" s="340"/>
      <c r="D112" s="348"/>
      <c r="E112" s="354"/>
      <c r="F112" s="440"/>
      <c r="G112" s="356"/>
      <c r="H112" s="356"/>
      <c r="I112" s="356"/>
      <c r="J112" s="357"/>
      <c r="K112" s="338"/>
      <c r="N112" s="340"/>
      <c r="O112" s="340"/>
      <c r="P112" s="348"/>
      <c r="Q112" s="354"/>
      <c r="R112" s="440"/>
      <c r="S112" s="356"/>
      <c r="T112" s="356"/>
      <c r="U112" s="356"/>
      <c r="V112" s="357"/>
      <c r="W112" s="338"/>
      <c r="X112" s="691"/>
      <c r="Y112" s="691"/>
      <c r="Z112" s="691"/>
      <c r="AA112" s="691"/>
      <c r="AB112" s="691"/>
      <c r="AC112" s="691"/>
      <c r="AD112" s="691"/>
      <c r="AE112" s="691"/>
      <c r="AF112" s="691"/>
      <c r="AG112" s="691"/>
      <c r="AH112" s="691"/>
      <c r="AI112" s="692"/>
      <c r="AL112" s="340"/>
      <c r="AM112" s="340"/>
      <c r="AN112" s="348"/>
      <c r="AO112" s="354"/>
      <c r="AP112" s="440"/>
      <c r="AQ112" s="356"/>
      <c r="AR112" s="356"/>
      <c r="AS112" s="356"/>
      <c r="AT112" s="357"/>
      <c r="AU112" s="338"/>
      <c r="AV112" s="691"/>
      <c r="AW112" s="691"/>
      <c r="AX112" s="691"/>
      <c r="AY112" s="691"/>
      <c r="AZ112" s="691"/>
      <c r="BA112" s="691"/>
      <c r="BB112" s="691"/>
      <c r="BC112" s="691"/>
      <c r="BD112" s="691"/>
      <c r="BE112" s="691"/>
      <c r="BF112" s="691"/>
      <c r="BG112" s="692"/>
      <c r="BJ112" s="340"/>
      <c r="BK112" s="340"/>
      <c r="BL112" s="348"/>
      <c r="BM112" s="354"/>
      <c r="BN112" s="440"/>
      <c r="BO112" s="372"/>
      <c r="BP112" s="372"/>
      <c r="BQ112" s="372"/>
      <c r="BR112" s="373"/>
      <c r="BS112" s="338"/>
      <c r="BT112" s="691"/>
      <c r="BU112" s="691"/>
      <c r="BV112" s="691"/>
      <c r="BW112" s="691"/>
      <c r="BX112" s="691"/>
      <c r="BY112" s="691"/>
      <c r="BZ112" s="691"/>
      <c r="CA112" s="691"/>
      <c r="CB112" s="691"/>
      <c r="CC112" s="691"/>
      <c r="CD112" s="691"/>
      <c r="CE112" s="692"/>
      <c r="CH112" s="340"/>
      <c r="CI112" s="340"/>
      <c r="CJ112" s="348"/>
      <c r="CK112" s="354"/>
      <c r="CL112" s="355"/>
      <c r="CM112" s="356"/>
      <c r="CN112" s="357"/>
      <c r="CO112" s="338"/>
      <c r="CP112" s="691"/>
      <c r="CQ112" s="691"/>
      <c r="CR112" s="691"/>
      <c r="CS112" s="691"/>
      <c r="CT112" s="691"/>
      <c r="CU112" s="691"/>
      <c r="CV112" s="691"/>
      <c r="CW112" s="691"/>
      <c r="CX112" s="692"/>
      <c r="DA112" s="340"/>
      <c r="DB112" s="340"/>
      <c r="DC112" s="348"/>
      <c r="DD112" s="354"/>
      <c r="DE112" s="355"/>
      <c r="DF112" s="356"/>
      <c r="DG112" s="357"/>
      <c r="DH112" s="338"/>
      <c r="DI112" s="691"/>
      <c r="DJ112" s="691"/>
      <c r="DK112" s="691"/>
      <c r="DL112" s="691"/>
      <c r="DM112" s="691"/>
      <c r="DN112" s="691"/>
      <c r="DO112" s="691"/>
      <c r="DP112" s="691"/>
      <c r="DQ112" s="692"/>
      <c r="DT112" s="340"/>
      <c r="DU112" s="340"/>
      <c r="DV112" s="348"/>
      <c r="DW112" s="354"/>
      <c r="DX112" s="355"/>
      <c r="DY112" s="356"/>
      <c r="DZ112" s="357"/>
      <c r="EA112" s="338"/>
      <c r="EB112" s="691"/>
      <c r="EC112" s="691"/>
      <c r="ED112" s="691"/>
      <c r="EE112" s="691"/>
      <c r="EF112" s="691"/>
      <c r="EG112" s="691"/>
      <c r="EH112" s="691"/>
      <c r="EI112" s="691"/>
      <c r="EJ112" s="692"/>
      <c r="EM112" s="340"/>
      <c r="EN112" s="340"/>
      <c r="EO112" s="348"/>
      <c r="EP112" s="354"/>
      <c r="EQ112" s="355"/>
      <c r="ER112" s="356"/>
      <c r="ES112" s="357"/>
      <c r="ET112" s="338"/>
      <c r="EU112" s="691"/>
      <c r="EV112" s="691"/>
      <c r="EW112" s="691"/>
      <c r="EX112" s="691"/>
      <c r="EY112" s="691"/>
      <c r="EZ112" s="691"/>
      <c r="FA112" s="691"/>
      <c r="FB112" s="691"/>
      <c r="FC112" s="692"/>
      <c r="FF112" s="340"/>
      <c r="FG112" s="340"/>
      <c r="FH112" s="348"/>
      <c r="FI112" s="354"/>
      <c r="FJ112" s="355"/>
      <c r="FK112" s="356"/>
      <c r="FL112" s="357"/>
      <c r="FM112" s="338"/>
      <c r="FN112" s="691"/>
      <c r="FO112" s="691"/>
      <c r="FP112" s="691"/>
      <c r="FQ112" s="691"/>
      <c r="FR112" s="691"/>
      <c r="FS112" s="691"/>
      <c r="FT112" s="691"/>
      <c r="FU112" s="691"/>
      <c r="FV112" s="692"/>
      <c r="FY112" s="340"/>
      <c r="FZ112" s="340"/>
      <c r="GA112" s="348"/>
      <c r="GB112" s="354"/>
      <c r="GC112" s="355"/>
      <c r="GD112" s="356"/>
      <c r="GE112" s="357"/>
      <c r="GF112" s="338"/>
      <c r="GG112" s="691"/>
      <c r="GH112" s="691"/>
      <c r="GI112" s="691"/>
      <c r="GJ112" s="691"/>
      <c r="GK112" s="691"/>
      <c r="GL112" s="691"/>
      <c r="GM112" s="691"/>
      <c r="GN112" s="691"/>
      <c r="GO112" s="692"/>
      <c r="GR112" s="340"/>
      <c r="GS112" s="340"/>
      <c r="GT112" s="348"/>
      <c r="GU112" s="354"/>
      <c r="GV112" s="355"/>
      <c r="GW112" s="356"/>
      <c r="GX112" s="357"/>
      <c r="GY112" s="338"/>
      <c r="GZ112" s="691"/>
      <c r="HA112" s="691"/>
      <c r="HB112" s="691"/>
      <c r="HC112" s="691"/>
      <c r="HD112" s="691"/>
      <c r="HE112" s="691"/>
      <c r="HF112" s="691"/>
      <c r="HG112" s="691"/>
      <c r="HH112" s="692"/>
      <c r="HK112" s="340"/>
      <c r="HL112" s="340"/>
      <c r="HM112" s="348"/>
      <c r="HN112" s="354"/>
      <c r="HO112" s="355"/>
      <c r="HP112" s="356"/>
      <c r="HQ112" s="357"/>
      <c r="HR112" s="338"/>
      <c r="HS112" s="691"/>
      <c r="HT112" s="691"/>
      <c r="HU112" s="691"/>
      <c r="HV112" s="691"/>
      <c r="HW112" s="691"/>
      <c r="HX112" s="691"/>
      <c r="HY112" s="691"/>
      <c r="HZ112" s="691"/>
      <c r="IA112" s="692"/>
      <c r="ID112" s="340"/>
      <c r="IE112" s="340"/>
      <c r="IF112" s="348"/>
      <c r="IG112" s="354"/>
      <c r="IH112" s="355"/>
      <c r="II112" s="356"/>
      <c r="IJ112" s="357"/>
      <c r="IK112" s="338"/>
      <c r="IL112" s="691"/>
      <c r="IM112" s="691"/>
      <c r="IN112" s="691"/>
      <c r="IO112" s="691"/>
      <c r="IP112" s="691"/>
      <c r="IQ112" s="691"/>
      <c r="IR112" s="691"/>
      <c r="IS112" s="691"/>
      <c r="IT112" s="692"/>
      <c r="IV112" s="340"/>
      <c r="IW112" s="340"/>
      <c r="IX112" s="348"/>
      <c r="IY112" s="354"/>
      <c r="IZ112" s="355"/>
      <c r="JA112" s="356"/>
      <c r="JB112" s="357"/>
      <c r="JC112" s="338"/>
      <c r="JD112" s="338"/>
      <c r="JE112" s="691"/>
      <c r="JF112" s="691"/>
      <c r="JG112" s="691"/>
      <c r="JH112" s="691"/>
      <c r="JI112" s="691"/>
      <c r="JJ112" s="691"/>
      <c r="JK112" s="691"/>
      <c r="JL112" s="691"/>
      <c r="JM112" s="692"/>
    </row>
    <row r="113" spans="2:273" hidden="1" x14ac:dyDescent="0.25">
      <c r="B113" s="358"/>
      <c r="C113" s="358"/>
      <c r="D113" s="359"/>
      <c r="E113" s="339"/>
      <c r="F113" s="439"/>
      <c r="G113" s="361"/>
      <c r="H113" s="361"/>
      <c r="I113" s="361"/>
      <c r="J113" s="362"/>
      <c r="K113" s="338"/>
      <c r="N113" s="358"/>
      <c r="O113" s="358"/>
      <c r="P113" s="359"/>
      <c r="Q113" s="339"/>
      <c r="R113" s="439"/>
      <c r="S113" s="361"/>
      <c r="T113" s="361"/>
      <c r="U113" s="361"/>
      <c r="V113" s="362"/>
      <c r="W113" s="338"/>
      <c r="X113" s="335">
        <f t="shared" ref="X113" si="1039">IFERROR(IF(EXACT(VLOOKUP(O113,OFERTA_0,1,FALSE),O113),1,0),0)</f>
        <v>0</v>
      </c>
      <c r="Y113" s="335"/>
      <c r="Z113" s="335"/>
      <c r="AA113" s="108">
        <f>IFERROR(IF(EXACT(VLOOKUP(O113,OFERTA_0,2,FALSE),P113),1,0),0)</f>
        <v>0</v>
      </c>
      <c r="AB113" s="108"/>
      <c r="AC113" s="108">
        <f>IFERROR(IF(EXACT(VLOOKUP(O113,OFERTA_0,3,FALSE),Q113),1,0),0)</f>
        <v>0</v>
      </c>
      <c r="AD113" s="108">
        <f>IFERROR(IF(EXACT(VLOOKUP(O113,OFERTA_0,4,FALSE),R113),1,0),0)</f>
        <v>0</v>
      </c>
      <c r="AE113" s="108">
        <f>IFERROR(IF(S113&lt;=0,0,1),0)</f>
        <v>0</v>
      </c>
      <c r="AF113" s="108">
        <f>IFERROR(IF(V113&lt;=0,0,1),0)</f>
        <v>0</v>
      </c>
      <c r="AG113" s="108">
        <f>PRODUCT(X113:AF113)</f>
        <v>0</v>
      </c>
      <c r="AH113" s="109">
        <f>ROUND(V113,0)</f>
        <v>0</v>
      </c>
      <c r="AI113" s="110">
        <f>V113-AH113</f>
        <v>0</v>
      </c>
      <c r="AL113" s="358"/>
      <c r="AM113" s="358"/>
      <c r="AN113" s="359"/>
      <c r="AO113" s="339"/>
      <c r="AP113" s="439"/>
      <c r="AQ113" s="361"/>
      <c r="AR113" s="361"/>
      <c r="AS113" s="361"/>
      <c r="AT113" s="362"/>
      <c r="AU113" s="338"/>
      <c r="AV113" s="335">
        <f t="shared" ref="AV113" si="1040">IFERROR(IF(EXACT(VLOOKUP(AM113,OFERTA_0,1,FALSE),AM113),1,0),0)</f>
        <v>0</v>
      </c>
      <c r="AW113" s="335"/>
      <c r="AX113" s="335"/>
      <c r="AY113" s="335"/>
      <c r="AZ113" s="108">
        <f>IFERROR(IF(EXACT(VLOOKUP(AM113,OFERTA_0,2,FALSE),AN113),1,0),0)</f>
        <v>0</v>
      </c>
      <c r="BA113" s="108">
        <f>IFERROR(IF(EXACT(VLOOKUP(AM113,OFERTA_0,3,FALSE),AO113),1,0),0)</f>
        <v>0</v>
      </c>
      <c r="BB113" s="108">
        <f>IFERROR(IF(EXACT(VLOOKUP(AM113,OFERTA_0,4,FALSE),AP113),1,0),0)</f>
        <v>0</v>
      </c>
      <c r="BC113" s="108">
        <f>IFERROR(IF(AQ113&lt;=0,0,1),0)</f>
        <v>0</v>
      </c>
      <c r="BD113" s="108">
        <f>IFERROR(IF(AT113&lt;=0,0,1),0)</f>
        <v>0</v>
      </c>
      <c r="BE113" s="108">
        <f>PRODUCT(AV113:BD113)</f>
        <v>0</v>
      </c>
      <c r="BF113" s="109">
        <f>ROUND(AT113,0)</f>
        <v>0</v>
      </c>
      <c r="BG113" s="110">
        <f>AT113-BF113</f>
        <v>0</v>
      </c>
      <c r="BJ113" s="358"/>
      <c r="BK113" s="358"/>
      <c r="BL113" s="359"/>
      <c r="BM113" s="339"/>
      <c r="BN113" s="439"/>
      <c r="BO113" s="368"/>
      <c r="BP113" s="368"/>
      <c r="BQ113" s="368"/>
      <c r="BR113" s="369"/>
      <c r="BS113" s="338"/>
      <c r="BT113" s="335">
        <f t="shared" ref="BT113" si="1041">IFERROR(IF(EXACT(VLOOKUP(BK113,OFERTA_0,1,FALSE),BK113),1,0),0)</f>
        <v>0</v>
      </c>
      <c r="BU113" s="335"/>
      <c r="BV113" s="335"/>
      <c r="BW113" s="335"/>
      <c r="BX113" s="108">
        <f>IFERROR(IF(EXACT(VLOOKUP(BK113,OFERTA_0,2,FALSE),BL113),1,0),0)</f>
        <v>0</v>
      </c>
      <c r="BY113" s="108">
        <f>IFERROR(IF(EXACT(VLOOKUP(BK113,OFERTA_0,3,FALSE),BM113),1,0),0)</f>
        <v>0</v>
      </c>
      <c r="BZ113" s="108">
        <f>IFERROR(IF(EXACT(VLOOKUP(BK113,OFERTA_0,4,FALSE),BN113),1,0),0)</f>
        <v>0</v>
      </c>
      <c r="CA113" s="108">
        <f>IFERROR(IF(BO113&lt;=0,0,1),0)</f>
        <v>0</v>
      </c>
      <c r="CB113" s="108">
        <f>IFERROR(IF(BR113&lt;=0,0,1),0)</f>
        <v>0</v>
      </c>
      <c r="CC113" s="108">
        <f>PRODUCT(BT113:CB113)</f>
        <v>0</v>
      </c>
      <c r="CD113" s="109">
        <f>ROUND(BR113,0)</f>
        <v>0</v>
      </c>
      <c r="CE113" s="110">
        <f>BR113-CD113</f>
        <v>0</v>
      </c>
      <c r="CH113" s="358"/>
      <c r="CI113" s="358"/>
      <c r="CJ113" s="359"/>
      <c r="CK113" s="339"/>
      <c r="CL113" s="360"/>
      <c r="CM113" s="361"/>
      <c r="CN113" s="362"/>
      <c r="CO113" s="338"/>
      <c r="CP113" s="335">
        <f t="shared" ref="CP113" si="1042">IFERROR(IF(EXACT(VLOOKUP(CI113,OFERTA_0,1,FALSE),CI113),1,0),0)</f>
        <v>0</v>
      </c>
      <c r="CQ113" s="108">
        <f>IFERROR(IF(EXACT(VLOOKUP(CI113,OFERTA_0,2,FALSE),CJ113),1,0),0)</f>
        <v>0</v>
      </c>
      <c r="CR113" s="108">
        <f>IFERROR(IF(EXACT(VLOOKUP(CI113,OFERTA_0,3,FALSE),CK113),1,0),0)</f>
        <v>0</v>
      </c>
      <c r="CS113" s="108">
        <f>IFERROR(IF(EXACT(VLOOKUP(CI113,OFERTA_0,4,FALSE),CL113),1,0),0)</f>
        <v>0</v>
      </c>
      <c r="CT113" s="108">
        <f>IFERROR(IF(CM113&lt;=0,0,1),0)</f>
        <v>0</v>
      </c>
      <c r="CU113" s="108">
        <f>IFERROR(IF(CN113&lt;=0,0,1),0)</f>
        <v>0</v>
      </c>
      <c r="CV113" s="108">
        <f>PRODUCT(CP113:CU113)</f>
        <v>0</v>
      </c>
      <c r="CW113" s="109">
        <f>ROUND(CN113,0)</f>
        <v>0</v>
      </c>
      <c r="CX113" s="110">
        <f>CN113-CW113</f>
        <v>0</v>
      </c>
      <c r="DA113" s="358"/>
      <c r="DB113" s="358"/>
      <c r="DC113" s="359"/>
      <c r="DD113" s="339"/>
      <c r="DE113" s="360"/>
      <c r="DF113" s="361"/>
      <c r="DG113" s="362"/>
      <c r="DH113" s="338"/>
      <c r="DI113" s="335">
        <f t="shared" ref="DI113" si="1043">IFERROR(IF(EXACT(VLOOKUP(DB113,OFERTA_0,1,FALSE),DB113),1,0),0)</f>
        <v>0</v>
      </c>
      <c r="DJ113" s="108">
        <f>IFERROR(IF(EXACT(VLOOKUP(DB113,OFERTA_0,2,FALSE),DC113),1,0),0)</f>
        <v>0</v>
      </c>
      <c r="DK113" s="108">
        <f>IFERROR(IF(EXACT(VLOOKUP(DB113,OFERTA_0,3,FALSE),DD113),1,0),0)</f>
        <v>0</v>
      </c>
      <c r="DL113" s="108">
        <f>IFERROR(IF(EXACT(VLOOKUP(DB113,OFERTA_0,4,FALSE),DE113),1,0),0)</f>
        <v>0</v>
      </c>
      <c r="DM113" s="108">
        <f>IFERROR(IF(DF113&lt;=0,0,1),0)</f>
        <v>0</v>
      </c>
      <c r="DN113" s="108">
        <f>IFERROR(IF(DG113&lt;=0,0,1),0)</f>
        <v>0</v>
      </c>
      <c r="DO113" s="108">
        <f>PRODUCT(DI113:DN113)</f>
        <v>0</v>
      </c>
      <c r="DP113" s="109">
        <f>ROUND(DG113,0)</f>
        <v>0</v>
      </c>
      <c r="DQ113" s="110">
        <f>DG113-DP113</f>
        <v>0</v>
      </c>
      <c r="DT113" s="358"/>
      <c r="DU113" s="358"/>
      <c r="DV113" s="359"/>
      <c r="DW113" s="339"/>
      <c r="DX113" s="360"/>
      <c r="DY113" s="361"/>
      <c r="DZ113" s="362"/>
      <c r="EA113" s="338"/>
      <c r="EB113" s="335">
        <f t="shared" ref="EB113" si="1044">IFERROR(IF(EXACT(VLOOKUP(DU113,OFERTA_0,1,FALSE),DU113),1,0),0)</f>
        <v>0</v>
      </c>
      <c r="EC113" s="108">
        <f>IFERROR(IF(EXACT(VLOOKUP(DU113,OFERTA_0,2,FALSE),DV113),1,0),0)</f>
        <v>0</v>
      </c>
      <c r="ED113" s="108">
        <f>IFERROR(IF(EXACT(VLOOKUP(DU113,OFERTA_0,3,FALSE),DW113),1,0),0)</f>
        <v>0</v>
      </c>
      <c r="EE113" s="108">
        <f>IFERROR(IF(EXACT(VLOOKUP(DU113,OFERTA_0,4,FALSE),DX113),1,0),0)</f>
        <v>0</v>
      </c>
      <c r="EF113" s="108">
        <f>IFERROR(IF(DY113&lt;=0,0,1),0)</f>
        <v>0</v>
      </c>
      <c r="EG113" s="108">
        <f>IFERROR(IF(DZ113&lt;=0,0,1),0)</f>
        <v>0</v>
      </c>
      <c r="EH113" s="108">
        <f>PRODUCT(EB113:EG113)</f>
        <v>0</v>
      </c>
      <c r="EI113" s="109">
        <f>ROUND(DZ113,0)</f>
        <v>0</v>
      </c>
      <c r="EJ113" s="110">
        <f>DZ113-EI113</f>
        <v>0</v>
      </c>
      <c r="EM113" s="358"/>
      <c r="EN113" s="358"/>
      <c r="EO113" s="359"/>
      <c r="EP113" s="339"/>
      <c r="EQ113" s="360"/>
      <c r="ER113" s="361"/>
      <c r="ES113" s="362"/>
      <c r="ET113" s="338"/>
      <c r="EU113" s="335">
        <f t="shared" ref="EU113" si="1045">IFERROR(IF(EXACT(VLOOKUP(EN113,OFERTA_0,1,FALSE),EN113),1,0),0)</f>
        <v>0</v>
      </c>
      <c r="EV113" s="108">
        <f>IFERROR(IF(EXACT(VLOOKUP(EN113,OFERTA_0,2,FALSE),EO113),1,0),0)</f>
        <v>0</v>
      </c>
      <c r="EW113" s="108">
        <f>IFERROR(IF(EXACT(VLOOKUP(EN113,OFERTA_0,3,FALSE),EP113),1,0),0)</f>
        <v>0</v>
      </c>
      <c r="EX113" s="108">
        <f>IFERROR(IF(EXACT(VLOOKUP(EN113,OFERTA_0,4,FALSE),EQ113),1,0),0)</f>
        <v>0</v>
      </c>
      <c r="EY113" s="108">
        <f>IFERROR(IF(ER113&lt;=0,0,1),0)</f>
        <v>0</v>
      </c>
      <c r="EZ113" s="108">
        <f>IFERROR(IF(ES113&lt;=0,0,1),0)</f>
        <v>0</v>
      </c>
      <c r="FA113" s="108">
        <f>PRODUCT(EU113:EZ113)</f>
        <v>0</v>
      </c>
      <c r="FB113" s="109">
        <f>ROUND(ES113,0)</f>
        <v>0</v>
      </c>
      <c r="FC113" s="110">
        <f>ES113-FB113</f>
        <v>0</v>
      </c>
      <c r="FF113" s="358"/>
      <c r="FG113" s="358"/>
      <c r="FH113" s="359"/>
      <c r="FI113" s="339"/>
      <c r="FJ113" s="360"/>
      <c r="FK113" s="361"/>
      <c r="FL113" s="362"/>
      <c r="FM113" s="338"/>
      <c r="FN113" s="335">
        <f t="shared" ref="FN113" si="1046">IFERROR(IF(EXACT(VLOOKUP(FG113,OFERTA_0,1,FALSE),FG113),1,0),0)</f>
        <v>0</v>
      </c>
      <c r="FO113" s="108">
        <f>IFERROR(IF(EXACT(VLOOKUP(FG113,OFERTA_0,2,FALSE),FH113),1,0),0)</f>
        <v>0</v>
      </c>
      <c r="FP113" s="108">
        <f>IFERROR(IF(EXACT(VLOOKUP(FG113,OFERTA_0,3,FALSE),FI113),1,0),0)</f>
        <v>0</v>
      </c>
      <c r="FQ113" s="108">
        <f>IFERROR(IF(EXACT(VLOOKUP(FG113,OFERTA_0,4,FALSE),FJ113),1,0),0)</f>
        <v>0</v>
      </c>
      <c r="FR113" s="108">
        <f>IFERROR(IF(FK113&lt;=0,0,1),0)</f>
        <v>0</v>
      </c>
      <c r="FS113" s="108">
        <f>IFERROR(IF(FL113&lt;=0,0,1),0)</f>
        <v>0</v>
      </c>
      <c r="FT113" s="108">
        <f>PRODUCT(FN113:FS113)</f>
        <v>0</v>
      </c>
      <c r="FU113" s="109">
        <f>ROUND(FL113,0)</f>
        <v>0</v>
      </c>
      <c r="FV113" s="110">
        <f>FL113-FU113</f>
        <v>0</v>
      </c>
      <c r="FY113" s="358"/>
      <c r="FZ113" s="358"/>
      <c r="GA113" s="359"/>
      <c r="GB113" s="339"/>
      <c r="GC113" s="360"/>
      <c r="GD113" s="361"/>
      <c r="GE113" s="362"/>
      <c r="GF113" s="338"/>
      <c r="GG113" s="335">
        <f t="shared" ref="GG113" si="1047">IFERROR(IF(EXACT(VLOOKUP(FZ113,OFERTA_0,1,FALSE),FZ113),1,0),0)</f>
        <v>0</v>
      </c>
      <c r="GH113" s="108">
        <f>IFERROR(IF(EXACT(VLOOKUP(FZ113,OFERTA_0,2,FALSE),GA113),1,0),0)</f>
        <v>0</v>
      </c>
      <c r="GI113" s="108">
        <f>IFERROR(IF(EXACT(VLOOKUP(FZ113,OFERTA_0,3,FALSE),GB113),1,0),0)</f>
        <v>0</v>
      </c>
      <c r="GJ113" s="108">
        <f>IFERROR(IF(EXACT(VLOOKUP(FZ113,OFERTA_0,4,FALSE),GC113),1,0),0)</f>
        <v>0</v>
      </c>
      <c r="GK113" s="108">
        <f>IFERROR(IF(GD113&lt;=0,0,1),0)</f>
        <v>0</v>
      </c>
      <c r="GL113" s="108">
        <f>IFERROR(IF(GE113&lt;=0,0,1),0)</f>
        <v>0</v>
      </c>
      <c r="GM113" s="108">
        <f>PRODUCT(GG113:GL113)</f>
        <v>0</v>
      </c>
      <c r="GN113" s="109">
        <f>ROUND(GE113,0)</f>
        <v>0</v>
      </c>
      <c r="GO113" s="110">
        <f>GE113-GN113</f>
        <v>0</v>
      </c>
      <c r="GR113" s="358"/>
      <c r="GS113" s="358"/>
      <c r="GT113" s="359"/>
      <c r="GU113" s="339"/>
      <c r="GV113" s="360"/>
      <c r="GW113" s="361"/>
      <c r="GX113" s="362"/>
      <c r="GY113" s="338"/>
      <c r="GZ113" s="335">
        <f t="shared" ref="GZ113" si="1048">IFERROR(IF(EXACT(VLOOKUP(GS113,OFERTA_0,1,FALSE),GS113),1,0),0)</f>
        <v>0</v>
      </c>
      <c r="HA113" s="108">
        <f>IFERROR(IF(EXACT(VLOOKUP(GS113,OFERTA_0,2,FALSE),GT113),1,0),0)</f>
        <v>0</v>
      </c>
      <c r="HB113" s="108">
        <f>IFERROR(IF(EXACT(VLOOKUP(GS113,OFERTA_0,3,FALSE),GU113),1,0),0)</f>
        <v>0</v>
      </c>
      <c r="HC113" s="108">
        <f>IFERROR(IF(EXACT(VLOOKUP(GS113,OFERTA_0,4,FALSE),GV113),1,0),0)</f>
        <v>0</v>
      </c>
      <c r="HD113" s="108">
        <f>IFERROR(IF(GW113&lt;=0,0,1),0)</f>
        <v>0</v>
      </c>
      <c r="HE113" s="108">
        <f>IFERROR(IF(GX113&lt;=0,0,1),0)</f>
        <v>0</v>
      </c>
      <c r="HF113" s="108">
        <f>PRODUCT(GZ113:HE113)</f>
        <v>0</v>
      </c>
      <c r="HG113" s="109">
        <f>ROUND(GX113,0)</f>
        <v>0</v>
      </c>
      <c r="HH113" s="110">
        <f>GX113-HG113</f>
        <v>0</v>
      </c>
      <c r="HK113" s="358"/>
      <c r="HL113" s="358"/>
      <c r="HM113" s="359"/>
      <c r="HN113" s="339"/>
      <c r="HO113" s="360"/>
      <c r="HP113" s="361"/>
      <c r="HQ113" s="362"/>
      <c r="HR113" s="338"/>
      <c r="HS113" s="335">
        <f t="shared" ref="HS113" si="1049">IFERROR(IF(EXACT(VLOOKUP(HL113,OFERTA_0,1,FALSE),HL113),1,0),0)</f>
        <v>0</v>
      </c>
      <c r="HT113" s="108">
        <f>IFERROR(IF(EXACT(VLOOKUP(HL113,OFERTA_0,2,FALSE),HM113),1,0),0)</f>
        <v>0</v>
      </c>
      <c r="HU113" s="108">
        <f>IFERROR(IF(EXACT(VLOOKUP(HL113,OFERTA_0,3,FALSE),HN113),1,0),0)</f>
        <v>0</v>
      </c>
      <c r="HV113" s="108">
        <f>IFERROR(IF(EXACT(VLOOKUP(HL113,OFERTA_0,4,FALSE),HO113),1,0),0)</f>
        <v>0</v>
      </c>
      <c r="HW113" s="108">
        <f>IFERROR(IF(HP113&lt;=0,0,1),0)</f>
        <v>0</v>
      </c>
      <c r="HX113" s="108">
        <f>IFERROR(IF(HQ113&lt;=0,0,1),0)</f>
        <v>0</v>
      </c>
      <c r="HY113" s="108">
        <f>PRODUCT(HS113:HX113)</f>
        <v>0</v>
      </c>
      <c r="HZ113" s="109">
        <f>ROUND(HQ113,0)</f>
        <v>0</v>
      </c>
      <c r="IA113" s="110">
        <f>HQ113-HZ113</f>
        <v>0</v>
      </c>
      <c r="ID113" s="358"/>
      <c r="IE113" s="358"/>
      <c r="IF113" s="359"/>
      <c r="IG113" s="339"/>
      <c r="IH113" s="360"/>
      <c r="II113" s="361"/>
      <c r="IJ113" s="362"/>
      <c r="IK113" s="338"/>
      <c r="IL113" s="335">
        <f t="shared" ref="IL113" si="1050">IFERROR(IF(EXACT(VLOOKUP(IE113,OFERTA_0,1,FALSE),IE113),1,0),0)</f>
        <v>0</v>
      </c>
      <c r="IM113" s="108">
        <f>IFERROR(IF(EXACT(VLOOKUP(IE113,OFERTA_0,2,FALSE),IF113),1,0),0)</f>
        <v>0</v>
      </c>
      <c r="IN113" s="108">
        <f>IFERROR(IF(EXACT(VLOOKUP(IE113,OFERTA_0,3,FALSE),IG113),1,0),0)</f>
        <v>0</v>
      </c>
      <c r="IO113" s="108">
        <f>IFERROR(IF(EXACT(VLOOKUP(IE113,OFERTA_0,4,FALSE),IH113),1,0),0)</f>
        <v>0</v>
      </c>
      <c r="IP113" s="108">
        <f>IFERROR(IF(II113&lt;=0,0,1),0)</f>
        <v>0</v>
      </c>
      <c r="IQ113" s="108">
        <f>IFERROR(IF(IJ113&lt;=0,0,1),0)</f>
        <v>0</v>
      </c>
      <c r="IR113" s="108">
        <f>PRODUCT(IL113:IQ113)</f>
        <v>0</v>
      </c>
      <c r="IS113" s="109">
        <f>ROUND(IJ113,0)</f>
        <v>0</v>
      </c>
      <c r="IT113" s="110">
        <f>IJ113-IS113</f>
        <v>0</v>
      </c>
      <c r="IV113" s="358"/>
      <c r="IW113" s="358"/>
      <c r="IX113" s="359"/>
      <c r="IY113" s="339"/>
      <c r="IZ113" s="360"/>
      <c r="JA113" s="361"/>
      <c r="JB113" s="362"/>
      <c r="JC113" s="338"/>
      <c r="JD113" s="338"/>
      <c r="JE113" s="335">
        <f t="shared" ref="JE113" si="1051">IFERROR(IF(EXACT(VLOOKUP(IX113,OFERTA_0,1,FALSE),IX113),1,0),0)</f>
        <v>0</v>
      </c>
      <c r="JF113" s="108">
        <f>IFERROR(IF(EXACT(VLOOKUP(IX113,OFERTA_0,2,FALSE),IY113),1,0),0)</f>
        <v>0</v>
      </c>
      <c r="JG113" s="108">
        <f>IFERROR(IF(EXACT(VLOOKUP(IX113,OFERTA_0,3,FALSE),IZ113),1,0),0)</f>
        <v>0</v>
      </c>
      <c r="JH113" s="108">
        <f>IFERROR(IF(EXACT(VLOOKUP(IX113,OFERTA_0,4,FALSE),JA113),1,0),0)</f>
        <v>0</v>
      </c>
      <c r="JI113" s="108">
        <f>IFERROR(IF(JB113&lt;=0,0,1),0)</f>
        <v>0</v>
      </c>
      <c r="JJ113" s="108">
        <f>IFERROR(IF(JC113&lt;=0,0,1),0)</f>
        <v>0</v>
      </c>
      <c r="JK113" s="108">
        <f>PRODUCT(JE113:JJ113)</f>
        <v>0</v>
      </c>
      <c r="JL113" s="109">
        <f>ROUND(JC113,0)</f>
        <v>0</v>
      </c>
      <c r="JM113" s="110">
        <f>JC113-JL113</f>
        <v>0</v>
      </c>
    </row>
    <row r="114" spans="2:273" ht="16.5" hidden="1" x14ac:dyDescent="0.25">
      <c r="B114" s="340"/>
      <c r="C114" s="340"/>
      <c r="D114" s="348"/>
      <c r="E114" s="349"/>
      <c r="F114" s="441"/>
      <c r="G114" s="351"/>
      <c r="H114" s="351"/>
      <c r="I114" s="351"/>
      <c r="J114" s="352"/>
      <c r="K114" s="353"/>
      <c r="N114" s="340"/>
      <c r="O114" s="340"/>
      <c r="P114" s="348"/>
      <c r="Q114" s="349"/>
      <c r="R114" s="441"/>
      <c r="S114" s="351"/>
      <c r="T114" s="351"/>
      <c r="U114" s="351"/>
      <c r="V114" s="352"/>
      <c r="W114" s="353"/>
      <c r="X114" s="691"/>
      <c r="Y114" s="691"/>
      <c r="Z114" s="691"/>
      <c r="AA114" s="691"/>
      <c r="AB114" s="691"/>
      <c r="AC114" s="691"/>
      <c r="AD114" s="691"/>
      <c r="AE114" s="691"/>
      <c r="AF114" s="691"/>
      <c r="AG114" s="691"/>
      <c r="AH114" s="691"/>
      <c r="AI114" s="692"/>
      <c r="AL114" s="340"/>
      <c r="AM114" s="340"/>
      <c r="AN114" s="348"/>
      <c r="AO114" s="349"/>
      <c r="AP114" s="441"/>
      <c r="AQ114" s="351"/>
      <c r="AR114" s="351"/>
      <c r="AS114" s="351"/>
      <c r="AT114" s="352"/>
      <c r="AU114" s="353"/>
      <c r="AV114" s="691"/>
      <c r="AW114" s="691"/>
      <c r="AX114" s="691"/>
      <c r="AY114" s="691"/>
      <c r="AZ114" s="691"/>
      <c r="BA114" s="691"/>
      <c r="BB114" s="691"/>
      <c r="BC114" s="691"/>
      <c r="BD114" s="691"/>
      <c r="BE114" s="691"/>
      <c r="BF114" s="691"/>
      <c r="BG114" s="692"/>
      <c r="BJ114" s="340"/>
      <c r="BK114" s="340"/>
      <c r="BL114" s="348"/>
      <c r="BM114" s="349"/>
      <c r="BN114" s="441"/>
      <c r="BO114" s="370"/>
      <c r="BP114" s="370"/>
      <c r="BQ114" s="370"/>
      <c r="BR114" s="371"/>
      <c r="BS114" s="353"/>
      <c r="BT114" s="691"/>
      <c r="BU114" s="691"/>
      <c r="BV114" s="691"/>
      <c r="BW114" s="691"/>
      <c r="BX114" s="691"/>
      <c r="BY114" s="691"/>
      <c r="BZ114" s="691"/>
      <c r="CA114" s="691"/>
      <c r="CB114" s="691"/>
      <c r="CC114" s="691"/>
      <c r="CD114" s="691"/>
      <c r="CE114" s="692"/>
      <c r="CH114" s="340"/>
      <c r="CI114" s="340"/>
      <c r="CJ114" s="348"/>
      <c r="CK114" s="349"/>
      <c r="CL114" s="350"/>
      <c r="CM114" s="351"/>
      <c r="CN114" s="352"/>
      <c r="CO114" s="353"/>
      <c r="CP114" s="691"/>
      <c r="CQ114" s="691"/>
      <c r="CR114" s="691"/>
      <c r="CS114" s="691"/>
      <c r="CT114" s="691"/>
      <c r="CU114" s="691"/>
      <c r="CV114" s="691"/>
      <c r="CW114" s="691"/>
      <c r="CX114" s="692"/>
      <c r="DA114" s="340"/>
      <c r="DB114" s="340"/>
      <c r="DC114" s="348"/>
      <c r="DD114" s="349"/>
      <c r="DE114" s="350"/>
      <c r="DF114" s="351"/>
      <c r="DG114" s="352"/>
      <c r="DH114" s="353"/>
      <c r="DI114" s="691"/>
      <c r="DJ114" s="691"/>
      <c r="DK114" s="691"/>
      <c r="DL114" s="691"/>
      <c r="DM114" s="691"/>
      <c r="DN114" s="691"/>
      <c r="DO114" s="691"/>
      <c r="DP114" s="691"/>
      <c r="DQ114" s="692"/>
      <c r="DT114" s="340"/>
      <c r="DU114" s="340"/>
      <c r="DV114" s="348"/>
      <c r="DW114" s="349"/>
      <c r="DX114" s="350"/>
      <c r="DY114" s="351"/>
      <c r="DZ114" s="352"/>
      <c r="EA114" s="353"/>
      <c r="EB114" s="691"/>
      <c r="EC114" s="691"/>
      <c r="ED114" s="691"/>
      <c r="EE114" s="691"/>
      <c r="EF114" s="691"/>
      <c r="EG114" s="691"/>
      <c r="EH114" s="691"/>
      <c r="EI114" s="691"/>
      <c r="EJ114" s="692"/>
      <c r="EM114" s="340"/>
      <c r="EN114" s="340"/>
      <c r="EO114" s="348"/>
      <c r="EP114" s="349"/>
      <c r="EQ114" s="350"/>
      <c r="ER114" s="351"/>
      <c r="ES114" s="352"/>
      <c r="ET114" s="353"/>
      <c r="EU114" s="691"/>
      <c r="EV114" s="691"/>
      <c r="EW114" s="691"/>
      <c r="EX114" s="691"/>
      <c r="EY114" s="691"/>
      <c r="EZ114" s="691"/>
      <c r="FA114" s="691"/>
      <c r="FB114" s="691"/>
      <c r="FC114" s="692"/>
      <c r="FF114" s="340"/>
      <c r="FG114" s="340"/>
      <c r="FH114" s="348"/>
      <c r="FI114" s="349"/>
      <c r="FJ114" s="350"/>
      <c r="FK114" s="351"/>
      <c r="FL114" s="352"/>
      <c r="FM114" s="353"/>
      <c r="FN114" s="691"/>
      <c r="FO114" s="691"/>
      <c r="FP114" s="691"/>
      <c r="FQ114" s="691"/>
      <c r="FR114" s="691"/>
      <c r="FS114" s="691"/>
      <c r="FT114" s="691"/>
      <c r="FU114" s="691"/>
      <c r="FV114" s="692"/>
      <c r="FY114" s="340"/>
      <c r="FZ114" s="340"/>
      <c r="GA114" s="348"/>
      <c r="GB114" s="349"/>
      <c r="GC114" s="350"/>
      <c r="GD114" s="351"/>
      <c r="GE114" s="352"/>
      <c r="GF114" s="353"/>
      <c r="GG114" s="691"/>
      <c r="GH114" s="691"/>
      <c r="GI114" s="691"/>
      <c r="GJ114" s="691"/>
      <c r="GK114" s="691"/>
      <c r="GL114" s="691"/>
      <c r="GM114" s="691"/>
      <c r="GN114" s="691"/>
      <c r="GO114" s="692"/>
      <c r="GR114" s="340"/>
      <c r="GS114" s="340"/>
      <c r="GT114" s="348"/>
      <c r="GU114" s="349"/>
      <c r="GV114" s="350"/>
      <c r="GW114" s="351"/>
      <c r="GX114" s="352"/>
      <c r="GY114" s="353"/>
      <c r="GZ114" s="691"/>
      <c r="HA114" s="691"/>
      <c r="HB114" s="691"/>
      <c r="HC114" s="691"/>
      <c r="HD114" s="691"/>
      <c r="HE114" s="691"/>
      <c r="HF114" s="691"/>
      <c r="HG114" s="691"/>
      <c r="HH114" s="692"/>
      <c r="HK114" s="340"/>
      <c r="HL114" s="340"/>
      <c r="HM114" s="348"/>
      <c r="HN114" s="349"/>
      <c r="HO114" s="350"/>
      <c r="HP114" s="351"/>
      <c r="HQ114" s="352"/>
      <c r="HR114" s="353"/>
      <c r="HS114" s="691"/>
      <c r="HT114" s="691"/>
      <c r="HU114" s="691"/>
      <c r="HV114" s="691"/>
      <c r="HW114" s="691"/>
      <c r="HX114" s="691"/>
      <c r="HY114" s="691"/>
      <c r="HZ114" s="691"/>
      <c r="IA114" s="692"/>
      <c r="ID114" s="340"/>
      <c r="IE114" s="340"/>
      <c r="IF114" s="348"/>
      <c r="IG114" s="349"/>
      <c r="IH114" s="350"/>
      <c r="II114" s="351"/>
      <c r="IJ114" s="352"/>
      <c r="IK114" s="353"/>
      <c r="IL114" s="691"/>
      <c r="IM114" s="691"/>
      <c r="IN114" s="691"/>
      <c r="IO114" s="691"/>
      <c r="IP114" s="691"/>
      <c r="IQ114" s="691"/>
      <c r="IR114" s="691"/>
      <c r="IS114" s="691"/>
      <c r="IT114" s="692"/>
      <c r="IV114" s="340"/>
      <c r="IW114" s="340"/>
      <c r="IX114" s="348"/>
      <c r="IY114" s="349"/>
      <c r="IZ114" s="350"/>
      <c r="JA114" s="351"/>
      <c r="JB114" s="352"/>
      <c r="JC114" s="353"/>
      <c r="JD114" s="353"/>
      <c r="JE114" s="691"/>
      <c r="JF114" s="691"/>
      <c r="JG114" s="691"/>
      <c r="JH114" s="691"/>
      <c r="JI114" s="691"/>
      <c r="JJ114" s="691"/>
      <c r="JK114" s="691"/>
      <c r="JL114" s="691"/>
      <c r="JM114" s="692"/>
    </row>
    <row r="115" spans="2:273" ht="16.5" hidden="1" x14ac:dyDescent="0.25">
      <c r="B115" s="340"/>
      <c r="C115" s="340"/>
      <c r="D115" s="348"/>
      <c r="E115" s="349"/>
      <c r="F115" s="441"/>
      <c r="G115" s="351"/>
      <c r="H115" s="351"/>
      <c r="I115" s="351"/>
      <c r="J115" s="352"/>
      <c r="K115" s="342"/>
      <c r="N115" s="340"/>
      <c r="O115" s="340"/>
      <c r="P115" s="348"/>
      <c r="Q115" s="349"/>
      <c r="R115" s="441"/>
      <c r="S115" s="351"/>
      <c r="T115" s="351"/>
      <c r="U115" s="351"/>
      <c r="V115" s="352"/>
      <c r="W115" s="342"/>
      <c r="X115" s="691"/>
      <c r="Y115" s="691"/>
      <c r="Z115" s="691"/>
      <c r="AA115" s="691"/>
      <c r="AB115" s="691"/>
      <c r="AC115" s="691"/>
      <c r="AD115" s="691"/>
      <c r="AE115" s="691"/>
      <c r="AF115" s="691"/>
      <c r="AG115" s="691"/>
      <c r="AH115" s="691"/>
      <c r="AI115" s="692"/>
      <c r="AL115" s="340"/>
      <c r="AM115" s="340"/>
      <c r="AN115" s="348"/>
      <c r="AO115" s="349"/>
      <c r="AP115" s="441"/>
      <c r="AQ115" s="351"/>
      <c r="AR115" s="351"/>
      <c r="AS115" s="351"/>
      <c r="AT115" s="352"/>
      <c r="AU115" s="342"/>
      <c r="AV115" s="691"/>
      <c r="AW115" s="691"/>
      <c r="AX115" s="691"/>
      <c r="AY115" s="691"/>
      <c r="AZ115" s="691"/>
      <c r="BA115" s="691"/>
      <c r="BB115" s="691"/>
      <c r="BC115" s="691"/>
      <c r="BD115" s="691"/>
      <c r="BE115" s="691"/>
      <c r="BF115" s="691"/>
      <c r="BG115" s="692"/>
      <c r="BJ115" s="340"/>
      <c r="BK115" s="340"/>
      <c r="BL115" s="348"/>
      <c r="BM115" s="349"/>
      <c r="BN115" s="441"/>
      <c r="BO115" s="370"/>
      <c r="BP115" s="370"/>
      <c r="BQ115" s="370"/>
      <c r="BR115" s="371"/>
      <c r="BS115" s="342"/>
      <c r="BT115" s="691"/>
      <c r="BU115" s="691"/>
      <c r="BV115" s="691"/>
      <c r="BW115" s="691"/>
      <c r="BX115" s="691"/>
      <c r="BY115" s="691"/>
      <c r="BZ115" s="691"/>
      <c r="CA115" s="691"/>
      <c r="CB115" s="691"/>
      <c r="CC115" s="691"/>
      <c r="CD115" s="691"/>
      <c r="CE115" s="692"/>
      <c r="CH115" s="340"/>
      <c r="CI115" s="340"/>
      <c r="CJ115" s="348"/>
      <c r="CK115" s="349"/>
      <c r="CL115" s="350"/>
      <c r="CM115" s="351"/>
      <c r="CN115" s="352"/>
      <c r="CO115" s="342"/>
      <c r="CP115" s="691"/>
      <c r="CQ115" s="691"/>
      <c r="CR115" s="691"/>
      <c r="CS115" s="691"/>
      <c r="CT115" s="691"/>
      <c r="CU115" s="691"/>
      <c r="CV115" s="691"/>
      <c r="CW115" s="691"/>
      <c r="CX115" s="692"/>
      <c r="DA115" s="340"/>
      <c r="DB115" s="340"/>
      <c r="DC115" s="348"/>
      <c r="DD115" s="349"/>
      <c r="DE115" s="350"/>
      <c r="DF115" s="351"/>
      <c r="DG115" s="352"/>
      <c r="DH115" s="342"/>
      <c r="DI115" s="691"/>
      <c r="DJ115" s="691"/>
      <c r="DK115" s="691"/>
      <c r="DL115" s="691"/>
      <c r="DM115" s="691"/>
      <c r="DN115" s="691"/>
      <c r="DO115" s="691"/>
      <c r="DP115" s="691"/>
      <c r="DQ115" s="692"/>
      <c r="DT115" s="340"/>
      <c r="DU115" s="340"/>
      <c r="DV115" s="348"/>
      <c r="DW115" s="349"/>
      <c r="DX115" s="350"/>
      <c r="DY115" s="351"/>
      <c r="DZ115" s="352"/>
      <c r="EA115" s="342"/>
      <c r="EB115" s="691"/>
      <c r="EC115" s="691"/>
      <c r="ED115" s="691"/>
      <c r="EE115" s="691"/>
      <c r="EF115" s="691"/>
      <c r="EG115" s="691"/>
      <c r="EH115" s="691"/>
      <c r="EI115" s="691"/>
      <c r="EJ115" s="692"/>
      <c r="EM115" s="340"/>
      <c r="EN115" s="340"/>
      <c r="EO115" s="348"/>
      <c r="EP115" s="349"/>
      <c r="EQ115" s="350"/>
      <c r="ER115" s="351"/>
      <c r="ES115" s="352"/>
      <c r="ET115" s="342"/>
      <c r="EU115" s="691"/>
      <c r="EV115" s="691"/>
      <c r="EW115" s="691"/>
      <c r="EX115" s="691"/>
      <c r="EY115" s="691"/>
      <c r="EZ115" s="691"/>
      <c r="FA115" s="691"/>
      <c r="FB115" s="691"/>
      <c r="FC115" s="692"/>
      <c r="FF115" s="340"/>
      <c r="FG115" s="340"/>
      <c r="FH115" s="348"/>
      <c r="FI115" s="349"/>
      <c r="FJ115" s="350"/>
      <c r="FK115" s="351"/>
      <c r="FL115" s="352"/>
      <c r="FM115" s="342"/>
      <c r="FN115" s="691"/>
      <c r="FO115" s="691"/>
      <c r="FP115" s="691"/>
      <c r="FQ115" s="691"/>
      <c r="FR115" s="691"/>
      <c r="FS115" s="691"/>
      <c r="FT115" s="691"/>
      <c r="FU115" s="691"/>
      <c r="FV115" s="692"/>
      <c r="FY115" s="340"/>
      <c r="FZ115" s="340"/>
      <c r="GA115" s="348"/>
      <c r="GB115" s="349"/>
      <c r="GC115" s="350"/>
      <c r="GD115" s="351"/>
      <c r="GE115" s="352"/>
      <c r="GF115" s="342"/>
      <c r="GG115" s="691"/>
      <c r="GH115" s="691"/>
      <c r="GI115" s="691"/>
      <c r="GJ115" s="691"/>
      <c r="GK115" s="691"/>
      <c r="GL115" s="691"/>
      <c r="GM115" s="691"/>
      <c r="GN115" s="691"/>
      <c r="GO115" s="692"/>
      <c r="GR115" s="340"/>
      <c r="GS115" s="340"/>
      <c r="GT115" s="348"/>
      <c r="GU115" s="349"/>
      <c r="GV115" s="350"/>
      <c r="GW115" s="351"/>
      <c r="GX115" s="352"/>
      <c r="GY115" s="342"/>
      <c r="GZ115" s="691"/>
      <c r="HA115" s="691"/>
      <c r="HB115" s="691"/>
      <c r="HC115" s="691"/>
      <c r="HD115" s="691"/>
      <c r="HE115" s="691"/>
      <c r="HF115" s="691"/>
      <c r="HG115" s="691"/>
      <c r="HH115" s="692"/>
      <c r="HK115" s="340"/>
      <c r="HL115" s="340"/>
      <c r="HM115" s="348"/>
      <c r="HN115" s="349"/>
      <c r="HO115" s="350"/>
      <c r="HP115" s="351"/>
      <c r="HQ115" s="352"/>
      <c r="HR115" s="342"/>
      <c r="HS115" s="691"/>
      <c r="HT115" s="691"/>
      <c r="HU115" s="691"/>
      <c r="HV115" s="691"/>
      <c r="HW115" s="691"/>
      <c r="HX115" s="691"/>
      <c r="HY115" s="691"/>
      <c r="HZ115" s="691"/>
      <c r="IA115" s="692"/>
      <c r="ID115" s="340"/>
      <c r="IE115" s="340"/>
      <c r="IF115" s="348"/>
      <c r="IG115" s="349"/>
      <c r="IH115" s="350"/>
      <c r="II115" s="351"/>
      <c r="IJ115" s="352"/>
      <c r="IK115" s="342"/>
      <c r="IL115" s="691"/>
      <c r="IM115" s="691"/>
      <c r="IN115" s="691"/>
      <c r="IO115" s="691"/>
      <c r="IP115" s="691"/>
      <c r="IQ115" s="691"/>
      <c r="IR115" s="691"/>
      <c r="IS115" s="691"/>
      <c r="IT115" s="692"/>
      <c r="IV115" s="340"/>
      <c r="IW115" s="340"/>
      <c r="IX115" s="348"/>
      <c r="IY115" s="349"/>
      <c r="IZ115" s="350"/>
      <c r="JA115" s="351"/>
      <c r="JB115" s="352"/>
      <c r="JC115" s="342"/>
      <c r="JD115" s="342"/>
      <c r="JE115" s="691"/>
      <c r="JF115" s="691"/>
      <c r="JG115" s="691"/>
      <c r="JH115" s="691"/>
      <c r="JI115" s="691"/>
      <c r="JJ115" s="691"/>
      <c r="JK115" s="691"/>
      <c r="JL115" s="691"/>
      <c r="JM115" s="692"/>
    </row>
    <row r="116" spans="2:273" hidden="1" x14ac:dyDescent="0.25">
      <c r="B116" s="358"/>
      <c r="C116" s="358"/>
      <c r="D116" s="359"/>
      <c r="E116" s="339"/>
      <c r="F116" s="439"/>
      <c r="G116" s="361"/>
      <c r="H116" s="361"/>
      <c r="I116" s="361"/>
      <c r="J116" s="362"/>
      <c r="K116" s="338"/>
      <c r="N116" s="358"/>
      <c r="O116" s="358"/>
      <c r="P116" s="359"/>
      <c r="Q116" s="339"/>
      <c r="R116" s="439"/>
      <c r="S116" s="361"/>
      <c r="T116" s="361"/>
      <c r="U116" s="361"/>
      <c r="V116" s="362"/>
      <c r="W116" s="338"/>
      <c r="X116" s="335">
        <f t="shared" ref="X116:X120" si="1052">IFERROR(IF(EXACT(VLOOKUP(O116,OFERTA_0,1,FALSE),O116),1,0),0)</f>
        <v>0</v>
      </c>
      <c r="Y116" s="335"/>
      <c r="Z116" s="335"/>
      <c r="AA116" s="108">
        <f>IFERROR(IF(EXACT(VLOOKUP(O116,OFERTA_0,2,FALSE),P116),1,0),0)</f>
        <v>0</v>
      </c>
      <c r="AB116" s="108"/>
      <c r="AC116" s="108">
        <f>IFERROR(IF(EXACT(VLOOKUP(O116,OFERTA_0,3,FALSE),Q116),1,0),0)</f>
        <v>0</v>
      </c>
      <c r="AD116" s="108">
        <f>IFERROR(IF(EXACT(VLOOKUP(O116,OFERTA_0,4,FALSE),R116),1,0),0)</f>
        <v>0</v>
      </c>
      <c r="AE116" s="108">
        <f>IFERROR(IF(S116&lt;=0,0,1),0)</f>
        <v>0</v>
      </c>
      <c r="AF116" s="108">
        <f t="shared" ref="AF116:AF120" si="1053">IFERROR(IF(V116&lt;=0,0,1),0)</f>
        <v>0</v>
      </c>
      <c r="AG116" s="108">
        <f t="shared" ref="AG116:AG120" si="1054">PRODUCT(X116:AF116)</f>
        <v>0</v>
      </c>
      <c r="AH116" s="109">
        <f t="shared" ref="AH116:AH120" si="1055">ROUND(V116,0)</f>
        <v>0</v>
      </c>
      <c r="AI116" s="110">
        <f t="shared" ref="AI116:AI120" si="1056">V116-AH116</f>
        <v>0</v>
      </c>
      <c r="AL116" s="358"/>
      <c r="AM116" s="358"/>
      <c r="AN116" s="359"/>
      <c r="AO116" s="339"/>
      <c r="AP116" s="439"/>
      <c r="AQ116" s="361"/>
      <c r="AR116" s="361"/>
      <c r="AS116" s="361"/>
      <c r="AT116" s="362"/>
      <c r="AU116" s="338"/>
      <c r="AV116" s="335">
        <f t="shared" ref="AV116:AV120" si="1057">IFERROR(IF(EXACT(VLOOKUP(AM116,OFERTA_0,1,FALSE),AM116),1,0),0)</f>
        <v>0</v>
      </c>
      <c r="AW116" s="335"/>
      <c r="AX116" s="335"/>
      <c r="AY116" s="335"/>
      <c r="AZ116" s="108">
        <f>IFERROR(IF(EXACT(VLOOKUP(AM116,OFERTA_0,2,FALSE),AN116),1,0),0)</f>
        <v>0</v>
      </c>
      <c r="BA116" s="108">
        <f>IFERROR(IF(EXACT(VLOOKUP(AM116,OFERTA_0,3,FALSE),AO116),1,0),0)</f>
        <v>0</v>
      </c>
      <c r="BB116" s="108">
        <f>IFERROR(IF(EXACT(VLOOKUP(AM116,OFERTA_0,4,FALSE),AP116),1,0),0)</f>
        <v>0</v>
      </c>
      <c r="BC116" s="108">
        <f>IFERROR(IF(AQ116&lt;=0,0,1),0)</f>
        <v>0</v>
      </c>
      <c r="BD116" s="108">
        <f t="shared" ref="BD116:BD120" si="1058">IFERROR(IF(AT116&lt;=0,0,1),0)</f>
        <v>0</v>
      </c>
      <c r="BE116" s="108">
        <f t="shared" ref="BE116:BE120" si="1059">PRODUCT(AV116:BD116)</f>
        <v>0</v>
      </c>
      <c r="BF116" s="109">
        <f t="shared" ref="BF116:BF120" si="1060">ROUND(AT116,0)</f>
        <v>0</v>
      </c>
      <c r="BG116" s="110">
        <f t="shared" ref="BG116:BG120" si="1061">AT116-BF116</f>
        <v>0</v>
      </c>
      <c r="BJ116" s="358"/>
      <c r="BK116" s="358"/>
      <c r="BL116" s="359"/>
      <c r="BM116" s="339"/>
      <c r="BN116" s="439"/>
      <c r="BO116" s="368"/>
      <c r="BP116" s="368"/>
      <c r="BQ116" s="368"/>
      <c r="BR116" s="369"/>
      <c r="BS116" s="338"/>
      <c r="BT116" s="335">
        <f t="shared" ref="BT116:BT120" si="1062">IFERROR(IF(EXACT(VLOOKUP(BK116,OFERTA_0,1,FALSE),BK116),1,0),0)</f>
        <v>0</v>
      </c>
      <c r="BU116" s="335"/>
      <c r="BV116" s="335"/>
      <c r="BW116" s="335"/>
      <c r="BX116" s="108">
        <f>IFERROR(IF(EXACT(VLOOKUP(BK116,OFERTA_0,2,FALSE),BL116),1,0),0)</f>
        <v>0</v>
      </c>
      <c r="BY116" s="108">
        <f>IFERROR(IF(EXACT(VLOOKUP(BK116,OFERTA_0,3,FALSE),BM116),1,0),0)</f>
        <v>0</v>
      </c>
      <c r="BZ116" s="108">
        <f>IFERROR(IF(EXACT(VLOOKUP(BK116,OFERTA_0,4,FALSE),BN116),1,0),0)</f>
        <v>0</v>
      </c>
      <c r="CA116" s="108">
        <f>IFERROR(IF(BO116&lt;=0,0,1),0)</f>
        <v>0</v>
      </c>
      <c r="CB116" s="108">
        <f t="shared" ref="CB116:CB120" si="1063">IFERROR(IF(BR116&lt;=0,0,1),0)</f>
        <v>0</v>
      </c>
      <c r="CC116" s="108">
        <f t="shared" ref="CC116:CC120" si="1064">PRODUCT(BT116:CB116)</f>
        <v>0</v>
      </c>
      <c r="CD116" s="109">
        <f t="shared" ref="CD116:CD120" si="1065">ROUND(BR116,0)</f>
        <v>0</v>
      </c>
      <c r="CE116" s="110">
        <f t="shared" ref="CE116:CE120" si="1066">BR116-CD116</f>
        <v>0</v>
      </c>
      <c r="CH116" s="358"/>
      <c r="CI116" s="358"/>
      <c r="CJ116" s="359"/>
      <c r="CK116" s="339"/>
      <c r="CL116" s="360"/>
      <c r="CM116" s="361"/>
      <c r="CN116" s="362"/>
      <c r="CO116" s="338"/>
      <c r="CP116" s="335">
        <f t="shared" ref="CP116:CP120" si="1067">IFERROR(IF(EXACT(VLOOKUP(CI116,OFERTA_0,1,FALSE),CI116),1,0),0)</f>
        <v>0</v>
      </c>
      <c r="CQ116" s="108">
        <f>IFERROR(IF(EXACT(VLOOKUP(CI116,OFERTA_0,2,FALSE),CJ116),1,0),0)</f>
        <v>0</v>
      </c>
      <c r="CR116" s="108">
        <f>IFERROR(IF(EXACT(VLOOKUP(CI116,OFERTA_0,3,FALSE),CK116),1,0),0)</f>
        <v>0</v>
      </c>
      <c r="CS116" s="108">
        <f>IFERROR(IF(EXACT(VLOOKUP(CI116,OFERTA_0,4,FALSE),CL116),1,0),0)</f>
        <v>0</v>
      </c>
      <c r="CT116" s="108">
        <f t="shared" ref="CT116:CU120" si="1068">IFERROR(IF(CM116&lt;=0,0,1),0)</f>
        <v>0</v>
      </c>
      <c r="CU116" s="108">
        <f t="shared" si="1068"/>
        <v>0</v>
      </c>
      <c r="CV116" s="108">
        <f t="shared" ref="CV116:CV120" si="1069">PRODUCT(CP116:CU116)</f>
        <v>0</v>
      </c>
      <c r="CW116" s="109">
        <f t="shared" ref="CW116:CW120" si="1070">ROUND(CN116,0)</f>
        <v>0</v>
      </c>
      <c r="CX116" s="110">
        <f t="shared" ref="CX116:CX120" si="1071">CN116-CW116</f>
        <v>0</v>
      </c>
      <c r="DA116" s="358"/>
      <c r="DB116" s="358"/>
      <c r="DC116" s="359"/>
      <c r="DD116" s="339"/>
      <c r="DE116" s="360"/>
      <c r="DF116" s="361"/>
      <c r="DG116" s="362"/>
      <c r="DH116" s="338"/>
      <c r="DI116" s="335">
        <f t="shared" ref="DI116:DI120" si="1072">IFERROR(IF(EXACT(VLOOKUP(DB116,OFERTA_0,1,FALSE),DB116),1,0),0)</f>
        <v>0</v>
      </c>
      <c r="DJ116" s="108">
        <f>IFERROR(IF(EXACT(VLOOKUP(DB116,OFERTA_0,2,FALSE),DC116),1,0),0)</f>
        <v>0</v>
      </c>
      <c r="DK116" s="108">
        <f>IFERROR(IF(EXACT(VLOOKUP(DB116,OFERTA_0,3,FALSE),DD116),1,0),0)</f>
        <v>0</v>
      </c>
      <c r="DL116" s="108">
        <f>IFERROR(IF(EXACT(VLOOKUP(DB116,OFERTA_0,4,FALSE),DE116),1,0),0)</f>
        <v>0</v>
      </c>
      <c r="DM116" s="108">
        <f t="shared" ref="DM116:DN120" si="1073">IFERROR(IF(DF116&lt;=0,0,1),0)</f>
        <v>0</v>
      </c>
      <c r="DN116" s="108">
        <f t="shared" si="1073"/>
        <v>0</v>
      </c>
      <c r="DO116" s="108">
        <f t="shared" ref="DO116:DO120" si="1074">PRODUCT(DI116:DN116)</f>
        <v>0</v>
      </c>
      <c r="DP116" s="109">
        <f t="shared" ref="DP116:DP120" si="1075">ROUND(DG116,0)</f>
        <v>0</v>
      </c>
      <c r="DQ116" s="110">
        <f t="shared" ref="DQ116:DQ120" si="1076">DG116-DP116</f>
        <v>0</v>
      </c>
      <c r="DT116" s="358"/>
      <c r="DU116" s="358"/>
      <c r="DV116" s="359"/>
      <c r="DW116" s="339"/>
      <c r="DX116" s="360"/>
      <c r="DY116" s="361"/>
      <c r="DZ116" s="362"/>
      <c r="EA116" s="338"/>
      <c r="EB116" s="335">
        <f t="shared" ref="EB116:EB120" si="1077">IFERROR(IF(EXACT(VLOOKUP(DU116,OFERTA_0,1,FALSE),DU116),1,0),0)</f>
        <v>0</v>
      </c>
      <c r="EC116" s="108">
        <f>IFERROR(IF(EXACT(VLOOKUP(DU116,OFERTA_0,2,FALSE),DV116),1,0),0)</f>
        <v>0</v>
      </c>
      <c r="ED116" s="108">
        <f>IFERROR(IF(EXACT(VLOOKUP(DU116,OFERTA_0,3,FALSE),DW116),1,0),0)</f>
        <v>0</v>
      </c>
      <c r="EE116" s="108">
        <f>IFERROR(IF(EXACT(VLOOKUP(DU116,OFERTA_0,4,FALSE),DX116),1,0),0)</f>
        <v>0</v>
      </c>
      <c r="EF116" s="108">
        <f t="shared" ref="EF116:EG120" si="1078">IFERROR(IF(DY116&lt;=0,0,1),0)</f>
        <v>0</v>
      </c>
      <c r="EG116" s="108">
        <f t="shared" si="1078"/>
        <v>0</v>
      </c>
      <c r="EH116" s="108">
        <f t="shared" ref="EH116:EH120" si="1079">PRODUCT(EB116:EG116)</f>
        <v>0</v>
      </c>
      <c r="EI116" s="109">
        <f t="shared" ref="EI116:EI120" si="1080">ROUND(DZ116,0)</f>
        <v>0</v>
      </c>
      <c r="EJ116" s="110">
        <f t="shared" ref="EJ116:EJ120" si="1081">DZ116-EI116</f>
        <v>0</v>
      </c>
      <c r="EM116" s="358"/>
      <c r="EN116" s="358"/>
      <c r="EO116" s="359"/>
      <c r="EP116" s="339"/>
      <c r="EQ116" s="360"/>
      <c r="ER116" s="361"/>
      <c r="ES116" s="362"/>
      <c r="ET116" s="338"/>
      <c r="EU116" s="335">
        <f t="shared" ref="EU116:EU120" si="1082">IFERROR(IF(EXACT(VLOOKUP(EN116,OFERTA_0,1,FALSE),EN116),1,0),0)</f>
        <v>0</v>
      </c>
      <c r="EV116" s="108">
        <f>IFERROR(IF(EXACT(VLOOKUP(EN116,OFERTA_0,2,FALSE),EO116),1,0),0)</f>
        <v>0</v>
      </c>
      <c r="EW116" s="108">
        <f>IFERROR(IF(EXACT(VLOOKUP(EN116,OFERTA_0,3,FALSE),EP116),1,0),0)</f>
        <v>0</v>
      </c>
      <c r="EX116" s="108">
        <f>IFERROR(IF(EXACT(VLOOKUP(EN116,OFERTA_0,4,FALSE),EQ116),1,0),0)</f>
        <v>0</v>
      </c>
      <c r="EY116" s="108">
        <f t="shared" ref="EY116:EZ120" si="1083">IFERROR(IF(ER116&lt;=0,0,1),0)</f>
        <v>0</v>
      </c>
      <c r="EZ116" s="108">
        <f t="shared" si="1083"/>
        <v>0</v>
      </c>
      <c r="FA116" s="108">
        <f t="shared" ref="FA116:FA120" si="1084">PRODUCT(EU116:EZ116)</f>
        <v>0</v>
      </c>
      <c r="FB116" s="109">
        <f t="shared" ref="FB116:FB120" si="1085">ROUND(ES116,0)</f>
        <v>0</v>
      </c>
      <c r="FC116" s="110">
        <f t="shared" ref="FC116:FC120" si="1086">ES116-FB116</f>
        <v>0</v>
      </c>
      <c r="FF116" s="358"/>
      <c r="FG116" s="358"/>
      <c r="FH116" s="359"/>
      <c r="FI116" s="339"/>
      <c r="FJ116" s="360"/>
      <c r="FK116" s="361"/>
      <c r="FL116" s="362"/>
      <c r="FM116" s="338"/>
      <c r="FN116" s="335">
        <f t="shared" ref="FN116:FN120" si="1087">IFERROR(IF(EXACT(VLOOKUP(FG116,OFERTA_0,1,FALSE),FG116),1,0),0)</f>
        <v>0</v>
      </c>
      <c r="FO116" s="108">
        <f>IFERROR(IF(EXACT(VLOOKUP(FG116,OFERTA_0,2,FALSE),FH116),1,0),0)</f>
        <v>0</v>
      </c>
      <c r="FP116" s="108">
        <f>IFERROR(IF(EXACT(VLOOKUP(FG116,OFERTA_0,3,FALSE),FI116),1,0),0)</f>
        <v>0</v>
      </c>
      <c r="FQ116" s="108">
        <f>IFERROR(IF(EXACT(VLOOKUP(FG116,OFERTA_0,4,FALSE),FJ116),1,0),0)</f>
        <v>0</v>
      </c>
      <c r="FR116" s="108">
        <f t="shared" ref="FR116:FS120" si="1088">IFERROR(IF(FK116&lt;=0,0,1),0)</f>
        <v>0</v>
      </c>
      <c r="FS116" s="108">
        <f t="shared" si="1088"/>
        <v>0</v>
      </c>
      <c r="FT116" s="108">
        <f t="shared" ref="FT116:FT120" si="1089">PRODUCT(FN116:FS116)</f>
        <v>0</v>
      </c>
      <c r="FU116" s="109">
        <f t="shared" ref="FU116:FU120" si="1090">ROUND(FL116,0)</f>
        <v>0</v>
      </c>
      <c r="FV116" s="110">
        <f t="shared" ref="FV116:FV120" si="1091">FL116-FU116</f>
        <v>0</v>
      </c>
      <c r="FY116" s="358"/>
      <c r="FZ116" s="358"/>
      <c r="GA116" s="359"/>
      <c r="GB116" s="339"/>
      <c r="GC116" s="360"/>
      <c r="GD116" s="361"/>
      <c r="GE116" s="362"/>
      <c r="GF116" s="338"/>
      <c r="GG116" s="335">
        <f t="shared" ref="GG116:GG120" si="1092">IFERROR(IF(EXACT(VLOOKUP(FZ116,OFERTA_0,1,FALSE),FZ116),1,0),0)</f>
        <v>0</v>
      </c>
      <c r="GH116" s="108">
        <f>IFERROR(IF(EXACT(VLOOKUP(FZ116,OFERTA_0,2,FALSE),GA116),1,0),0)</f>
        <v>0</v>
      </c>
      <c r="GI116" s="108">
        <f>IFERROR(IF(EXACT(VLOOKUP(FZ116,OFERTA_0,3,FALSE),GB116),1,0),0)</f>
        <v>0</v>
      </c>
      <c r="GJ116" s="108">
        <f>IFERROR(IF(EXACT(VLOOKUP(FZ116,OFERTA_0,4,FALSE),GC116),1,0),0)</f>
        <v>0</v>
      </c>
      <c r="GK116" s="108">
        <f t="shared" ref="GK116:GL120" si="1093">IFERROR(IF(GD116&lt;=0,0,1),0)</f>
        <v>0</v>
      </c>
      <c r="GL116" s="108">
        <f t="shared" si="1093"/>
        <v>0</v>
      </c>
      <c r="GM116" s="108">
        <f t="shared" ref="GM116:GM120" si="1094">PRODUCT(GG116:GL116)</f>
        <v>0</v>
      </c>
      <c r="GN116" s="109">
        <f t="shared" ref="GN116:GN120" si="1095">ROUND(GE116,0)</f>
        <v>0</v>
      </c>
      <c r="GO116" s="110">
        <f t="shared" ref="GO116:GO120" si="1096">GE116-GN116</f>
        <v>0</v>
      </c>
      <c r="GR116" s="358"/>
      <c r="GS116" s="358"/>
      <c r="GT116" s="359"/>
      <c r="GU116" s="339"/>
      <c r="GV116" s="360"/>
      <c r="GW116" s="361"/>
      <c r="GX116" s="362"/>
      <c r="GY116" s="338"/>
      <c r="GZ116" s="335">
        <f t="shared" ref="GZ116:GZ120" si="1097">IFERROR(IF(EXACT(VLOOKUP(GS116,OFERTA_0,1,FALSE),GS116),1,0),0)</f>
        <v>0</v>
      </c>
      <c r="HA116" s="108">
        <f>IFERROR(IF(EXACT(VLOOKUP(GS116,OFERTA_0,2,FALSE),GT116),1,0),0)</f>
        <v>0</v>
      </c>
      <c r="HB116" s="108">
        <f>IFERROR(IF(EXACT(VLOOKUP(GS116,OFERTA_0,3,FALSE),GU116),1,0),0)</f>
        <v>0</v>
      </c>
      <c r="HC116" s="108">
        <f>IFERROR(IF(EXACT(VLOOKUP(GS116,OFERTA_0,4,FALSE),GV116),1,0),0)</f>
        <v>0</v>
      </c>
      <c r="HD116" s="108">
        <f t="shared" ref="HD116:HE120" si="1098">IFERROR(IF(GW116&lt;=0,0,1),0)</f>
        <v>0</v>
      </c>
      <c r="HE116" s="108">
        <f t="shared" si="1098"/>
        <v>0</v>
      </c>
      <c r="HF116" s="108">
        <f t="shared" ref="HF116:HF120" si="1099">PRODUCT(GZ116:HE116)</f>
        <v>0</v>
      </c>
      <c r="HG116" s="109">
        <f t="shared" ref="HG116:HG120" si="1100">ROUND(GX116,0)</f>
        <v>0</v>
      </c>
      <c r="HH116" s="110">
        <f t="shared" ref="HH116:HH120" si="1101">GX116-HG116</f>
        <v>0</v>
      </c>
      <c r="HK116" s="358"/>
      <c r="HL116" s="358"/>
      <c r="HM116" s="359"/>
      <c r="HN116" s="339"/>
      <c r="HO116" s="360"/>
      <c r="HP116" s="361"/>
      <c r="HQ116" s="362"/>
      <c r="HR116" s="338"/>
      <c r="HS116" s="335">
        <f t="shared" ref="HS116:HS120" si="1102">IFERROR(IF(EXACT(VLOOKUP(HL116,OFERTA_0,1,FALSE),HL116),1,0),0)</f>
        <v>0</v>
      </c>
      <c r="HT116" s="108">
        <f>IFERROR(IF(EXACT(VLOOKUP(HL116,OFERTA_0,2,FALSE),HM116),1,0),0)</f>
        <v>0</v>
      </c>
      <c r="HU116" s="108">
        <f>IFERROR(IF(EXACT(VLOOKUP(HL116,OFERTA_0,3,FALSE),HN116),1,0),0)</f>
        <v>0</v>
      </c>
      <c r="HV116" s="108">
        <f>IFERROR(IF(EXACT(VLOOKUP(HL116,OFERTA_0,4,FALSE),HO116),1,0),0)</f>
        <v>0</v>
      </c>
      <c r="HW116" s="108">
        <f t="shared" ref="HW116:HX120" si="1103">IFERROR(IF(HP116&lt;=0,0,1),0)</f>
        <v>0</v>
      </c>
      <c r="HX116" s="108">
        <f t="shared" si="1103"/>
        <v>0</v>
      </c>
      <c r="HY116" s="108">
        <f t="shared" ref="HY116:HY120" si="1104">PRODUCT(HS116:HX116)</f>
        <v>0</v>
      </c>
      <c r="HZ116" s="109">
        <f t="shared" ref="HZ116:HZ120" si="1105">ROUND(HQ116,0)</f>
        <v>0</v>
      </c>
      <c r="IA116" s="110">
        <f t="shared" ref="IA116:IA120" si="1106">HQ116-HZ116</f>
        <v>0</v>
      </c>
      <c r="ID116" s="358"/>
      <c r="IE116" s="358"/>
      <c r="IF116" s="359"/>
      <c r="IG116" s="339"/>
      <c r="IH116" s="360"/>
      <c r="II116" s="361"/>
      <c r="IJ116" s="362"/>
      <c r="IK116" s="338"/>
      <c r="IL116" s="335">
        <f t="shared" ref="IL116:IL120" si="1107">IFERROR(IF(EXACT(VLOOKUP(IE116,OFERTA_0,1,FALSE),IE116),1,0),0)</f>
        <v>0</v>
      </c>
      <c r="IM116" s="108">
        <f>IFERROR(IF(EXACT(VLOOKUP(IE116,OFERTA_0,2,FALSE),IF116),1,0),0)</f>
        <v>0</v>
      </c>
      <c r="IN116" s="108">
        <f>IFERROR(IF(EXACT(VLOOKUP(IE116,OFERTA_0,3,FALSE),IG116),1,0),0)</f>
        <v>0</v>
      </c>
      <c r="IO116" s="108">
        <f>IFERROR(IF(EXACT(VLOOKUP(IE116,OFERTA_0,4,FALSE),IH116),1,0),0)</f>
        <v>0</v>
      </c>
      <c r="IP116" s="108">
        <f t="shared" ref="IP116:IQ120" si="1108">IFERROR(IF(II116&lt;=0,0,1),0)</f>
        <v>0</v>
      </c>
      <c r="IQ116" s="108">
        <f t="shared" si="1108"/>
        <v>0</v>
      </c>
      <c r="IR116" s="108">
        <f t="shared" ref="IR116:IR120" si="1109">PRODUCT(IL116:IQ116)</f>
        <v>0</v>
      </c>
      <c r="IS116" s="109">
        <f t="shared" ref="IS116:IS120" si="1110">ROUND(IJ116,0)</f>
        <v>0</v>
      </c>
      <c r="IT116" s="110">
        <f t="shared" ref="IT116:IT120" si="1111">IJ116-IS116</f>
        <v>0</v>
      </c>
      <c r="IV116" s="358"/>
      <c r="IW116" s="358"/>
      <c r="IX116" s="359"/>
      <c r="IY116" s="339"/>
      <c r="IZ116" s="360"/>
      <c r="JA116" s="361"/>
      <c r="JB116" s="362"/>
      <c r="JC116" s="338"/>
      <c r="JD116" s="338"/>
      <c r="JE116" s="335">
        <f t="shared" ref="JE116:JE120" si="1112">IFERROR(IF(EXACT(VLOOKUP(IX116,OFERTA_0,1,FALSE),IX116),1,0),0)</f>
        <v>0</v>
      </c>
      <c r="JF116" s="108">
        <f>IFERROR(IF(EXACT(VLOOKUP(IX116,OFERTA_0,2,FALSE),IY116),1,0),0)</f>
        <v>0</v>
      </c>
      <c r="JG116" s="108">
        <f>IFERROR(IF(EXACT(VLOOKUP(IX116,OFERTA_0,3,FALSE),IZ116),1,0),0)</f>
        <v>0</v>
      </c>
      <c r="JH116" s="108">
        <f>IFERROR(IF(EXACT(VLOOKUP(IX116,OFERTA_0,4,FALSE),JA116),1,0),0)</f>
        <v>0</v>
      </c>
      <c r="JI116" s="108">
        <f t="shared" ref="JI116:JJ120" si="1113">IFERROR(IF(JB116&lt;=0,0,1),0)</f>
        <v>0</v>
      </c>
      <c r="JJ116" s="108">
        <f t="shared" si="1113"/>
        <v>0</v>
      </c>
      <c r="JK116" s="108">
        <f t="shared" ref="JK116:JK120" si="1114">PRODUCT(JE116:JJ116)</f>
        <v>0</v>
      </c>
      <c r="JL116" s="109">
        <f t="shared" ref="JL116:JL120" si="1115">ROUND(JC116,0)</f>
        <v>0</v>
      </c>
      <c r="JM116" s="110">
        <f t="shared" ref="JM116:JM120" si="1116">JC116-JL116</f>
        <v>0</v>
      </c>
    </row>
    <row r="117" spans="2:273" hidden="1" x14ac:dyDescent="0.25">
      <c r="B117" s="358"/>
      <c r="C117" s="358"/>
      <c r="D117" s="359"/>
      <c r="E117" s="339"/>
      <c r="F117" s="439"/>
      <c r="G117" s="361"/>
      <c r="H117" s="361"/>
      <c r="I117" s="361"/>
      <c r="J117" s="362"/>
      <c r="K117" s="338"/>
      <c r="N117" s="358"/>
      <c r="O117" s="358"/>
      <c r="P117" s="359"/>
      <c r="Q117" s="339"/>
      <c r="R117" s="439"/>
      <c r="S117" s="361"/>
      <c r="T117" s="361"/>
      <c r="U117" s="361"/>
      <c r="V117" s="362"/>
      <c r="W117" s="338"/>
      <c r="X117" s="335">
        <f t="shared" si="1052"/>
        <v>0</v>
      </c>
      <c r="Y117" s="335"/>
      <c r="Z117" s="335"/>
      <c r="AA117" s="108">
        <f>IFERROR(IF(EXACT(VLOOKUP(O117,OFERTA_0,2,FALSE),P117),1,0),0)</f>
        <v>0</v>
      </c>
      <c r="AB117" s="108"/>
      <c r="AC117" s="108">
        <f>IFERROR(IF(EXACT(VLOOKUP(O117,OFERTA_0,3,FALSE),Q117),1,0),0)</f>
        <v>0</v>
      </c>
      <c r="AD117" s="108">
        <f>IFERROR(IF(EXACT(VLOOKUP(O117,OFERTA_0,4,FALSE),R117),1,0),0)</f>
        <v>0</v>
      </c>
      <c r="AE117" s="108">
        <f>IFERROR(IF(S117&lt;=0,0,1),0)</f>
        <v>0</v>
      </c>
      <c r="AF117" s="108">
        <f t="shared" si="1053"/>
        <v>0</v>
      </c>
      <c r="AG117" s="108">
        <f t="shared" si="1054"/>
        <v>0</v>
      </c>
      <c r="AH117" s="109">
        <f t="shared" si="1055"/>
        <v>0</v>
      </c>
      <c r="AI117" s="110">
        <f t="shared" si="1056"/>
        <v>0</v>
      </c>
      <c r="AL117" s="358"/>
      <c r="AM117" s="358"/>
      <c r="AN117" s="359"/>
      <c r="AO117" s="339"/>
      <c r="AP117" s="439"/>
      <c r="AQ117" s="361"/>
      <c r="AR117" s="361"/>
      <c r="AS117" s="361"/>
      <c r="AT117" s="362"/>
      <c r="AU117" s="338"/>
      <c r="AV117" s="335">
        <f t="shared" si="1057"/>
        <v>0</v>
      </c>
      <c r="AW117" s="335"/>
      <c r="AX117" s="335"/>
      <c r="AY117" s="335"/>
      <c r="AZ117" s="108">
        <f>IFERROR(IF(EXACT(VLOOKUP(AM117,OFERTA_0,2,FALSE),AN117),1,0),0)</f>
        <v>0</v>
      </c>
      <c r="BA117" s="108">
        <f>IFERROR(IF(EXACT(VLOOKUP(AM117,OFERTA_0,3,FALSE),AO117),1,0),0)</f>
        <v>0</v>
      </c>
      <c r="BB117" s="108">
        <f>IFERROR(IF(EXACT(VLOOKUP(AM117,OFERTA_0,4,FALSE),AP117),1,0),0)</f>
        <v>0</v>
      </c>
      <c r="BC117" s="108">
        <f>IFERROR(IF(AQ117&lt;=0,0,1),0)</f>
        <v>0</v>
      </c>
      <c r="BD117" s="108">
        <f t="shared" si="1058"/>
        <v>0</v>
      </c>
      <c r="BE117" s="108">
        <f t="shared" si="1059"/>
        <v>0</v>
      </c>
      <c r="BF117" s="109">
        <f t="shared" si="1060"/>
        <v>0</v>
      </c>
      <c r="BG117" s="110">
        <f t="shared" si="1061"/>
        <v>0</v>
      </c>
      <c r="BJ117" s="358"/>
      <c r="BK117" s="358"/>
      <c r="BL117" s="359"/>
      <c r="BM117" s="339"/>
      <c r="BN117" s="439"/>
      <c r="BO117" s="368"/>
      <c r="BP117" s="368"/>
      <c r="BQ117" s="368"/>
      <c r="BR117" s="369"/>
      <c r="BS117" s="338"/>
      <c r="BT117" s="335">
        <f t="shared" si="1062"/>
        <v>0</v>
      </c>
      <c r="BU117" s="335"/>
      <c r="BV117" s="335"/>
      <c r="BW117" s="335"/>
      <c r="BX117" s="108">
        <f>IFERROR(IF(EXACT(VLOOKUP(BK117,OFERTA_0,2,FALSE),BL117),1,0),0)</f>
        <v>0</v>
      </c>
      <c r="BY117" s="108">
        <f>IFERROR(IF(EXACT(VLOOKUP(BK117,OFERTA_0,3,FALSE),BM117),1,0),0)</f>
        <v>0</v>
      </c>
      <c r="BZ117" s="108">
        <f>IFERROR(IF(EXACT(VLOOKUP(BK117,OFERTA_0,4,FALSE),BN117),1,0),0)</f>
        <v>0</v>
      </c>
      <c r="CA117" s="108">
        <f>IFERROR(IF(BO117&lt;=0,0,1),0)</f>
        <v>0</v>
      </c>
      <c r="CB117" s="108">
        <f t="shared" si="1063"/>
        <v>0</v>
      </c>
      <c r="CC117" s="108">
        <f t="shared" si="1064"/>
        <v>0</v>
      </c>
      <c r="CD117" s="109">
        <f t="shared" si="1065"/>
        <v>0</v>
      </c>
      <c r="CE117" s="110">
        <f t="shared" si="1066"/>
        <v>0</v>
      </c>
      <c r="CH117" s="358"/>
      <c r="CI117" s="358"/>
      <c r="CJ117" s="359"/>
      <c r="CK117" s="339"/>
      <c r="CL117" s="360"/>
      <c r="CM117" s="361"/>
      <c r="CN117" s="362"/>
      <c r="CO117" s="338"/>
      <c r="CP117" s="335">
        <f t="shared" si="1067"/>
        <v>0</v>
      </c>
      <c r="CQ117" s="108">
        <f>IFERROR(IF(EXACT(VLOOKUP(CI117,OFERTA_0,2,FALSE),CJ117),1,0),0)</f>
        <v>0</v>
      </c>
      <c r="CR117" s="108">
        <f>IFERROR(IF(EXACT(VLOOKUP(CI117,OFERTA_0,3,FALSE),CK117),1,0),0)</f>
        <v>0</v>
      </c>
      <c r="CS117" s="108">
        <f>IFERROR(IF(EXACT(VLOOKUP(CI117,OFERTA_0,4,FALSE),CL117),1,0),0)</f>
        <v>0</v>
      </c>
      <c r="CT117" s="108">
        <f t="shared" si="1068"/>
        <v>0</v>
      </c>
      <c r="CU117" s="108">
        <f t="shared" si="1068"/>
        <v>0</v>
      </c>
      <c r="CV117" s="108">
        <f t="shared" si="1069"/>
        <v>0</v>
      </c>
      <c r="CW117" s="109">
        <f t="shared" si="1070"/>
        <v>0</v>
      </c>
      <c r="CX117" s="110">
        <f t="shared" si="1071"/>
        <v>0</v>
      </c>
      <c r="DA117" s="358"/>
      <c r="DB117" s="358"/>
      <c r="DC117" s="359"/>
      <c r="DD117" s="339"/>
      <c r="DE117" s="360"/>
      <c r="DF117" s="361"/>
      <c r="DG117" s="362"/>
      <c r="DH117" s="338"/>
      <c r="DI117" s="335">
        <f t="shared" si="1072"/>
        <v>0</v>
      </c>
      <c r="DJ117" s="108">
        <f>IFERROR(IF(EXACT(VLOOKUP(DB117,OFERTA_0,2,FALSE),DC117),1,0),0)</f>
        <v>0</v>
      </c>
      <c r="DK117" s="108">
        <f>IFERROR(IF(EXACT(VLOOKUP(DB117,OFERTA_0,3,FALSE),DD117),1,0),0)</f>
        <v>0</v>
      </c>
      <c r="DL117" s="108">
        <f>IFERROR(IF(EXACT(VLOOKUP(DB117,OFERTA_0,4,FALSE),DE117),1,0),0)</f>
        <v>0</v>
      </c>
      <c r="DM117" s="108">
        <f t="shared" si="1073"/>
        <v>0</v>
      </c>
      <c r="DN117" s="108">
        <f t="shared" si="1073"/>
        <v>0</v>
      </c>
      <c r="DO117" s="108">
        <f t="shared" si="1074"/>
        <v>0</v>
      </c>
      <c r="DP117" s="109">
        <f t="shared" si="1075"/>
        <v>0</v>
      </c>
      <c r="DQ117" s="110">
        <f t="shared" si="1076"/>
        <v>0</v>
      </c>
      <c r="DT117" s="358"/>
      <c r="DU117" s="358"/>
      <c r="DV117" s="359"/>
      <c r="DW117" s="339"/>
      <c r="DX117" s="360"/>
      <c r="DY117" s="361"/>
      <c r="DZ117" s="362"/>
      <c r="EA117" s="338"/>
      <c r="EB117" s="335">
        <f t="shared" si="1077"/>
        <v>0</v>
      </c>
      <c r="EC117" s="108">
        <f>IFERROR(IF(EXACT(VLOOKUP(DU117,OFERTA_0,2,FALSE),DV117),1,0),0)</f>
        <v>0</v>
      </c>
      <c r="ED117" s="108">
        <f>IFERROR(IF(EXACT(VLOOKUP(DU117,OFERTA_0,3,FALSE),DW117),1,0),0)</f>
        <v>0</v>
      </c>
      <c r="EE117" s="108">
        <f>IFERROR(IF(EXACT(VLOOKUP(DU117,OFERTA_0,4,FALSE),DX117),1,0),0)</f>
        <v>0</v>
      </c>
      <c r="EF117" s="108">
        <f t="shared" si="1078"/>
        <v>0</v>
      </c>
      <c r="EG117" s="108">
        <f t="shared" si="1078"/>
        <v>0</v>
      </c>
      <c r="EH117" s="108">
        <f t="shared" si="1079"/>
        <v>0</v>
      </c>
      <c r="EI117" s="109">
        <f t="shared" si="1080"/>
        <v>0</v>
      </c>
      <c r="EJ117" s="110">
        <f t="shared" si="1081"/>
        <v>0</v>
      </c>
      <c r="EM117" s="358"/>
      <c r="EN117" s="358"/>
      <c r="EO117" s="359"/>
      <c r="EP117" s="339"/>
      <c r="EQ117" s="360"/>
      <c r="ER117" s="361"/>
      <c r="ES117" s="362"/>
      <c r="ET117" s="338"/>
      <c r="EU117" s="335">
        <f t="shared" si="1082"/>
        <v>0</v>
      </c>
      <c r="EV117" s="108">
        <f>IFERROR(IF(EXACT(VLOOKUP(EN117,OFERTA_0,2,FALSE),EO117),1,0),0)</f>
        <v>0</v>
      </c>
      <c r="EW117" s="108">
        <f>IFERROR(IF(EXACT(VLOOKUP(EN117,OFERTA_0,3,FALSE),EP117),1,0),0)</f>
        <v>0</v>
      </c>
      <c r="EX117" s="108">
        <f>IFERROR(IF(EXACT(VLOOKUP(EN117,OFERTA_0,4,FALSE),EQ117),1,0),0)</f>
        <v>0</v>
      </c>
      <c r="EY117" s="108">
        <f t="shared" si="1083"/>
        <v>0</v>
      </c>
      <c r="EZ117" s="108">
        <f t="shared" si="1083"/>
        <v>0</v>
      </c>
      <c r="FA117" s="108">
        <f t="shared" si="1084"/>
        <v>0</v>
      </c>
      <c r="FB117" s="109">
        <f t="shared" si="1085"/>
        <v>0</v>
      </c>
      <c r="FC117" s="110">
        <f t="shared" si="1086"/>
        <v>0</v>
      </c>
      <c r="FF117" s="358"/>
      <c r="FG117" s="358"/>
      <c r="FH117" s="359"/>
      <c r="FI117" s="339"/>
      <c r="FJ117" s="360"/>
      <c r="FK117" s="361"/>
      <c r="FL117" s="362"/>
      <c r="FM117" s="338"/>
      <c r="FN117" s="335">
        <f t="shared" si="1087"/>
        <v>0</v>
      </c>
      <c r="FO117" s="108">
        <f>IFERROR(IF(EXACT(VLOOKUP(FG117,OFERTA_0,2,FALSE),FH117),1,0),0)</f>
        <v>0</v>
      </c>
      <c r="FP117" s="108">
        <f>IFERROR(IF(EXACT(VLOOKUP(FG117,OFERTA_0,3,FALSE),FI117),1,0),0)</f>
        <v>0</v>
      </c>
      <c r="FQ117" s="108">
        <f>IFERROR(IF(EXACT(VLOOKUP(FG117,OFERTA_0,4,FALSE),FJ117),1,0),0)</f>
        <v>0</v>
      </c>
      <c r="FR117" s="108">
        <f t="shared" si="1088"/>
        <v>0</v>
      </c>
      <c r="FS117" s="108">
        <f t="shared" si="1088"/>
        <v>0</v>
      </c>
      <c r="FT117" s="108">
        <f t="shared" si="1089"/>
        <v>0</v>
      </c>
      <c r="FU117" s="109">
        <f t="shared" si="1090"/>
        <v>0</v>
      </c>
      <c r="FV117" s="110">
        <f t="shared" si="1091"/>
        <v>0</v>
      </c>
      <c r="FY117" s="358"/>
      <c r="FZ117" s="358"/>
      <c r="GA117" s="359"/>
      <c r="GB117" s="339"/>
      <c r="GC117" s="360"/>
      <c r="GD117" s="361"/>
      <c r="GE117" s="362"/>
      <c r="GF117" s="338"/>
      <c r="GG117" s="335">
        <f t="shared" si="1092"/>
        <v>0</v>
      </c>
      <c r="GH117" s="108">
        <f>IFERROR(IF(EXACT(VLOOKUP(FZ117,OFERTA_0,2,FALSE),GA117),1,0),0)</f>
        <v>0</v>
      </c>
      <c r="GI117" s="108">
        <f>IFERROR(IF(EXACT(VLOOKUP(FZ117,OFERTA_0,3,FALSE),GB117),1,0),0)</f>
        <v>0</v>
      </c>
      <c r="GJ117" s="108">
        <f>IFERROR(IF(EXACT(VLOOKUP(FZ117,OFERTA_0,4,FALSE),GC117),1,0),0)</f>
        <v>0</v>
      </c>
      <c r="GK117" s="108">
        <f t="shared" si="1093"/>
        <v>0</v>
      </c>
      <c r="GL117" s="108">
        <f t="shared" si="1093"/>
        <v>0</v>
      </c>
      <c r="GM117" s="108">
        <f t="shared" si="1094"/>
        <v>0</v>
      </c>
      <c r="GN117" s="109">
        <f t="shared" si="1095"/>
        <v>0</v>
      </c>
      <c r="GO117" s="110">
        <f t="shared" si="1096"/>
        <v>0</v>
      </c>
      <c r="GR117" s="358"/>
      <c r="GS117" s="358"/>
      <c r="GT117" s="359"/>
      <c r="GU117" s="339"/>
      <c r="GV117" s="360"/>
      <c r="GW117" s="361"/>
      <c r="GX117" s="362"/>
      <c r="GY117" s="338"/>
      <c r="GZ117" s="335">
        <f t="shared" si="1097"/>
        <v>0</v>
      </c>
      <c r="HA117" s="108">
        <f>IFERROR(IF(EXACT(VLOOKUP(GS117,OFERTA_0,2,FALSE),GT117),1,0),0)</f>
        <v>0</v>
      </c>
      <c r="HB117" s="108">
        <f>IFERROR(IF(EXACT(VLOOKUP(GS117,OFERTA_0,3,FALSE),GU117),1,0),0)</f>
        <v>0</v>
      </c>
      <c r="HC117" s="108">
        <f>IFERROR(IF(EXACT(VLOOKUP(GS117,OFERTA_0,4,FALSE),GV117),1,0),0)</f>
        <v>0</v>
      </c>
      <c r="HD117" s="108">
        <f t="shared" si="1098"/>
        <v>0</v>
      </c>
      <c r="HE117" s="108">
        <f t="shared" si="1098"/>
        <v>0</v>
      </c>
      <c r="HF117" s="108">
        <f t="shared" si="1099"/>
        <v>0</v>
      </c>
      <c r="HG117" s="109">
        <f t="shared" si="1100"/>
        <v>0</v>
      </c>
      <c r="HH117" s="110">
        <f t="shared" si="1101"/>
        <v>0</v>
      </c>
      <c r="HK117" s="358"/>
      <c r="HL117" s="358"/>
      <c r="HM117" s="359"/>
      <c r="HN117" s="339"/>
      <c r="HO117" s="360"/>
      <c r="HP117" s="361"/>
      <c r="HQ117" s="362"/>
      <c r="HR117" s="338"/>
      <c r="HS117" s="335">
        <f t="shared" si="1102"/>
        <v>0</v>
      </c>
      <c r="HT117" s="108">
        <f>IFERROR(IF(EXACT(VLOOKUP(HL117,OFERTA_0,2,FALSE),HM117),1,0),0)</f>
        <v>0</v>
      </c>
      <c r="HU117" s="108">
        <f>IFERROR(IF(EXACT(VLOOKUP(HL117,OFERTA_0,3,FALSE),HN117),1,0),0)</f>
        <v>0</v>
      </c>
      <c r="HV117" s="108">
        <f>IFERROR(IF(EXACT(VLOOKUP(HL117,OFERTA_0,4,FALSE),HO117),1,0),0)</f>
        <v>0</v>
      </c>
      <c r="HW117" s="108">
        <f t="shared" si="1103"/>
        <v>0</v>
      </c>
      <c r="HX117" s="108">
        <f t="shared" si="1103"/>
        <v>0</v>
      </c>
      <c r="HY117" s="108">
        <f t="shared" si="1104"/>
        <v>0</v>
      </c>
      <c r="HZ117" s="109">
        <f t="shared" si="1105"/>
        <v>0</v>
      </c>
      <c r="IA117" s="110">
        <f t="shared" si="1106"/>
        <v>0</v>
      </c>
      <c r="ID117" s="358"/>
      <c r="IE117" s="358"/>
      <c r="IF117" s="359"/>
      <c r="IG117" s="339"/>
      <c r="IH117" s="360"/>
      <c r="II117" s="361"/>
      <c r="IJ117" s="362"/>
      <c r="IK117" s="338"/>
      <c r="IL117" s="335">
        <f t="shared" si="1107"/>
        <v>0</v>
      </c>
      <c r="IM117" s="108">
        <f>IFERROR(IF(EXACT(VLOOKUP(IE117,OFERTA_0,2,FALSE),IF117),1,0),0)</f>
        <v>0</v>
      </c>
      <c r="IN117" s="108">
        <f>IFERROR(IF(EXACT(VLOOKUP(IE117,OFERTA_0,3,FALSE),IG117),1,0),0)</f>
        <v>0</v>
      </c>
      <c r="IO117" s="108">
        <f>IFERROR(IF(EXACT(VLOOKUP(IE117,OFERTA_0,4,FALSE),IH117),1,0),0)</f>
        <v>0</v>
      </c>
      <c r="IP117" s="108">
        <f t="shared" si="1108"/>
        <v>0</v>
      </c>
      <c r="IQ117" s="108">
        <f t="shared" si="1108"/>
        <v>0</v>
      </c>
      <c r="IR117" s="108">
        <f t="shared" si="1109"/>
        <v>0</v>
      </c>
      <c r="IS117" s="109">
        <f t="shared" si="1110"/>
        <v>0</v>
      </c>
      <c r="IT117" s="110">
        <f t="shared" si="1111"/>
        <v>0</v>
      </c>
      <c r="IV117" s="358"/>
      <c r="IW117" s="358"/>
      <c r="IX117" s="359"/>
      <c r="IY117" s="339"/>
      <c r="IZ117" s="360"/>
      <c r="JA117" s="361"/>
      <c r="JB117" s="362"/>
      <c r="JC117" s="338"/>
      <c r="JD117" s="338"/>
      <c r="JE117" s="335">
        <f t="shared" si="1112"/>
        <v>0</v>
      </c>
      <c r="JF117" s="108">
        <f>IFERROR(IF(EXACT(VLOOKUP(IX117,OFERTA_0,2,FALSE),IY117),1,0),0)</f>
        <v>0</v>
      </c>
      <c r="JG117" s="108">
        <f>IFERROR(IF(EXACT(VLOOKUP(IX117,OFERTA_0,3,FALSE),IZ117),1,0),0)</f>
        <v>0</v>
      </c>
      <c r="JH117" s="108">
        <f>IFERROR(IF(EXACT(VLOOKUP(IX117,OFERTA_0,4,FALSE),JA117),1,0),0)</f>
        <v>0</v>
      </c>
      <c r="JI117" s="108">
        <f t="shared" si="1113"/>
        <v>0</v>
      </c>
      <c r="JJ117" s="108">
        <f t="shared" si="1113"/>
        <v>0</v>
      </c>
      <c r="JK117" s="108">
        <f t="shared" si="1114"/>
        <v>0</v>
      </c>
      <c r="JL117" s="109">
        <f t="shared" si="1115"/>
        <v>0</v>
      </c>
      <c r="JM117" s="110">
        <f t="shared" si="1116"/>
        <v>0</v>
      </c>
    </row>
    <row r="118" spans="2:273" hidden="1" x14ac:dyDescent="0.25">
      <c r="B118" s="358"/>
      <c r="C118" s="358"/>
      <c r="D118" s="359"/>
      <c r="E118" s="339"/>
      <c r="F118" s="439"/>
      <c r="G118" s="361"/>
      <c r="H118" s="361"/>
      <c r="I118" s="361"/>
      <c r="J118" s="362"/>
      <c r="K118" s="338"/>
      <c r="N118" s="358"/>
      <c r="O118" s="358"/>
      <c r="P118" s="359"/>
      <c r="Q118" s="339"/>
      <c r="R118" s="439"/>
      <c r="S118" s="361"/>
      <c r="T118" s="361"/>
      <c r="U118" s="361"/>
      <c r="V118" s="362"/>
      <c r="W118" s="338"/>
      <c r="X118" s="335">
        <f t="shared" si="1052"/>
        <v>0</v>
      </c>
      <c r="Y118" s="335"/>
      <c r="Z118" s="335"/>
      <c r="AA118" s="108">
        <f>IFERROR(IF(EXACT(VLOOKUP(O118,OFERTA_0,2,FALSE),P118),1,0),0)</f>
        <v>0</v>
      </c>
      <c r="AB118" s="108"/>
      <c r="AC118" s="108">
        <f>IFERROR(IF(EXACT(VLOOKUP(O118,OFERTA_0,3,FALSE),Q118),1,0),0)</f>
        <v>0</v>
      </c>
      <c r="AD118" s="108">
        <f>IFERROR(IF(EXACT(VLOOKUP(O118,OFERTA_0,4,FALSE),R118),1,0),0)</f>
        <v>0</v>
      </c>
      <c r="AE118" s="108">
        <f>IFERROR(IF(S118&lt;=0,0,1),0)</f>
        <v>0</v>
      </c>
      <c r="AF118" s="108">
        <f t="shared" si="1053"/>
        <v>0</v>
      </c>
      <c r="AG118" s="108">
        <f t="shared" si="1054"/>
        <v>0</v>
      </c>
      <c r="AH118" s="109">
        <f t="shared" si="1055"/>
        <v>0</v>
      </c>
      <c r="AI118" s="110">
        <f t="shared" si="1056"/>
        <v>0</v>
      </c>
      <c r="AL118" s="358"/>
      <c r="AM118" s="358"/>
      <c r="AN118" s="359"/>
      <c r="AO118" s="339"/>
      <c r="AP118" s="439"/>
      <c r="AQ118" s="361"/>
      <c r="AR118" s="361"/>
      <c r="AS118" s="361"/>
      <c r="AT118" s="362"/>
      <c r="AU118" s="338"/>
      <c r="AV118" s="335">
        <f t="shared" si="1057"/>
        <v>0</v>
      </c>
      <c r="AW118" s="335"/>
      <c r="AX118" s="335"/>
      <c r="AY118" s="335"/>
      <c r="AZ118" s="108">
        <f>IFERROR(IF(EXACT(VLOOKUP(AM118,OFERTA_0,2,FALSE),AN118),1,0),0)</f>
        <v>0</v>
      </c>
      <c r="BA118" s="108">
        <f>IFERROR(IF(EXACT(VLOOKUP(AM118,OFERTA_0,3,FALSE),AO118),1,0),0)</f>
        <v>0</v>
      </c>
      <c r="BB118" s="108">
        <f>IFERROR(IF(EXACT(VLOOKUP(AM118,OFERTA_0,4,FALSE),AP118),1,0),0)</f>
        <v>0</v>
      </c>
      <c r="BC118" s="108">
        <f>IFERROR(IF(AQ118&lt;=0,0,1),0)</f>
        <v>0</v>
      </c>
      <c r="BD118" s="108">
        <f t="shared" si="1058"/>
        <v>0</v>
      </c>
      <c r="BE118" s="108">
        <f t="shared" si="1059"/>
        <v>0</v>
      </c>
      <c r="BF118" s="109">
        <f t="shared" si="1060"/>
        <v>0</v>
      </c>
      <c r="BG118" s="110">
        <f t="shared" si="1061"/>
        <v>0</v>
      </c>
      <c r="BJ118" s="358"/>
      <c r="BK118" s="358"/>
      <c r="BL118" s="359"/>
      <c r="BM118" s="339"/>
      <c r="BN118" s="439"/>
      <c r="BO118" s="368"/>
      <c r="BP118" s="368"/>
      <c r="BQ118" s="368"/>
      <c r="BR118" s="369"/>
      <c r="BS118" s="338"/>
      <c r="BT118" s="335">
        <f t="shared" si="1062"/>
        <v>0</v>
      </c>
      <c r="BU118" s="335"/>
      <c r="BV118" s="335"/>
      <c r="BW118" s="335"/>
      <c r="BX118" s="108">
        <f>IFERROR(IF(EXACT(VLOOKUP(BK118,OFERTA_0,2,FALSE),BL118),1,0),0)</f>
        <v>0</v>
      </c>
      <c r="BY118" s="108">
        <f>IFERROR(IF(EXACT(VLOOKUP(BK118,OFERTA_0,3,FALSE),BM118),1,0),0)</f>
        <v>0</v>
      </c>
      <c r="BZ118" s="108">
        <f>IFERROR(IF(EXACT(VLOOKUP(BK118,OFERTA_0,4,FALSE),BN118),1,0),0)</f>
        <v>0</v>
      </c>
      <c r="CA118" s="108">
        <f>IFERROR(IF(BO118&lt;=0,0,1),0)</f>
        <v>0</v>
      </c>
      <c r="CB118" s="108">
        <f t="shared" si="1063"/>
        <v>0</v>
      </c>
      <c r="CC118" s="108">
        <f t="shared" si="1064"/>
        <v>0</v>
      </c>
      <c r="CD118" s="109">
        <f t="shared" si="1065"/>
        <v>0</v>
      </c>
      <c r="CE118" s="110">
        <f t="shared" si="1066"/>
        <v>0</v>
      </c>
      <c r="CH118" s="358"/>
      <c r="CI118" s="358"/>
      <c r="CJ118" s="359"/>
      <c r="CK118" s="339"/>
      <c r="CL118" s="360"/>
      <c r="CM118" s="361"/>
      <c r="CN118" s="362"/>
      <c r="CO118" s="338"/>
      <c r="CP118" s="335">
        <f t="shared" si="1067"/>
        <v>0</v>
      </c>
      <c r="CQ118" s="108">
        <f>IFERROR(IF(EXACT(VLOOKUP(CI118,OFERTA_0,2,FALSE),CJ118),1,0),0)</f>
        <v>0</v>
      </c>
      <c r="CR118" s="108">
        <f>IFERROR(IF(EXACT(VLOOKUP(CI118,OFERTA_0,3,FALSE),CK118),1,0),0)</f>
        <v>0</v>
      </c>
      <c r="CS118" s="108">
        <f>IFERROR(IF(EXACT(VLOOKUP(CI118,OFERTA_0,4,FALSE),CL118),1,0),0)</f>
        <v>0</v>
      </c>
      <c r="CT118" s="108">
        <f t="shared" si="1068"/>
        <v>0</v>
      </c>
      <c r="CU118" s="108">
        <f t="shared" si="1068"/>
        <v>0</v>
      </c>
      <c r="CV118" s="108">
        <f t="shared" si="1069"/>
        <v>0</v>
      </c>
      <c r="CW118" s="109">
        <f t="shared" si="1070"/>
        <v>0</v>
      </c>
      <c r="CX118" s="110">
        <f t="shared" si="1071"/>
        <v>0</v>
      </c>
      <c r="DA118" s="358"/>
      <c r="DB118" s="358"/>
      <c r="DC118" s="359"/>
      <c r="DD118" s="339"/>
      <c r="DE118" s="360"/>
      <c r="DF118" s="361"/>
      <c r="DG118" s="362"/>
      <c r="DH118" s="338"/>
      <c r="DI118" s="335">
        <f t="shared" si="1072"/>
        <v>0</v>
      </c>
      <c r="DJ118" s="108">
        <f>IFERROR(IF(EXACT(VLOOKUP(DB118,OFERTA_0,2,FALSE),DC118),1,0),0)</f>
        <v>0</v>
      </c>
      <c r="DK118" s="108">
        <f>IFERROR(IF(EXACT(VLOOKUP(DB118,OFERTA_0,3,FALSE),DD118),1,0),0)</f>
        <v>0</v>
      </c>
      <c r="DL118" s="108">
        <f>IFERROR(IF(EXACT(VLOOKUP(DB118,OFERTA_0,4,FALSE),DE118),1,0),0)</f>
        <v>0</v>
      </c>
      <c r="DM118" s="108">
        <f t="shared" si="1073"/>
        <v>0</v>
      </c>
      <c r="DN118" s="108">
        <f t="shared" si="1073"/>
        <v>0</v>
      </c>
      <c r="DO118" s="108">
        <f t="shared" si="1074"/>
        <v>0</v>
      </c>
      <c r="DP118" s="109">
        <f t="shared" si="1075"/>
        <v>0</v>
      </c>
      <c r="DQ118" s="110">
        <f t="shared" si="1076"/>
        <v>0</v>
      </c>
      <c r="DT118" s="358"/>
      <c r="DU118" s="358"/>
      <c r="DV118" s="359"/>
      <c r="DW118" s="339"/>
      <c r="DX118" s="360"/>
      <c r="DY118" s="361"/>
      <c r="DZ118" s="362"/>
      <c r="EA118" s="338"/>
      <c r="EB118" s="335">
        <f t="shared" si="1077"/>
        <v>0</v>
      </c>
      <c r="EC118" s="108">
        <f>IFERROR(IF(EXACT(VLOOKUP(DU118,OFERTA_0,2,FALSE),DV118),1,0),0)</f>
        <v>0</v>
      </c>
      <c r="ED118" s="108">
        <f>IFERROR(IF(EXACT(VLOOKUP(DU118,OFERTA_0,3,FALSE),DW118),1,0),0)</f>
        <v>0</v>
      </c>
      <c r="EE118" s="108">
        <f>IFERROR(IF(EXACT(VLOOKUP(DU118,OFERTA_0,4,FALSE),DX118),1,0),0)</f>
        <v>0</v>
      </c>
      <c r="EF118" s="108">
        <f t="shared" si="1078"/>
        <v>0</v>
      </c>
      <c r="EG118" s="108">
        <f t="shared" si="1078"/>
        <v>0</v>
      </c>
      <c r="EH118" s="108">
        <f t="shared" si="1079"/>
        <v>0</v>
      </c>
      <c r="EI118" s="109">
        <f t="shared" si="1080"/>
        <v>0</v>
      </c>
      <c r="EJ118" s="110">
        <f t="shared" si="1081"/>
        <v>0</v>
      </c>
      <c r="EM118" s="358"/>
      <c r="EN118" s="358"/>
      <c r="EO118" s="359"/>
      <c r="EP118" s="339"/>
      <c r="EQ118" s="360"/>
      <c r="ER118" s="361"/>
      <c r="ES118" s="362"/>
      <c r="ET118" s="338"/>
      <c r="EU118" s="335">
        <f t="shared" si="1082"/>
        <v>0</v>
      </c>
      <c r="EV118" s="108">
        <f>IFERROR(IF(EXACT(VLOOKUP(EN118,OFERTA_0,2,FALSE),EO118),1,0),0)</f>
        <v>0</v>
      </c>
      <c r="EW118" s="108">
        <f>IFERROR(IF(EXACT(VLOOKUP(EN118,OFERTA_0,3,FALSE),EP118),1,0),0)</f>
        <v>0</v>
      </c>
      <c r="EX118" s="108">
        <f>IFERROR(IF(EXACT(VLOOKUP(EN118,OFERTA_0,4,FALSE),EQ118),1,0),0)</f>
        <v>0</v>
      </c>
      <c r="EY118" s="108">
        <f t="shared" si="1083"/>
        <v>0</v>
      </c>
      <c r="EZ118" s="108">
        <f t="shared" si="1083"/>
        <v>0</v>
      </c>
      <c r="FA118" s="108">
        <f t="shared" si="1084"/>
        <v>0</v>
      </c>
      <c r="FB118" s="109">
        <f t="shared" si="1085"/>
        <v>0</v>
      </c>
      <c r="FC118" s="110">
        <f t="shared" si="1086"/>
        <v>0</v>
      </c>
      <c r="FF118" s="358"/>
      <c r="FG118" s="358"/>
      <c r="FH118" s="359"/>
      <c r="FI118" s="339"/>
      <c r="FJ118" s="360"/>
      <c r="FK118" s="361"/>
      <c r="FL118" s="362"/>
      <c r="FM118" s="338"/>
      <c r="FN118" s="335">
        <f t="shared" si="1087"/>
        <v>0</v>
      </c>
      <c r="FO118" s="108">
        <f>IFERROR(IF(EXACT(VLOOKUP(FG118,OFERTA_0,2,FALSE),FH118),1,0),0)</f>
        <v>0</v>
      </c>
      <c r="FP118" s="108">
        <f>IFERROR(IF(EXACT(VLOOKUP(FG118,OFERTA_0,3,FALSE),FI118),1,0),0)</f>
        <v>0</v>
      </c>
      <c r="FQ118" s="108">
        <f>IFERROR(IF(EXACT(VLOOKUP(FG118,OFERTA_0,4,FALSE),FJ118),1,0),0)</f>
        <v>0</v>
      </c>
      <c r="FR118" s="108">
        <f t="shared" si="1088"/>
        <v>0</v>
      </c>
      <c r="FS118" s="108">
        <f t="shared" si="1088"/>
        <v>0</v>
      </c>
      <c r="FT118" s="108">
        <f t="shared" si="1089"/>
        <v>0</v>
      </c>
      <c r="FU118" s="109">
        <f t="shared" si="1090"/>
        <v>0</v>
      </c>
      <c r="FV118" s="110">
        <f t="shared" si="1091"/>
        <v>0</v>
      </c>
      <c r="FY118" s="358"/>
      <c r="FZ118" s="358"/>
      <c r="GA118" s="359"/>
      <c r="GB118" s="339"/>
      <c r="GC118" s="360"/>
      <c r="GD118" s="361"/>
      <c r="GE118" s="362"/>
      <c r="GF118" s="338"/>
      <c r="GG118" s="335">
        <f t="shared" si="1092"/>
        <v>0</v>
      </c>
      <c r="GH118" s="108">
        <f>IFERROR(IF(EXACT(VLOOKUP(FZ118,OFERTA_0,2,FALSE),GA118),1,0),0)</f>
        <v>0</v>
      </c>
      <c r="GI118" s="108">
        <f>IFERROR(IF(EXACT(VLOOKUP(FZ118,OFERTA_0,3,FALSE),GB118),1,0),0)</f>
        <v>0</v>
      </c>
      <c r="GJ118" s="108">
        <f>IFERROR(IF(EXACT(VLOOKUP(FZ118,OFERTA_0,4,FALSE),GC118),1,0),0)</f>
        <v>0</v>
      </c>
      <c r="GK118" s="108">
        <f t="shared" si="1093"/>
        <v>0</v>
      </c>
      <c r="GL118" s="108">
        <f t="shared" si="1093"/>
        <v>0</v>
      </c>
      <c r="GM118" s="108">
        <f t="shared" si="1094"/>
        <v>0</v>
      </c>
      <c r="GN118" s="109">
        <f t="shared" si="1095"/>
        <v>0</v>
      </c>
      <c r="GO118" s="110">
        <f t="shared" si="1096"/>
        <v>0</v>
      </c>
      <c r="GR118" s="358"/>
      <c r="GS118" s="358"/>
      <c r="GT118" s="359"/>
      <c r="GU118" s="339"/>
      <c r="GV118" s="360"/>
      <c r="GW118" s="361"/>
      <c r="GX118" s="362"/>
      <c r="GY118" s="338"/>
      <c r="GZ118" s="335">
        <f t="shared" si="1097"/>
        <v>0</v>
      </c>
      <c r="HA118" s="108">
        <f>IFERROR(IF(EXACT(VLOOKUP(GS118,OFERTA_0,2,FALSE),GT118),1,0),0)</f>
        <v>0</v>
      </c>
      <c r="HB118" s="108">
        <f>IFERROR(IF(EXACT(VLOOKUP(GS118,OFERTA_0,3,FALSE),GU118),1,0),0)</f>
        <v>0</v>
      </c>
      <c r="HC118" s="108">
        <f>IFERROR(IF(EXACT(VLOOKUP(GS118,OFERTA_0,4,FALSE),GV118),1,0),0)</f>
        <v>0</v>
      </c>
      <c r="HD118" s="108">
        <f t="shared" si="1098"/>
        <v>0</v>
      </c>
      <c r="HE118" s="108">
        <f t="shared" si="1098"/>
        <v>0</v>
      </c>
      <c r="HF118" s="108">
        <f t="shared" si="1099"/>
        <v>0</v>
      </c>
      <c r="HG118" s="109">
        <f t="shared" si="1100"/>
        <v>0</v>
      </c>
      <c r="HH118" s="110">
        <f t="shared" si="1101"/>
        <v>0</v>
      </c>
      <c r="HK118" s="358"/>
      <c r="HL118" s="358"/>
      <c r="HM118" s="359"/>
      <c r="HN118" s="339"/>
      <c r="HO118" s="360"/>
      <c r="HP118" s="361"/>
      <c r="HQ118" s="362"/>
      <c r="HR118" s="338"/>
      <c r="HS118" s="335">
        <f t="shared" si="1102"/>
        <v>0</v>
      </c>
      <c r="HT118" s="108">
        <f>IFERROR(IF(EXACT(VLOOKUP(HL118,OFERTA_0,2,FALSE),HM118),1,0),0)</f>
        <v>0</v>
      </c>
      <c r="HU118" s="108">
        <f>IFERROR(IF(EXACT(VLOOKUP(HL118,OFERTA_0,3,FALSE),HN118),1,0),0)</f>
        <v>0</v>
      </c>
      <c r="HV118" s="108">
        <f>IFERROR(IF(EXACT(VLOOKUP(HL118,OFERTA_0,4,FALSE),HO118),1,0),0)</f>
        <v>0</v>
      </c>
      <c r="HW118" s="108">
        <f t="shared" si="1103"/>
        <v>0</v>
      </c>
      <c r="HX118" s="108">
        <f t="shared" si="1103"/>
        <v>0</v>
      </c>
      <c r="HY118" s="108">
        <f t="shared" si="1104"/>
        <v>0</v>
      </c>
      <c r="HZ118" s="109">
        <f t="shared" si="1105"/>
        <v>0</v>
      </c>
      <c r="IA118" s="110">
        <f t="shared" si="1106"/>
        <v>0</v>
      </c>
      <c r="ID118" s="358"/>
      <c r="IE118" s="358"/>
      <c r="IF118" s="359"/>
      <c r="IG118" s="339"/>
      <c r="IH118" s="360"/>
      <c r="II118" s="361"/>
      <c r="IJ118" s="362"/>
      <c r="IK118" s="338"/>
      <c r="IL118" s="335">
        <f t="shared" si="1107"/>
        <v>0</v>
      </c>
      <c r="IM118" s="108">
        <f>IFERROR(IF(EXACT(VLOOKUP(IE118,OFERTA_0,2,FALSE),IF118),1,0),0)</f>
        <v>0</v>
      </c>
      <c r="IN118" s="108">
        <f>IFERROR(IF(EXACT(VLOOKUP(IE118,OFERTA_0,3,FALSE),IG118),1,0),0)</f>
        <v>0</v>
      </c>
      <c r="IO118" s="108">
        <f>IFERROR(IF(EXACT(VLOOKUP(IE118,OFERTA_0,4,FALSE),IH118),1,0),0)</f>
        <v>0</v>
      </c>
      <c r="IP118" s="108">
        <f t="shared" si="1108"/>
        <v>0</v>
      </c>
      <c r="IQ118" s="108">
        <f t="shared" si="1108"/>
        <v>0</v>
      </c>
      <c r="IR118" s="108">
        <f t="shared" si="1109"/>
        <v>0</v>
      </c>
      <c r="IS118" s="109">
        <f t="shared" si="1110"/>
        <v>0</v>
      </c>
      <c r="IT118" s="110">
        <f t="shared" si="1111"/>
        <v>0</v>
      </c>
      <c r="IV118" s="358"/>
      <c r="IW118" s="358"/>
      <c r="IX118" s="359"/>
      <c r="IY118" s="339"/>
      <c r="IZ118" s="360"/>
      <c r="JA118" s="361"/>
      <c r="JB118" s="362"/>
      <c r="JC118" s="338"/>
      <c r="JD118" s="338"/>
      <c r="JE118" s="335">
        <f t="shared" si="1112"/>
        <v>0</v>
      </c>
      <c r="JF118" s="108">
        <f>IFERROR(IF(EXACT(VLOOKUP(IX118,OFERTA_0,2,FALSE),IY118),1,0),0)</f>
        <v>0</v>
      </c>
      <c r="JG118" s="108">
        <f>IFERROR(IF(EXACT(VLOOKUP(IX118,OFERTA_0,3,FALSE),IZ118),1,0),0)</f>
        <v>0</v>
      </c>
      <c r="JH118" s="108">
        <f>IFERROR(IF(EXACT(VLOOKUP(IX118,OFERTA_0,4,FALSE),JA118),1,0),0)</f>
        <v>0</v>
      </c>
      <c r="JI118" s="108">
        <f t="shared" si="1113"/>
        <v>0</v>
      </c>
      <c r="JJ118" s="108">
        <f t="shared" si="1113"/>
        <v>0</v>
      </c>
      <c r="JK118" s="108">
        <f t="shared" si="1114"/>
        <v>0</v>
      </c>
      <c r="JL118" s="109">
        <f t="shared" si="1115"/>
        <v>0</v>
      </c>
      <c r="JM118" s="110">
        <f t="shared" si="1116"/>
        <v>0</v>
      </c>
    </row>
    <row r="119" spans="2:273" hidden="1" x14ac:dyDescent="0.25">
      <c r="B119" s="358"/>
      <c r="C119" s="358"/>
      <c r="D119" s="359"/>
      <c r="E119" s="339"/>
      <c r="F119" s="439"/>
      <c r="G119" s="361"/>
      <c r="H119" s="361"/>
      <c r="I119" s="361"/>
      <c r="J119" s="362"/>
      <c r="K119" s="338"/>
      <c r="N119" s="358"/>
      <c r="O119" s="358"/>
      <c r="P119" s="359"/>
      <c r="Q119" s="339"/>
      <c r="R119" s="439"/>
      <c r="S119" s="361"/>
      <c r="T119" s="361"/>
      <c r="U119" s="361"/>
      <c r="V119" s="362"/>
      <c r="W119" s="338"/>
      <c r="X119" s="335">
        <f t="shared" si="1052"/>
        <v>0</v>
      </c>
      <c r="Y119" s="335"/>
      <c r="Z119" s="335"/>
      <c r="AA119" s="108">
        <f>IFERROR(IF(EXACT(VLOOKUP(O119,OFERTA_0,2,FALSE),P119),1,0),0)</f>
        <v>0</v>
      </c>
      <c r="AB119" s="108"/>
      <c r="AC119" s="108">
        <f>IFERROR(IF(EXACT(VLOOKUP(O119,OFERTA_0,3,FALSE),Q119),1,0),0)</f>
        <v>0</v>
      </c>
      <c r="AD119" s="108">
        <f>IFERROR(IF(EXACT(VLOOKUP(O119,OFERTA_0,4,FALSE),R119),1,0),0)</f>
        <v>0</v>
      </c>
      <c r="AE119" s="108">
        <f>IFERROR(IF(S119&lt;=0,0,1),0)</f>
        <v>0</v>
      </c>
      <c r="AF119" s="108">
        <f t="shared" si="1053"/>
        <v>0</v>
      </c>
      <c r="AG119" s="108">
        <f t="shared" si="1054"/>
        <v>0</v>
      </c>
      <c r="AH119" s="109">
        <f t="shared" si="1055"/>
        <v>0</v>
      </c>
      <c r="AI119" s="110">
        <f t="shared" si="1056"/>
        <v>0</v>
      </c>
      <c r="AL119" s="358"/>
      <c r="AM119" s="358"/>
      <c r="AN119" s="359"/>
      <c r="AO119" s="339"/>
      <c r="AP119" s="439"/>
      <c r="AQ119" s="361"/>
      <c r="AR119" s="361"/>
      <c r="AS119" s="361"/>
      <c r="AT119" s="362"/>
      <c r="AU119" s="338"/>
      <c r="AV119" s="335">
        <f t="shared" si="1057"/>
        <v>0</v>
      </c>
      <c r="AW119" s="335"/>
      <c r="AX119" s="335"/>
      <c r="AY119" s="335"/>
      <c r="AZ119" s="108">
        <f>IFERROR(IF(EXACT(VLOOKUP(AM119,OFERTA_0,2,FALSE),AN119),1,0),0)</f>
        <v>0</v>
      </c>
      <c r="BA119" s="108">
        <f>IFERROR(IF(EXACT(VLOOKUP(AM119,OFERTA_0,3,FALSE),AO119),1,0),0)</f>
        <v>0</v>
      </c>
      <c r="BB119" s="108">
        <f>IFERROR(IF(EXACT(VLOOKUP(AM119,OFERTA_0,4,FALSE),AP119),1,0),0)</f>
        <v>0</v>
      </c>
      <c r="BC119" s="108">
        <f>IFERROR(IF(AQ119&lt;=0,0,1),0)</f>
        <v>0</v>
      </c>
      <c r="BD119" s="108">
        <f t="shared" si="1058"/>
        <v>0</v>
      </c>
      <c r="BE119" s="108">
        <f t="shared" si="1059"/>
        <v>0</v>
      </c>
      <c r="BF119" s="109">
        <f t="shared" si="1060"/>
        <v>0</v>
      </c>
      <c r="BG119" s="110">
        <f t="shared" si="1061"/>
        <v>0</v>
      </c>
      <c r="BJ119" s="358"/>
      <c r="BK119" s="358"/>
      <c r="BL119" s="359"/>
      <c r="BM119" s="339"/>
      <c r="BN119" s="439"/>
      <c r="BO119" s="368"/>
      <c r="BP119" s="368"/>
      <c r="BQ119" s="368"/>
      <c r="BR119" s="369"/>
      <c r="BS119" s="338"/>
      <c r="BT119" s="335">
        <f t="shared" si="1062"/>
        <v>0</v>
      </c>
      <c r="BU119" s="335"/>
      <c r="BV119" s="335"/>
      <c r="BW119" s="335"/>
      <c r="BX119" s="108">
        <f>IFERROR(IF(EXACT(VLOOKUP(BK119,OFERTA_0,2,FALSE),BL119),1,0),0)</f>
        <v>0</v>
      </c>
      <c r="BY119" s="108">
        <f>IFERROR(IF(EXACT(VLOOKUP(BK119,OFERTA_0,3,FALSE),BM119),1,0),0)</f>
        <v>0</v>
      </c>
      <c r="BZ119" s="108">
        <f>IFERROR(IF(EXACT(VLOOKUP(BK119,OFERTA_0,4,FALSE),BN119),1,0),0)</f>
        <v>0</v>
      </c>
      <c r="CA119" s="108">
        <f>IFERROR(IF(BO119&lt;=0,0,1),0)</f>
        <v>0</v>
      </c>
      <c r="CB119" s="108">
        <f t="shared" si="1063"/>
        <v>0</v>
      </c>
      <c r="CC119" s="108">
        <f t="shared" si="1064"/>
        <v>0</v>
      </c>
      <c r="CD119" s="109">
        <f t="shared" si="1065"/>
        <v>0</v>
      </c>
      <c r="CE119" s="110">
        <f t="shared" si="1066"/>
        <v>0</v>
      </c>
      <c r="CH119" s="358"/>
      <c r="CI119" s="358"/>
      <c r="CJ119" s="359"/>
      <c r="CK119" s="339"/>
      <c r="CL119" s="360"/>
      <c r="CM119" s="361"/>
      <c r="CN119" s="362"/>
      <c r="CO119" s="338"/>
      <c r="CP119" s="335">
        <f t="shared" si="1067"/>
        <v>0</v>
      </c>
      <c r="CQ119" s="108">
        <f>IFERROR(IF(EXACT(VLOOKUP(CI119,OFERTA_0,2,FALSE),CJ119),1,0),0)</f>
        <v>0</v>
      </c>
      <c r="CR119" s="108">
        <f>IFERROR(IF(EXACT(VLOOKUP(CI119,OFERTA_0,3,FALSE),CK119),1,0),0)</f>
        <v>0</v>
      </c>
      <c r="CS119" s="108">
        <f>IFERROR(IF(EXACT(VLOOKUP(CI119,OFERTA_0,4,FALSE),CL119),1,0),0)</f>
        <v>0</v>
      </c>
      <c r="CT119" s="108">
        <f t="shared" si="1068"/>
        <v>0</v>
      </c>
      <c r="CU119" s="108">
        <f t="shared" si="1068"/>
        <v>0</v>
      </c>
      <c r="CV119" s="108">
        <f t="shared" si="1069"/>
        <v>0</v>
      </c>
      <c r="CW119" s="109">
        <f t="shared" si="1070"/>
        <v>0</v>
      </c>
      <c r="CX119" s="110">
        <f t="shared" si="1071"/>
        <v>0</v>
      </c>
      <c r="DA119" s="358"/>
      <c r="DB119" s="358"/>
      <c r="DC119" s="359"/>
      <c r="DD119" s="339"/>
      <c r="DE119" s="360"/>
      <c r="DF119" s="361"/>
      <c r="DG119" s="362"/>
      <c r="DH119" s="338"/>
      <c r="DI119" s="335">
        <f t="shared" si="1072"/>
        <v>0</v>
      </c>
      <c r="DJ119" s="108">
        <f>IFERROR(IF(EXACT(VLOOKUP(DB119,OFERTA_0,2,FALSE),DC119),1,0),0)</f>
        <v>0</v>
      </c>
      <c r="DK119" s="108">
        <f>IFERROR(IF(EXACT(VLOOKUP(DB119,OFERTA_0,3,FALSE),DD119),1,0),0)</f>
        <v>0</v>
      </c>
      <c r="DL119" s="108">
        <f>IFERROR(IF(EXACT(VLOOKUP(DB119,OFERTA_0,4,FALSE),DE119),1,0),0)</f>
        <v>0</v>
      </c>
      <c r="DM119" s="108">
        <f t="shared" si="1073"/>
        <v>0</v>
      </c>
      <c r="DN119" s="108">
        <f t="shared" si="1073"/>
        <v>0</v>
      </c>
      <c r="DO119" s="108">
        <f t="shared" si="1074"/>
        <v>0</v>
      </c>
      <c r="DP119" s="109">
        <f t="shared" si="1075"/>
        <v>0</v>
      </c>
      <c r="DQ119" s="110">
        <f t="shared" si="1076"/>
        <v>0</v>
      </c>
      <c r="DT119" s="358"/>
      <c r="DU119" s="358"/>
      <c r="DV119" s="359"/>
      <c r="DW119" s="339"/>
      <c r="DX119" s="360"/>
      <c r="DY119" s="361"/>
      <c r="DZ119" s="362"/>
      <c r="EA119" s="338"/>
      <c r="EB119" s="335">
        <f t="shared" si="1077"/>
        <v>0</v>
      </c>
      <c r="EC119" s="108">
        <f>IFERROR(IF(EXACT(VLOOKUP(DU119,OFERTA_0,2,FALSE),DV119),1,0),0)</f>
        <v>0</v>
      </c>
      <c r="ED119" s="108">
        <f>IFERROR(IF(EXACT(VLOOKUP(DU119,OFERTA_0,3,FALSE),DW119),1,0),0)</f>
        <v>0</v>
      </c>
      <c r="EE119" s="108">
        <f>IFERROR(IF(EXACT(VLOOKUP(DU119,OFERTA_0,4,FALSE),DX119),1,0),0)</f>
        <v>0</v>
      </c>
      <c r="EF119" s="108">
        <f t="shared" si="1078"/>
        <v>0</v>
      </c>
      <c r="EG119" s="108">
        <f t="shared" si="1078"/>
        <v>0</v>
      </c>
      <c r="EH119" s="108">
        <f t="shared" si="1079"/>
        <v>0</v>
      </c>
      <c r="EI119" s="109">
        <f t="shared" si="1080"/>
        <v>0</v>
      </c>
      <c r="EJ119" s="110">
        <f t="shared" si="1081"/>
        <v>0</v>
      </c>
      <c r="EM119" s="358"/>
      <c r="EN119" s="358"/>
      <c r="EO119" s="359"/>
      <c r="EP119" s="339"/>
      <c r="EQ119" s="360"/>
      <c r="ER119" s="361"/>
      <c r="ES119" s="362"/>
      <c r="ET119" s="338"/>
      <c r="EU119" s="335">
        <f t="shared" si="1082"/>
        <v>0</v>
      </c>
      <c r="EV119" s="108">
        <f>IFERROR(IF(EXACT(VLOOKUP(EN119,OFERTA_0,2,FALSE),EO119),1,0),0)</f>
        <v>0</v>
      </c>
      <c r="EW119" s="108">
        <f>IFERROR(IF(EXACT(VLOOKUP(EN119,OFERTA_0,3,FALSE),EP119),1,0),0)</f>
        <v>0</v>
      </c>
      <c r="EX119" s="108">
        <f>IFERROR(IF(EXACT(VLOOKUP(EN119,OFERTA_0,4,FALSE),EQ119),1,0),0)</f>
        <v>0</v>
      </c>
      <c r="EY119" s="108">
        <f t="shared" si="1083"/>
        <v>0</v>
      </c>
      <c r="EZ119" s="108">
        <f t="shared" si="1083"/>
        <v>0</v>
      </c>
      <c r="FA119" s="108">
        <f t="shared" si="1084"/>
        <v>0</v>
      </c>
      <c r="FB119" s="109">
        <f t="shared" si="1085"/>
        <v>0</v>
      </c>
      <c r="FC119" s="110">
        <f t="shared" si="1086"/>
        <v>0</v>
      </c>
      <c r="FF119" s="358"/>
      <c r="FG119" s="358"/>
      <c r="FH119" s="359"/>
      <c r="FI119" s="339"/>
      <c r="FJ119" s="360"/>
      <c r="FK119" s="361"/>
      <c r="FL119" s="362"/>
      <c r="FM119" s="338"/>
      <c r="FN119" s="335">
        <f t="shared" si="1087"/>
        <v>0</v>
      </c>
      <c r="FO119" s="108">
        <f>IFERROR(IF(EXACT(VLOOKUP(FG119,OFERTA_0,2,FALSE),FH119),1,0),0)</f>
        <v>0</v>
      </c>
      <c r="FP119" s="108">
        <f>IFERROR(IF(EXACT(VLOOKUP(FG119,OFERTA_0,3,FALSE),FI119),1,0),0)</f>
        <v>0</v>
      </c>
      <c r="FQ119" s="108">
        <f>IFERROR(IF(EXACT(VLOOKUP(FG119,OFERTA_0,4,FALSE),FJ119),1,0),0)</f>
        <v>0</v>
      </c>
      <c r="FR119" s="108">
        <f t="shared" si="1088"/>
        <v>0</v>
      </c>
      <c r="FS119" s="108">
        <f t="shared" si="1088"/>
        <v>0</v>
      </c>
      <c r="FT119" s="108">
        <f t="shared" si="1089"/>
        <v>0</v>
      </c>
      <c r="FU119" s="109">
        <f t="shared" si="1090"/>
        <v>0</v>
      </c>
      <c r="FV119" s="110">
        <f t="shared" si="1091"/>
        <v>0</v>
      </c>
      <c r="FY119" s="358"/>
      <c r="FZ119" s="358"/>
      <c r="GA119" s="359"/>
      <c r="GB119" s="339"/>
      <c r="GC119" s="360"/>
      <c r="GD119" s="361"/>
      <c r="GE119" s="362"/>
      <c r="GF119" s="338"/>
      <c r="GG119" s="335">
        <f t="shared" si="1092"/>
        <v>0</v>
      </c>
      <c r="GH119" s="108">
        <f>IFERROR(IF(EXACT(VLOOKUP(FZ119,OFERTA_0,2,FALSE),GA119),1,0),0)</f>
        <v>0</v>
      </c>
      <c r="GI119" s="108">
        <f>IFERROR(IF(EXACT(VLOOKUP(FZ119,OFERTA_0,3,FALSE),GB119),1,0),0)</f>
        <v>0</v>
      </c>
      <c r="GJ119" s="108">
        <f>IFERROR(IF(EXACT(VLOOKUP(FZ119,OFERTA_0,4,FALSE),GC119),1,0),0)</f>
        <v>0</v>
      </c>
      <c r="GK119" s="108">
        <f t="shared" si="1093"/>
        <v>0</v>
      </c>
      <c r="GL119" s="108">
        <f t="shared" si="1093"/>
        <v>0</v>
      </c>
      <c r="GM119" s="108">
        <f t="shared" si="1094"/>
        <v>0</v>
      </c>
      <c r="GN119" s="109">
        <f t="shared" si="1095"/>
        <v>0</v>
      </c>
      <c r="GO119" s="110">
        <f t="shared" si="1096"/>
        <v>0</v>
      </c>
      <c r="GR119" s="358"/>
      <c r="GS119" s="358"/>
      <c r="GT119" s="359"/>
      <c r="GU119" s="339"/>
      <c r="GV119" s="360"/>
      <c r="GW119" s="361"/>
      <c r="GX119" s="362"/>
      <c r="GY119" s="338"/>
      <c r="GZ119" s="335">
        <f t="shared" si="1097"/>
        <v>0</v>
      </c>
      <c r="HA119" s="108">
        <f>IFERROR(IF(EXACT(VLOOKUP(GS119,OFERTA_0,2,FALSE),GT119),1,0),0)</f>
        <v>0</v>
      </c>
      <c r="HB119" s="108">
        <f>IFERROR(IF(EXACT(VLOOKUP(GS119,OFERTA_0,3,FALSE),GU119),1,0),0)</f>
        <v>0</v>
      </c>
      <c r="HC119" s="108">
        <f>IFERROR(IF(EXACT(VLOOKUP(GS119,OFERTA_0,4,FALSE),GV119),1,0),0)</f>
        <v>0</v>
      </c>
      <c r="HD119" s="108">
        <f t="shared" si="1098"/>
        <v>0</v>
      </c>
      <c r="HE119" s="108">
        <f t="shared" si="1098"/>
        <v>0</v>
      </c>
      <c r="HF119" s="108">
        <f t="shared" si="1099"/>
        <v>0</v>
      </c>
      <c r="HG119" s="109">
        <f t="shared" si="1100"/>
        <v>0</v>
      </c>
      <c r="HH119" s="110">
        <f t="shared" si="1101"/>
        <v>0</v>
      </c>
      <c r="HK119" s="358"/>
      <c r="HL119" s="358"/>
      <c r="HM119" s="359"/>
      <c r="HN119" s="339"/>
      <c r="HO119" s="360"/>
      <c r="HP119" s="361"/>
      <c r="HQ119" s="362"/>
      <c r="HR119" s="338"/>
      <c r="HS119" s="335">
        <f t="shared" si="1102"/>
        <v>0</v>
      </c>
      <c r="HT119" s="108">
        <f>IFERROR(IF(EXACT(VLOOKUP(HL119,OFERTA_0,2,FALSE),HM119),1,0),0)</f>
        <v>0</v>
      </c>
      <c r="HU119" s="108">
        <f>IFERROR(IF(EXACT(VLOOKUP(HL119,OFERTA_0,3,FALSE),HN119),1,0),0)</f>
        <v>0</v>
      </c>
      <c r="HV119" s="108">
        <f>IFERROR(IF(EXACT(VLOOKUP(HL119,OFERTA_0,4,FALSE),HO119),1,0),0)</f>
        <v>0</v>
      </c>
      <c r="HW119" s="108">
        <f t="shared" si="1103"/>
        <v>0</v>
      </c>
      <c r="HX119" s="108">
        <f t="shared" si="1103"/>
        <v>0</v>
      </c>
      <c r="HY119" s="108">
        <f t="shared" si="1104"/>
        <v>0</v>
      </c>
      <c r="HZ119" s="109">
        <f t="shared" si="1105"/>
        <v>0</v>
      </c>
      <c r="IA119" s="110">
        <f t="shared" si="1106"/>
        <v>0</v>
      </c>
      <c r="ID119" s="358"/>
      <c r="IE119" s="358"/>
      <c r="IF119" s="359"/>
      <c r="IG119" s="339"/>
      <c r="IH119" s="360"/>
      <c r="II119" s="361"/>
      <c r="IJ119" s="362"/>
      <c r="IK119" s="338"/>
      <c r="IL119" s="335">
        <f t="shared" si="1107"/>
        <v>0</v>
      </c>
      <c r="IM119" s="108">
        <f>IFERROR(IF(EXACT(VLOOKUP(IE119,OFERTA_0,2,FALSE),IF119),1,0),0)</f>
        <v>0</v>
      </c>
      <c r="IN119" s="108">
        <f>IFERROR(IF(EXACT(VLOOKUP(IE119,OFERTA_0,3,FALSE),IG119),1,0),0)</f>
        <v>0</v>
      </c>
      <c r="IO119" s="108">
        <f>IFERROR(IF(EXACT(VLOOKUP(IE119,OFERTA_0,4,FALSE),IH119),1,0),0)</f>
        <v>0</v>
      </c>
      <c r="IP119" s="108">
        <f t="shared" si="1108"/>
        <v>0</v>
      </c>
      <c r="IQ119" s="108">
        <f t="shared" si="1108"/>
        <v>0</v>
      </c>
      <c r="IR119" s="108">
        <f t="shared" si="1109"/>
        <v>0</v>
      </c>
      <c r="IS119" s="109">
        <f t="shared" si="1110"/>
        <v>0</v>
      </c>
      <c r="IT119" s="110">
        <f t="shared" si="1111"/>
        <v>0</v>
      </c>
      <c r="IV119" s="358"/>
      <c r="IW119" s="358"/>
      <c r="IX119" s="359"/>
      <c r="IY119" s="339"/>
      <c r="IZ119" s="360"/>
      <c r="JA119" s="361"/>
      <c r="JB119" s="362"/>
      <c r="JC119" s="338"/>
      <c r="JD119" s="338"/>
      <c r="JE119" s="335">
        <f t="shared" si="1112"/>
        <v>0</v>
      </c>
      <c r="JF119" s="108">
        <f>IFERROR(IF(EXACT(VLOOKUP(IX119,OFERTA_0,2,FALSE),IY119),1,0),0)</f>
        <v>0</v>
      </c>
      <c r="JG119" s="108">
        <f>IFERROR(IF(EXACT(VLOOKUP(IX119,OFERTA_0,3,FALSE),IZ119),1,0),0)</f>
        <v>0</v>
      </c>
      <c r="JH119" s="108">
        <f>IFERROR(IF(EXACT(VLOOKUP(IX119,OFERTA_0,4,FALSE),JA119),1,0),0)</f>
        <v>0</v>
      </c>
      <c r="JI119" s="108">
        <f t="shared" si="1113"/>
        <v>0</v>
      </c>
      <c r="JJ119" s="108">
        <f t="shared" si="1113"/>
        <v>0</v>
      </c>
      <c r="JK119" s="108">
        <f t="shared" si="1114"/>
        <v>0</v>
      </c>
      <c r="JL119" s="109">
        <f t="shared" si="1115"/>
        <v>0</v>
      </c>
      <c r="JM119" s="110">
        <f t="shared" si="1116"/>
        <v>0</v>
      </c>
    </row>
    <row r="120" spans="2:273" hidden="1" x14ac:dyDescent="0.25">
      <c r="B120" s="358"/>
      <c r="C120" s="358"/>
      <c r="D120" s="359"/>
      <c r="E120" s="339"/>
      <c r="F120" s="439"/>
      <c r="G120" s="361"/>
      <c r="H120" s="361"/>
      <c r="I120" s="361"/>
      <c r="J120" s="362"/>
      <c r="K120" s="338"/>
      <c r="N120" s="358"/>
      <c r="O120" s="358"/>
      <c r="P120" s="359"/>
      <c r="Q120" s="339"/>
      <c r="R120" s="439"/>
      <c r="S120" s="361"/>
      <c r="T120" s="361"/>
      <c r="U120" s="361"/>
      <c r="V120" s="362"/>
      <c r="W120" s="338"/>
      <c r="X120" s="335">
        <f t="shared" si="1052"/>
        <v>0</v>
      </c>
      <c r="Y120" s="335"/>
      <c r="Z120" s="335"/>
      <c r="AA120" s="108">
        <f>IFERROR(IF(EXACT(VLOOKUP(O120,OFERTA_0,2,FALSE),P120),1,0),0)</f>
        <v>0</v>
      </c>
      <c r="AB120" s="108"/>
      <c r="AC120" s="108">
        <f>IFERROR(IF(EXACT(VLOOKUP(O120,OFERTA_0,3,FALSE),Q120),1,0),0)</f>
        <v>0</v>
      </c>
      <c r="AD120" s="108">
        <f>IFERROR(IF(EXACT(VLOOKUP(O120,OFERTA_0,4,FALSE),R120),1,0),0)</f>
        <v>0</v>
      </c>
      <c r="AE120" s="108">
        <f>IFERROR(IF(S120&lt;=0,0,1),0)</f>
        <v>0</v>
      </c>
      <c r="AF120" s="108">
        <f t="shared" si="1053"/>
        <v>0</v>
      </c>
      <c r="AG120" s="108">
        <f t="shared" si="1054"/>
        <v>0</v>
      </c>
      <c r="AH120" s="109">
        <f t="shared" si="1055"/>
        <v>0</v>
      </c>
      <c r="AI120" s="110">
        <f t="shared" si="1056"/>
        <v>0</v>
      </c>
      <c r="AL120" s="358"/>
      <c r="AM120" s="358"/>
      <c r="AN120" s="359"/>
      <c r="AO120" s="339"/>
      <c r="AP120" s="439"/>
      <c r="AQ120" s="361"/>
      <c r="AR120" s="361"/>
      <c r="AS120" s="361"/>
      <c r="AT120" s="362"/>
      <c r="AU120" s="338"/>
      <c r="AV120" s="335">
        <f t="shared" si="1057"/>
        <v>0</v>
      </c>
      <c r="AW120" s="335"/>
      <c r="AX120" s="335"/>
      <c r="AY120" s="335"/>
      <c r="AZ120" s="108">
        <f>IFERROR(IF(EXACT(VLOOKUP(AM120,OFERTA_0,2,FALSE),AN120),1,0),0)</f>
        <v>0</v>
      </c>
      <c r="BA120" s="108">
        <f>IFERROR(IF(EXACT(VLOOKUP(AM120,OFERTA_0,3,FALSE),AO120),1,0),0)</f>
        <v>0</v>
      </c>
      <c r="BB120" s="108">
        <f>IFERROR(IF(EXACT(VLOOKUP(AM120,OFERTA_0,4,FALSE),AP120),1,0),0)</f>
        <v>0</v>
      </c>
      <c r="BC120" s="108">
        <f>IFERROR(IF(AQ120&lt;=0,0,1),0)</f>
        <v>0</v>
      </c>
      <c r="BD120" s="108">
        <f t="shared" si="1058"/>
        <v>0</v>
      </c>
      <c r="BE120" s="108">
        <f t="shared" si="1059"/>
        <v>0</v>
      </c>
      <c r="BF120" s="109">
        <f t="shared" si="1060"/>
        <v>0</v>
      </c>
      <c r="BG120" s="110">
        <f t="shared" si="1061"/>
        <v>0</v>
      </c>
      <c r="BJ120" s="358"/>
      <c r="BK120" s="358"/>
      <c r="BL120" s="359"/>
      <c r="BM120" s="339"/>
      <c r="BN120" s="439"/>
      <c r="BO120" s="368"/>
      <c r="BP120" s="368"/>
      <c r="BQ120" s="368"/>
      <c r="BR120" s="369"/>
      <c r="BS120" s="338"/>
      <c r="BT120" s="335">
        <f t="shared" si="1062"/>
        <v>0</v>
      </c>
      <c r="BU120" s="335"/>
      <c r="BV120" s="335"/>
      <c r="BW120" s="335"/>
      <c r="BX120" s="108">
        <f>IFERROR(IF(EXACT(VLOOKUP(BK120,OFERTA_0,2,FALSE),BL120),1,0),0)</f>
        <v>0</v>
      </c>
      <c r="BY120" s="108">
        <f>IFERROR(IF(EXACT(VLOOKUP(BK120,OFERTA_0,3,FALSE),BM120),1,0),0)</f>
        <v>0</v>
      </c>
      <c r="BZ120" s="108">
        <f>IFERROR(IF(EXACT(VLOOKUP(BK120,OFERTA_0,4,FALSE),BN120),1,0),0)</f>
        <v>0</v>
      </c>
      <c r="CA120" s="108">
        <f>IFERROR(IF(BO120&lt;=0,0,1),0)</f>
        <v>0</v>
      </c>
      <c r="CB120" s="108">
        <f t="shared" si="1063"/>
        <v>0</v>
      </c>
      <c r="CC120" s="108">
        <f t="shared" si="1064"/>
        <v>0</v>
      </c>
      <c r="CD120" s="109">
        <f t="shared" si="1065"/>
        <v>0</v>
      </c>
      <c r="CE120" s="110">
        <f t="shared" si="1066"/>
        <v>0</v>
      </c>
      <c r="CH120" s="358"/>
      <c r="CI120" s="358"/>
      <c r="CJ120" s="359"/>
      <c r="CK120" s="339"/>
      <c r="CL120" s="360"/>
      <c r="CM120" s="361"/>
      <c r="CN120" s="362"/>
      <c r="CO120" s="338"/>
      <c r="CP120" s="335">
        <f t="shared" si="1067"/>
        <v>0</v>
      </c>
      <c r="CQ120" s="108">
        <f>IFERROR(IF(EXACT(VLOOKUP(CI120,OFERTA_0,2,FALSE),CJ120),1,0),0)</f>
        <v>0</v>
      </c>
      <c r="CR120" s="108">
        <f>IFERROR(IF(EXACT(VLOOKUP(CI120,OFERTA_0,3,FALSE),CK120),1,0),0)</f>
        <v>0</v>
      </c>
      <c r="CS120" s="108">
        <f>IFERROR(IF(EXACT(VLOOKUP(CI120,OFERTA_0,4,FALSE),CL120),1,0),0)</f>
        <v>0</v>
      </c>
      <c r="CT120" s="108">
        <f t="shared" si="1068"/>
        <v>0</v>
      </c>
      <c r="CU120" s="108">
        <f t="shared" si="1068"/>
        <v>0</v>
      </c>
      <c r="CV120" s="108">
        <f t="shared" si="1069"/>
        <v>0</v>
      </c>
      <c r="CW120" s="109">
        <f t="shared" si="1070"/>
        <v>0</v>
      </c>
      <c r="CX120" s="110">
        <f t="shared" si="1071"/>
        <v>0</v>
      </c>
      <c r="DA120" s="358"/>
      <c r="DB120" s="358"/>
      <c r="DC120" s="359"/>
      <c r="DD120" s="339"/>
      <c r="DE120" s="360"/>
      <c r="DF120" s="361"/>
      <c r="DG120" s="362"/>
      <c r="DH120" s="338"/>
      <c r="DI120" s="335">
        <f t="shared" si="1072"/>
        <v>0</v>
      </c>
      <c r="DJ120" s="108">
        <f>IFERROR(IF(EXACT(VLOOKUP(DB120,OFERTA_0,2,FALSE),DC120),1,0),0)</f>
        <v>0</v>
      </c>
      <c r="DK120" s="108">
        <f>IFERROR(IF(EXACT(VLOOKUP(DB120,OFERTA_0,3,FALSE),DD120),1,0),0)</f>
        <v>0</v>
      </c>
      <c r="DL120" s="108">
        <f>IFERROR(IF(EXACT(VLOOKUP(DB120,OFERTA_0,4,FALSE),DE120),1,0),0)</f>
        <v>0</v>
      </c>
      <c r="DM120" s="108">
        <f t="shared" si="1073"/>
        <v>0</v>
      </c>
      <c r="DN120" s="108">
        <f t="shared" si="1073"/>
        <v>0</v>
      </c>
      <c r="DO120" s="108">
        <f t="shared" si="1074"/>
        <v>0</v>
      </c>
      <c r="DP120" s="109">
        <f t="shared" si="1075"/>
        <v>0</v>
      </c>
      <c r="DQ120" s="110">
        <f t="shared" si="1076"/>
        <v>0</v>
      </c>
      <c r="DT120" s="358"/>
      <c r="DU120" s="358"/>
      <c r="DV120" s="359"/>
      <c r="DW120" s="339"/>
      <c r="DX120" s="360"/>
      <c r="DY120" s="361"/>
      <c r="DZ120" s="362"/>
      <c r="EA120" s="338"/>
      <c r="EB120" s="335">
        <f t="shared" si="1077"/>
        <v>0</v>
      </c>
      <c r="EC120" s="108">
        <f>IFERROR(IF(EXACT(VLOOKUP(DU120,OFERTA_0,2,FALSE),DV120),1,0),0)</f>
        <v>0</v>
      </c>
      <c r="ED120" s="108">
        <f>IFERROR(IF(EXACT(VLOOKUP(DU120,OFERTA_0,3,FALSE),DW120),1,0),0)</f>
        <v>0</v>
      </c>
      <c r="EE120" s="108">
        <f>IFERROR(IF(EXACT(VLOOKUP(DU120,OFERTA_0,4,FALSE),DX120),1,0),0)</f>
        <v>0</v>
      </c>
      <c r="EF120" s="108">
        <f t="shared" si="1078"/>
        <v>0</v>
      </c>
      <c r="EG120" s="108">
        <f t="shared" si="1078"/>
        <v>0</v>
      </c>
      <c r="EH120" s="108">
        <f t="shared" si="1079"/>
        <v>0</v>
      </c>
      <c r="EI120" s="109">
        <f t="shared" si="1080"/>
        <v>0</v>
      </c>
      <c r="EJ120" s="110">
        <f t="shared" si="1081"/>
        <v>0</v>
      </c>
      <c r="EM120" s="358"/>
      <c r="EN120" s="358"/>
      <c r="EO120" s="359"/>
      <c r="EP120" s="339"/>
      <c r="EQ120" s="360"/>
      <c r="ER120" s="361"/>
      <c r="ES120" s="362"/>
      <c r="ET120" s="338"/>
      <c r="EU120" s="335">
        <f t="shared" si="1082"/>
        <v>0</v>
      </c>
      <c r="EV120" s="108">
        <f>IFERROR(IF(EXACT(VLOOKUP(EN120,OFERTA_0,2,FALSE),EO120),1,0),0)</f>
        <v>0</v>
      </c>
      <c r="EW120" s="108">
        <f>IFERROR(IF(EXACT(VLOOKUP(EN120,OFERTA_0,3,FALSE),EP120),1,0),0)</f>
        <v>0</v>
      </c>
      <c r="EX120" s="108">
        <f>IFERROR(IF(EXACT(VLOOKUP(EN120,OFERTA_0,4,FALSE),EQ120),1,0),0)</f>
        <v>0</v>
      </c>
      <c r="EY120" s="108">
        <f t="shared" si="1083"/>
        <v>0</v>
      </c>
      <c r="EZ120" s="108">
        <f t="shared" si="1083"/>
        <v>0</v>
      </c>
      <c r="FA120" s="108">
        <f t="shared" si="1084"/>
        <v>0</v>
      </c>
      <c r="FB120" s="109">
        <f t="shared" si="1085"/>
        <v>0</v>
      </c>
      <c r="FC120" s="110">
        <f t="shared" si="1086"/>
        <v>0</v>
      </c>
      <c r="FF120" s="358"/>
      <c r="FG120" s="358"/>
      <c r="FH120" s="359"/>
      <c r="FI120" s="339"/>
      <c r="FJ120" s="360"/>
      <c r="FK120" s="361"/>
      <c r="FL120" s="362"/>
      <c r="FM120" s="338"/>
      <c r="FN120" s="335">
        <f t="shared" si="1087"/>
        <v>0</v>
      </c>
      <c r="FO120" s="108">
        <f>IFERROR(IF(EXACT(VLOOKUP(FG120,OFERTA_0,2,FALSE),FH120),1,0),0)</f>
        <v>0</v>
      </c>
      <c r="FP120" s="108">
        <f>IFERROR(IF(EXACT(VLOOKUP(FG120,OFERTA_0,3,FALSE),FI120),1,0),0)</f>
        <v>0</v>
      </c>
      <c r="FQ120" s="108">
        <f>IFERROR(IF(EXACT(VLOOKUP(FG120,OFERTA_0,4,FALSE),FJ120),1,0),0)</f>
        <v>0</v>
      </c>
      <c r="FR120" s="108">
        <f t="shared" si="1088"/>
        <v>0</v>
      </c>
      <c r="FS120" s="108">
        <f t="shared" si="1088"/>
        <v>0</v>
      </c>
      <c r="FT120" s="108">
        <f t="shared" si="1089"/>
        <v>0</v>
      </c>
      <c r="FU120" s="109">
        <f t="shared" si="1090"/>
        <v>0</v>
      </c>
      <c r="FV120" s="110">
        <f t="shared" si="1091"/>
        <v>0</v>
      </c>
      <c r="FY120" s="358"/>
      <c r="FZ120" s="358"/>
      <c r="GA120" s="359"/>
      <c r="GB120" s="339"/>
      <c r="GC120" s="360"/>
      <c r="GD120" s="361"/>
      <c r="GE120" s="362"/>
      <c r="GF120" s="338"/>
      <c r="GG120" s="335">
        <f t="shared" si="1092"/>
        <v>0</v>
      </c>
      <c r="GH120" s="108">
        <f>IFERROR(IF(EXACT(VLOOKUP(FZ120,OFERTA_0,2,FALSE),GA120),1,0),0)</f>
        <v>0</v>
      </c>
      <c r="GI120" s="108">
        <f>IFERROR(IF(EXACT(VLOOKUP(FZ120,OFERTA_0,3,FALSE),GB120),1,0),0)</f>
        <v>0</v>
      </c>
      <c r="GJ120" s="108">
        <f>IFERROR(IF(EXACT(VLOOKUP(FZ120,OFERTA_0,4,FALSE),GC120),1,0),0)</f>
        <v>0</v>
      </c>
      <c r="GK120" s="108">
        <f t="shared" si="1093"/>
        <v>0</v>
      </c>
      <c r="GL120" s="108">
        <f t="shared" si="1093"/>
        <v>0</v>
      </c>
      <c r="GM120" s="108">
        <f t="shared" si="1094"/>
        <v>0</v>
      </c>
      <c r="GN120" s="109">
        <f t="shared" si="1095"/>
        <v>0</v>
      </c>
      <c r="GO120" s="110">
        <f t="shared" si="1096"/>
        <v>0</v>
      </c>
      <c r="GR120" s="358"/>
      <c r="GS120" s="358"/>
      <c r="GT120" s="359"/>
      <c r="GU120" s="339"/>
      <c r="GV120" s="360"/>
      <c r="GW120" s="361"/>
      <c r="GX120" s="362"/>
      <c r="GY120" s="338"/>
      <c r="GZ120" s="335">
        <f t="shared" si="1097"/>
        <v>0</v>
      </c>
      <c r="HA120" s="108">
        <f>IFERROR(IF(EXACT(VLOOKUP(GS120,OFERTA_0,2,FALSE),GT120),1,0),0)</f>
        <v>0</v>
      </c>
      <c r="HB120" s="108">
        <f>IFERROR(IF(EXACT(VLOOKUP(GS120,OFERTA_0,3,FALSE),GU120),1,0),0)</f>
        <v>0</v>
      </c>
      <c r="HC120" s="108">
        <f>IFERROR(IF(EXACT(VLOOKUP(GS120,OFERTA_0,4,FALSE),GV120),1,0),0)</f>
        <v>0</v>
      </c>
      <c r="HD120" s="108">
        <f t="shared" si="1098"/>
        <v>0</v>
      </c>
      <c r="HE120" s="108">
        <f t="shared" si="1098"/>
        <v>0</v>
      </c>
      <c r="HF120" s="108">
        <f t="shared" si="1099"/>
        <v>0</v>
      </c>
      <c r="HG120" s="109">
        <f t="shared" si="1100"/>
        <v>0</v>
      </c>
      <c r="HH120" s="110">
        <f t="shared" si="1101"/>
        <v>0</v>
      </c>
      <c r="HK120" s="358"/>
      <c r="HL120" s="358"/>
      <c r="HM120" s="359"/>
      <c r="HN120" s="339"/>
      <c r="HO120" s="360"/>
      <c r="HP120" s="361"/>
      <c r="HQ120" s="362"/>
      <c r="HR120" s="338"/>
      <c r="HS120" s="335">
        <f t="shared" si="1102"/>
        <v>0</v>
      </c>
      <c r="HT120" s="108">
        <f>IFERROR(IF(EXACT(VLOOKUP(HL120,OFERTA_0,2,FALSE),HM120),1,0),0)</f>
        <v>0</v>
      </c>
      <c r="HU120" s="108">
        <f>IFERROR(IF(EXACT(VLOOKUP(HL120,OFERTA_0,3,FALSE),HN120),1,0),0)</f>
        <v>0</v>
      </c>
      <c r="HV120" s="108">
        <f>IFERROR(IF(EXACT(VLOOKUP(HL120,OFERTA_0,4,FALSE),HO120),1,0),0)</f>
        <v>0</v>
      </c>
      <c r="HW120" s="108">
        <f t="shared" si="1103"/>
        <v>0</v>
      </c>
      <c r="HX120" s="108">
        <f t="shared" si="1103"/>
        <v>0</v>
      </c>
      <c r="HY120" s="108">
        <f t="shared" si="1104"/>
        <v>0</v>
      </c>
      <c r="HZ120" s="109">
        <f t="shared" si="1105"/>
        <v>0</v>
      </c>
      <c r="IA120" s="110">
        <f t="shared" si="1106"/>
        <v>0</v>
      </c>
      <c r="ID120" s="358"/>
      <c r="IE120" s="358"/>
      <c r="IF120" s="359"/>
      <c r="IG120" s="339"/>
      <c r="IH120" s="360"/>
      <c r="II120" s="361"/>
      <c r="IJ120" s="362"/>
      <c r="IK120" s="338"/>
      <c r="IL120" s="335">
        <f t="shared" si="1107"/>
        <v>0</v>
      </c>
      <c r="IM120" s="108">
        <f>IFERROR(IF(EXACT(VLOOKUP(IE120,OFERTA_0,2,FALSE),IF120),1,0),0)</f>
        <v>0</v>
      </c>
      <c r="IN120" s="108">
        <f>IFERROR(IF(EXACT(VLOOKUP(IE120,OFERTA_0,3,FALSE),IG120),1,0),0)</f>
        <v>0</v>
      </c>
      <c r="IO120" s="108">
        <f>IFERROR(IF(EXACT(VLOOKUP(IE120,OFERTA_0,4,FALSE),IH120),1,0),0)</f>
        <v>0</v>
      </c>
      <c r="IP120" s="108">
        <f t="shared" si="1108"/>
        <v>0</v>
      </c>
      <c r="IQ120" s="108">
        <f t="shared" si="1108"/>
        <v>0</v>
      </c>
      <c r="IR120" s="108">
        <f t="shared" si="1109"/>
        <v>0</v>
      </c>
      <c r="IS120" s="109">
        <f t="shared" si="1110"/>
        <v>0</v>
      </c>
      <c r="IT120" s="110">
        <f t="shared" si="1111"/>
        <v>0</v>
      </c>
      <c r="IV120" s="358"/>
      <c r="IW120" s="358"/>
      <c r="IX120" s="359"/>
      <c r="IY120" s="339"/>
      <c r="IZ120" s="360"/>
      <c r="JA120" s="361"/>
      <c r="JB120" s="362"/>
      <c r="JC120" s="338"/>
      <c r="JD120" s="338"/>
      <c r="JE120" s="335">
        <f t="shared" si="1112"/>
        <v>0</v>
      </c>
      <c r="JF120" s="108">
        <f>IFERROR(IF(EXACT(VLOOKUP(IX120,OFERTA_0,2,FALSE),IY120),1,0),0)</f>
        <v>0</v>
      </c>
      <c r="JG120" s="108">
        <f>IFERROR(IF(EXACT(VLOOKUP(IX120,OFERTA_0,3,FALSE),IZ120),1,0),0)</f>
        <v>0</v>
      </c>
      <c r="JH120" s="108">
        <f>IFERROR(IF(EXACT(VLOOKUP(IX120,OFERTA_0,4,FALSE),JA120),1,0),0)</f>
        <v>0</v>
      </c>
      <c r="JI120" s="108">
        <f t="shared" si="1113"/>
        <v>0</v>
      </c>
      <c r="JJ120" s="108">
        <f t="shared" si="1113"/>
        <v>0</v>
      </c>
      <c r="JK120" s="108">
        <f t="shared" si="1114"/>
        <v>0</v>
      </c>
      <c r="JL120" s="109">
        <f t="shared" si="1115"/>
        <v>0</v>
      </c>
      <c r="JM120" s="110">
        <f t="shared" si="1116"/>
        <v>0</v>
      </c>
    </row>
    <row r="121" spans="2:273" ht="16.5" hidden="1" x14ac:dyDescent="0.25">
      <c r="B121" s="340"/>
      <c r="C121" s="340"/>
      <c r="D121" s="348"/>
      <c r="E121" s="349"/>
      <c r="F121" s="441"/>
      <c r="G121" s="351"/>
      <c r="H121" s="351"/>
      <c r="I121" s="351"/>
      <c r="J121" s="352"/>
      <c r="K121" s="342"/>
      <c r="N121" s="340"/>
      <c r="O121" s="340"/>
      <c r="P121" s="348"/>
      <c r="Q121" s="349"/>
      <c r="R121" s="441"/>
      <c r="S121" s="351"/>
      <c r="T121" s="351"/>
      <c r="U121" s="351"/>
      <c r="V121" s="352"/>
      <c r="W121" s="342"/>
      <c r="X121" s="691"/>
      <c r="Y121" s="691"/>
      <c r="Z121" s="691"/>
      <c r="AA121" s="691"/>
      <c r="AB121" s="691"/>
      <c r="AC121" s="691"/>
      <c r="AD121" s="691"/>
      <c r="AE121" s="691"/>
      <c r="AF121" s="691"/>
      <c r="AG121" s="691"/>
      <c r="AH121" s="691"/>
      <c r="AI121" s="692"/>
      <c r="AL121" s="340"/>
      <c r="AM121" s="340"/>
      <c r="AN121" s="348"/>
      <c r="AO121" s="349"/>
      <c r="AP121" s="441"/>
      <c r="AQ121" s="351"/>
      <c r="AR121" s="351"/>
      <c r="AS121" s="351"/>
      <c r="AT121" s="352"/>
      <c r="AU121" s="342"/>
      <c r="AV121" s="691"/>
      <c r="AW121" s="691"/>
      <c r="AX121" s="691"/>
      <c r="AY121" s="691"/>
      <c r="AZ121" s="691"/>
      <c r="BA121" s="691"/>
      <c r="BB121" s="691"/>
      <c r="BC121" s="691"/>
      <c r="BD121" s="691"/>
      <c r="BE121" s="691"/>
      <c r="BF121" s="691"/>
      <c r="BG121" s="692"/>
      <c r="BJ121" s="340"/>
      <c r="BK121" s="340"/>
      <c r="BL121" s="348"/>
      <c r="BM121" s="349"/>
      <c r="BN121" s="441"/>
      <c r="BO121" s="370"/>
      <c r="BP121" s="370"/>
      <c r="BQ121" s="370"/>
      <c r="BR121" s="371"/>
      <c r="BS121" s="342"/>
      <c r="BT121" s="691"/>
      <c r="BU121" s="691"/>
      <c r="BV121" s="691"/>
      <c r="BW121" s="691"/>
      <c r="BX121" s="691"/>
      <c r="BY121" s="691"/>
      <c r="BZ121" s="691"/>
      <c r="CA121" s="691"/>
      <c r="CB121" s="691"/>
      <c r="CC121" s="691"/>
      <c r="CD121" s="691"/>
      <c r="CE121" s="692"/>
      <c r="CH121" s="340"/>
      <c r="CI121" s="340"/>
      <c r="CJ121" s="348"/>
      <c r="CK121" s="349"/>
      <c r="CL121" s="350"/>
      <c r="CM121" s="351"/>
      <c r="CN121" s="352"/>
      <c r="CO121" s="342"/>
      <c r="CP121" s="691"/>
      <c r="CQ121" s="691"/>
      <c r="CR121" s="691"/>
      <c r="CS121" s="691"/>
      <c r="CT121" s="691"/>
      <c r="CU121" s="691"/>
      <c r="CV121" s="691"/>
      <c r="CW121" s="691"/>
      <c r="CX121" s="692"/>
      <c r="DA121" s="340"/>
      <c r="DB121" s="340"/>
      <c r="DC121" s="348"/>
      <c r="DD121" s="349"/>
      <c r="DE121" s="350"/>
      <c r="DF121" s="351"/>
      <c r="DG121" s="352"/>
      <c r="DH121" s="342"/>
      <c r="DI121" s="691"/>
      <c r="DJ121" s="691"/>
      <c r="DK121" s="691"/>
      <c r="DL121" s="691"/>
      <c r="DM121" s="691"/>
      <c r="DN121" s="691"/>
      <c r="DO121" s="691"/>
      <c r="DP121" s="691"/>
      <c r="DQ121" s="692"/>
      <c r="DT121" s="340"/>
      <c r="DU121" s="340"/>
      <c r="DV121" s="348"/>
      <c r="DW121" s="349"/>
      <c r="DX121" s="350"/>
      <c r="DY121" s="351"/>
      <c r="DZ121" s="352"/>
      <c r="EA121" s="342"/>
      <c r="EB121" s="691"/>
      <c r="EC121" s="691"/>
      <c r="ED121" s="691"/>
      <c r="EE121" s="691"/>
      <c r="EF121" s="691"/>
      <c r="EG121" s="691"/>
      <c r="EH121" s="691"/>
      <c r="EI121" s="691"/>
      <c r="EJ121" s="692"/>
      <c r="EM121" s="340"/>
      <c r="EN121" s="340"/>
      <c r="EO121" s="348"/>
      <c r="EP121" s="349"/>
      <c r="EQ121" s="350"/>
      <c r="ER121" s="351"/>
      <c r="ES121" s="352"/>
      <c r="ET121" s="342"/>
      <c r="EU121" s="691"/>
      <c r="EV121" s="691"/>
      <c r="EW121" s="691"/>
      <c r="EX121" s="691"/>
      <c r="EY121" s="691"/>
      <c r="EZ121" s="691"/>
      <c r="FA121" s="691"/>
      <c r="FB121" s="691"/>
      <c r="FC121" s="692"/>
      <c r="FF121" s="340"/>
      <c r="FG121" s="340"/>
      <c r="FH121" s="348"/>
      <c r="FI121" s="349"/>
      <c r="FJ121" s="350"/>
      <c r="FK121" s="351"/>
      <c r="FL121" s="352"/>
      <c r="FM121" s="342"/>
      <c r="FN121" s="691"/>
      <c r="FO121" s="691"/>
      <c r="FP121" s="691"/>
      <c r="FQ121" s="691"/>
      <c r="FR121" s="691"/>
      <c r="FS121" s="691"/>
      <c r="FT121" s="691"/>
      <c r="FU121" s="691"/>
      <c r="FV121" s="692"/>
      <c r="FY121" s="340"/>
      <c r="FZ121" s="340"/>
      <c r="GA121" s="348"/>
      <c r="GB121" s="349"/>
      <c r="GC121" s="350"/>
      <c r="GD121" s="351"/>
      <c r="GE121" s="352"/>
      <c r="GF121" s="342"/>
      <c r="GG121" s="691"/>
      <c r="GH121" s="691"/>
      <c r="GI121" s="691"/>
      <c r="GJ121" s="691"/>
      <c r="GK121" s="691"/>
      <c r="GL121" s="691"/>
      <c r="GM121" s="691"/>
      <c r="GN121" s="691"/>
      <c r="GO121" s="692"/>
      <c r="GR121" s="340"/>
      <c r="GS121" s="340"/>
      <c r="GT121" s="348"/>
      <c r="GU121" s="349"/>
      <c r="GV121" s="350"/>
      <c r="GW121" s="351"/>
      <c r="GX121" s="352"/>
      <c r="GY121" s="342"/>
      <c r="GZ121" s="691"/>
      <c r="HA121" s="691"/>
      <c r="HB121" s="691"/>
      <c r="HC121" s="691"/>
      <c r="HD121" s="691"/>
      <c r="HE121" s="691"/>
      <c r="HF121" s="691"/>
      <c r="HG121" s="691"/>
      <c r="HH121" s="692"/>
      <c r="HK121" s="340"/>
      <c r="HL121" s="340"/>
      <c r="HM121" s="348"/>
      <c r="HN121" s="349"/>
      <c r="HO121" s="350"/>
      <c r="HP121" s="351"/>
      <c r="HQ121" s="352"/>
      <c r="HR121" s="342"/>
      <c r="HS121" s="691"/>
      <c r="HT121" s="691"/>
      <c r="HU121" s="691"/>
      <c r="HV121" s="691"/>
      <c r="HW121" s="691"/>
      <c r="HX121" s="691"/>
      <c r="HY121" s="691"/>
      <c r="HZ121" s="691"/>
      <c r="IA121" s="692"/>
      <c r="ID121" s="340"/>
      <c r="IE121" s="340"/>
      <c r="IF121" s="348"/>
      <c r="IG121" s="349"/>
      <c r="IH121" s="350"/>
      <c r="II121" s="351"/>
      <c r="IJ121" s="352"/>
      <c r="IK121" s="342"/>
      <c r="IL121" s="691"/>
      <c r="IM121" s="691"/>
      <c r="IN121" s="691"/>
      <c r="IO121" s="691"/>
      <c r="IP121" s="691"/>
      <c r="IQ121" s="691"/>
      <c r="IR121" s="691"/>
      <c r="IS121" s="691"/>
      <c r="IT121" s="692"/>
      <c r="IV121" s="340"/>
      <c r="IW121" s="340"/>
      <c r="IX121" s="348"/>
      <c r="IY121" s="349"/>
      <c r="IZ121" s="350"/>
      <c r="JA121" s="351"/>
      <c r="JB121" s="352"/>
      <c r="JC121" s="342"/>
      <c r="JD121" s="342"/>
      <c r="JE121" s="691"/>
      <c r="JF121" s="691"/>
      <c r="JG121" s="691"/>
      <c r="JH121" s="691"/>
      <c r="JI121" s="691"/>
      <c r="JJ121" s="691"/>
      <c r="JK121" s="691"/>
      <c r="JL121" s="691"/>
      <c r="JM121" s="692"/>
    </row>
    <row r="122" spans="2:273" hidden="1" x14ac:dyDescent="0.25">
      <c r="B122" s="358"/>
      <c r="C122" s="358"/>
      <c r="D122" s="359"/>
      <c r="E122" s="339"/>
      <c r="F122" s="439"/>
      <c r="G122" s="361"/>
      <c r="H122" s="361"/>
      <c r="I122" s="361"/>
      <c r="J122" s="362"/>
      <c r="K122" s="338"/>
      <c r="N122" s="358"/>
      <c r="O122" s="358"/>
      <c r="P122" s="359"/>
      <c r="Q122" s="339"/>
      <c r="R122" s="439"/>
      <c r="S122" s="361"/>
      <c r="T122" s="361"/>
      <c r="U122" s="361"/>
      <c r="V122" s="362"/>
      <c r="W122" s="338"/>
      <c r="X122" s="335">
        <f t="shared" ref="X122:X126" si="1117">IFERROR(IF(EXACT(VLOOKUP(O122,OFERTA_0,1,FALSE),O122),1,0),0)</f>
        <v>0</v>
      </c>
      <c r="Y122" s="335"/>
      <c r="Z122" s="335"/>
      <c r="AA122" s="108">
        <f>IFERROR(IF(EXACT(VLOOKUP(O122,OFERTA_0,2,FALSE),P122),1,0),0)</f>
        <v>0</v>
      </c>
      <c r="AB122" s="108"/>
      <c r="AC122" s="108">
        <f>IFERROR(IF(EXACT(VLOOKUP(O122,OFERTA_0,3,FALSE),Q122),1,0),0)</f>
        <v>0</v>
      </c>
      <c r="AD122" s="108">
        <f>IFERROR(IF(EXACT(VLOOKUP(O122,OFERTA_0,4,FALSE),R122),1,0),0)</f>
        <v>0</v>
      </c>
      <c r="AE122" s="108">
        <f>IFERROR(IF(S122&lt;=0,0,1),0)</f>
        <v>0</v>
      </c>
      <c r="AF122" s="108">
        <f t="shared" ref="AF122:AF126" si="1118">IFERROR(IF(V122&lt;=0,0,1),0)</f>
        <v>0</v>
      </c>
      <c r="AG122" s="108">
        <f t="shared" ref="AG122:AG126" si="1119">PRODUCT(X122:AF122)</f>
        <v>0</v>
      </c>
      <c r="AH122" s="109">
        <f t="shared" ref="AH122:AH126" si="1120">ROUND(V122,0)</f>
        <v>0</v>
      </c>
      <c r="AI122" s="110">
        <f t="shared" ref="AI122:AI126" si="1121">V122-AH122</f>
        <v>0</v>
      </c>
      <c r="AL122" s="358"/>
      <c r="AM122" s="358"/>
      <c r="AN122" s="359"/>
      <c r="AO122" s="339"/>
      <c r="AP122" s="439"/>
      <c r="AQ122" s="361"/>
      <c r="AR122" s="361"/>
      <c r="AS122" s="361"/>
      <c r="AT122" s="362"/>
      <c r="AU122" s="338"/>
      <c r="AV122" s="335">
        <f t="shared" ref="AV122:AV126" si="1122">IFERROR(IF(EXACT(VLOOKUP(AM122,OFERTA_0,1,FALSE),AM122),1,0),0)</f>
        <v>0</v>
      </c>
      <c r="AW122" s="335"/>
      <c r="AX122" s="335"/>
      <c r="AY122" s="335"/>
      <c r="AZ122" s="108">
        <f>IFERROR(IF(EXACT(VLOOKUP(AM122,OFERTA_0,2,FALSE),AN122),1,0),0)</f>
        <v>0</v>
      </c>
      <c r="BA122" s="108">
        <f>IFERROR(IF(EXACT(VLOOKUP(AM122,OFERTA_0,3,FALSE),AO122),1,0),0)</f>
        <v>0</v>
      </c>
      <c r="BB122" s="108">
        <f>IFERROR(IF(EXACT(VLOOKUP(AM122,OFERTA_0,4,FALSE),AP122),1,0),0)</f>
        <v>0</v>
      </c>
      <c r="BC122" s="108">
        <f>IFERROR(IF(AQ122&lt;=0,0,1),0)</f>
        <v>0</v>
      </c>
      <c r="BD122" s="108">
        <f t="shared" ref="BD122:BD126" si="1123">IFERROR(IF(AT122&lt;=0,0,1),0)</f>
        <v>0</v>
      </c>
      <c r="BE122" s="108">
        <f t="shared" ref="BE122:BE126" si="1124">PRODUCT(AV122:BD122)</f>
        <v>0</v>
      </c>
      <c r="BF122" s="109">
        <f t="shared" ref="BF122:BF126" si="1125">ROUND(AT122,0)</f>
        <v>0</v>
      </c>
      <c r="BG122" s="110">
        <f t="shared" ref="BG122:BG126" si="1126">AT122-BF122</f>
        <v>0</v>
      </c>
      <c r="BJ122" s="358"/>
      <c r="BK122" s="358"/>
      <c r="BL122" s="359"/>
      <c r="BM122" s="339"/>
      <c r="BN122" s="439"/>
      <c r="BO122" s="368"/>
      <c r="BP122" s="368"/>
      <c r="BQ122" s="368"/>
      <c r="BR122" s="369"/>
      <c r="BS122" s="338"/>
      <c r="BT122" s="335">
        <f t="shared" ref="BT122:BT126" si="1127">IFERROR(IF(EXACT(VLOOKUP(BK122,OFERTA_0,1,FALSE),BK122),1,0),0)</f>
        <v>0</v>
      </c>
      <c r="BU122" s="335"/>
      <c r="BV122" s="335"/>
      <c r="BW122" s="335"/>
      <c r="BX122" s="108">
        <f>IFERROR(IF(EXACT(VLOOKUP(BK122,OFERTA_0,2,FALSE),BL122),1,0),0)</f>
        <v>0</v>
      </c>
      <c r="BY122" s="108">
        <f>IFERROR(IF(EXACT(VLOOKUP(BK122,OFERTA_0,3,FALSE),BM122),1,0),0)</f>
        <v>0</v>
      </c>
      <c r="BZ122" s="108">
        <f>IFERROR(IF(EXACT(VLOOKUP(BK122,OFERTA_0,4,FALSE),BN122),1,0),0)</f>
        <v>0</v>
      </c>
      <c r="CA122" s="108">
        <f>IFERROR(IF(BO122&lt;=0,0,1),0)</f>
        <v>0</v>
      </c>
      <c r="CB122" s="108">
        <f t="shared" ref="CB122:CB126" si="1128">IFERROR(IF(BR122&lt;=0,0,1),0)</f>
        <v>0</v>
      </c>
      <c r="CC122" s="108">
        <f t="shared" ref="CC122:CC126" si="1129">PRODUCT(BT122:CB122)</f>
        <v>0</v>
      </c>
      <c r="CD122" s="109">
        <f t="shared" ref="CD122:CD126" si="1130">ROUND(BR122,0)</f>
        <v>0</v>
      </c>
      <c r="CE122" s="110">
        <f t="shared" ref="CE122:CE126" si="1131">BR122-CD122</f>
        <v>0</v>
      </c>
      <c r="CH122" s="358"/>
      <c r="CI122" s="358"/>
      <c r="CJ122" s="359"/>
      <c r="CK122" s="339"/>
      <c r="CL122" s="360"/>
      <c r="CM122" s="361"/>
      <c r="CN122" s="362"/>
      <c r="CO122" s="338"/>
      <c r="CP122" s="335">
        <f t="shared" ref="CP122:CP126" si="1132">IFERROR(IF(EXACT(VLOOKUP(CI122,OFERTA_0,1,FALSE),CI122),1,0),0)</f>
        <v>0</v>
      </c>
      <c r="CQ122" s="108">
        <f>IFERROR(IF(EXACT(VLOOKUP(CI122,OFERTA_0,2,FALSE),CJ122),1,0),0)</f>
        <v>0</v>
      </c>
      <c r="CR122" s="108">
        <f>IFERROR(IF(EXACT(VLOOKUP(CI122,OFERTA_0,3,FALSE),CK122),1,0),0)</f>
        <v>0</v>
      </c>
      <c r="CS122" s="108">
        <f>IFERROR(IF(EXACT(VLOOKUP(CI122,OFERTA_0,4,FALSE),CL122),1,0),0)</f>
        <v>0</v>
      </c>
      <c r="CT122" s="108">
        <f t="shared" ref="CT122:CU126" si="1133">IFERROR(IF(CM122&lt;=0,0,1),0)</f>
        <v>0</v>
      </c>
      <c r="CU122" s="108">
        <f t="shared" si="1133"/>
        <v>0</v>
      </c>
      <c r="CV122" s="108">
        <f t="shared" ref="CV122:CV126" si="1134">PRODUCT(CP122:CU122)</f>
        <v>0</v>
      </c>
      <c r="CW122" s="109">
        <f t="shared" ref="CW122:CW126" si="1135">ROUND(CN122,0)</f>
        <v>0</v>
      </c>
      <c r="CX122" s="110">
        <f t="shared" ref="CX122:CX126" si="1136">CN122-CW122</f>
        <v>0</v>
      </c>
      <c r="DA122" s="358"/>
      <c r="DB122" s="358"/>
      <c r="DC122" s="359"/>
      <c r="DD122" s="339"/>
      <c r="DE122" s="360"/>
      <c r="DF122" s="361"/>
      <c r="DG122" s="362"/>
      <c r="DH122" s="338"/>
      <c r="DI122" s="335">
        <f t="shared" ref="DI122:DI126" si="1137">IFERROR(IF(EXACT(VLOOKUP(DB122,OFERTA_0,1,FALSE),DB122),1,0),0)</f>
        <v>0</v>
      </c>
      <c r="DJ122" s="108">
        <f>IFERROR(IF(EXACT(VLOOKUP(DB122,OFERTA_0,2,FALSE),DC122),1,0),0)</f>
        <v>0</v>
      </c>
      <c r="DK122" s="108">
        <f>IFERROR(IF(EXACT(VLOOKUP(DB122,OFERTA_0,3,FALSE),DD122),1,0),0)</f>
        <v>0</v>
      </c>
      <c r="DL122" s="108">
        <f>IFERROR(IF(EXACT(VLOOKUP(DB122,OFERTA_0,4,FALSE),DE122),1,0),0)</f>
        <v>0</v>
      </c>
      <c r="DM122" s="108">
        <f t="shared" ref="DM122:DN126" si="1138">IFERROR(IF(DF122&lt;=0,0,1),0)</f>
        <v>0</v>
      </c>
      <c r="DN122" s="108">
        <f t="shared" si="1138"/>
        <v>0</v>
      </c>
      <c r="DO122" s="108">
        <f t="shared" ref="DO122:DO126" si="1139">PRODUCT(DI122:DN122)</f>
        <v>0</v>
      </c>
      <c r="DP122" s="109">
        <f t="shared" ref="DP122:DP126" si="1140">ROUND(DG122,0)</f>
        <v>0</v>
      </c>
      <c r="DQ122" s="110">
        <f t="shared" ref="DQ122:DQ126" si="1141">DG122-DP122</f>
        <v>0</v>
      </c>
      <c r="DT122" s="358"/>
      <c r="DU122" s="358"/>
      <c r="DV122" s="359"/>
      <c r="DW122" s="339"/>
      <c r="DX122" s="360"/>
      <c r="DY122" s="361"/>
      <c r="DZ122" s="362"/>
      <c r="EA122" s="338"/>
      <c r="EB122" s="335">
        <f t="shared" ref="EB122:EB126" si="1142">IFERROR(IF(EXACT(VLOOKUP(DU122,OFERTA_0,1,FALSE),DU122),1,0),0)</f>
        <v>0</v>
      </c>
      <c r="EC122" s="108">
        <f>IFERROR(IF(EXACT(VLOOKUP(DU122,OFERTA_0,2,FALSE),DV122),1,0),0)</f>
        <v>0</v>
      </c>
      <c r="ED122" s="108">
        <f>IFERROR(IF(EXACT(VLOOKUP(DU122,OFERTA_0,3,FALSE),DW122),1,0),0)</f>
        <v>0</v>
      </c>
      <c r="EE122" s="108">
        <f>IFERROR(IF(EXACT(VLOOKUP(DU122,OFERTA_0,4,FALSE),DX122),1,0),0)</f>
        <v>0</v>
      </c>
      <c r="EF122" s="108">
        <f t="shared" ref="EF122:EG126" si="1143">IFERROR(IF(DY122&lt;=0,0,1),0)</f>
        <v>0</v>
      </c>
      <c r="EG122" s="108">
        <f t="shared" si="1143"/>
        <v>0</v>
      </c>
      <c r="EH122" s="108">
        <f t="shared" ref="EH122:EH126" si="1144">PRODUCT(EB122:EG122)</f>
        <v>0</v>
      </c>
      <c r="EI122" s="109">
        <f t="shared" ref="EI122:EI126" si="1145">ROUND(DZ122,0)</f>
        <v>0</v>
      </c>
      <c r="EJ122" s="110">
        <f t="shared" ref="EJ122:EJ126" si="1146">DZ122-EI122</f>
        <v>0</v>
      </c>
      <c r="EM122" s="358"/>
      <c r="EN122" s="358"/>
      <c r="EO122" s="359"/>
      <c r="EP122" s="339"/>
      <c r="EQ122" s="360"/>
      <c r="ER122" s="361"/>
      <c r="ES122" s="362"/>
      <c r="ET122" s="338"/>
      <c r="EU122" s="335">
        <f t="shared" ref="EU122:EU126" si="1147">IFERROR(IF(EXACT(VLOOKUP(EN122,OFERTA_0,1,FALSE),EN122),1,0),0)</f>
        <v>0</v>
      </c>
      <c r="EV122" s="108">
        <f>IFERROR(IF(EXACT(VLOOKUP(EN122,OFERTA_0,2,FALSE),EO122),1,0),0)</f>
        <v>0</v>
      </c>
      <c r="EW122" s="108">
        <f>IFERROR(IF(EXACT(VLOOKUP(EN122,OFERTA_0,3,FALSE),EP122),1,0),0)</f>
        <v>0</v>
      </c>
      <c r="EX122" s="108">
        <f>IFERROR(IF(EXACT(VLOOKUP(EN122,OFERTA_0,4,FALSE),EQ122),1,0),0)</f>
        <v>0</v>
      </c>
      <c r="EY122" s="108">
        <f t="shared" ref="EY122:EZ126" si="1148">IFERROR(IF(ER122&lt;=0,0,1),0)</f>
        <v>0</v>
      </c>
      <c r="EZ122" s="108">
        <f t="shared" si="1148"/>
        <v>0</v>
      </c>
      <c r="FA122" s="108">
        <f t="shared" ref="FA122:FA126" si="1149">PRODUCT(EU122:EZ122)</f>
        <v>0</v>
      </c>
      <c r="FB122" s="109">
        <f t="shared" ref="FB122:FB126" si="1150">ROUND(ES122,0)</f>
        <v>0</v>
      </c>
      <c r="FC122" s="110">
        <f t="shared" ref="FC122:FC126" si="1151">ES122-FB122</f>
        <v>0</v>
      </c>
      <c r="FF122" s="358"/>
      <c r="FG122" s="358"/>
      <c r="FH122" s="359"/>
      <c r="FI122" s="339"/>
      <c r="FJ122" s="360"/>
      <c r="FK122" s="361"/>
      <c r="FL122" s="362"/>
      <c r="FM122" s="338"/>
      <c r="FN122" s="335">
        <f t="shared" ref="FN122:FN126" si="1152">IFERROR(IF(EXACT(VLOOKUP(FG122,OFERTA_0,1,FALSE),FG122),1,0),0)</f>
        <v>0</v>
      </c>
      <c r="FO122" s="108">
        <f>IFERROR(IF(EXACT(VLOOKUP(FG122,OFERTA_0,2,FALSE),FH122),1,0),0)</f>
        <v>0</v>
      </c>
      <c r="FP122" s="108">
        <f>IFERROR(IF(EXACT(VLOOKUP(FG122,OFERTA_0,3,FALSE),FI122),1,0),0)</f>
        <v>0</v>
      </c>
      <c r="FQ122" s="108">
        <f>IFERROR(IF(EXACT(VLOOKUP(FG122,OFERTA_0,4,FALSE),FJ122),1,0),0)</f>
        <v>0</v>
      </c>
      <c r="FR122" s="108">
        <f t="shared" ref="FR122:FS126" si="1153">IFERROR(IF(FK122&lt;=0,0,1),0)</f>
        <v>0</v>
      </c>
      <c r="FS122" s="108">
        <f t="shared" si="1153"/>
        <v>0</v>
      </c>
      <c r="FT122" s="108">
        <f t="shared" ref="FT122:FT126" si="1154">PRODUCT(FN122:FS122)</f>
        <v>0</v>
      </c>
      <c r="FU122" s="109">
        <f t="shared" ref="FU122:FU126" si="1155">ROUND(FL122,0)</f>
        <v>0</v>
      </c>
      <c r="FV122" s="110">
        <f t="shared" ref="FV122:FV126" si="1156">FL122-FU122</f>
        <v>0</v>
      </c>
      <c r="FY122" s="358"/>
      <c r="FZ122" s="358"/>
      <c r="GA122" s="359"/>
      <c r="GB122" s="339"/>
      <c r="GC122" s="360"/>
      <c r="GD122" s="361"/>
      <c r="GE122" s="362"/>
      <c r="GF122" s="338"/>
      <c r="GG122" s="335">
        <f t="shared" ref="GG122:GG126" si="1157">IFERROR(IF(EXACT(VLOOKUP(FZ122,OFERTA_0,1,FALSE),FZ122),1,0),0)</f>
        <v>0</v>
      </c>
      <c r="GH122" s="108">
        <f>IFERROR(IF(EXACT(VLOOKUP(FZ122,OFERTA_0,2,FALSE),GA122),1,0),0)</f>
        <v>0</v>
      </c>
      <c r="GI122" s="108">
        <f>IFERROR(IF(EXACT(VLOOKUP(FZ122,OFERTA_0,3,FALSE),GB122),1,0),0)</f>
        <v>0</v>
      </c>
      <c r="GJ122" s="108">
        <f>IFERROR(IF(EXACT(VLOOKUP(FZ122,OFERTA_0,4,FALSE),GC122),1,0),0)</f>
        <v>0</v>
      </c>
      <c r="GK122" s="108">
        <f t="shared" ref="GK122:GL126" si="1158">IFERROR(IF(GD122&lt;=0,0,1),0)</f>
        <v>0</v>
      </c>
      <c r="GL122" s="108">
        <f t="shared" si="1158"/>
        <v>0</v>
      </c>
      <c r="GM122" s="108">
        <f t="shared" ref="GM122:GM126" si="1159">PRODUCT(GG122:GL122)</f>
        <v>0</v>
      </c>
      <c r="GN122" s="109">
        <f t="shared" ref="GN122:GN126" si="1160">ROUND(GE122,0)</f>
        <v>0</v>
      </c>
      <c r="GO122" s="110">
        <f t="shared" ref="GO122:GO126" si="1161">GE122-GN122</f>
        <v>0</v>
      </c>
      <c r="GR122" s="358"/>
      <c r="GS122" s="358"/>
      <c r="GT122" s="359"/>
      <c r="GU122" s="339"/>
      <c r="GV122" s="360"/>
      <c r="GW122" s="361"/>
      <c r="GX122" s="362"/>
      <c r="GY122" s="338"/>
      <c r="GZ122" s="335">
        <f t="shared" ref="GZ122:GZ126" si="1162">IFERROR(IF(EXACT(VLOOKUP(GS122,OFERTA_0,1,FALSE),GS122),1,0),0)</f>
        <v>0</v>
      </c>
      <c r="HA122" s="108">
        <f>IFERROR(IF(EXACT(VLOOKUP(GS122,OFERTA_0,2,FALSE),GT122),1,0),0)</f>
        <v>0</v>
      </c>
      <c r="HB122" s="108">
        <f>IFERROR(IF(EXACT(VLOOKUP(GS122,OFERTA_0,3,FALSE),GU122),1,0),0)</f>
        <v>0</v>
      </c>
      <c r="HC122" s="108">
        <f>IFERROR(IF(EXACT(VLOOKUP(GS122,OFERTA_0,4,FALSE),GV122),1,0),0)</f>
        <v>0</v>
      </c>
      <c r="HD122" s="108">
        <f t="shared" ref="HD122:HE126" si="1163">IFERROR(IF(GW122&lt;=0,0,1),0)</f>
        <v>0</v>
      </c>
      <c r="HE122" s="108">
        <f t="shared" si="1163"/>
        <v>0</v>
      </c>
      <c r="HF122" s="108">
        <f t="shared" ref="HF122:HF126" si="1164">PRODUCT(GZ122:HE122)</f>
        <v>0</v>
      </c>
      <c r="HG122" s="109">
        <f t="shared" ref="HG122:HG126" si="1165">ROUND(GX122,0)</f>
        <v>0</v>
      </c>
      <c r="HH122" s="110">
        <f t="shared" ref="HH122:HH126" si="1166">GX122-HG122</f>
        <v>0</v>
      </c>
      <c r="HK122" s="358"/>
      <c r="HL122" s="358"/>
      <c r="HM122" s="359"/>
      <c r="HN122" s="339"/>
      <c r="HO122" s="360"/>
      <c r="HP122" s="361"/>
      <c r="HQ122" s="362"/>
      <c r="HR122" s="338"/>
      <c r="HS122" s="335">
        <f t="shared" ref="HS122:HS126" si="1167">IFERROR(IF(EXACT(VLOOKUP(HL122,OFERTA_0,1,FALSE),HL122),1,0),0)</f>
        <v>0</v>
      </c>
      <c r="HT122" s="108">
        <f>IFERROR(IF(EXACT(VLOOKUP(HL122,OFERTA_0,2,FALSE),HM122),1,0),0)</f>
        <v>0</v>
      </c>
      <c r="HU122" s="108">
        <f>IFERROR(IF(EXACT(VLOOKUP(HL122,OFERTA_0,3,FALSE),HN122),1,0),0)</f>
        <v>0</v>
      </c>
      <c r="HV122" s="108">
        <f>IFERROR(IF(EXACT(VLOOKUP(HL122,OFERTA_0,4,FALSE),HO122),1,0),0)</f>
        <v>0</v>
      </c>
      <c r="HW122" s="108">
        <f t="shared" ref="HW122:HX126" si="1168">IFERROR(IF(HP122&lt;=0,0,1),0)</f>
        <v>0</v>
      </c>
      <c r="HX122" s="108">
        <f t="shared" si="1168"/>
        <v>0</v>
      </c>
      <c r="HY122" s="108">
        <f t="shared" ref="HY122:HY126" si="1169">PRODUCT(HS122:HX122)</f>
        <v>0</v>
      </c>
      <c r="HZ122" s="109">
        <f t="shared" ref="HZ122:HZ126" si="1170">ROUND(HQ122,0)</f>
        <v>0</v>
      </c>
      <c r="IA122" s="110">
        <f t="shared" ref="IA122:IA126" si="1171">HQ122-HZ122</f>
        <v>0</v>
      </c>
      <c r="ID122" s="358"/>
      <c r="IE122" s="358"/>
      <c r="IF122" s="359"/>
      <c r="IG122" s="339"/>
      <c r="IH122" s="360"/>
      <c r="II122" s="361"/>
      <c r="IJ122" s="362"/>
      <c r="IK122" s="338"/>
      <c r="IL122" s="335">
        <f t="shared" ref="IL122:IL126" si="1172">IFERROR(IF(EXACT(VLOOKUP(IE122,OFERTA_0,1,FALSE),IE122),1,0),0)</f>
        <v>0</v>
      </c>
      <c r="IM122" s="108">
        <f>IFERROR(IF(EXACT(VLOOKUP(IE122,OFERTA_0,2,FALSE),IF122),1,0),0)</f>
        <v>0</v>
      </c>
      <c r="IN122" s="108">
        <f>IFERROR(IF(EXACT(VLOOKUP(IE122,OFERTA_0,3,FALSE),IG122),1,0),0)</f>
        <v>0</v>
      </c>
      <c r="IO122" s="108">
        <f>IFERROR(IF(EXACT(VLOOKUP(IE122,OFERTA_0,4,FALSE),IH122),1,0),0)</f>
        <v>0</v>
      </c>
      <c r="IP122" s="108">
        <f t="shared" ref="IP122:IQ126" si="1173">IFERROR(IF(II122&lt;=0,0,1),0)</f>
        <v>0</v>
      </c>
      <c r="IQ122" s="108">
        <f t="shared" si="1173"/>
        <v>0</v>
      </c>
      <c r="IR122" s="108">
        <f t="shared" ref="IR122:IR126" si="1174">PRODUCT(IL122:IQ122)</f>
        <v>0</v>
      </c>
      <c r="IS122" s="109">
        <f t="shared" ref="IS122:IS126" si="1175">ROUND(IJ122,0)</f>
        <v>0</v>
      </c>
      <c r="IT122" s="110">
        <f t="shared" ref="IT122:IT126" si="1176">IJ122-IS122</f>
        <v>0</v>
      </c>
      <c r="IV122" s="358"/>
      <c r="IW122" s="358"/>
      <c r="IX122" s="359"/>
      <c r="IY122" s="339"/>
      <c r="IZ122" s="360"/>
      <c r="JA122" s="361"/>
      <c r="JB122" s="362"/>
      <c r="JC122" s="338"/>
      <c r="JD122" s="338"/>
      <c r="JE122" s="335">
        <f t="shared" ref="JE122:JE126" si="1177">IFERROR(IF(EXACT(VLOOKUP(IX122,OFERTA_0,1,FALSE),IX122),1,0),0)</f>
        <v>0</v>
      </c>
      <c r="JF122" s="108">
        <f>IFERROR(IF(EXACT(VLOOKUP(IX122,OFERTA_0,2,FALSE),IY122),1,0),0)</f>
        <v>0</v>
      </c>
      <c r="JG122" s="108">
        <f>IFERROR(IF(EXACT(VLOOKUP(IX122,OFERTA_0,3,FALSE),IZ122),1,0),0)</f>
        <v>0</v>
      </c>
      <c r="JH122" s="108">
        <f>IFERROR(IF(EXACT(VLOOKUP(IX122,OFERTA_0,4,FALSE),JA122),1,0),0)</f>
        <v>0</v>
      </c>
      <c r="JI122" s="108">
        <f t="shared" ref="JI122:JJ126" si="1178">IFERROR(IF(JB122&lt;=0,0,1),0)</f>
        <v>0</v>
      </c>
      <c r="JJ122" s="108">
        <f t="shared" si="1178"/>
        <v>0</v>
      </c>
      <c r="JK122" s="108">
        <f t="shared" ref="JK122:JK126" si="1179">PRODUCT(JE122:JJ122)</f>
        <v>0</v>
      </c>
      <c r="JL122" s="109">
        <f t="shared" ref="JL122:JL126" si="1180">ROUND(JC122,0)</f>
        <v>0</v>
      </c>
      <c r="JM122" s="110">
        <f t="shared" ref="JM122:JM126" si="1181">JC122-JL122</f>
        <v>0</v>
      </c>
    </row>
    <row r="123" spans="2:273" hidden="1" x14ac:dyDescent="0.25">
      <c r="B123" s="358"/>
      <c r="C123" s="358"/>
      <c r="D123" s="359"/>
      <c r="E123" s="339"/>
      <c r="F123" s="439"/>
      <c r="G123" s="361"/>
      <c r="H123" s="361"/>
      <c r="I123" s="361"/>
      <c r="J123" s="362"/>
      <c r="K123" s="338"/>
      <c r="N123" s="358"/>
      <c r="O123" s="358"/>
      <c r="P123" s="359"/>
      <c r="Q123" s="339"/>
      <c r="R123" s="439"/>
      <c r="S123" s="361"/>
      <c r="T123" s="361"/>
      <c r="U123" s="361"/>
      <c r="V123" s="362"/>
      <c r="W123" s="338"/>
      <c r="X123" s="335">
        <f t="shared" si="1117"/>
        <v>0</v>
      </c>
      <c r="Y123" s="335"/>
      <c r="Z123" s="335"/>
      <c r="AA123" s="108">
        <f>IFERROR(IF(EXACT(VLOOKUP(O123,OFERTA_0,2,FALSE),P123),1,0),0)</f>
        <v>0</v>
      </c>
      <c r="AB123" s="108"/>
      <c r="AC123" s="108">
        <f>IFERROR(IF(EXACT(VLOOKUP(O123,OFERTA_0,3,FALSE),Q123),1,0),0)</f>
        <v>0</v>
      </c>
      <c r="AD123" s="108">
        <f>IFERROR(IF(EXACT(VLOOKUP(O123,OFERTA_0,4,FALSE),R123),1,0),0)</f>
        <v>0</v>
      </c>
      <c r="AE123" s="108">
        <f>IFERROR(IF(S123&lt;=0,0,1),0)</f>
        <v>0</v>
      </c>
      <c r="AF123" s="108">
        <f t="shared" si="1118"/>
        <v>0</v>
      </c>
      <c r="AG123" s="108">
        <f t="shared" si="1119"/>
        <v>0</v>
      </c>
      <c r="AH123" s="109">
        <f t="shared" si="1120"/>
        <v>0</v>
      </c>
      <c r="AI123" s="110">
        <f t="shared" si="1121"/>
        <v>0</v>
      </c>
      <c r="AL123" s="358"/>
      <c r="AM123" s="358"/>
      <c r="AN123" s="359"/>
      <c r="AO123" s="339"/>
      <c r="AP123" s="439"/>
      <c r="AQ123" s="361"/>
      <c r="AR123" s="361"/>
      <c r="AS123" s="361"/>
      <c r="AT123" s="362"/>
      <c r="AU123" s="338"/>
      <c r="AV123" s="335">
        <f t="shared" si="1122"/>
        <v>0</v>
      </c>
      <c r="AW123" s="335"/>
      <c r="AX123" s="335"/>
      <c r="AY123" s="335"/>
      <c r="AZ123" s="108">
        <f>IFERROR(IF(EXACT(VLOOKUP(AM123,OFERTA_0,2,FALSE),AN123),1,0),0)</f>
        <v>0</v>
      </c>
      <c r="BA123" s="108">
        <f>IFERROR(IF(EXACT(VLOOKUP(AM123,OFERTA_0,3,FALSE),AO123),1,0),0)</f>
        <v>0</v>
      </c>
      <c r="BB123" s="108">
        <f>IFERROR(IF(EXACT(VLOOKUP(AM123,OFERTA_0,4,FALSE),AP123),1,0),0)</f>
        <v>0</v>
      </c>
      <c r="BC123" s="108">
        <f>IFERROR(IF(AQ123&lt;=0,0,1),0)</f>
        <v>0</v>
      </c>
      <c r="BD123" s="108">
        <f t="shared" si="1123"/>
        <v>0</v>
      </c>
      <c r="BE123" s="108">
        <f t="shared" si="1124"/>
        <v>0</v>
      </c>
      <c r="BF123" s="109">
        <f t="shared" si="1125"/>
        <v>0</v>
      </c>
      <c r="BG123" s="110">
        <f t="shared" si="1126"/>
        <v>0</v>
      </c>
      <c r="BJ123" s="358"/>
      <c r="BK123" s="358"/>
      <c r="BL123" s="359"/>
      <c r="BM123" s="339"/>
      <c r="BN123" s="439"/>
      <c r="BO123" s="368"/>
      <c r="BP123" s="368"/>
      <c r="BQ123" s="368"/>
      <c r="BR123" s="369"/>
      <c r="BS123" s="338"/>
      <c r="BT123" s="335">
        <f t="shared" si="1127"/>
        <v>0</v>
      </c>
      <c r="BU123" s="335"/>
      <c r="BV123" s="335"/>
      <c r="BW123" s="335"/>
      <c r="BX123" s="108">
        <f>IFERROR(IF(EXACT(VLOOKUP(BK123,OFERTA_0,2,FALSE),BL123),1,0),0)</f>
        <v>0</v>
      </c>
      <c r="BY123" s="108">
        <f>IFERROR(IF(EXACT(VLOOKUP(BK123,OFERTA_0,3,FALSE),BM123),1,0),0)</f>
        <v>0</v>
      </c>
      <c r="BZ123" s="108">
        <f>IFERROR(IF(EXACT(VLOOKUP(BK123,OFERTA_0,4,FALSE),BN123),1,0),0)</f>
        <v>0</v>
      </c>
      <c r="CA123" s="108">
        <f>IFERROR(IF(BO123&lt;=0,0,1),0)</f>
        <v>0</v>
      </c>
      <c r="CB123" s="108">
        <f t="shared" si="1128"/>
        <v>0</v>
      </c>
      <c r="CC123" s="108">
        <f t="shared" si="1129"/>
        <v>0</v>
      </c>
      <c r="CD123" s="109">
        <f t="shared" si="1130"/>
        <v>0</v>
      </c>
      <c r="CE123" s="110">
        <f t="shared" si="1131"/>
        <v>0</v>
      </c>
      <c r="CH123" s="358"/>
      <c r="CI123" s="358"/>
      <c r="CJ123" s="359"/>
      <c r="CK123" s="339"/>
      <c r="CL123" s="360"/>
      <c r="CM123" s="361"/>
      <c r="CN123" s="362"/>
      <c r="CO123" s="338"/>
      <c r="CP123" s="335">
        <f t="shared" si="1132"/>
        <v>0</v>
      </c>
      <c r="CQ123" s="108">
        <f>IFERROR(IF(EXACT(VLOOKUP(CI123,OFERTA_0,2,FALSE),CJ123),1,0),0)</f>
        <v>0</v>
      </c>
      <c r="CR123" s="108">
        <f>IFERROR(IF(EXACT(VLOOKUP(CI123,OFERTA_0,3,FALSE),CK123),1,0),0)</f>
        <v>0</v>
      </c>
      <c r="CS123" s="108">
        <f>IFERROR(IF(EXACT(VLOOKUP(CI123,OFERTA_0,4,FALSE),CL123),1,0),0)</f>
        <v>0</v>
      </c>
      <c r="CT123" s="108">
        <f t="shared" si="1133"/>
        <v>0</v>
      </c>
      <c r="CU123" s="108">
        <f t="shared" si="1133"/>
        <v>0</v>
      </c>
      <c r="CV123" s="108">
        <f t="shared" si="1134"/>
        <v>0</v>
      </c>
      <c r="CW123" s="109">
        <f t="shared" si="1135"/>
        <v>0</v>
      </c>
      <c r="CX123" s="110">
        <f t="shared" si="1136"/>
        <v>0</v>
      </c>
      <c r="DA123" s="358"/>
      <c r="DB123" s="358"/>
      <c r="DC123" s="359"/>
      <c r="DD123" s="339"/>
      <c r="DE123" s="360"/>
      <c r="DF123" s="361"/>
      <c r="DG123" s="362"/>
      <c r="DH123" s="338"/>
      <c r="DI123" s="335">
        <f t="shared" si="1137"/>
        <v>0</v>
      </c>
      <c r="DJ123" s="108">
        <f>IFERROR(IF(EXACT(VLOOKUP(DB123,OFERTA_0,2,FALSE),DC123),1,0),0)</f>
        <v>0</v>
      </c>
      <c r="DK123" s="108">
        <f>IFERROR(IF(EXACT(VLOOKUP(DB123,OFERTA_0,3,FALSE),DD123),1,0),0)</f>
        <v>0</v>
      </c>
      <c r="DL123" s="108">
        <f>IFERROR(IF(EXACT(VLOOKUP(DB123,OFERTA_0,4,FALSE),DE123),1,0),0)</f>
        <v>0</v>
      </c>
      <c r="DM123" s="108">
        <f t="shared" si="1138"/>
        <v>0</v>
      </c>
      <c r="DN123" s="108">
        <f t="shared" si="1138"/>
        <v>0</v>
      </c>
      <c r="DO123" s="108">
        <f t="shared" si="1139"/>
        <v>0</v>
      </c>
      <c r="DP123" s="109">
        <f t="shared" si="1140"/>
        <v>0</v>
      </c>
      <c r="DQ123" s="110">
        <f t="shared" si="1141"/>
        <v>0</v>
      </c>
      <c r="DT123" s="358"/>
      <c r="DU123" s="358"/>
      <c r="DV123" s="359"/>
      <c r="DW123" s="339"/>
      <c r="DX123" s="360"/>
      <c r="DY123" s="361"/>
      <c r="DZ123" s="362"/>
      <c r="EA123" s="338"/>
      <c r="EB123" s="335">
        <f t="shared" si="1142"/>
        <v>0</v>
      </c>
      <c r="EC123" s="108">
        <f>IFERROR(IF(EXACT(VLOOKUP(DU123,OFERTA_0,2,FALSE),DV123),1,0),0)</f>
        <v>0</v>
      </c>
      <c r="ED123" s="108">
        <f>IFERROR(IF(EXACT(VLOOKUP(DU123,OFERTA_0,3,FALSE),DW123),1,0),0)</f>
        <v>0</v>
      </c>
      <c r="EE123" s="108">
        <f>IFERROR(IF(EXACT(VLOOKUP(DU123,OFERTA_0,4,FALSE),DX123),1,0),0)</f>
        <v>0</v>
      </c>
      <c r="EF123" s="108">
        <f t="shared" si="1143"/>
        <v>0</v>
      </c>
      <c r="EG123" s="108">
        <f t="shared" si="1143"/>
        <v>0</v>
      </c>
      <c r="EH123" s="108">
        <f t="shared" si="1144"/>
        <v>0</v>
      </c>
      <c r="EI123" s="109">
        <f t="shared" si="1145"/>
        <v>0</v>
      </c>
      <c r="EJ123" s="110">
        <f t="shared" si="1146"/>
        <v>0</v>
      </c>
      <c r="EM123" s="358"/>
      <c r="EN123" s="358"/>
      <c r="EO123" s="359"/>
      <c r="EP123" s="339"/>
      <c r="EQ123" s="360"/>
      <c r="ER123" s="361"/>
      <c r="ES123" s="362"/>
      <c r="ET123" s="338"/>
      <c r="EU123" s="335">
        <f t="shared" si="1147"/>
        <v>0</v>
      </c>
      <c r="EV123" s="108">
        <f>IFERROR(IF(EXACT(VLOOKUP(EN123,OFERTA_0,2,FALSE),EO123),1,0),0)</f>
        <v>0</v>
      </c>
      <c r="EW123" s="108">
        <f>IFERROR(IF(EXACT(VLOOKUP(EN123,OFERTA_0,3,FALSE),EP123),1,0),0)</f>
        <v>0</v>
      </c>
      <c r="EX123" s="108">
        <f>IFERROR(IF(EXACT(VLOOKUP(EN123,OFERTA_0,4,FALSE),EQ123),1,0),0)</f>
        <v>0</v>
      </c>
      <c r="EY123" s="108">
        <f t="shared" si="1148"/>
        <v>0</v>
      </c>
      <c r="EZ123" s="108">
        <f t="shared" si="1148"/>
        <v>0</v>
      </c>
      <c r="FA123" s="108">
        <f t="shared" si="1149"/>
        <v>0</v>
      </c>
      <c r="FB123" s="109">
        <f t="shared" si="1150"/>
        <v>0</v>
      </c>
      <c r="FC123" s="110">
        <f t="shared" si="1151"/>
        <v>0</v>
      </c>
      <c r="FF123" s="358"/>
      <c r="FG123" s="358"/>
      <c r="FH123" s="359"/>
      <c r="FI123" s="339"/>
      <c r="FJ123" s="360"/>
      <c r="FK123" s="361"/>
      <c r="FL123" s="362"/>
      <c r="FM123" s="338"/>
      <c r="FN123" s="335">
        <f t="shared" si="1152"/>
        <v>0</v>
      </c>
      <c r="FO123" s="108">
        <f>IFERROR(IF(EXACT(VLOOKUP(FG123,OFERTA_0,2,FALSE),FH123),1,0),0)</f>
        <v>0</v>
      </c>
      <c r="FP123" s="108">
        <f>IFERROR(IF(EXACT(VLOOKUP(FG123,OFERTA_0,3,FALSE),FI123),1,0),0)</f>
        <v>0</v>
      </c>
      <c r="FQ123" s="108">
        <f>IFERROR(IF(EXACT(VLOOKUP(FG123,OFERTA_0,4,FALSE),FJ123),1,0),0)</f>
        <v>0</v>
      </c>
      <c r="FR123" s="108">
        <f t="shared" si="1153"/>
        <v>0</v>
      </c>
      <c r="FS123" s="108">
        <f t="shared" si="1153"/>
        <v>0</v>
      </c>
      <c r="FT123" s="108">
        <f t="shared" si="1154"/>
        <v>0</v>
      </c>
      <c r="FU123" s="109">
        <f t="shared" si="1155"/>
        <v>0</v>
      </c>
      <c r="FV123" s="110">
        <f t="shared" si="1156"/>
        <v>0</v>
      </c>
      <c r="FY123" s="358"/>
      <c r="FZ123" s="358"/>
      <c r="GA123" s="359"/>
      <c r="GB123" s="339"/>
      <c r="GC123" s="360"/>
      <c r="GD123" s="361"/>
      <c r="GE123" s="362"/>
      <c r="GF123" s="338"/>
      <c r="GG123" s="335">
        <f t="shared" si="1157"/>
        <v>0</v>
      </c>
      <c r="GH123" s="108">
        <f>IFERROR(IF(EXACT(VLOOKUP(FZ123,OFERTA_0,2,FALSE),GA123),1,0),0)</f>
        <v>0</v>
      </c>
      <c r="GI123" s="108">
        <f>IFERROR(IF(EXACT(VLOOKUP(FZ123,OFERTA_0,3,FALSE),GB123),1,0),0)</f>
        <v>0</v>
      </c>
      <c r="GJ123" s="108">
        <f>IFERROR(IF(EXACT(VLOOKUP(FZ123,OFERTA_0,4,FALSE),GC123),1,0),0)</f>
        <v>0</v>
      </c>
      <c r="GK123" s="108">
        <f t="shared" si="1158"/>
        <v>0</v>
      </c>
      <c r="GL123" s="108">
        <f t="shared" si="1158"/>
        <v>0</v>
      </c>
      <c r="GM123" s="108">
        <f t="shared" si="1159"/>
        <v>0</v>
      </c>
      <c r="GN123" s="109">
        <f t="shared" si="1160"/>
        <v>0</v>
      </c>
      <c r="GO123" s="110">
        <f t="shared" si="1161"/>
        <v>0</v>
      </c>
      <c r="GR123" s="358"/>
      <c r="GS123" s="358"/>
      <c r="GT123" s="359"/>
      <c r="GU123" s="339"/>
      <c r="GV123" s="360"/>
      <c r="GW123" s="361"/>
      <c r="GX123" s="362"/>
      <c r="GY123" s="338"/>
      <c r="GZ123" s="335">
        <f t="shared" si="1162"/>
        <v>0</v>
      </c>
      <c r="HA123" s="108">
        <f>IFERROR(IF(EXACT(VLOOKUP(GS123,OFERTA_0,2,FALSE),GT123),1,0),0)</f>
        <v>0</v>
      </c>
      <c r="HB123" s="108">
        <f>IFERROR(IF(EXACT(VLOOKUP(GS123,OFERTA_0,3,FALSE),GU123),1,0),0)</f>
        <v>0</v>
      </c>
      <c r="HC123" s="108">
        <f>IFERROR(IF(EXACT(VLOOKUP(GS123,OFERTA_0,4,FALSE),GV123),1,0),0)</f>
        <v>0</v>
      </c>
      <c r="HD123" s="108">
        <f t="shared" si="1163"/>
        <v>0</v>
      </c>
      <c r="HE123" s="108">
        <f t="shared" si="1163"/>
        <v>0</v>
      </c>
      <c r="HF123" s="108">
        <f t="shared" si="1164"/>
        <v>0</v>
      </c>
      <c r="HG123" s="109">
        <f t="shared" si="1165"/>
        <v>0</v>
      </c>
      <c r="HH123" s="110">
        <f t="shared" si="1166"/>
        <v>0</v>
      </c>
      <c r="HK123" s="358"/>
      <c r="HL123" s="358"/>
      <c r="HM123" s="359"/>
      <c r="HN123" s="339"/>
      <c r="HO123" s="360"/>
      <c r="HP123" s="361"/>
      <c r="HQ123" s="362"/>
      <c r="HR123" s="338"/>
      <c r="HS123" s="335">
        <f t="shared" si="1167"/>
        <v>0</v>
      </c>
      <c r="HT123" s="108">
        <f>IFERROR(IF(EXACT(VLOOKUP(HL123,OFERTA_0,2,FALSE),HM123),1,0),0)</f>
        <v>0</v>
      </c>
      <c r="HU123" s="108">
        <f>IFERROR(IF(EXACT(VLOOKUP(HL123,OFERTA_0,3,FALSE),HN123),1,0),0)</f>
        <v>0</v>
      </c>
      <c r="HV123" s="108">
        <f>IFERROR(IF(EXACT(VLOOKUP(HL123,OFERTA_0,4,FALSE),HO123),1,0),0)</f>
        <v>0</v>
      </c>
      <c r="HW123" s="108">
        <f t="shared" si="1168"/>
        <v>0</v>
      </c>
      <c r="HX123" s="108">
        <f t="shared" si="1168"/>
        <v>0</v>
      </c>
      <c r="HY123" s="108">
        <f t="shared" si="1169"/>
        <v>0</v>
      </c>
      <c r="HZ123" s="109">
        <f t="shared" si="1170"/>
        <v>0</v>
      </c>
      <c r="IA123" s="110">
        <f t="shared" si="1171"/>
        <v>0</v>
      </c>
      <c r="ID123" s="358"/>
      <c r="IE123" s="358"/>
      <c r="IF123" s="359"/>
      <c r="IG123" s="339"/>
      <c r="IH123" s="360"/>
      <c r="II123" s="361"/>
      <c r="IJ123" s="362"/>
      <c r="IK123" s="338"/>
      <c r="IL123" s="335">
        <f t="shared" si="1172"/>
        <v>0</v>
      </c>
      <c r="IM123" s="108">
        <f>IFERROR(IF(EXACT(VLOOKUP(IE123,OFERTA_0,2,FALSE),IF123),1,0),0)</f>
        <v>0</v>
      </c>
      <c r="IN123" s="108">
        <f>IFERROR(IF(EXACT(VLOOKUP(IE123,OFERTA_0,3,FALSE),IG123),1,0),0)</f>
        <v>0</v>
      </c>
      <c r="IO123" s="108">
        <f>IFERROR(IF(EXACT(VLOOKUP(IE123,OFERTA_0,4,FALSE),IH123),1,0),0)</f>
        <v>0</v>
      </c>
      <c r="IP123" s="108">
        <f t="shared" si="1173"/>
        <v>0</v>
      </c>
      <c r="IQ123" s="108">
        <f t="shared" si="1173"/>
        <v>0</v>
      </c>
      <c r="IR123" s="108">
        <f t="shared" si="1174"/>
        <v>0</v>
      </c>
      <c r="IS123" s="109">
        <f t="shared" si="1175"/>
        <v>0</v>
      </c>
      <c r="IT123" s="110">
        <f t="shared" si="1176"/>
        <v>0</v>
      </c>
      <c r="IV123" s="358"/>
      <c r="IW123" s="358"/>
      <c r="IX123" s="359"/>
      <c r="IY123" s="339"/>
      <c r="IZ123" s="360"/>
      <c r="JA123" s="361"/>
      <c r="JB123" s="362"/>
      <c r="JC123" s="338"/>
      <c r="JD123" s="338"/>
      <c r="JE123" s="335">
        <f t="shared" si="1177"/>
        <v>0</v>
      </c>
      <c r="JF123" s="108">
        <f>IFERROR(IF(EXACT(VLOOKUP(IX123,OFERTA_0,2,FALSE),IY123),1,0),0)</f>
        <v>0</v>
      </c>
      <c r="JG123" s="108">
        <f>IFERROR(IF(EXACT(VLOOKUP(IX123,OFERTA_0,3,FALSE),IZ123),1,0),0)</f>
        <v>0</v>
      </c>
      <c r="JH123" s="108">
        <f>IFERROR(IF(EXACT(VLOOKUP(IX123,OFERTA_0,4,FALSE),JA123),1,0),0)</f>
        <v>0</v>
      </c>
      <c r="JI123" s="108">
        <f t="shared" si="1178"/>
        <v>0</v>
      </c>
      <c r="JJ123" s="108">
        <f t="shared" si="1178"/>
        <v>0</v>
      </c>
      <c r="JK123" s="108">
        <f t="shared" si="1179"/>
        <v>0</v>
      </c>
      <c r="JL123" s="109">
        <f t="shared" si="1180"/>
        <v>0</v>
      </c>
      <c r="JM123" s="110">
        <f t="shared" si="1181"/>
        <v>0</v>
      </c>
    </row>
    <row r="124" spans="2:273" hidden="1" x14ac:dyDescent="0.25">
      <c r="B124" s="358"/>
      <c r="C124" s="358"/>
      <c r="D124" s="359"/>
      <c r="E124" s="339"/>
      <c r="F124" s="439"/>
      <c r="G124" s="361"/>
      <c r="H124" s="361"/>
      <c r="I124" s="361"/>
      <c r="J124" s="362"/>
      <c r="K124" s="338"/>
      <c r="N124" s="358"/>
      <c r="O124" s="358"/>
      <c r="P124" s="359"/>
      <c r="Q124" s="339"/>
      <c r="R124" s="439"/>
      <c r="S124" s="361"/>
      <c r="T124" s="361"/>
      <c r="U124" s="361"/>
      <c r="V124" s="362"/>
      <c r="W124" s="338"/>
      <c r="X124" s="335">
        <f t="shared" si="1117"/>
        <v>0</v>
      </c>
      <c r="Y124" s="335"/>
      <c r="Z124" s="335"/>
      <c r="AA124" s="108">
        <f>IFERROR(IF(EXACT(VLOOKUP(O124,OFERTA_0,2,FALSE),P124),1,0),0)</f>
        <v>0</v>
      </c>
      <c r="AB124" s="108"/>
      <c r="AC124" s="108">
        <f>IFERROR(IF(EXACT(VLOOKUP(O124,OFERTA_0,3,FALSE),Q124),1,0),0)</f>
        <v>0</v>
      </c>
      <c r="AD124" s="108">
        <f>IFERROR(IF(EXACT(VLOOKUP(O124,OFERTA_0,4,FALSE),R124),1,0),0)</f>
        <v>0</v>
      </c>
      <c r="AE124" s="108">
        <f>IFERROR(IF(S124&lt;=0,0,1),0)</f>
        <v>0</v>
      </c>
      <c r="AF124" s="108">
        <f t="shared" si="1118"/>
        <v>0</v>
      </c>
      <c r="AG124" s="108">
        <f t="shared" si="1119"/>
        <v>0</v>
      </c>
      <c r="AH124" s="109">
        <f t="shared" si="1120"/>
        <v>0</v>
      </c>
      <c r="AI124" s="110">
        <f t="shared" si="1121"/>
        <v>0</v>
      </c>
      <c r="AL124" s="358"/>
      <c r="AM124" s="358"/>
      <c r="AN124" s="359"/>
      <c r="AO124" s="339"/>
      <c r="AP124" s="439"/>
      <c r="AQ124" s="361"/>
      <c r="AR124" s="361"/>
      <c r="AS124" s="361"/>
      <c r="AT124" s="362"/>
      <c r="AU124" s="338"/>
      <c r="AV124" s="335">
        <f t="shared" si="1122"/>
        <v>0</v>
      </c>
      <c r="AW124" s="335"/>
      <c r="AX124" s="335"/>
      <c r="AY124" s="335"/>
      <c r="AZ124" s="108">
        <f>IFERROR(IF(EXACT(VLOOKUP(AM124,OFERTA_0,2,FALSE),AN124),1,0),0)</f>
        <v>0</v>
      </c>
      <c r="BA124" s="108">
        <f>IFERROR(IF(EXACT(VLOOKUP(AM124,OFERTA_0,3,FALSE),AO124),1,0),0)</f>
        <v>0</v>
      </c>
      <c r="BB124" s="108">
        <f>IFERROR(IF(EXACT(VLOOKUP(AM124,OFERTA_0,4,FALSE),AP124),1,0),0)</f>
        <v>0</v>
      </c>
      <c r="BC124" s="108">
        <f>IFERROR(IF(AQ124&lt;=0,0,1),0)</f>
        <v>0</v>
      </c>
      <c r="BD124" s="108">
        <f t="shared" si="1123"/>
        <v>0</v>
      </c>
      <c r="BE124" s="108">
        <f t="shared" si="1124"/>
        <v>0</v>
      </c>
      <c r="BF124" s="109">
        <f t="shared" si="1125"/>
        <v>0</v>
      </c>
      <c r="BG124" s="110">
        <f t="shared" si="1126"/>
        <v>0</v>
      </c>
      <c r="BJ124" s="358"/>
      <c r="BK124" s="358"/>
      <c r="BL124" s="359"/>
      <c r="BM124" s="339"/>
      <c r="BN124" s="439"/>
      <c r="BO124" s="368"/>
      <c r="BP124" s="368"/>
      <c r="BQ124" s="368"/>
      <c r="BR124" s="369"/>
      <c r="BS124" s="338"/>
      <c r="BT124" s="335">
        <f t="shared" si="1127"/>
        <v>0</v>
      </c>
      <c r="BU124" s="335"/>
      <c r="BV124" s="335"/>
      <c r="BW124" s="335"/>
      <c r="BX124" s="108">
        <f>IFERROR(IF(EXACT(VLOOKUP(BK124,OFERTA_0,2,FALSE),BL124),1,0),0)</f>
        <v>0</v>
      </c>
      <c r="BY124" s="108">
        <f>IFERROR(IF(EXACT(VLOOKUP(BK124,OFERTA_0,3,FALSE),BM124),1,0),0)</f>
        <v>0</v>
      </c>
      <c r="BZ124" s="108">
        <f>IFERROR(IF(EXACT(VLOOKUP(BK124,OFERTA_0,4,FALSE),BN124),1,0),0)</f>
        <v>0</v>
      </c>
      <c r="CA124" s="108">
        <f>IFERROR(IF(BO124&lt;=0,0,1),0)</f>
        <v>0</v>
      </c>
      <c r="CB124" s="108">
        <f t="shared" si="1128"/>
        <v>0</v>
      </c>
      <c r="CC124" s="108">
        <f t="shared" si="1129"/>
        <v>0</v>
      </c>
      <c r="CD124" s="109">
        <f t="shared" si="1130"/>
        <v>0</v>
      </c>
      <c r="CE124" s="110">
        <f t="shared" si="1131"/>
        <v>0</v>
      </c>
      <c r="CH124" s="358"/>
      <c r="CI124" s="358"/>
      <c r="CJ124" s="359"/>
      <c r="CK124" s="339"/>
      <c r="CL124" s="360"/>
      <c r="CM124" s="361"/>
      <c r="CN124" s="362"/>
      <c r="CO124" s="338"/>
      <c r="CP124" s="335">
        <f t="shared" si="1132"/>
        <v>0</v>
      </c>
      <c r="CQ124" s="108">
        <f>IFERROR(IF(EXACT(VLOOKUP(CI124,OFERTA_0,2,FALSE),CJ124),1,0),0)</f>
        <v>0</v>
      </c>
      <c r="CR124" s="108">
        <f>IFERROR(IF(EXACT(VLOOKUP(CI124,OFERTA_0,3,FALSE),CK124),1,0),0)</f>
        <v>0</v>
      </c>
      <c r="CS124" s="108">
        <f>IFERROR(IF(EXACT(VLOOKUP(CI124,OFERTA_0,4,FALSE),CL124),1,0),0)</f>
        <v>0</v>
      </c>
      <c r="CT124" s="108">
        <f t="shared" si="1133"/>
        <v>0</v>
      </c>
      <c r="CU124" s="108">
        <f t="shared" si="1133"/>
        <v>0</v>
      </c>
      <c r="CV124" s="108">
        <f t="shared" si="1134"/>
        <v>0</v>
      </c>
      <c r="CW124" s="109">
        <f t="shared" si="1135"/>
        <v>0</v>
      </c>
      <c r="CX124" s="110">
        <f t="shared" si="1136"/>
        <v>0</v>
      </c>
      <c r="DA124" s="358"/>
      <c r="DB124" s="358"/>
      <c r="DC124" s="359"/>
      <c r="DD124" s="339"/>
      <c r="DE124" s="360"/>
      <c r="DF124" s="361"/>
      <c r="DG124" s="362"/>
      <c r="DH124" s="338"/>
      <c r="DI124" s="335">
        <f t="shared" si="1137"/>
        <v>0</v>
      </c>
      <c r="DJ124" s="108">
        <f>IFERROR(IF(EXACT(VLOOKUP(DB124,OFERTA_0,2,FALSE),DC124),1,0),0)</f>
        <v>0</v>
      </c>
      <c r="DK124" s="108">
        <f>IFERROR(IF(EXACT(VLOOKUP(DB124,OFERTA_0,3,FALSE),DD124),1,0),0)</f>
        <v>0</v>
      </c>
      <c r="DL124" s="108">
        <f>IFERROR(IF(EXACT(VLOOKUP(DB124,OFERTA_0,4,FALSE),DE124),1,0),0)</f>
        <v>0</v>
      </c>
      <c r="DM124" s="108">
        <f t="shared" si="1138"/>
        <v>0</v>
      </c>
      <c r="DN124" s="108">
        <f t="shared" si="1138"/>
        <v>0</v>
      </c>
      <c r="DO124" s="108">
        <f t="shared" si="1139"/>
        <v>0</v>
      </c>
      <c r="DP124" s="109">
        <f t="shared" si="1140"/>
        <v>0</v>
      </c>
      <c r="DQ124" s="110">
        <f t="shared" si="1141"/>
        <v>0</v>
      </c>
      <c r="DT124" s="358"/>
      <c r="DU124" s="358"/>
      <c r="DV124" s="359"/>
      <c r="DW124" s="339"/>
      <c r="DX124" s="360"/>
      <c r="DY124" s="361"/>
      <c r="DZ124" s="362"/>
      <c r="EA124" s="338"/>
      <c r="EB124" s="335">
        <f t="shared" si="1142"/>
        <v>0</v>
      </c>
      <c r="EC124" s="108">
        <f>IFERROR(IF(EXACT(VLOOKUP(DU124,OFERTA_0,2,FALSE),DV124),1,0),0)</f>
        <v>0</v>
      </c>
      <c r="ED124" s="108">
        <f>IFERROR(IF(EXACT(VLOOKUP(DU124,OFERTA_0,3,FALSE),DW124),1,0),0)</f>
        <v>0</v>
      </c>
      <c r="EE124" s="108">
        <f>IFERROR(IF(EXACT(VLOOKUP(DU124,OFERTA_0,4,FALSE),DX124),1,0),0)</f>
        <v>0</v>
      </c>
      <c r="EF124" s="108">
        <f t="shared" si="1143"/>
        <v>0</v>
      </c>
      <c r="EG124" s="108">
        <f t="shared" si="1143"/>
        <v>0</v>
      </c>
      <c r="EH124" s="108">
        <f t="shared" si="1144"/>
        <v>0</v>
      </c>
      <c r="EI124" s="109">
        <f t="shared" si="1145"/>
        <v>0</v>
      </c>
      <c r="EJ124" s="110">
        <f t="shared" si="1146"/>
        <v>0</v>
      </c>
      <c r="EM124" s="358"/>
      <c r="EN124" s="358"/>
      <c r="EO124" s="359"/>
      <c r="EP124" s="339"/>
      <c r="EQ124" s="360"/>
      <c r="ER124" s="361"/>
      <c r="ES124" s="362"/>
      <c r="ET124" s="338"/>
      <c r="EU124" s="335">
        <f t="shared" si="1147"/>
        <v>0</v>
      </c>
      <c r="EV124" s="108">
        <f>IFERROR(IF(EXACT(VLOOKUP(EN124,OFERTA_0,2,FALSE),EO124),1,0),0)</f>
        <v>0</v>
      </c>
      <c r="EW124" s="108">
        <f>IFERROR(IF(EXACT(VLOOKUP(EN124,OFERTA_0,3,FALSE),EP124),1,0),0)</f>
        <v>0</v>
      </c>
      <c r="EX124" s="108">
        <f>IFERROR(IF(EXACT(VLOOKUP(EN124,OFERTA_0,4,FALSE),EQ124),1,0),0)</f>
        <v>0</v>
      </c>
      <c r="EY124" s="108">
        <f t="shared" si="1148"/>
        <v>0</v>
      </c>
      <c r="EZ124" s="108">
        <f t="shared" si="1148"/>
        <v>0</v>
      </c>
      <c r="FA124" s="108">
        <f t="shared" si="1149"/>
        <v>0</v>
      </c>
      <c r="FB124" s="109">
        <f t="shared" si="1150"/>
        <v>0</v>
      </c>
      <c r="FC124" s="110">
        <f t="shared" si="1151"/>
        <v>0</v>
      </c>
      <c r="FF124" s="358"/>
      <c r="FG124" s="358"/>
      <c r="FH124" s="359"/>
      <c r="FI124" s="339"/>
      <c r="FJ124" s="360"/>
      <c r="FK124" s="361"/>
      <c r="FL124" s="362"/>
      <c r="FM124" s="338"/>
      <c r="FN124" s="335">
        <f t="shared" si="1152"/>
        <v>0</v>
      </c>
      <c r="FO124" s="108">
        <f>IFERROR(IF(EXACT(VLOOKUP(FG124,OFERTA_0,2,FALSE),FH124),1,0),0)</f>
        <v>0</v>
      </c>
      <c r="FP124" s="108">
        <f>IFERROR(IF(EXACT(VLOOKUP(FG124,OFERTA_0,3,FALSE),FI124),1,0),0)</f>
        <v>0</v>
      </c>
      <c r="FQ124" s="108">
        <f>IFERROR(IF(EXACT(VLOOKUP(FG124,OFERTA_0,4,FALSE),FJ124),1,0),0)</f>
        <v>0</v>
      </c>
      <c r="FR124" s="108">
        <f t="shared" si="1153"/>
        <v>0</v>
      </c>
      <c r="FS124" s="108">
        <f t="shared" si="1153"/>
        <v>0</v>
      </c>
      <c r="FT124" s="108">
        <f t="shared" si="1154"/>
        <v>0</v>
      </c>
      <c r="FU124" s="109">
        <f t="shared" si="1155"/>
        <v>0</v>
      </c>
      <c r="FV124" s="110">
        <f t="shared" si="1156"/>
        <v>0</v>
      </c>
      <c r="FY124" s="358"/>
      <c r="FZ124" s="358"/>
      <c r="GA124" s="359"/>
      <c r="GB124" s="339"/>
      <c r="GC124" s="360"/>
      <c r="GD124" s="361"/>
      <c r="GE124" s="362"/>
      <c r="GF124" s="338"/>
      <c r="GG124" s="335">
        <f t="shared" si="1157"/>
        <v>0</v>
      </c>
      <c r="GH124" s="108">
        <f>IFERROR(IF(EXACT(VLOOKUP(FZ124,OFERTA_0,2,FALSE),GA124),1,0),0)</f>
        <v>0</v>
      </c>
      <c r="GI124" s="108">
        <f>IFERROR(IF(EXACT(VLOOKUP(FZ124,OFERTA_0,3,FALSE),GB124),1,0),0)</f>
        <v>0</v>
      </c>
      <c r="GJ124" s="108">
        <f>IFERROR(IF(EXACT(VLOOKUP(FZ124,OFERTA_0,4,FALSE),GC124),1,0),0)</f>
        <v>0</v>
      </c>
      <c r="GK124" s="108">
        <f t="shared" si="1158"/>
        <v>0</v>
      </c>
      <c r="GL124" s="108">
        <f t="shared" si="1158"/>
        <v>0</v>
      </c>
      <c r="GM124" s="108">
        <f t="shared" si="1159"/>
        <v>0</v>
      </c>
      <c r="GN124" s="109">
        <f t="shared" si="1160"/>
        <v>0</v>
      </c>
      <c r="GO124" s="110">
        <f t="shared" si="1161"/>
        <v>0</v>
      </c>
      <c r="GR124" s="358"/>
      <c r="GS124" s="358"/>
      <c r="GT124" s="359"/>
      <c r="GU124" s="339"/>
      <c r="GV124" s="360"/>
      <c r="GW124" s="361"/>
      <c r="GX124" s="362"/>
      <c r="GY124" s="338"/>
      <c r="GZ124" s="335">
        <f t="shared" si="1162"/>
        <v>0</v>
      </c>
      <c r="HA124" s="108">
        <f>IFERROR(IF(EXACT(VLOOKUP(GS124,OFERTA_0,2,FALSE),GT124),1,0),0)</f>
        <v>0</v>
      </c>
      <c r="HB124" s="108">
        <f>IFERROR(IF(EXACT(VLOOKUP(GS124,OFERTA_0,3,FALSE),GU124),1,0),0)</f>
        <v>0</v>
      </c>
      <c r="HC124" s="108">
        <f>IFERROR(IF(EXACT(VLOOKUP(GS124,OFERTA_0,4,FALSE),GV124),1,0),0)</f>
        <v>0</v>
      </c>
      <c r="HD124" s="108">
        <f t="shared" si="1163"/>
        <v>0</v>
      </c>
      <c r="HE124" s="108">
        <f t="shared" si="1163"/>
        <v>0</v>
      </c>
      <c r="HF124" s="108">
        <f t="shared" si="1164"/>
        <v>0</v>
      </c>
      <c r="HG124" s="109">
        <f t="shared" si="1165"/>
        <v>0</v>
      </c>
      <c r="HH124" s="110">
        <f t="shared" si="1166"/>
        <v>0</v>
      </c>
      <c r="HK124" s="358"/>
      <c r="HL124" s="358"/>
      <c r="HM124" s="359"/>
      <c r="HN124" s="339"/>
      <c r="HO124" s="360"/>
      <c r="HP124" s="361"/>
      <c r="HQ124" s="362"/>
      <c r="HR124" s="338"/>
      <c r="HS124" s="335">
        <f t="shared" si="1167"/>
        <v>0</v>
      </c>
      <c r="HT124" s="108">
        <f>IFERROR(IF(EXACT(VLOOKUP(HL124,OFERTA_0,2,FALSE),HM124),1,0),0)</f>
        <v>0</v>
      </c>
      <c r="HU124" s="108">
        <f>IFERROR(IF(EXACT(VLOOKUP(HL124,OFERTA_0,3,FALSE),HN124),1,0),0)</f>
        <v>0</v>
      </c>
      <c r="HV124" s="108">
        <f>IFERROR(IF(EXACT(VLOOKUP(HL124,OFERTA_0,4,FALSE),HO124),1,0),0)</f>
        <v>0</v>
      </c>
      <c r="HW124" s="108">
        <f t="shared" si="1168"/>
        <v>0</v>
      </c>
      <c r="HX124" s="108">
        <f t="shared" si="1168"/>
        <v>0</v>
      </c>
      <c r="HY124" s="108">
        <f t="shared" si="1169"/>
        <v>0</v>
      </c>
      <c r="HZ124" s="109">
        <f t="shared" si="1170"/>
        <v>0</v>
      </c>
      <c r="IA124" s="110">
        <f t="shared" si="1171"/>
        <v>0</v>
      </c>
      <c r="ID124" s="358"/>
      <c r="IE124" s="358"/>
      <c r="IF124" s="359"/>
      <c r="IG124" s="339"/>
      <c r="IH124" s="360"/>
      <c r="II124" s="361"/>
      <c r="IJ124" s="362"/>
      <c r="IK124" s="338"/>
      <c r="IL124" s="335">
        <f t="shared" si="1172"/>
        <v>0</v>
      </c>
      <c r="IM124" s="108">
        <f>IFERROR(IF(EXACT(VLOOKUP(IE124,OFERTA_0,2,FALSE),IF124),1,0),0)</f>
        <v>0</v>
      </c>
      <c r="IN124" s="108">
        <f>IFERROR(IF(EXACT(VLOOKUP(IE124,OFERTA_0,3,FALSE),IG124),1,0),0)</f>
        <v>0</v>
      </c>
      <c r="IO124" s="108">
        <f>IFERROR(IF(EXACT(VLOOKUP(IE124,OFERTA_0,4,FALSE),IH124),1,0),0)</f>
        <v>0</v>
      </c>
      <c r="IP124" s="108">
        <f t="shared" si="1173"/>
        <v>0</v>
      </c>
      <c r="IQ124" s="108">
        <f t="shared" si="1173"/>
        <v>0</v>
      </c>
      <c r="IR124" s="108">
        <f t="shared" si="1174"/>
        <v>0</v>
      </c>
      <c r="IS124" s="109">
        <f t="shared" si="1175"/>
        <v>0</v>
      </c>
      <c r="IT124" s="110">
        <f t="shared" si="1176"/>
        <v>0</v>
      </c>
      <c r="IV124" s="358"/>
      <c r="IW124" s="358"/>
      <c r="IX124" s="359"/>
      <c r="IY124" s="339"/>
      <c r="IZ124" s="360"/>
      <c r="JA124" s="361"/>
      <c r="JB124" s="362"/>
      <c r="JC124" s="338"/>
      <c r="JD124" s="338"/>
      <c r="JE124" s="335">
        <f t="shared" si="1177"/>
        <v>0</v>
      </c>
      <c r="JF124" s="108">
        <f>IFERROR(IF(EXACT(VLOOKUP(IX124,OFERTA_0,2,FALSE),IY124),1,0),0)</f>
        <v>0</v>
      </c>
      <c r="JG124" s="108">
        <f>IFERROR(IF(EXACT(VLOOKUP(IX124,OFERTA_0,3,FALSE),IZ124),1,0),0)</f>
        <v>0</v>
      </c>
      <c r="JH124" s="108">
        <f>IFERROR(IF(EXACT(VLOOKUP(IX124,OFERTA_0,4,FALSE),JA124),1,0),0)</f>
        <v>0</v>
      </c>
      <c r="JI124" s="108">
        <f t="shared" si="1178"/>
        <v>0</v>
      </c>
      <c r="JJ124" s="108">
        <f t="shared" si="1178"/>
        <v>0</v>
      </c>
      <c r="JK124" s="108">
        <f t="shared" si="1179"/>
        <v>0</v>
      </c>
      <c r="JL124" s="109">
        <f t="shared" si="1180"/>
        <v>0</v>
      </c>
      <c r="JM124" s="110">
        <f t="shared" si="1181"/>
        <v>0</v>
      </c>
    </row>
    <row r="125" spans="2:273" hidden="1" x14ac:dyDescent="0.25">
      <c r="B125" s="358"/>
      <c r="C125" s="358"/>
      <c r="D125" s="359"/>
      <c r="E125" s="339"/>
      <c r="F125" s="439"/>
      <c r="G125" s="361"/>
      <c r="H125" s="361"/>
      <c r="I125" s="361"/>
      <c r="J125" s="362"/>
      <c r="K125" s="338"/>
      <c r="N125" s="358"/>
      <c r="O125" s="358"/>
      <c r="P125" s="359"/>
      <c r="Q125" s="339"/>
      <c r="R125" s="439"/>
      <c r="S125" s="361"/>
      <c r="T125" s="361"/>
      <c r="U125" s="361"/>
      <c r="V125" s="362"/>
      <c r="W125" s="338"/>
      <c r="X125" s="335">
        <f t="shared" si="1117"/>
        <v>0</v>
      </c>
      <c r="Y125" s="335"/>
      <c r="Z125" s="335"/>
      <c r="AA125" s="108">
        <f>IFERROR(IF(EXACT(VLOOKUP(O125,OFERTA_0,2,FALSE),P125),1,0),0)</f>
        <v>0</v>
      </c>
      <c r="AB125" s="108"/>
      <c r="AC125" s="108">
        <f>IFERROR(IF(EXACT(VLOOKUP(O125,OFERTA_0,3,FALSE),Q125),1,0),0)</f>
        <v>0</v>
      </c>
      <c r="AD125" s="108">
        <f>IFERROR(IF(EXACT(VLOOKUP(O125,OFERTA_0,4,FALSE),R125),1,0),0)</f>
        <v>0</v>
      </c>
      <c r="AE125" s="108">
        <f>IFERROR(IF(S125&lt;=0,0,1),0)</f>
        <v>0</v>
      </c>
      <c r="AF125" s="108">
        <f t="shared" si="1118"/>
        <v>0</v>
      </c>
      <c r="AG125" s="108">
        <f t="shared" si="1119"/>
        <v>0</v>
      </c>
      <c r="AH125" s="109">
        <f t="shared" si="1120"/>
        <v>0</v>
      </c>
      <c r="AI125" s="110">
        <f t="shared" si="1121"/>
        <v>0</v>
      </c>
      <c r="AL125" s="358"/>
      <c r="AM125" s="358"/>
      <c r="AN125" s="359"/>
      <c r="AO125" s="339"/>
      <c r="AP125" s="439"/>
      <c r="AQ125" s="361"/>
      <c r="AR125" s="361"/>
      <c r="AS125" s="361"/>
      <c r="AT125" s="362"/>
      <c r="AU125" s="338"/>
      <c r="AV125" s="335">
        <f t="shared" si="1122"/>
        <v>0</v>
      </c>
      <c r="AW125" s="335"/>
      <c r="AX125" s="335"/>
      <c r="AY125" s="335"/>
      <c r="AZ125" s="108">
        <f>IFERROR(IF(EXACT(VLOOKUP(AM125,OFERTA_0,2,FALSE),AN125),1,0),0)</f>
        <v>0</v>
      </c>
      <c r="BA125" s="108">
        <f>IFERROR(IF(EXACT(VLOOKUP(AM125,OFERTA_0,3,FALSE),AO125),1,0),0)</f>
        <v>0</v>
      </c>
      <c r="BB125" s="108">
        <f>IFERROR(IF(EXACT(VLOOKUP(AM125,OFERTA_0,4,FALSE),AP125),1,0),0)</f>
        <v>0</v>
      </c>
      <c r="BC125" s="108">
        <f>IFERROR(IF(AQ125&lt;=0,0,1),0)</f>
        <v>0</v>
      </c>
      <c r="BD125" s="108">
        <f t="shared" si="1123"/>
        <v>0</v>
      </c>
      <c r="BE125" s="108">
        <f t="shared" si="1124"/>
        <v>0</v>
      </c>
      <c r="BF125" s="109">
        <f t="shared" si="1125"/>
        <v>0</v>
      </c>
      <c r="BG125" s="110">
        <f t="shared" si="1126"/>
        <v>0</v>
      </c>
      <c r="BJ125" s="358"/>
      <c r="BK125" s="358"/>
      <c r="BL125" s="359"/>
      <c r="BM125" s="339"/>
      <c r="BN125" s="439"/>
      <c r="BO125" s="368"/>
      <c r="BP125" s="368"/>
      <c r="BQ125" s="368"/>
      <c r="BR125" s="369"/>
      <c r="BS125" s="338"/>
      <c r="BT125" s="335">
        <f t="shared" si="1127"/>
        <v>0</v>
      </c>
      <c r="BU125" s="335"/>
      <c r="BV125" s="335"/>
      <c r="BW125" s="335"/>
      <c r="BX125" s="108">
        <f>IFERROR(IF(EXACT(VLOOKUP(BK125,OFERTA_0,2,FALSE),BL125),1,0),0)</f>
        <v>0</v>
      </c>
      <c r="BY125" s="108">
        <f>IFERROR(IF(EXACT(VLOOKUP(BK125,OFERTA_0,3,FALSE),BM125),1,0),0)</f>
        <v>0</v>
      </c>
      <c r="BZ125" s="108">
        <f>IFERROR(IF(EXACT(VLOOKUP(BK125,OFERTA_0,4,FALSE),BN125),1,0),0)</f>
        <v>0</v>
      </c>
      <c r="CA125" s="108">
        <f>IFERROR(IF(BO125&lt;=0,0,1),0)</f>
        <v>0</v>
      </c>
      <c r="CB125" s="108">
        <f t="shared" si="1128"/>
        <v>0</v>
      </c>
      <c r="CC125" s="108">
        <f t="shared" si="1129"/>
        <v>0</v>
      </c>
      <c r="CD125" s="109">
        <f t="shared" si="1130"/>
        <v>0</v>
      </c>
      <c r="CE125" s="110">
        <f t="shared" si="1131"/>
        <v>0</v>
      </c>
      <c r="CH125" s="358"/>
      <c r="CI125" s="358"/>
      <c r="CJ125" s="359"/>
      <c r="CK125" s="339"/>
      <c r="CL125" s="360"/>
      <c r="CM125" s="361"/>
      <c r="CN125" s="362"/>
      <c r="CO125" s="338"/>
      <c r="CP125" s="335">
        <f t="shared" si="1132"/>
        <v>0</v>
      </c>
      <c r="CQ125" s="108">
        <f>IFERROR(IF(EXACT(VLOOKUP(CI125,OFERTA_0,2,FALSE),CJ125),1,0),0)</f>
        <v>0</v>
      </c>
      <c r="CR125" s="108">
        <f>IFERROR(IF(EXACT(VLOOKUP(CI125,OFERTA_0,3,FALSE),CK125),1,0),0)</f>
        <v>0</v>
      </c>
      <c r="CS125" s="108">
        <f>IFERROR(IF(EXACT(VLOOKUP(CI125,OFERTA_0,4,FALSE),CL125),1,0),0)</f>
        <v>0</v>
      </c>
      <c r="CT125" s="108">
        <f t="shared" si="1133"/>
        <v>0</v>
      </c>
      <c r="CU125" s="108">
        <f t="shared" si="1133"/>
        <v>0</v>
      </c>
      <c r="CV125" s="108">
        <f t="shared" si="1134"/>
        <v>0</v>
      </c>
      <c r="CW125" s="109">
        <f t="shared" si="1135"/>
        <v>0</v>
      </c>
      <c r="CX125" s="110">
        <f t="shared" si="1136"/>
        <v>0</v>
      </c>
      <c r="DA125" s="358"/>
      <c r="DB125" s="358"/>
      <c r="DC125" s="359"/>
      <c r="DD125" s="339"/>
      <c r="DE125" s="360"/>
      <c r="DF125" s="361"/>
      <c r="DG125" s="362"/>
      <c r="DH125" s="338"/>
      <c r="DI125" s="335">
        <f t="shared" si="1137"/>
        <v>0</v>
      </c>
      <c r="DJ125" s="108">
        <f>IFERROR(IF(EXACT(VLOOKUP(DB125,OFERTA_0,2,FALSE),DC125),1,0),0)</f>
        <v>0</v>
      </c>
      <c r="DK125" s="108">
        <f>IFERROR(IF(EXACT(VLOOKUP(DB125,OFERTA_0,3,FALSE),DD125),1,0),0)</f>
        <v>0</v>
      </c>
      <c r="DL125" s="108">
        <f>IFERROR(IF(EXACT(VLOOKUP(DB125,OFERTA_0,4,FALSE),DE125),1,0),0)</f>
        <v>0</v>
      </c>
      <c r="DM125" s="108">
        <f t="shared" si="1138"/>
        <v>0</v>
      </c>
      <c r="DN125" s="108">
        <f t="shared" si="1138"/>
        <v>0</v>
      </c>
      <c r="DO125" s="108">
        <f t="shared" si="1139"/>
        <v>0</v>
      </c>
      <c r="DP125" s="109">
        <f t="shared" si="1140"/>
        <v>0</v>
      </c>
      <c r="DQ125" s="110">
        <f t="shared" si="1141"/>
        <v>0</v>
      </c>
      <c r="DT125" s="358"/>
      <c r="DU125" s="358"/>
      <c r="DV125" s="359"/>
      <c r="DW125" s="339"/>
      <c r="DX125" s="360"/>
      <c r="DY125" s="361"/>
      <c r="DZ125" s="362"/>
      <c r="EA125" s="338"/>
      <c r="EB125" s="335">
        <f t="shared" si="1142"/>
        <v>0</v>
      </c>
      <c r="EC125" s="108">
        <f>IFERROR(IF(EXACT(VLOOKUP(DU125,OFERTA_0,2,FALSE),DV125),1,0),0)</f>
        <v>0</v>
      </c>
      <c r="ED125" s="108">
        <f>IFERROR(IF(EXACT(VLOOKUP(DU125,OFERTA_0,3,FALSE),DW125),1,0),0)</f>
        <v>0</v>
      </c>
      <c r="EE125" s="108">
        <f>IFERROR(IF(EXACT(VLOOKUP(DU125,OFERTA_0,4,FALSE),DX125),1,0),0)</f>
        <v>0</v>
      </c>
      <c r="EF125" s="108">
        <f t="shared" si="1143"/>
        <v>0</v>
      </c>
      <c r="EG125" s="108">
        <f t="shared" si="1143"/>
        <v>0</v>
      </c>
      <c r="EH125" s="108">
        <f t="shared" si="1144"/>
        <v>0</v>
      </c>
      <c r="EI125" s="109">
        <f t="shared" si="1145"/>
        <v>0</v>
      </c>
      <c r="EJ125" s="110">
        <f t="shared" si="1146"/>
        <v>0</v>
      </c>
      <c r="EM125" s="358"/>
      <c r="EN125" s="358"/>
      <c r="EO125" s="359"/>
      <c r="EP125" s="339"/>
      <c r="EQ125" s="360"/>
      <c r="ER125" s="361"/>
      <c r="ES125" s="362"/>
      <c r="ET125" s="338"/>
      <c r="EU125" s="335">
        <f t="shared" si="1147"/>
        <v>0</v>
      </c>
      <c r="EV125" s="108">
        <f>IFERROR(IF(EXACT(VLOOKUP(EN125,OFERTA_0,2,FALSE),EO125),1,0),0)</f>
        <v>0</v>
      </c>
      <c r="EW125" s="108">
        <f>IFERROR(IF(EXACT(VLOOKUP(EN125,OFERTA_0,3,FALSE),EP125),1,0),0)</f>
        <v>0</v>
      </c>
      <c r="EX125" s="108">
        <f>IFERROR(IF(EXACT(VLOOKUP(EN125,OFERTA_0,4,FALSE),EQ125),1,0),0)</f>
        <v>0</v>
      </c>
      <c r="EY125" s="108">
        <f t="shared" si="1148"/>
        <v>0</v>
      </c>
      <c r="EZ125" s="108">
        <f t="shared" si="1148"/>
        <v>0</v>
      </c>
      <c r="FA125" s="108">
        <f t="shared" si="1149"/>
        <v>0</v>
      </c>
      <c r="FB125" s="109">
        <f t="shared" si="1150"/>
        <v>0</v>
      </c>
      <c r="FC125" s="110">
        <f t="shared" si="1151"/>
        <v>0</v>
      </c>
      <c r="FF125" s="358"/>
      <c r="FG125" s="358"/>
      <c r="FH125" s="359"/>
      <c r="FI125" s="339"/>
      <c r="FJ125" s="360"/>
      <c r="FK125" s="361"/>
      <c r="FL125" s="362"/>
      <c r="FM125" s="338"/>
      <c r="FN125" s="335">
        <f t="shared" si="1152"/>
        <v>0</v>
      </c>
      <c r="FO125" s="108">
        <f>IFERROR(IF(EXACT(VLOOKUP(FG125,OFERTA_0,2,FALSE),FH125),1,0),0)</f>
        <v>0</v>
      </c>
      <c r="FP125" s="108">
        <f>IFERROR(IF(EXACT(VLOOKUP(FG125,OFERTA_0,3,FALSE),FI125),1,0),0)</f>
        <v>0</v>
      </c>
      <c r="FQ125" s="108">
        <f>IFERROR(IF(EXACT(VLOOKUP(FG125,OFERTA_0,4,FALSE),FJ125),1,0),0)</f>
        <v>0</v>
      </c>
      <c r="FR125" s="108">
        <f t="shared" si="1153"/>
        <v>0</v>
      </c>
      <c r="FS125" s="108">
        <f t="shared" si="1153"/>
        <v>0</v>
      </c>
      <c r="FT125" s="108">
        <f t="shared" si="1154"/>
        <v>0</v>
      </c>
      <c r="FU125" s="109">
        <f t="shared" si="1155"/>
        <v>0</v>
      </c>
      <c r="FV125" s="110">
        <f t="shared" si="1156"/>
        <v>0</v>
      </c>
      <c r="FY125" s="358"/>
      <c r="FZ125" s="358"/>
      <c r="GA125" s="359"/>
      <c r="GB125" s="339"/>
      <c r="GC125" s="360"/>
      <c r="GD125" s="361"/>
      <c r="GE125" s="362"/>
      <c r="GF125" s="338"/>
      <c r="GG125" s="335">
        <f t="shared" si="1157"/>
        <v>0</v>
      </c>
      <c r="GH125" s="108">
        <f>IFERROR(IF(EXACT(VLOOKUP(FZ125,OFERTA_0,2,FALSE),GA125),1,0),0)</f>
        <v>0</v>
      </c>
      <c r="GI125" s="108">
        <f>IFERROR(IF(EXACT(VLOOKUP(FZ125,OFERTA_0,3,FALSE),GB125),1,0),0)</f>
        <v>0</v>
      </c>
      <c r="GJ125" s="108">
        <f>IFERROR(IF(EXACT(VLOOKUP(FZ125,OFERTA_0,4,FALSE),GC125),1,0),0)</f>
        <v>0</v>
      </c>
      <c r="GK125" s="108">
        <f t="shared" si="1158"/>
        <v>0</v>
      </c>
      <c r="GL125" s="108">
        <f t="shared" si="1158"/>
        <v>0</v>
      </c>
      <c r="GM125" s="108">
        <f t="shared" si="1159"/>
        <v>0</v>
      </c>
      <c r="GN125" s="109">
        <f t="shared" si="1160"/>
        <v>0</v>
      </c>
      <c r="GO125" s="110">
        <f t="shared" si="1161"/>
        <v>0</v>
      </c>
      <c r="GR125" s="358"/>
      <c r="GS125" s="358"/>
      <c r="GT125" s="359"/>
      <c r="GU125" s="339"/>
      <c r="GV125" s="360"/>
      <c r="GW125" s="361"/>
      <c r="GX125" s="362"/>
      <c r="GY125" s="338"/>
      <c r="GZ125" s="335">
        <f t="shared" si="1162"/>
        <v>0</v>
      </c>
      <c r="HA125" s="108">
        <f>IFERROR(IF(EXACT(VLOOKUP(GS125,OFERTA_0,2,FALSE),GT125),1,0),0)</f>
        <v>0</v>
      </c>
      <c r="HB125" s="108">
        <f>IFERROR(IF(EXACT(VLOOKUP(GS125,OFERTA_0,3,FALSE),GU125),1,0),0)</f>
        <v>0</v>
      </c>
      <c r="HC125" s="108">
        <f>IFERROR(IF(EXACT(VLOOKUP(GS125,OFERTA_0,4,FALSE),GV125),1,0),0)</f>
        <v>0</v>
      </c>
      <c r="HD125" s="108">
        <f t="shared" si="1163"/>
        <v>0</v>
      </c>
      <c r="HE125" s="108">
        <f t="shared" si="1163"/>
        <v>0</v>
      </c>
      <c r="HF125" s="108">
        <f t="shared" si="1164"/>
        <v>0</v>
      </c>
      <c r="HG125" s="109">
        <f t="shared" si="1165"/>
        <v>0</v>
      </c>
      <c r="HH125" s="110">
        <f t="shared" si="1166"/>
        <v>0</v>
      </c>
      <c r="HK125" s="358"/>
      <c r="HL125" s="358"/>
      <c r="HM125" s="359"/>
      <c r="HN125" s="339"/>
      <c r="HO125" s="360"/>
      <c r="HP125" s="361"/>
      <c r="HQ125" s="362"/>
      <c r="HR125" s="338"/>
      <c r="HS125" s="335">
        <f t="shared" si="1167"/>
        <v>0</v>
      </c>
      <c r="HT125" s="108">
        <f>IFERROR(IF(EXACT(VLOOKUP(HL125,OFERTA_0,2,FALSE),HM125),1,0),0)</f>
        <v>0</v>
      </c>
      <c r="HU125" s="108">
        <f>IFERROR(IF(EXACT(VLOOKUP(HL125,OFERTA_0,3,FALSE),HN125),1,0),0)</f>
        <v>0</v>
      </c>
      <c r="HV125" s="108">
        <f>IFERROR(IF(EXACT(VLOOKUP(HL125,OFERTA_0,4,FALSE),HO125),1,0),0)</f>
        <v>0</v>
      </c>
      <c r="HW125" s="108">
        <f t="shared" si="1168"/>
        <v>0</v>
      </c>
      <c r="HX125" s="108">
        <f t="shared" si="1168"/>
        <v>0</v>
      </c>
      <c r="HY125" s="108">
        <f t="shared" si="1169"/>
        <v>0</v>
      </c>
      <c r="HZ125" s="109">
        <f t="shared" si="1170"/>
        <v>0</v>
      </c>
      <c r="IA125" s="110">
        <f t="shared" si="1171"/>
        <v>0</v>
      </c>
      <c r="ID125" s="358"/>
      <c r="IE125" s="358"/>
      <c r="IF125" s="359"/>
      <c r="IG125" s="339"/>
      <c r="IH125" s="360"/>
      <c r="II125" s="361"/>
      <c r="IJ125" s="362"/>
      <c r="IK125" s="338"/>
      <c r="IL125" s="335">
        <f t="shared" si="1172"/>
        <v>0</v>
      </c>
      <c r="IM125" s="108">
        <f>IFERROR(IF(EXACT(VLOOKUP(IE125,OFERTA_0,2,FALSE),IF125),1,0),0)</f>
        <v>0</v>
      </c>
      <c r="IN125" s="108">
        <f>IFERROR(IF(EXACT(VLOOKUP(IE125,OFERTA_0,3,FALSE),IG125),1,0),0)</f>
        <v>0</v>
      </c>
      <c r="IO125" s="108">
        <f>IFERROR(IF(EXACT(VLOOKUP(IE125,OFERTA_0,4,FALSE),IH125),1,0),0)</f>
        <v>0</v>
      </c>
      <c r="IP125" s="108">
        <f t="shared" si="1173"/>
        <v>0</v>
      </c>
      <c r="IQ125" s="108">
        <f t="shared" si="1173"/>
        <v>0</v>
      </c>
      <c r="IR125" s="108">
        <f t="shared" si="1174"/>
        <v>0</v>
      </c>
      <c r="IS125" s="109">
        <f t="shared" si="1175"/>
        <v>0</v>
      </c>
      <c r="IT125" s="110">
        <f t="shared" si="1176"/>
        <v>0</v>
      </c>
      <c r="IV125" s="358"/>
      <c r="IW125" s="358"/>
      <c r="IX125" s="359"/>
      <c r="IY125" s="339"/>
      <c r="IZ125" s="360"/>
      <c r="JA125" s="361"/>
      <c r="JB125" s="362"/>
      <c r="JC125" s="338"/>
      <c r="JD125" s="338"/>
      <c r="JE125" s="335">
        <f t="shared" si="1177"/>
        <v>0</v>
      </c>
      <c r="JF125" s="108">
        <f>IFERROR(IF(EXACT(VLOOKUP(IX125,OFERTA_0,2,FALSE),IY125),1,0),0)</f>
        <v>0</v>
      </c>
      <c r="JG125" s="108">
        <f>IFERROR(IF(EXACT(VLOOKUP(IX125,OFERTA_0,3,FALSE),IZ125),1,0),0)</f>
        <v>0</v>
      </c>
      <c r="JH125" s="108">
        <f>IFERROR(IF(EXACT(VLOOKUP(IX125,OFERTA_0,4,FALSE),JA125),1,0),0)</f>
        <v>0</v>
      </c>
      <c r="JI125" s="108">
        <f t="shared" si="1178"/>
        <v>0</v>
      </c>
      <c r="JJ125" s="108">
        <f t="shared" si="1178"/>
        <v>0</v>
      </c>
      <c r="JK125" s="108">
        <f t="shared" si="1179"/>
        <v>0</v>
      </c>
      <c r="JL125" s="109">
        <f t="shared" si="1180"/>
        <v>0</v>
      </c>
      <c r="JM125" s="110">
        <f t="shared" si="1181"/>
        <v>0</v>
      </c>
    </row>
    <row r="126" spans="2:273" hidden="1" x14ac:dyDescent="0.25">
      <c r="B126" s="358"/>
      <c r="C126" s="358"/>
      <c r="D126" s="359"/>
      <c r="E126" s="339"/>
      <c r="F126" s="439"/>
      <c r="G126" s="361"/>
      <c r="H126" s="361"/>
      <c r="I126" s="361"/>
      <c r="J126" s="362"/>
      <c r="K126" s="338"/>
      <c r="N126" s="358"/>
      <c r="O126" s="358"/>
      <c r="P126" s="359"/>
      <c r="Q126" s="339"/>
      <c r="R126" s="439"/>
      <c r="S126" s="361"/>
      <c r="T126" s="361"/>
      <c r="U126" s="361"/>
      <c r="V126" s="362"/>
      <c r="W126" s="338"/>
      <c r="X126" s="335">
        <f t="shared" si="1117"/>
        <v>0</v>
      </c>
      <c r="Y126" s="335"/>
      <c r="Z126" s="335"/>
      <c r="AA126" s="108">
        <f>IFERROR(IF(EXACT(VLOOKUP(O126,OFERTA_0,2,FALSE),P126),1,0),0)</f>
        <v>0</v>
      </c>
      <c r="AB126" s="108"/>
      <c r="AC126" s="108">
        <f>IFERROR(IF(EXACT(VLOOKUP(O126,OFERTA_0,3,FALSE),Q126),1,0),0)</f>
        <v>0</v>
      </c>
      <c r="AD126" s="108">
        <f>IFERROR(IF(EXACT(VLOOKUP(O126,OFERTA_0,4,FALSE),R126),1,0),0)</f>
        <v>0</v>
      </c>
      <c r="AE126" s="108">
        <f>IFERROR(IF(S126&lt;=0,0,1),0)</f>
        <v>0</v>
      </c>
      <c r="AF126" s="108">
        <f t="shared" si="1118"/>
        <v>0</v>
      </c>
      <c r="AG126" s="108">
        <f t="shared" si="1119"/>
        <v>0</v>
      </c>
      <c r="AH126" s="109">
        <f t="shared" si="1120"/>
        <v>0</v>
      </c>
      <c r="AI126" s="110">
        <f t="shared" si="1121"/>
        <v>0</v>
      </c>
      <c r="AL126" s="358"/>
      <c r="AM126" s="358"/>
      <c r="AN126" s="359"/>
      <c r="AO126" s="339"/>
      <c r="AP126" s="439"/>
      <c r="AQ126" s="361"/>
      <c r="AR126" s="361"/>
      <c r="AS126" s="361"/>
      <c r="AT126" s="362"/>
      <c r="AU126" s="338"/>
      <c r="AV126" s="335">
        <f t="shared" si="1122"/>
        <v>0</v>
      </c>
      <c r="AW126" s="335"/>
      <c r="AX126" s="335"/>
      <c r="AY126" s="335"/>
      <c r="AZ126" s="108">
        <f>IFERROR(IF(EXACT(VLOOKUP(AM126,OFERTA_0,2,FALSE),AN126),1,0),0)</f>
        <v>0</v>
      </c>
      <c r="BA126" s="108">
        <f>IFERROR(IF(EXACT(VLOOKUP(AM126,OFERTA_0,3,FALSE),AO126),1,0),0)</f>
        <v>0</v>
      </c>
      <c r="BB126" s="108">
        <f>IFERROR(IF(EXACT(VLOOKUP(AM126,OFERTA_0,4,FALSE),AP126),1,0),0)</f>
        <v>0</v>
      </c>
      <c r="BC126" s="108">
        <f>IFERROR(IF(AQ126&lt;=0,0,1),0)</f>
        <v>0</v>
      </c>
      <c r="BD126" s="108">
        <f t="shared" si="1123"/>
        <v>0</v>
      </c>
      <c r="BE126" s="108">
        <f t="shared" si="1124"/>
        <v>0</v>
      </c>
      <c r="BF126" s="109">
        <f t="shared" si="1125"/>
        <v>0</v>
      </c>
      <c r="BG126" s="110">
        <f t="shared" si="1126"/>
        <v>0</v>
      </c>
      <c r="BJ126" s="358"/>
      <c r="BK126" s="358"/>
      <c r="BL126" s="359"/>
      <c r="BM126" s="339"/>
      <c r="BN126" s="439"/>
      <c r="BO126" s="368"/>
      <c r="BP126" s="368"/>
      <c r="BQ126" s="368"/>
      <c r="BR126" s="369"/>
      <c r="BS126" s="338"/>
      <c r="BT126" s="335">
        <f t="shared" si="1127"/>
        <v>0</v>
      </c>
      <c r="BU126" s="335"/>
      <c r="BV126" s="335"/>
      <c r="BW126" s="335"/>
      <c r="BX126" s="108">
        <f>IFERROR(IF(EXACT(VLOOKUP(BK126,OFERTA_0,2,FALSE),BL126),1,0),0)</f>
        <v>0</v>
      </c>
      <c r="BY126" s="108">
        <f>IFERROR(IF(EXACT(VLOOKUP(BK126,OFERTA_0,3,FALSE),BM126),1,0),0)</f>
        <v>0</v>
      </c>
      <c r="BZ126" s="108">
        <f>IFERROR(IF(EXACT(VLOOKUP(BK126,OFERTA_0,4,FALSE),BN126),1,0),0)</f>
        <v>0</v>
      </c>
      <c r="CA126" s="108">
        <f>IFERROR(IF(BO126&lt;=0,0,1),0)</f>
        <v>0</v>
      </c>
      <c r="CB126" s="108">
        <f t="shared" si="1128"/>
        <v>0</v>
      </c>
      <c r="CC126" s="108">
        <f t="shared" si="1129"/>
        <v>0</v>
      </c>
      <c r="CD126" s="109">
        <f t="shared" si="1130"/>
        <v>0</v>
      </c>
      <c r="CE126" s="110">
        <f t="shared" si="1131"/>
        <v>0</v>
      </c>
      <c r="CH126" s="358"/>
      <c r="CI126" s="358"/>
      <c r="CJ126" s="359"/>
      <c r="CK126" s="339"/>
      <c r="CL126" s="360"/>
      <c r="CM126" s="361"/>
      <c r="CN126" s="362"/>
      <c r="CO126" s="338"/>
      <c r="CP126" s="335">
        <f t="shared" si="1132"/>
        <v>0</v>
      </c>
      <c r="CQ126" s="108">
        <f>IFERROR(IF(EXACT(VLOOKUP(CI126,OFERTA_0,2,FALSE),CJ126),1,0),0)</f>
        <v>0</v>
      </c>
      <c r="CR126" s="108">
        <f>IFERROR(IF(EXACT(VLOOKUP(CI126,OFERTA_0,3,FALSE),CK126),1,0),0)</f>
        <v>0</v>
      </c>
      <c r="CS126" s="108">
        <f>IFERROR(IF(EXACT(VLOOKUP(CI126,OFERTA_0,4,FALSE),CL126),1,0),0)</f>
        <v>0</v>
      </c>
      <c r="CT126" s="108">
        <f t="shared" si="1133"/>
        <v>0</v>
      </c>
      <c r="CU126" s="108">
        <f t="shared" si="1133"/>
        <v>0</v>
      </c>
      <c r="CV126" s="108">
        <f t="shared" si="1134"/>
        <v>0</v>
      </c>
      <c r="CW126" s="109">
        <f t="shared" si="1135"/>
        <v>0</v>
      </c>
      <c r="CX126" s="110">
        <f t="shared" si="1136"/>
        <v>0</v>
      </c>
      <c r="DA126" s="358"/>
      <c r="DB126" s="358"/>
      <c r="DC126" s="359"/>
      <c r="DD126" s="339"/>
      <c r="DE126" s="360"/>
      <c r="DF126" s="361"/>
      <c r="DG126" s="362"/>
      <c r="DH126" s="338"/>
      <c r="DI126" s="335">
        <f t="shared" si="1137"/>
        <v>0</v>
      </c>
      <c r="DJ126" s="108">
        <f>IFERROR(IF(EXACT(VLOOKUP(DB126,OFERTA_0,2,FALSE),DC126),1,0),0)</f>
        <v>0</v>
      </c>
      <c r="DK126" s="108">
        <f>IFERROR(IF(EXACT(VLOOKUP(DB126,OFERTA_0,3,FALSE),DD126),1,0),0)</f>
        <v>0</v>
      </c>
      <c r="DL126" s="108">
        <f>IFERROR(IF(EXACT(VLOOKUP(DB126,OFERTA_0,4,FALSE),DE126),1,0),0)</f>
        <v>0</v>
      </c>
      <c r="DM126" s="108">
        <f t="shared" si="1138"/>
        <v>0</v>
      </c>
      <c r="DN126" s="108">
        <f t="shared" si="1138"/>
        <v>0</v>
      </c>
      <c r="DO126" s="108">
        <f t="shared" si="1139"/>
        <v>0</v>
      </c>
      <c r="DP126" s="109">
        <f t="shared" si="1140"/>
        <v>0</v>
      </c>
      <c r="DQ126" s="110">
        <f t="shared" si="1141"/>
        <v>0</v>
      </c>
      <c r="DT126" s="358"/>
      <c r="DU126" s="358"/>
      <c r="DV126" s="359"/>
      <c r="DW126" s="339"/>
      <c r="DX126" s="360"/>
      <c r="DY126" s="361"/>
      <c r="DZ126" s="362"/>
      <c r="EA126" s="338"/>
      <c r="EB126" s="335">
        <f t="shared" si="1142"/>
        <v>0</v>
      </c>
      <c r="EC126" s="108">
        <f>IFERROR(IF(EXACT(VLOOKUP(DU126,OFERTA_0,2,FALSE),DV126),1,0),0)</f>
        <v>0</v>
      </c>
      <c r="ED126" s="108">
        <f>IFERROR(IF(EXACT(VLOOKUP(DU126,OFERTA_0,3,FALSE),DW126),1,0),0)</f>
        <v>0</v>
      </c>
      <c r="EE126" s="108">
        <f>IFERROR(IF(EXACT(VLOOKUP(DU126,OFERTA_0,4,FALSE),DX126),1,0),0)</f>
        <v>0</v>
      </c>
      <c r="EF126" s="108">
        <f t="shared" si="1143"/>
        <v>0</v>
      </c>
      <c r="EG126" s="108">
        <f t="shared" si="1143"/>
        <v>0</v>
      </c>
      <c r="EH126" s="108">
        <f t="shared" si="1144"/>
        <v>0</v>
      </c>
      <c r="EI126" s="109">
        <f t="shared" si="1145"/>
        <v>0</v>
      </c>
      <c r="EJ126" s="110">
        <f t="shared" si="1146"/>
        <v>0</v>
      </c>
      <c r="EM126" s="358"/>
      <c r="EN126" s="358"/>
      <c r="EO126" s="359"/>
      <c r="EP126" s="339"/>
      <c r="EQ126" s="360"/>
      <c r="ER126" s="361"/>
      <c r="ES126" s="362"/>
      <c r="ET126" s="338"/>
      <c r="EU126" s="335">
        <f t="shared" si="1147"/>
        <v>0</v>
      </c>
      <c r="EV126" s="108">
        <f>IFERROR(IF(EXACT(VLOOKUP(EN126,OFERTA_0,2,FALSE),EO126),1,0),0)</f>
        <v>0</v>
      </c>
      <c r="EW126" s="108">
        <f>IFERROR(IF(EXACT(VLOOKUP(EN126,OFERTA_0,3,FALSE),EP126),1,0),0)</f>
        <v>0</v>
      </c>
      <c r="EX126" s="108">
        <f>IFERROR(IF(EXACT(VLOOKUP(EN126,OFERTA_0,4,FALSE),EQ126),1,0),0)</f>
        <v>0</v>
      </c>
      <c r="EY126" s="108">
        <f t="shared" si="1148"/>
        <v>0</v>
      </c>
      <c r="EZ126" s="108">
        <f t="shared" si="1148"/>
        <v>0</v>
      </c>
      <c r="FA126" s="108">
        <f t="shared" si="1149"/>
        <v>0</v>
      </c>
      <c r="FB126" s="109">
        <f t="shared" si="1150"/>
        <v>0</v>
      </c>
      <c r="FC126" s="110">
        <f t="shared" si="1151"/>
        <v>0</v>
      </c>
      <c r="FF126" s="358"/>
      <c r="FG126" s="358"/>
      <c r="FH126" s="359"/>
      <c r="FI126" s="339"/>
      <c r="FJ126" s="360"/>
      <c r="FK126" s="361"/>
      <c r="FL126" s="362"/>
      <c r="FM126" s="338"/>
      <c r="FN126" s="335">
        <f t="shared" si="1152"/>
        <v>0</v>
      </c>
      <c r="FO126" s="108">
        <f>IFERROR(IF(EXACT(VLOOKUP(FG126,OFERTA_0,2,FALSE),FH126),1,0),0)</f>
        <v>0</v>
      </c>
      <c r="FP126" s="108">
        <f>IFERROR(IF(EXACT(VLOOKUP(FG126,OFERTA_0,3,FALSE),FI126),1,0),0)</f>
        <v>0</v>
      </c>
      <c r="FQ126" s="108">
        <f>IFERROR(IF(EXACT(VLOOKUP(FG126,OFERTA_0,4,FALSE),FJ126),1,0),0)</f>
        <v>0</v>
      </c>
      <c r="FR126" s="108">
        <f t="shared" si="1153"/>
        <v>0</v>
      </c>
      <c r="FS126" s="108">
        <f t="shared" si="1153"/>
        <v>0</v>
      </c>
      <c r="FT126" s="108">
        <f t="shared" si="1154"/>
        <v>0</v>
      </c>
      <c r="FU126" s="109">
        <f t="shared" si="1155"/>
        <v>0</v>
      </c>
      <c r="FV126" s="110">
        <f t="shared" si="1156"/>
        <v>0</v>
      </c>
      <c r="FY126" s="358"/>
      <c r="FZ126" s="358"/>
      <c r="GA126" s="359"/>
      <c r="GB126" s="339"/>
      <c r="GC126" s="360"/>
      <c r="GD126" s="361"/>
      <c r="GE126" s="362"/>
      <c r="GF126" s="338"/>
      <c r="GG126" s="335">
        <f t="shared" si="1157"/>
        <v>0</v>
      </c>
      <c r="GH126" s="108">
        <f>IFERROR(IF(EXACT(VLOOKUP(FZ126,OFERTA_0,2,FALSE),GA126),1,0),0)</f>
        <v>0</v>
      </c>
      <c r="GI126" s="108">
        <f>IFERROR(IF(EXACT(VLOOKUP(FZ126,OFERTA_0,3,FALSE),GB126),1,0),0)</f>
        <v>0</v>
      </c>
      <c r="GJ126" s="108">
        <f>IFERROR(IF(EXACT(VLOOKUP(FZ126,OFERTA_0,4,FALSE),GC126),1,0),0)</f>
        <v>0</v>
      </c>
      <c r="GK126" s="108">
        <f t="shared" si="1158"/>
        <v>0</v>
      </c>
      <c r="GL126" s="108">
        <f t="shared" si="1158"/>
        <v>0</v>
      </c>
      <c r="GM126" s="108">
        <f t="shared" si="1159"/>
        <v>0</v>
      </c>
      <c r="GN126" s="109">
        <f t="shared" si="1160"/>
        <v>0</v>
      </c>
      <c r="GO126" s="110">
        <f t="shared" si="1161"/>
        <v>0</v>
      </c>
      <c r="GR126" s="358"/>
      <c r="GS126" s="358"/>
      <c r="GT126" s="359"/>
      <c r="GU126" s="339"/>
      <c r="GV126" s="360"/>
      <c r="GW126" s="361"/>
      <c r="GX126" s="362"/>
      <c r="GY126" s="338"/>
      <c r="GZ126" s="335">
        <f t="shared" si="1162"/>
        <v>0</v>
      </c>
      <c r="HA126" s="108">
        <f>IFERROR(IF(EXACT(VLOOKUP(GS126,OFERTA_0,2,FALSE),GT126),1,0),0)</f>
        <v>0</v>
      </c>
      <c r="HB126" s="108">
        <f>IFERROR(IF(EXACT(VLOOKUP(GS126,OFERTA_0,3,FALSE),GU126),1,0),0)</f>
        <v>0</v>
      </c>
      <c r="HC126" s="108">
        <f>IFERROR(IF(EXACT(VLOOKUP(GS126,OFERTA_0,4,FALSE),GV126),1,0),0)</f>
        <v>0</v>
      </c>
      <c r="HD126" s="108">
        <f t="shared" si="1163"/>
        <v>0</v>
      </c>
      <c r="HE126" s="108">
        <f t="shared" si="1163"/>
        <v>0</v>
      </c>
      <c r="HF126" s="108">
        <f t="shared" si="1164"/>
        <v>0</v>
      </c>
      <c r="HG126" s="109">
        <f t="shared" si="1165"/>
        <v>0</v>
      </c>
      <c r="HH126" s="110">
        <f t="shared" si="1166"/>
        <v>0</v>
      </c>
      <c r="HK126" s="358"/>
      <c r="HL126" s="358"/>
      <c r="HM126" s="359"/>
      <c r="HN126" s="339"/>
      <c r="HO126" s="360"/>
      <c r="HP126" s="361"/>
      <c r="HQ126" s="362"/>
      <c r="HR126" s="338"/>
      <c r="HS126" s="335">
        <f t="shared" si="1167"/>
        <v>0</v>
      </c>
      <c r="HT126" s="108">
        <f>IFERROR(IF(EXACT(VLOOKUP(HL126,OFERTA_0,2,FALSE),HM126),1,0),0)</f>
        <v>0</v>
      </c>
      <c r="HU126" s="108">
        <f>IFERROR(IF(EXACT(VLOOKUP(HL126,OFERTA_0,3,FALSE),HN126),1,0),0)</f>
        <v>0</v>
      </c>
      <c r="HV126" s="108">
        <f>IFERROR(IF(EXACT(VLOOKUP(HL126,OFERTA_0,4,FALSE),HO126),1,0),0)</f>
        <v>0</v>
      </c>
      <c r="HW126" s="108">
        <f t="shared" si="1168"/>
        <v>0</v>
      </c>
      <c r="HX126" s="108">
        <f t="shared" si="1168"/>
        <v>0</v>
      </c>
      <c r="HY126" s="108">
        <f t="shared" si="1169"/>
        <v>0</v>
      </c>
      <c r="HZ126" s="109">
        <f t="shared" si="1170"/>
        <v>0</v>
      </c>
      <c r="IA126" s="110">
        <f t="shared" si="1171"/>
        <v>0</v>
      </c>
      <c r="ID126" s="358"/>
      <c r="IE126" s="358"/>
      <c r="IF126" s="359"/>
      <c r="IG126" s="339"/>
      <c r="IH126" s="360"/>
      <c r="II126" s="361"/>
      <c r="IJ126" s="362"/>
      <c r="IK126" s="338"/>
      <c r="IL126" s="335">
        <f t="shared" si="1172"/>
        <v>0</v>
      </c>
      <c r="IM126" s="108">
        <f>IFERROR(IF(EXACT(VLOOKUP(IE126,OFERTA_0,2,FALSE),IF126),1,0),0)</f>
        <v>0</v>
      </c>
      <c r="IN126" s="108">
        <f>IFERROR(IF(EXACT(VLOOKUP(IE126,OFERTA_0,3,FALSE),IG126),1,0),0)</f>
        <v>0</v>
      </c>
      <c r="IO126" s="108">
        <f>IFERROR(IF(EXACT(VLOOKUP(IE126,OFERTA_0,4,FALSE),IH126),1,0),0)</f>
        <v>0</v>
      </c>
      <c r="IP126" s="108">
        <f t="shared" si="1173"/>
        <v>0</v>
      </c>
      <c r="IQ126" s="108">
        <f t="shared" si="1173"/>
        <v>0</v>
      </c>
      <c r="IR126" s="108">
        <f t="shared" si="1174"/>
        <v>0</v>
      </c>
      <c r="IS126" s="109">
        <f t="shared" si="1175"/>
        <v>0</v>
      </c>
      <c r="IT126" s="110">
        <f t="shared" si="1176"/>
        <v>0</v>
      </c>
      <c r="IV126" s="358"/>
      <c r="IW126" s="358"/>
      <c r="IX126" s="359"/>
      <c r="IY126" s="339"/>
      <c r="IZ126" s="360"/>
      <c r="JA126" s="361"/>
      <c r="JB126" s="362"/>
      <c r="JC126" s="338"/>
      <c r="JD126" s="338"/>
      <c r="JE126" s="335">
        <f t="shared" si="1177"/>
        <v>0</v>
      </c>
      <c r="JF126" s="108">
        <f>IFERROR(IF(EXACT(VLOOKUP(IX126,OFERTA_0,2,FALSE),IY126),1,0),0)</f>
        <v>0</v>
      </c>
      <c r="JG126" s="108">
        <f>IFERROR(IF(EXACT(VLOOKUP(IX126,OFERTA_0,3,FALSE),IZ126),1,0),0)</f>
        <v>0</v>
      </c>
      <c r="JH126" s="108">
        <f>IFERROR(IF(EXACT(VLOOKUP(IX126,OFERTA_0,4,FALSE),JA126),1,0),0)</f>
        <v>0</v>
      </c>
      <c r="JI126" s="108">
        <f t="shared" si="1178"/>
        <v>0</v>
      </c>
      <c r="JJ126" s="108">
        <f t="shared" si="1178"/>
        <v>0</v>
      </c>
      <c r="JK126" s="108">
        <f t="shared" si="1179"/>
        <v>0</v>
      </c>
      <c r="JL126" s="109">
        <f t="shared" si="1180"/>
        <v>0</v>
      </c>
      <c r="JM126" s="110">
        <f t="shared" si="1181"/>
        <v>0</v>
      </c>
    </row>
    <row r="127" spans="2:273" ht="16.5" hidden="1" x14ac:dyDescent="0.25">
      <c r="B127" s="340"/>
      <c r="C127" s="340"/>
      <c r="D127" s="348"/>
      <c r="E127" s="349"/>
      <c r="F127" s="441"/>
      <c r="G127" s="351"/>
      <c r="H127" s="351"/>
      <c r="I127" s="351"/>
      <c r="J127" s="352"/>
      <c r="K127" s="342"/>
      <c r="N127" s="340"/>
      <c r="O127" s="340"/>
      <c r="P127" s="348"/>
      <c r="Q127" s="349"/>
      <c r="R127" s="441"/>
      <c r="S127" s="351"/>
      <c r="T127" s="351"/>
      <c r="U127" s="351"/>
      <c r="V127" s="352"/>
      <c r="W127" s="342"/>
      <c r="X127" s="691"/>
      <c r="Y127" s="691"/>
      <c r="Z127" s="691"/>
      <c r="AA127" s="691"/>
      <c r="AB127" s="691"/>
      <c r="AC127" s="691"/>
      <c r="AD127" s="691"/>
      <c r="AE127" s="691"/>
      <c r="AF127" s="691"/>
      <c r="AG127" s="691"/>
      <c r="AH127" s="691"/>
      <c r="AI127" s="692"/>
      <c r="AL127" s="340"/>
      <c r="AM127" s="340"/>
      <c r="AN127" s="348"/>
      <c r="AO127" s="349"/>
      <c r="AP127" s="441"/>
      <c r="AQ127" s="351"/>
      <c r="AR127" s="351"/>
      <c r="AS127" s="351"/>
      <c r="AT127" s="352"/>
      <c r="AU127" s="342"/>
      <c r="AV127" s="691"/>
      <c r="AW127" s="691"/>
      <c r="AX127" s="691"/>
      <c r="AY127" s="691"/>
      <c r="AZ127" s="691"/>
      <c r="BA127" s="691"/>
      <c r="BB127" s="691"/>
      <c r="BC127" s="691"/>
      <c r="BD127" s="691"/>
      <c r="BE127" s="691"/>
      <c r="BF127" s="691"/>
      <c r="BG127" s="692"/>
      <c r="BJ127" s="340"/>
      <c r="BK127" s="340"/>
      <c r="BL127" s="348"/>
      <c r="BM127" s="349"/>
      <c r="BN127" s="441"/>
      <c r="BO127" s="370"/>
      <c r="BP127" s="370"/>
      <c r="BQ127" s="370"/>
      <c r="BR127" s="371"/>
      <c r="BS127" s="342"/>
      <c r="BT127" s="691"/>
      <c r="BU127" s="691"/>
      <c r="BV127" s="691"/>
      <c r="BW127" s="691"/>
      <c r="BX127" s="691"/>
      <c r="BY127" s="691"/>
      <c r="BZ127" s="691"/>
      <c r="CA127" s="691"/>
      <c r="CB127" s="691"/>
      <c r="CC127" s="691"/>
      <c r="CD127" s="691"/>
      <c r="CE127" s="692"/>
      <c r="CH127" s="340"/>
      <c r="CI127" s="340"/>
      <c r="CJ127" s="348"/>
      <c r="CK127" s="349"/>
      <c r="CL127" s="350"/>
      <c r="CM127" s="351"/>
      <c r="CN127" s="352"/>
      <c r="CO127" s="342"/>
      <c r="CP127" s="691"/>
      <c r="CQ127" s="691"/>
      <c r="CR127" s="691"/>
      <c r="CS127" s="691"/>
      <c r="CT127" s="691"/>
      <c r="CU127" s="691"/>
      <c r="CV127" s="691"/>
      <c r="CW127" s="691"/>
      <c r="CX127" s="692"/>
      <c r="DA127" s="340"/>
      <c r="DB127" s="340"/>
      <c r="DC127" s="348"/>
      <c r="DD127" s="349"/>
      <c r="DE127" s="350"/>
      <c r="DF127" s="351"/>
      <c r="DG127" s="352"/>
      <c r="DH127" s="342"/>
      <c r="DI127" s="691"/>
      <c r="DJ127" s="691"/>
      <c r="DK127" s="691"/>
      <c r="DL127" s="691"/>
      <c r="DM127" s="691"/>
      <c r="DN127" s="691"/>
      <c r="DO127" s="691"/>
      <c r="DP127" s="691"/>
      <c r="DQ127" s="692"/>
      <c r="DT127" s="340"/>
      <c r="DU127" s="340"/>
      <c r="DV127" s="348"/>
      <c r="DW127" s="349"/>
      <c r="DX127" s="350"/>
      <c r="DY127" s="351"/>
      <c r="DZ127" s="352"/>
      <c r="EA127" s="342"/>
      <c r="EB127" s="691"/>
      <c r="EC127" s="691"/>
      <c r="ED127" s="691"/>
      <c r="EE127" s="691"/>
      <c r="EF127" s="691"/>
      <c r="EG127" s="691"/>
      <c r="EH127" s="691"/>
      <c r="EI127" s="691"/>
      <c r="EJ127" s="692"/>
      <c r="EM127" s="340"/>
      <c r="EN127" s="340"/>
      <c r="EO127" s="348"/>
      <c r="EP127" s="349"/>
      <c r="EQ127" s="350"/>
      <c r="ER127" s="351"/>
      <c r="ES127" s="352"/>
      <c r="ET127" s="342"/>
      <c r="EU127" s="691"/>
      <c r="EV127" s="691"/>
      <c r="EW127" s="691"/>
      <c r="EX127" s="691"/>
      <c r="EY127" s="691"/>
      <c r="EZ127" s="691"/>
      <c r="FA127" s="691"/>
      <c r="FB127" s="691"/>
      <c r="FC127" s="692"/>
      <c r="FF127" s="340"/>
      <c r="FG127" s="340"/>
      <c r="FH127" s="348"/>
      <c r="FI127" s="349"/>
      <c r="FJ127" s="350"/>
      <c r="FK127" s="351"/>
      <c r="FL127" s="352"/>
      <c r="FM127" s="342"/>
      <c r="FN127" s="691"/>
      <c r="FO127" s="691"/>
      <c r="FP127" s="691"/>
      <c r="FQ127" s="691"/>
      <c r="FR127" s="691"/>
      <c r="FS127" s="691"/>
      <c r="FT127" s="691"/>
      <c r="FU127" s="691"/>
      <c r="FV127" s="692"/>
      <c r="FY127" s="340"/>
      <c r="FZ127" s="340"/>
      <c r="GA127" s="348"/>
      <c r="GB127" s="349"/>
      <c r="GC127" s="350"/>
      <c r="GD127" s="351"/>
      <c r="GE127" s="352"/>
      <c r="GF127" s="342"/>
      <c r="GG127" s="691"/>
      <c r="GH127" s="691"/>
      <c r="GI127" s="691"/>
      <c r="GJ127" s="691"/>
      <c r="GK127" s="691"/>
      <c r="GL127" s="691"/>
      <c r="GM127" s="691"/>
      <c r="GN127" s="691"/>
      <c r="GO127" s="692"/>
      <c r="GR127" s="340"/>
      <c r="GS127" s="340"/>
      <c r="GT127" s="348"/>
      <c r="GU127" s="349"/>
      <c r="GV127" s="350"/>
      <c r="GW127" s="351"/>
      <c r="GX127" s="352"/>
      <c r="GY127" s="342"/>
      <c r="GZ127" s="691"/>
      <c r="HA127" s="691"/>
      <c r="HB127" s="691"/>
      <c r="HC127" s="691"/>
      <c r="HD127" s="691"/>
      <c r="HE127" s="691"/>
      <c r="HF127" s="691"/>
      <c r="HG127" s="691"/>
      <c r="HH127" s="692"/>
      <c r="HK127" s="340"/>
      <c r="HL127" s="340"/>
      <c r="HM127" s="348"/>
      <c r="HN127" s="349"/>
      <c r="HO127" s="350"/>
      <c r="HP127" s="351"/>
      <c r="HQ127" s="352"/>
      <c r="HR127" s="342"/>
      <c r="HS127" s="691"/>
      <c r="HT127" s="691"/>
      <c r="HU127" s="691"/>
      <c r="HV127" s="691"/>
      <c r="HW127" s="691"/>
      <c r="HX127" s="691"/>
      <c r="HY127" s="691"/>
      <c r="HZ127" s="691"/>
      <c r="IA127" s="692"/>
      <c r="ID127" s="340"/>
      <c r="IE127" s="340"/>
      <c r="IF127" s="348"/>
      <c r="IG127" s="349"/>
      <c r="IH127" s="350"/>
      <c r="II127" s="351"/>
      <c r="IJ127" s="352"/>
      <c r="IK127" s="342"/>
      <c r="IL127" s="691"/>
      <c r="IM127" s="691"/>
      <c r="IN127" s="691"/>
      <c r="IO127" s="691"/>
      <c r="IP127" s="691"/>
      <c r="IQ127" s="691"/>
      <c r="IR127" s="691"/>
      <c r="IS127" s="691"/>
      <c r="IT127" s="692"/>
      <c r="IV127" s="340"/>
      <c r="IW127" s="340"/>
      <c r="IX127" s="348"/>
      <c r="IY127" s="349"/>
      <c r="IZ127" s="350"/>
      <c r="JA127" s="351"/>
      <c r="JB127" s="352"/>
      <c r="JC127" s="342"/>
      <c r="JD127" s="342"/>
      <c r="JE127" s="691"/>
      <c r="JF127" s="691"/>
      <c r="JG127" s="691"/>
      <c r="JH127" s="691"/>
      <c r="JI127" s="691"/>
      <c r="JJ127" s="691"/>
      <c r="JK127" s="691"/>
      <c r="JL127" s="691"/>
      <c r="JM127" s="692"/>
    </row>
    <row r="128" spans="2:273" hidden="1" x14ac:dyDescent="0.25">
      <c r="B128" s="358"/>
      <c r="C128" s="358"/>
      <c r="D128" s="359"/>
      <c r="E128" s="339"/>
      <c r="F128" s="439"/>
      <c r="G128" s="361"/>
      <c r="H128" s="361"/>
      <c r="I128" s="361"/>
      <c r="J128" s="362"/>
      <c r="K128" s="338"/>
      <c r="N128" s="358"/>
      <c r="O128" s="358"/>
      <c r="P128" s="359"/>
      <c r="Q128" s="339"/>
      <c r="R128" s="439"/>
      <c r="S128" s="361"/>
      <c r="T128" s="361"/>
      <c r="U128" s="361"/>
      <c r="V128" s="362"/>
      <c r="W128" s="338"/>
      <c r="X128" s="335">
        <f t="shared" ref="X128:X132" si="1182">IFERROR(IF(EXACT(VLOOKUP(O128,OFERTA_0,1,FALSE),O128),1,0),0)</f>
        <v>0</v>
      </c>
      <c r="Y128" s="335"/>
      <c r="Z128" s="335"/>
      <c r="AA128" s="108">
        <f>IFERROR(IF(EXACT(VLOOKUP(O128,OFERTA_0,2,FALSE),P128),1,0),0)</f>
        <v>0</v>
      </c>
      <c r="AB128" s="108"/>
      <c r="AC128" s="108">
        <f>IFERROR(IF(EXACT(VLOOKUP(O128,OFERTA_0,3,FALSE),Q128),1,0),0)</f>
        <v>0</v>
      </c>
      <c r="AD128" s="108">
        <f>IFERROR(IF(EXACT(VLOOKUP(O128,OFERTA_0,4,FALSE),R128),1,0),0)</f>
        <v>0</v>
      </c>
      <c r="AE128" s="108">
        <f>IFERROR(IF(S128&lt;=0,0,1),0)</f>
        <v>0</v>
      </c>
      <c r="AF128" s="108">
        <f t="shared" ref="AF128:AF132" si="1183">IFERROR(IF(V128&lt;=0,0,1),0)</f>
        <v>0</v>
      </c>
      <c r="AG128" s="108">
        <f t="shared" ref="AG128:AG132" si="1184">PRODUCT(X128:AF128)</f>
        <v>0</v>
      </c>
      <c r="AH128" s="109">
        <f t="shared" ref="AH128:AH132" si="1185">ROUND(V128,0)</f>
        <v>0</v>
      </c>
      <c r="AI128" s="110">
        <f t="shared" ref="AI128:AI132" si="1186">V128-AH128</f>
        <v>0</v>
      </c>
      <c r="AL128" s="358"/>
      <c r="AM128" s="358"/>
      <c r="AN128" s="359"/>
      <c r="AO128" s="339"/>
      <c r="AP128" s="439"/>
      <c r="AQ128" s="361"/>
      <c r="AR128" s="361"/>
      <c r="AS128" s="361"/>
      <c r="AT128" s="362"/>
      <c r="AU128" s="338"/>
      <c r="AV128" s="335">
        <f t="shared" ref="AV128:AV132" si="1187">IFERROR(IF(EXACT(VLOOKUP(AM128,OFERTA_0,1,FALSE),AM128),1,0),0)</f>
        <v>0</v>
      </c>
      <c r="AW128" s="335"/>
      <c r="AX128" s="335"/>
      <c r="AY128" s="335"/>
      <c r="AZ128" s="108">
        <f>IFERROR(IF(EXACT(VLOOKUP(AM128,OFERTA_0,2,FALSE),AN128),1,0),0)</f>
        <v>0</v>
      </c>
      <c r="BA128" s="108">
        <f>IFERROR(IF(EXACT(VLOOKUP(AM128,OFERTA_0,3,FALSE),AO128),1,0),0)</f>
        <v>0</v>
      </c>
      <c r="BB128" s="108">
        <f>IFERROR(IF(EXACT(VLOOKUP(AM128,OFERTA_0,4,FALSE),AP128),1,0),0)</f>
        <v>0</v>
      </c>
      <c r="BC128" s="108">
        <f>IFERROR(IF(AQ128&lt;=0,0,1),0)</f>
        <v>0</v>
      </c>
      <c r="BD128" s="108">
        <f t="shared" ref="BD128:BD132" si="1188">IFERROR(IF(AT128&lt;=0,0,1),0)</f>
        <v>0</v>
      </c>
      <c r="BE128" s="108">
        <f t="shared" ref="BE128:BE132" si="1189">PRODUCT(AV128:BD128)</f>
        <v>0</v>
      </c>
      <c r="BF128" s="109">
        <f t="shared" ref="BF128:BF132" si="1190">ROUND(AT128,0)</f>
        <v>0</v>
      </c>
      <c r="BG128" s="110">
        <f t="shared" ref="BG128:BG132" si="1191">AT128-BF128</f>
        <v>0</v>
      </c>
      <c r="BJ128" s="358"/>
      <c r="BK128" s="358"/>
      <c r="BL128" s="359"/>
      <c r="BM128" s="339"/>
      <c r="BN128" s="439"/>
      <c r="BO128" s="368"/>
      <c r="BP128" s="368"/>
      <c r="BQ128" s="368"/>
      <c r="BR128" s="369"/>
      <c r="BS128" s="338"/>
      <c r="BT128" s="335">
        <f t="shared" ref="BT128:BT132" si="1192">IFERROR(IF(EXACT(VLOOKUP(BK128,OFERTA_0,1,FALSE),BK128),1,0),0)</f>
        <v>0</v>
      </c>
      <c r="BU128" s="335"/>
      <c r="BV128" s="335"/>
      <c r="BW128" s="335"/>
      <c r="BX128" s="108">
        <f>IFERROR(IF(EXACT(VLOOKUP(BK128,OFERTA_0,2,FALSE),BL128),1,0),0)</f>
        <v>0</v>
      </c>
      <c r="BY128" s="108">
        <f>IFERROR(IF(EXACT(VLOOKUP(BK128,OFERTA_0,3,FALSE),BM128),1,0),0)</f>
        <v>0</v>
      </c>
      <c r="BZ128" s="108">
        <f>IFERROR(IF(EXACT(VLOOKUP(BK128,OFERTA_0,4,FALSE),BN128),1,0),0)</f>
        <v>0</v>
      </c>
      <c r="CA128" s="108">
        <f>IFERROR(IF(BO128&lt;=0,0,1),0)</f>
        <v>0</v>
      </c>
      <c r="CB128" s="108">
        <f t="shared" ref="CB128:CB132" si="1193">IFERROR(IF(BR128&lt;=0,0,1),0)</f>
        <v>0</v>
      </c>
      <c r="CC128" s="108">
        <f t="shared" ref="CC128:CC132" si="1194">PRODUCT(BT128:CB128)</f>
        <v>0</v>
      </c>
      <c r="CD128" s="109">
        <f t="shared" ref="CD128:CD132" si="1195">ROUND(BR128,0)</f>
        <v>0</v>
      </c>
      <c r="CE128" s="110">
        <f t="shared" ref="CE128:CE132" si="1196">BR128-CD128</f>
        <v>0</v>
      </c>
      <c r="CH128" s="358"/>
      <c r="CI128" s="358"/>
      <c r="CJ128" s="359"/>
      <c r="CK128" s="339"/>
      <c r="CL128" s="360"/>
      <c r="CM128" s="361"/>
      <c r="CN128" s="362"/>
      <c r="CO128" s="338"/>
      <c r="CP128" s="335">
        <f t="shared" ref="CP128:CP132" si="1197">IFERROR(IF(EXACT(VLOOKUP(CI128,OFERTA_0,1,FALSE),CI128),1,0),0)</f>
        <v>0</v>
      </c>
      <c r="CQ128" s="108">
        <f>IFERROR(IF(EXACT(VLOOKUP(CI128,OFERTA_0,2,FALSE),CJ128),1,0),0)</f>
        <v>0</v>
      </c>
      <c r="CR128" s="108">
        <f>IFERROR(IF(EXACT(VLOOKUP(CI128,OFERTA_0,3,FALSE),CK128),1,0),0)</f>
        <v>0</v>
      </c>
      <c r="CS128" s="108">
        <f>IFERROR(IF(EXACT(VLOOKUP(CI128,OFERTA_0,4,FALSE),CL128),1,0),0)</f>
        <v>0</v>
      </c>
      <c r="CT128" s="108">
        <f t="shared" ref="CT128:CU132" si="1198">IFERROR(IF(CM128&lt;=0,0,1),0)</f>
        <v>0</v>
      </c>
      <c r="CU128" s="108">
        <f t="shared" si="1198"/>
        <v>0</v>
      </c>
      <c r="CV128" s="108">
        <f t="shared" ref="CV128:CV132" si="1199">PRODUCT(CP128:CU128)</f>
        <v>0</v>
      </c>
      <c r="CW128" s="109">
        <f t="shared" ref="CW128:CW132" si="1200">ROUND(CN128,0)</f>
        <v>0</v>
      </c>
      <c r="CX128" s="110">
        <f t="shared" ref="CX128:CX132" si="1201">CN128-CW128</f>
        <v>0</v>
      </c>
      <c r="DA128" s="358"/>
      <c r="DB128" s="358"/>
      <c r="DC128" s="359"/>
      <c r="DD128" s="339"/>
      <c r="DE128" s="360"/>
      <c r="DF128" s="361"/>
      <c r="DG128" s="362"/>
      <c r="DH128" s="338"/>
      <c r="DI128" s="335">
        <f t="shared" ref="DI128:DI132" si="1202">IFERROR(IF(EXACT(VLOOKUP(DB128,OFERTA_0,1,FALSE),DB128),1,0),0)</f>
        <v>0</v>
      </c>
      <c r="DJ128" s="108">
        <f>IFERROR(IF(EXACT(VLOOKUP(DB128,OFERTA_0,2,FALSE),DC128),1,0),0)</f>
        <v>0</v>
      </c>
      <c r="DK128" s="108">
        <f>IFERROR(IF(EXACT(VLOOKUP(DB128,OFERTA_0,3,FALSE),DD128),1,0),0)</f>
        <v>0</v>
      </c>
      <c r="DL128" s="108">
        <f>IFERROR(IF(EXACT(VLOOKUP(DB128,OFERTA_0,4,FALSE),DE128),1,0),0)</f>
        <v>0</v>
      </c>
      <c r="DM128" s="108">
        <f t="shared" ref="DM128:DN132" si="1203">IFERROR(IF(DF128&lt;=0,0,1),0)</f>
        <v>0</v>
      </c>
      <c r="DN128" s="108">
        <f t="shared" si="1203"/>
        <v>0</v>
      </c>
      <c r="DO128" s="108">
        <f t="shared" ref="DO128:DO132" si="1204">PRODUCT(DI128:DN128)</f>
        <v>0</v>
      </c>
      <c r="DP128" s="109">
        <f t="shared" ref="DP128:DP132" si="1205">ROUND(DG128,0)</f>
        <v>0</v>
      </c>
      <c r="DQ128" s="110">
        <f t="shared" ref="DQ128:DQ132" si="1206">DG128-DP128</f>
        <v>0</v>
      </c>
      <c r="DT128" s="358"/>
      <c r="DU128" s="358"/>
      <c r="DV128" s="359"/>
      <c r="DW128" s="339"/>
      <c r="DX128" s="360"/>
      <c r="DY128" s="361"/>
      <c r="DZ128" s="362"/>
      <c r="EA128" s="338"/>
      <c r="EB128" s="335">
        <f t="shared" ref="EB128:EB132" si="1207">IFERROR(IF(EXACT(VLOOKUP(DU128,OFERTA_0,1,FALSE),DU128),1,0),0)</f>
        <v>0</v>
      </c>
      <c r="EC128" s="108">
        <f>IFERROR(IF(EXACT(VLOOKUP(DU128,OFERTA_0,2,FALSE),DV128),1,0),0)</f>
        <v>0</v>
      </c>
      <c r="ED128" s="108">
        <f>IFERROR(IF(EXACT(VLOOKUP(DU128,OFERTA_0,3,FALSE),DW128),1,0),0)</f>
        <v>0</v>
      </c>
      <c r="EE128" s="108">
        <f>IFERROR(IF(EXACT(VLOOKUP(DU128,OFERTA_0,4,FALSE),DX128),1,0),0)</f>
        <v>0</v>
      </c>
      <c r="EF128" s="108">
        <f t="shared" ref="EF128:EG132" si="1208">IFERROR(IF(DY128&lt;=0,0,1),0)</f>
        <v>0</v>
      </c>
      <c r="EG128" s="108">
        <f t="shared" si="1208"/>
        <v>0</v>
      </c>
      <c r="EH128" s="108">
        <f t="shared" ref="EH128:EH132" si="1209">PRODUCT(EB128:EG128)</f>
        <v>0</v>
      </c>
      <c r="EI128" s="109">
        <f t="shared" ref="EI128:EI132" si="1210">ROUND(DZ128,0)</f>
        <v>0</v>
      </c>
      <c r="EJ128" s="110">
        <f t="shared" ref="EJ128:EJ132" si="1211">DZ128-EI128</f>
        <v>0</v>
      </c>
      <c r="EM128" s="358"/>
      <c r="EN128" s="358"/>
      <c r="EO128" s="359"/>
      <c r="EP128" s="339"/>
      <c r="EQ128" s="360"/>
      <c r="ER128" s="361"/>
      <c r="ES128" s="362"/>
      <c r="ET128" s="338"/>
      <c r="EU128" s="335">
        <f t="shared" ref="EU128:EU132" si="1212">IFERROR(IF(EXACT(VLOOKUP(EN128,OFERTA_0,1,FALSE),EN128),1,0),0)</f>
        <v>0</v>
      </c>
      <c r="EV128" s="108">
        <f>IFERROR(IF(EXACT(VLOOKUP(EN128,OFERTA_0,2,FALSE),EO128),1,0),0)</f>
        <v>0</v>
      </c>
      <c r="EW128" s="108">
        <f>IFERROR(IF(EXACT(VLOOKUP(EN128,OFERTA_0,3,FALSE),EP128),1,0),0)</f>
        <v>0</v>
      </c>
      <c r="EX128" s="108">
        <f>IFERROR(IF(EXACT(VLOOKUP(EN128,OFERTA_0,4,FALSE),EQ128),1,0),0)</f>
        <v>0</v>
      </c>
      <c r="EY128" s="108">
        <f t="shared" ref="EY128:EZ132" si="1213">IFERROR(IF(ER128&lt;=0,0,1),0)</f>
        <v>0</v>
      </c>
      <c r="EZ128" s="108">
        <f t="shared" si="1213"/>
        <v>0</v>
      </c>
      <c r="FA128" s="108">
        <f t="shared" ref="FA128:FA132" si="1214">PRODUCT(EU128:EZ128)</f>
        <v>0</v>
      </c>
      <c r="FB128" s="109">
        <f t="shared" ref="FB128:FB132" si="1215">ROUND(ES128,0)</f>
        <v>0</v>
      </c>
      <c r="FC128" s="110">
        <f t="shared" ref="FC128:FC132" si="1216">ES128-FB128</f>
        <v>0</v>
      </c>
      <c r="FF128" s="358"/>
      <c r="FG128" s="358"/>
      <c r="FH128" s="359"/>
      <c r="FI128" s="339"/>
      <c r="FJ128" s="360"/>
      <c r="FK128" s="361"/>
      <c r="FL128" s="362"/>
      <c r="FM128" s="338"/>
      <c r="FN128" s="335">
        <f t="shared" ref="FN128:FN132" si="1217">IFERROR(IF(EXACT(VLOOKUP(FG128,OFERTA_0,1,FALSE),FG128),1,0),0)</f>
        <v>0</v>
      </c>
      <c r="FO128" s="108">
        <f>IFERROR(IF(EXACT(VLOOKUP(FG128,OFERTA_0,2,FALSE),FH128),1,0),0)</f>
        <v>0</v>
      </c>
      <c r="FP128" s="108">
        <f>IFERROR(IF(EXACT(VLOOKUP(FG128,OFERTA_0,3,FALSE),FI128),1,0),0)</f>
        <v>0</v>
      </c>
      <c r="FQ128" s="108">
        <f>IFERROR(IF(EXACT(VLOOKUP(FG128,OFERTA_0,4,FALSE),FJ128),1,0),0)</f>
        <v>0</v>
      </c>
      <c r="FR128" s="108">
        <f t="shared" ref="FR128:FS132" si="1218">IFERROR(IF(FK128&lt;=0,0,1),0)</f>
        <v>0</v>
      </c>
      <c r="FS128" s="108">
        <f t="shared" si="1218"/>
        <v>0</v>
      </c>
      <c r="FT128" s="108">
        <f t="shared" ref="FT128:FT132" si="1219">PRODUCT(FN128:FS128)</f>
        <v>0</v>
      </c>
      <c r="FU128" s="109">
        <f t="shared" ref="FU128:FU132" si="1220">ROUND(FL128,0)</f>
        <v>0</v>
      </c>
      <c r="FV128" s="110">
        <f t="shared" ref="FV128:FV132" si="1221">FL128-FU128</f>
        <v>0</v>
      </c>
      <c r="FY128" s="358"/>
      <c r="FZ128" s="358"/>
      <c r="GA128" s="359"/>
      <c r="GB128" s="339"/>
      <c r="GC128" s="360"/>
      <c r="GD128" s="361"/>
      <c r="GE128" s="362"/>
      <c r="GF128" s="338"/>
      <c r="GG128" s="335">
        <f t="shared" ref="GG128:GG132" si="1222">IFERROR(IF(EXACT(VLOOKUP(FZ128,OFERTA_0,1,FALSE),FZ128),1,0),0)</f>
        <v>0</v>
      </c>
      <c r="GH128" s="108">
        <f>IFERROR(IF(EXACT(VLOOKUP(FZ128,OFERTA_0,2,FALSE),GA128),1,0),0)</f>
        <v>0</v>
      </c>
      <c r="GI128" s="108">
        <f>IFERROR(IF(EXACT(VLOOKUP(FZ128,OFERTA_0,3,FALSE),GB128),1,0),0)</f>
        <v>0</v>
      </c>
      <c r="GJ128" s="108">
        <f>IFERROR(IF(EXACT(VLOOKUP(FZ128,OFERTA_0,4,FALSE),GC128),1,0),0)</f>
        <v>0</v>
      </c>
      <c r="GK128" s="108">
        <f t="shared" ref="GK128:GL132" si="1223">IFERROR(IF(GD128&lt;=0,0,1),0)</f>
        <v>0</v>
      </c>
      <c r="GL128" s="108">
        <f t="shared" si="1223"/>
        <v>0</v>
      </c>
      <c r="GM128" s="108">
        <f t="shared" ref="GM128:GM132" si="1224">PRODUCT(GG128:GL128)</f>
        <v>0</v>
      </c>
      <c r="GN128" s="109">
        <f t="shared" ref="GN128:GN132" si="1225">ROUND(GE128,0)</f>
        <v>0</v>
      </c>
      <c r="GO128" s="110">
        <f t="shared" ref="GO128:GO132" si="1226">GE128-GN128</f>
        <v>0</v>
      </c>
      <c r="GR128" s="358"/>
      <c r="GS128" s="358"/>
      <c r="GT128" s="359"/>
      <c r="GU128" s="339"/>
      <c r="GV128" s="360"/>
      <c r="GW128" s="361"/>
      <c r="GX128" s="362"/>
      <c r="GY128" s="338"/>
      <c r="GZ128" s="335">
        <f t="shared" ref="GZ128:GZ132" si="1227">IFERROR(IF(EXACT(VLOOKUP(GS128,OFERTA_0,1,FALSE),GS128),1,0),0)</f>
        <v>0</v>
      </c>
      <c r="HA128" s="108">
        <f>IFERROR(IF(EXACT(VLOOKUP(GS128,OFERTA_0,2,FALSE),GT128),1,0),0)</f>
        <v>0</v>
      </c>
      <c r="HB128" s="108">
        <f>IFERROR(IF(EXACT(VLOOKUP(GS128,OFERTA_0,3,FALSE),GU128),1,0),0)</f>
        <v>0</v>
      </c>
      <c r="HC128" s="108">
        <f>IFERROR(IF(EXACT(VLOOKUP(GS128,OFERTA_0,4,FALSE),GV128),1,0),0)</f>
        <v>0</v>
      </c>
      <c r="HD128" s="108">
        <f t="shared" ref="HD128:HE132" si="1228">IFERROR(IF(GW128&lt;=0,0,1),0)</f>
        <v>0</v>
      </c>
      <c r="HE128" s="108">
        <f t="shared" si="1228"/>
        <v>0</v>
      </c>
      <c r="HF128" s="108">
        <f t="shared" ref="HF128:HF132" si="1229">PRODUCT(GZ128:HE128)</f>
        <v>0</v>
      </c>
      <c r="HG128" s="109">
        <f t="shared" ref="HG128:HG132" si="1230">ROUND(GX128,0)</f>
        <v>0</v>
      </c>
      <c r="HH128" s="110">
        <f t="shared" ref="HH128:HH132" si="1231">GX128-HG128</f>
        <v>0</v>
      </c>
      <c r="HK128" s="358"/>
      <c r="HL128" s="358"/>
      <c r="HM128" s="359"/>
      <c r="HN128" s="339"/>
      <c r="HO128" s="360"/>
      <c r="HP128" s="361"/>
      <c r="HQ128" s="362"/>
      <c r="HR128" s="338"/>
      <c r="HS128" s="335">
        <f t="shared" ref="HS128:HS132" si="1232">IFERROR(IF(EXACT(VLOOKUP(HL128,OFERTA_0,1,FALSE),HL128),1,0),0)</f>
        <v>0</v>
      </c>
      <c r="HT128" s="108">
        <f>IFERROR(IF(EXACT(VLOOKUP(HL128,OFERTA_0,2,FALSE),HM128),1,0),0)</f>
        <v>0</v>
      </c>
      <c r="HU128" s="108">
        <f>IFERROR(IF(EXACT(VLOOKUP(HL128,OFERTA_0,3,FALSE),HN128),1,0),0)</f>
        <v>0</v>
      </c>
      <c r="HV128" s="108">
        <f>IFERROR(IF(EXACT(VLOOKUP(HL128,OFERTA_0,4,FALSE),HO128),1,0),0)</f>
        <v>0</v>
      </c>
      <c r="HW128" s="108">
        <f t="shared" ref="HW128:HX132" si="1233">IFERROR(IF(HP128&lt;=0,0,1),0)</f>
        <v>0</v>
      </c>
      <c r="HX128" s="108">
        <f t="shared" si="1233"/>
        <v>0</v>
      </c>
      <c r="HY128" s="108">
        <f t="shared" ref="HY128:HY132" si="1234">PRODUCT(HS128:HX128)</f>
        <v>0</v>
      </c>
      <c r="HZ128" s="109">
        <f t="shared" ref="HZ128:HZ132" si="1235">ROUND(HQ128,0)</f>
        <v>0</v>
      </c>
      <c r="IA128" s="110">
        <f t="shared" ref="IA128:IA132" si="1236">HQ128-HZ128</f>
        <v>0</v>
      </c>
      <c r="ID128" s="358"/>
      <c r="IE128" s="358"/>
      <c r="IF128" s="359"/>
      <c r="IG128" s="339"/>
      <c r="IH128" s="360"/>
      <c r="II128" s="361"/>
      <c r="IJ128" s="362"/>
      <c r="IK128" s="338"/>
      <c r="IL128" s="335">
        <f t="shared" ref="IL128:IL132" si="1237">IFERROR(IF(EXACT(VLOOKUP(IE128,OFERTA_0,1,FALSE),IE128),1,0),0)</f>
        <v>0</v>
      </c>
      <c r="IM128" s="108">
        <f>IFERROR(IF(EXACT(VLOOKUP(IE128,OFERTA_0,2,FALSE),IF128),1,0),0)</f>
        <v>0</v>
      </c>
      <c r="IN128" s="108">
        <f>IFERROR(IF(EXACT(VLOOKUP(IE128,OFERTA_0,3,FALSE),IG128),1,0),0)</f>
        <v>0</v>
      </c>
      <c r="IO128" s="108">
        <f>IFERROR(IF(EXACT(VLOOKUP(IE128,OFERTA_0,4,FALSE),IH128),1,0),0)</f>
        <v>0</v>
      </c>
      <c r="IP128" s="108">
        <f t="shared" ref="IP128:IQ132" si="1238">IFERROR(IF(II128&lt;=0,0,1),0)</f>
        <v>0</v>
      </c>
      <c r="IQ128" s="108">
        <f t="shared" si="1238"/>
        <v>0</v>
      </c>
      <c r="IR128" s="108">
        <f t="shared" ref="IR128:IR132" si="1239">PRODUCT(IL128:IQ128)</f>
        <v>0</v>
      </c>
      <c r="IS128" s="109">
        <f t="shared" ref="IS128:IS132" si="1240">ROUND(IJ128,0)</f>
        <v>0</v>
      </c>
      <c r="IT128" s="110">
        <f t="shared" ref="IT128:IT132" si="1241">IJ128-IS128</f>
        <v>0</v>
      </c>
      <c r="IV128" s="358"/>
      <c r="IW128" s="358"/>
      <c r="IX128" s="359"/>
      <c r="IY128" s="339"/>
      <c r="IZ128" s="360"/>
      <c r="JA128" s="361"/>
      <c r="JB128" s="362"/>
      <c r="JC128" s="338"/>
      <c r="JD128" s="338"/>
      <c r="JE128" s="335">
        <f t="shared" ref="JE128:JE132" si="1242">IFERROR(IF(EXACT(VLOOKUP(IX128,OFERTA_0,1,FALSE),IX128),1,0),0)</f>
        <v>0</v>
      </c>
      <c r="JF128" s="108">
        <f>IFERROR(IF(EXACT(VLOOKUP(IX128,OFERTA_0,2,FALSE),IY128),1,0),0)</f>
        <v>0</v>
      </c>
      <c r="JG128" s="108">
        <f>IFERROR(IF(EXACT(VLOOKUP(IX128,OFERTA_0,3,FALSE),IZ128),1,0),0)</f>
        <v>0</v>
      </c>
      <c r="JH128" s="108">
        <f>IFERROR(IF(EXACT(VLOOKUP(IX128,OFERTA_0,4,FALSE),JA128),1,0),0)</f>
        <v>0</v>
      </c>
      <c r="JI128" s="108">
        <f t="shared" ref="JI128:JJ132" si="1243">IFERROR(IF(JB128&lt;=0,0,1),0)</f>
        <v>0</v>
      </c>
      <c r="JJ128" s="108">
        <f t="shared" si="1243"/>
        <v>0</v>
      </c>
      <c r="JK128" s="108">
        <f t="shared" ref="JK128:JK132" si="1244">PRODUCT(JE128:JJ128)</f>
        <v>0</v>
      </c>
      <c r="JL128" s="109">
        <f t="shared" ref="JL128:JL132" si="1245">ROUND(JC128,0)</f>
        <v>0</v>
      </c>
      <c r="JM128" s="110">
        <f t="shared" ref="JM128:JM132" si="1246">JC128-JL128</f>
        <v>0</v>
      </c>
    </row>
    <row r="129" spans="2:273" hidden="1" x14ac:dyDescent="0.25">
      <c r="B129" s="358"/>
      <c r="C129" s="358"/>
      <c r="D129" s="359"/>
      <c r="E129" s="339"/>
      <c r="F129" s="439"/>
      <c r="G129" s="361"/>
      <c r="H129" s="361"/>
      <c r="I129" s="361"/>
      <c r="J129" s="362"/>
      <c r="K129" s="338"/>
      <c r="N129" s="358"/>
      <c r="O129" s="358"/>
      <c r="P129" s="359"/>
      <c r="Q129" s="339"/>
      <c r="R129" s="439"/>
      <c r="S129" s="361"/>
      <c r="T129" s="361"/>
      <c r="U129" s="361"/>
      <c r="V129" s="362"/>
      <c r="W129" s="338"/>
      <c r="X129" s="335">
        <f t="shared" si="1182"/>
        <v>0</v>
      </c>
      <c r="Y129" s="335"/>
      <c r="Z129" s="335"/>
      <c r="AA129" s="108">
        <f>IFERROR(IF(EXACT(VLOOKUP(O129,OFERTA_0,2,FALSE),P129),1,0),0)</f>
        <v>0</v>
      </c>
      <c r="AB129" s="108"/>
      <c r="AC129" s="108">
        <f>IFERROR(IF(EXACT(VLOOKUP(O129,OFERTA_0,3,FALSE),Q129),1,0),0)</f>
        <v>0</v>
      </c>
      <c r="AD129" s="108">
        <f>IFERROR(IF(EXACT(VLOOKUP(O129,OFERTA_0,4,FALSE),R129),1,0),0)</f>
        <v>0</v>
      </c>
      <c r="AE129" s="108">
        <f>IFERROR(IF(S129&lt;=0,0,1),0)</f>
        <v>0</v>
      </c>
      <c r="AF129" s="108">
        <f t="shared" si="1183"/>
        <v>0</v>
      </c>
      <c r="AG129" s="108">
        <f t="shared" si="1184"/>
        <v>0</v>
      </c>
      <c r="AH129" s="109">
        <f t="shared" si="1185"/>
        <v>0</v>
      </c>
      <c r="AI129" s="110">
        <f t="shared" si="1186"/>
        <v>0</v>
      </c>
      <c r="AL129" s="358"/>
      <c r="AM129" s="358"/>
      <c r="AN129" s="359"/>
      <c r="AO129" s="339"/>
      <c r="AP129" s="439"/>
      <c r="AQ129" s="361"/>
      <c r="AR129" s="361"/>
      <c r="AS129" s="361"/>
      <c r="AT129" s="362"/>
      <c r="AU129" s="338"/>
      <c r="AV129" s="335">
        <f t="shared" si="1187"/>
        <v>0</v>
      </c>
      <c r="AW129" s="335"/>
      <c r="AX129" s="335"/>
      <c r="AY129" s="335"/>
      <c r="AZ129" s="108">
        <f>IFERROR(IF(EXACT(VLOOKUP(AM129,OFERTA_0,2,FALSE),AN129),1,0),0)</f>
        <v>0</v>
      </c>
      <c r="BA129" s="108">
        <f>IFERROR(IF(EXACT(VLOOKUP(AM129,OFERTA_0,3,FALSE),AO129),1,0),0)</f>
        <v>0</v>
      </c>
      <c r="BB129" s="108">
        <f>IFERROR(IF(EXACT(VLOOKUP(AM129,OFERTA_0,4,FALSE),AP129),1,0),0)</f>
        <v>0</v>
      </c>
      <c r="BC129" s="108">
        <f>IFERROR(IF(AQ129&lt;=0,0,1),0)</f>
        <v>0</v>
      </c>
      <c r="BD129" s="108">
        <f t="shared" si="1188"/>
        <v>0</v>
      </c>
      <c r="BE129" s="108">
        <f t="shared" si="1189"/>
        <v>0</v>
      </c>
      <c r="BF129" s="109">
        <f t="shared" si="1190"/>
        <v>0</v>
      </c>
      <c r="BG129" s="110">
        <f t="shared" si="1191"/>
        <v>0</v>
      </c>
      <c r="BJ129" s="358"/>
      <c r="BK129" s="358"/>
      <c r="BL129" s="359"/>
      <c r="BM129" s="339"/>
      <c r="BN129" s="439"/>
      <c r="BO129" s="368"/>
      <c r="BP129" s="368"/>
      <c r="BQ129" s="368"/>
      <c r="BR129" s="369"/>
      <c r="BS129" s="338"/>
      <c r="BT129" s="335">
        <f t="shared" si="1192"/>
        <v>0</v>
      </c>
      <c r="BU129" s="335"/>
      <c r="BV129" s="335"/>
      <c r="BW129" s="335"/>
      <c r="BX129" s="108">
        <f>IFERROR(IF(EXACT(VLOOKUP(BK129,OFERTA_0,2,FALSE),BL129),1,0),0)</f>
        <v>0</v>
      </c>
      <c r="BY129" s="108">
        <f>IFERROR(IF(EXACT(VLOOKUP(BK129,OFERTA_0,3,FALSE),BM129),1,0),0)</f>
        <v>0</v>
      </c>
      <c r="BZ129" s="108">
        <f>IFERROR(IF(EXACT(VLOOKUP(BK129,OFERTA_0,4,FALSE),BN129),1,0),0)</f>
        <v>0</v>
      </c>
      <c r="CA129" s="108">
        <f>IFERROR(IF(BO129&lt;=0,0,1),0)</f>
        <v>0</v>
      </c>
      <c r="CB129" s="108">
        <f t="shared" si="1193"/>
        <v>0</v>
      </c>
      <c r="CC129" s="108">
        <f t="shared" si="1194"/>
        <v>0</v>
      </c>
      <c r="CD129" s="109">
        <f t="shared" si="1195"/>
        <v>0</v>
      </c>
      <c r="CE129" s="110">
        <f t="shared" si="1196"/>
        <v>0</v>
      </c>
      <c r="CH129" s="358"/>
      <c r="CI129" s="358"/>
      <c r="CJ129" s="359"/>
      <c r="CK129" s="339"/>
      <c r="CL129" s="360"/>
      <c r="CM129" s="361"/>
      <c r="CN129" s="362"/>
      <c r="CO129" s="338"/>
      <c r="CP129" s="335">
        <f t="shared" si="1197"/>
        <v>0</v>
      </c>
      <c r="CQ129" s="108">
        <f>IFERROR(IF(EXACT(VLOOKUP(CI129,OFERTA_0,2,FALSE),CJ129),1,0),0)</f>
        <v>0</v>
      </c>
      <c r="CR129" s="108">
        <f>IFERROR(IF(EXACT(VLOOKUP(CI129,OFERTA_0,3,FALSE),CK129),1,0),0)</f>
        <v>0</v>
      </c>
      <c r="CS129" s="108">
        <f>IFERROR(IF(EXACT(VLOOKUP(CI129,OFERTA_0,4,FALSE),CL129),1,0),0)</f>
        <v>0</v>
      </c>
      <c r="CT129" s="108">
        <f t="shared" si="1198"/>
        <v>0</v>
      </c>
      <c r="CU129" s="108">
        <f t="shared" si="1198"/>
        <v>0</v>
      </c>
      <c r="CV129" s="108">
        <f t="shared" si="1199"/>
        <v>0</v>
      </c>
      <c r="CW129" s="109">
        <f t="shared" si="1200"/>
        <v>0</v>
      </c>
      <c r="CX129" s="110">
        <f t="shared" si="1201"/>
        <v>0</v>
      </c>
      <c r="DA129" s="358"/>
      <c r="DB129" s="358"/>
      <c r="DC129" s="359"/>
      <c r="DD129" s="339"/>
      <c r="DE129" s="360"/>
      <c r="DF129" s="361"/>
      <c r="DG129" s="362"/>
      <c r="DH129" s="338"/>
      <c r="DI129" s="335">
        <f t="shared" si="1202"/>
        <v>0</v>
      </c>
      <c r="DJ129" s="108">
        <f>IFERROR(IF(EXACT(VLOOKUP(DB129,OFERTA_0,2,FALSE),DC129),1,0),0)</f>
        <v>0</v>
      </c>
      <c r="DK129" s="108">
        <f>IFERROR(IF(EXACT(VLOOKUP(DB129,OFERTA_0,3,FALSE),DD129),1,0),0)</f>
        <v>0</v>
      </c>
      <c r="DL129" s="108">
        <f>IFERROR(IF(EXACT(VLOOKUP(DB129,OFERTA_0,4,FALSE),DE129),1,0),0)</f>
        <v>0</v>
      </c>
      <c r="DM129" s="108">
        <f t="shared" si="1203"/>
        <v>0</v>
      </c>
      <c r="DN129" s="108">
        <f t="shared" si="1203"/>
        <v>0</v>
      </c>
      <c r="DO129" s="108">
        <f t="shared" si="1204"/>
        <v>0</v>
      </c>
      <c r="DP129" s="109">
        <f t="shared" si="1205"/>
        <v>0</v>
      </c>
      <c r="DQ129" s="110">
        <f t="shared" si="1206"/>
        <v>0</v>
      </c>
      <c r="DT129" s="358"/>
      <c r="DU129" s="358"/>
      <c r="DV129" s="359"/>
      <c r="DW129" s="339"/>
      <c r="DX129" s="360"/>
      <c r="DY129" s="361"/>
      <c r="DZ129" s="362"/>
      <c r="EA129" s="338"/>
      <c r="EB129" s="335">
        <f t="shared" si="1207"/>
        <v>0</v>
      </c>
      <c r="EC129" s="108">
        <f>IFERROR(IF(EXACT(VLOOKUP(DU129,OFERTA_0,2,FALSE),DV129),1,0),0)</f>
        <v>0</v>
      </c>
      <c r="ED129" s="108">
        <f>IFERROR(IF(EXACT(VLOOKUP(DU129,OFERTA_0,3,FALSE),DW129),1,0),0)</f>
        <v>0</v>
      </c>
      <c r="EE129" s="108">
        <f>IFERROR(IF(EXACT(VLOOKUP(DU129,OFERTA_0,4,FALSE),DX129),1,0),0)</f>
        <v>0</v>
      </c>
      <c r="EF129" s="108">
        <f t="shared" si="1208"/>
        <v>0</v>
      </c>
      <c r="EG129" s="108">
        <f t="shared" si="1208"/>
        <v>0</v>
      </c>
      <c r="EH129" s="108">
        <f t="shared" si="1209"/>
        <v>0</v>
      </c>
      <c r="EI129" s="109">
        <f t="shared" si="1210"/>
        <v>0</v>
      </c>
      <c r="EJ129" s="110">
        <f t="shared" si="1211"/>
        <v>0</v>
      </c>
      <c r="EM129" s="358"/>
      <c r="EN129" s="358"/>
      <c r="EO129" s="359"/>
      <c r="EP129" s="339"/>
      <c r="EQ129" s="360"/>
      <c r="ER129" s="361"/>
      <c r="ES129" s="362"/>
      <c r="ET129" s="338"/>
      <c r="EU129" s="335">
        <f t="shared" si="1212"/>
        <v>0</v>
      </c>
      <c r="EV129" s="108">
        <f>IFERROR(IF(EXACT(VLOOKUP(EN129,OFERTA_0,2,FALSE),EO129),1,0),0)</f>
        <v>0</v>
      </c>
      <c r="EW129" s="108">
        <f>IFERROR(IF(EXACT(VLOOKUP(EN129,OFERTA_0,3,FALSE),EP129),1,0),0)</f>
        <v>0</v>
      </c>
      <c r="EX129" s="108">
        <f>IFERROR(IF(EXACT(VLOOKUP(EN129,OFERTA_0,4,FALSE),EQ129),1,0),0)</f>
        <v>0</v>
      </c>
      <c r="EY129" s="108">
        <f t="shared" si="1213"/>
        <v>0</v>
      </c>
      <c r="EZ129" s="108">
        <f t="shared" si="1213"/>
        <v>0</v>
      </c>
      <c r="FA129" s="108">
        <f t="shared" si="1214"/>
        <v>0</v>
      </c>
      <c r="FB129" s="109">
        <f t="shared" si="1215"/>
        <v>0</v>
      </c>
      <c r="FC129" s="110">
        <f t="shared" si="1216"/>
        <v>0</v>
      </c>
      <c r="FF129" s="358"/>
      <c r="FG129" s="358"/>
      <c r="FH129" s="359"/>
      <c r="FI129" s="339"/>
      <c r="FJ129" s="360"/>
      <c r="FK129" s="361"/>
      <c r="FL129" s="362"/>
      <c r="FM129" s="338"/>
      <c r="FN129" s="335">
        <f t="shared" si="1217"/>
        <v>0</v>
      </c>
      <c r="FO129" s="108">
        <f>IFERROR(IF(EXACT(VLOOKUP(FG129,OFERTA_0,2,FALSE),FH129),1,0),0)</f>
        <v>0</v>
      </c>
      <c r="FP129" s="108">
        <f>IFERROR(IF(EXACT(VLOOKUP(FG129,OFERTA_0,3,FALSE),FI129),1,0),0)</f>
        <v>0</v>
      </c>
      <c r="FQ129" s="108">
        <f>IFERROR(IF(EXACT(VLOOKUP(FG129,OFERTA_0,4,FALSE),FJ129),1,0),0)</f>
        <v>0</v>
      </c>
      <c r="FR129" s="108">
        <f t="shared" si="1218"/>
        <v>0</v>
      </c>
      <c r="FS129" s="108">
        <f t="shared" si="1218"/>
        <v>0</v>
      </c>
      <c r="FT129" s="108">
        <f t="shared" si="1219"/>
        <v>0</v>
      </c>
      <c r="FU129" s="109">
        <f t="shared" si="1220"/>
        <v>0</v>
      </c>
      <c r="FV129" s="110">
        <f t="shared" si="1221"/>
        <v>0</v>
      </c>
      <c r="FY129" s="358"/>
      <c r="FZ129" s="358"/>
      <c r="GA129" s="359"/>
      <c r="GB129" s="339"/>
      <c r="GC129" s="360"/>
      <c r="GD129" s="361"/>
      <c r="GE129" s="362"/>
      <c r="GF129" s="338"/>
      <c r="GG129" s="335">
        <f t="shared" si="1222"/>
        <v>0</v>
      </c>
      <c r="GH129" s="108">
        <f>IFERROR(IF(EXACT(VLOOKUP(FZ129,OFERTA_0,2,FALSE),GA129),1,0),0)</f>
        <v>0</v>
      </c>
      <c r="GI129" s="108">
        <f>IFERROR(IF(EXACT(VLOOKUP(FZ129,OFERTA_0,3,FALSE),GB129),1,0),0)</f>
        <v>0</v>
      </c>
      <c r="GJ129" s="108">
        <f>IFERROR(IF(EXACT(VLOOKUP(FZ129,OFERTA_0,4,FALSE),GC129),1,0),0)</f>
        <v>0</v>
      </c>
      <c r="GK129" s="108">
        <f t="shared" si="1223"/>
        <v>0</v>
      </c>
      <c r="GL129" s="108">
        <f t="shared" si="1223"/>
        <v>0</v>
      </c>
      <c r="GM129" s="108">
        <f t="shared" si="1224"/>
        <v>0</v>
      </c>
      <c r="GN129" s="109">
        <f t="shared" si="1225"/>
        <v>0</v>
      </c>
      <c r="GO129" s="110">
        <f t="shared" si="1226"/>
        <v>0</v>
      </c>
      <c r="GR129" s="358"/>
      <c r="GS129" s="358"/>
      <c r="GT129" s="359"/>
      <c r="GU129" s="339"/>
      <c r="GV129" s="360"/>
      <c r="GW129" s="361"/>
      <c r="GX129" s="362"/>
      <c r="GY129" s="338"/>
      <c r="GZ129" s="335">
        <f t="shared" si="1227"/>
        <v>0</v>
      </c>
      <c r="HA129" s="108">
        <f>IFERROR(IF(EXACT(VLOOKUP(GS129,OFERTA_0,2,FALSE),GT129),1,0),0)</f>
        <v>0</v>
      </c>
      <c r="HB129" s="108">
        <f>IFERROR(IF(EXACT(VLOOKUP(GS129,OFERTA_0,3,FALSE),GU129),1,0),0)</f>
        <v>0</v>
      </c>
      <c r="HC129" s="108">
        <f>IFERROR(IF(EXACT(VLOOKUP(GS129,OFERTA_0,4,FALSE),GV129),1,0),0)</f>
        <v>0</v>
      </c>
      <c r="HD129" s="108">
        <f t="shared" si="1228"/>
        <v>0</v>
      </c>
      <c r="HE129" s="108">
        <f t="shared" si="1228"/>
        <v>0</v>
      </c>
      <c r="HF129" s="108">
        <f t="shared" si="1229"/>
        <v>0</v>
      </c>
      <c r="HG129" s="109">
        <f t="shared" si="1230"/>
        <v>0</v>
      </c>
      <c r="HH129" s="110">
        <f t="shared" si="1231"/>
        <v>0</v>
      </c>
      <c r="HK129" s="358"/>
      <c r="HL129" s="358"/>
      <c r="HM129" s="359"/>
      <c r="HN129" s="339"/>
      <c r="HO129" s="360"/>
      <c r="HP129" s="361"/>
      <c r="HQ129" s="362"/>
      <c r="HR129" s="338"/>
      <c r="HS129" s="335">
        <f t="shared" si="1232"/>
        <v>0</v>
      </c>
      <c r="HT129" s="108">
        <f>IFERROR(IF(EXACT(VLOOKUP(HL129,OFERTA_0,2,FALSE),HM129),1,0),0)</f>
        <v>0</v>
      </c>
      <c r="HU129" s="108">
        <f>IFERROR(IF(EXACT(VLOOKUP(HL129,OFERTA_0,3,FALSE),HN129),1,0),0)</f>
        <v>0</v>
      </c>
      <c r="HV129" s="108">
        <f>IFERROR(IF(EXACT(VLOOKUP(HL129,OFERTA_0,4,FALSE),HO129),1,0),0)</f>
        <v>0</v>
      </c>
      <c r="HW129" s="108">
        <f t="shared" si="1233"/>
        <v>0</v>
      </c>
      <c r="HX129" s="108">
        <f t="shared" si="1233"/>
        <v>0</v>
      </c>
      <c r="HY129" s="108">
        <f t="shared" si="1234"/>
        <v>0</v>
      </c>
      <c r="HZ129" s="109">
        <f t="shared" si="1235"/>
        <v>0</v>
      </c>
      <c r="IA129" s="110">
        <f t="shared" si="1236"/>
        <v>0</v>
      </c>
      <c r="ID129" s="358"/>
      <c r="IE129" s="358"/>
      <c r="IF129" s="359"/>
      <c r="IG129" s="339"/>
      <c r="IH129" s="360"/>
      <c r="II129" s="361"/>
      <c r="IJ129" s="362"/>
      <c r="IK129" s="338"/>
      <c r="IL129" s="335">
        <f t="shared" si="1237"/>
        <v>0</v>
      </c>
      <c r="IM129" s="108">
        <f>IFERROR(IF(EXACT(VLOOKUP(IE129,OFERTA_0,2,FALSE),IF129),1,0),0)</f>
        <v>0</v>
      </c>
      <c r="IN129" s="108">
        <f>IFERROR(IF(EXACT(VLOOKUP(IE129,OFERTA_0,3,FALSE),IG129),1,0),0)</f>
        <v>0</v>
      </c>
      <c r="IO129" s="108">
        <f>IFERROR(IF(EXACT(VLOOKUP(IE129,OFERTA_0,4,FALSE),IH129),1,0),0)</f>
        <v>0</v>
      </c>
      <c r="IP129" s="108">
        <f t="shared" si="1238"/>
        <v>0</v>
      </c>
      <c r="IQ129" s="108">
        <f t="shared" si="1238"/>
        <v>0</v>
      </c>
      <c r="IR129" s="108">
        <f t="shared" si="1239"/>
        <v>0</v>
      </c>
      <c r="IS129" s="109">
        <f t="shared" si="1240"/>
        <v>0</v>
      </c>
      <c r="IT129" s="110">
        <f t="shared" si="1241"/>
        <v>0</v>
      </c>
      <c r="IV129" s="358"/>
      <c r="IW129" s="358"/>
      <c r="IX129" s="359"/>
      <c r="IY129" s="339"/>
      <c r="IZ129" s="360"/>
      <c r="JA129" s="361"/>
      <c r="JB129" s="362"/>
      <c r="JC129" s="338"/>
      <c r="JD129" s="338"/>
      <c r="JE129" s="335">
        <f t="shared" si="1242"/>
        <v>0</v>
      </c>
      <c r="JF129" s="108">
        <f>IFERROR(IF(EXACT(VLOOKUP(IX129,OFERTA_0,2,FALSE),IY129),1,0),0)</f>
        <v>0</v>
      </c>
      <c r="JG129" s="108">
        <f>IFERROR(IF(EXACT(VLOOKUP(IX129,OFERTA_0,3,FALSE),IZ129),1,0),0)</f>
        <v>0</v>
      </c>
      <c r="JH129" s="108">
        <f>IFERROR(IF(EXACT(VLOOKUP(IX129,OFERTA_0,4,FALSE),JA129),1,0),0)</f>
        <v>0</v>
      </c>
      <c r="JI129" s="108">
        <f t="shared" si="1243"/>
        <v>0</v>
      </c>
      <c r="JJ129" s="108">
        <f t="shared" si="1243"/>
        <v>0</v>
      </c>
      <c r="JK129" s="108">
        <f t="shared" si="1244"/>
        <v>0</v>
      </c>
      <c r="JL129" s="109">
        <f t="shared" si="1245"/>
        <v>0</v>
      </c>
      <c r="JM129" s="110">
        <f t="shared" si="1246"/>
        <v>0</v>
      </c>
    </row>
    <row r="130" spans="2:273" hidden="1" x14ac:dyDescent="0.25">
      <c r="B130" s="358"/>
      <c r="C130" s="358"/>
      <c r="D130" s="359"/>
      <c r="E130" s="339"/>
      <c r="F130" s="439"/>
      <c r="G130" s="361"/>
      <c r="H130" s="361"/>
      <c r="I130" s="361"/>
      <c r="J130" s="362"/>
      <c r="K130" s="338"/>
      <c r="N130" s="358"/>
      <c r="O130" s="358"/>
      <c r="P130" s="359"/>
      <c r="Q130" s="339"/>
      <c r="R130" s="439"/>
      <c r="S130" s="361"/>
      <c r="T130" s="361"/>
      <c r="U130" s="361"/>
      <c r="V130" s="362"/>
      <c r="W130" s="338"/>
      <c r="X130" s="335">
        <f t="shared" si="1182"/>
        <v>0</v>
      </c>
      <c r="Y130" s="335"/>
      <c r="Z130" s="335"/>
      <c r="AA130" s="108">
        <f>IFERROR(IF(EXACT(VLOOKUP(O130,OFERTA_0,2,FALSE),P130),1,0),0)</f>
        <v>0</v>
      </c>
      <c r="AB130" s="108"/>
      <c r="AC130" s="108">
        <f>IFERROR(IF(EXACT(VLOOKUP(O130,OFERTA_0,3,FALSE),Q130),1,0),0)</f>
        <v>0</v>
      </c>
      <c r="AD130" s="108">
        <f>IFERROR(IF(EXACT(VLOOKUP(O130,OFERTA_0,4,FALSE),R130),1,0),0)</f>
        <v>0</v>
      </c>
      <c r="AE130" s="108">
        <f>IFERROR(IF(S130&lt;=0,0,1),0)</f>
        <v>0</v>
      </c>
      <c r="AF130" s="108">
        <f t="shared" si="1183"/>
        <v>0</v>
      </c>
      <c r="AG130" s="108">
        <f t="shared" si="1184"/>
        <v>0</v>
      </c>
      <c r="AH130" s="109">
        <f t="shared" si="1185"/>
        <v>0</v>
      </c>
      <c r="AI130" s="110">
        <f t="shared" si="1186"/>
        <v>0</v>
      </c>
      <c r="AL130" s="358"/>
      <c r="AM130" s="358"/>
      <c r="AN130" s="359"/>
      <c r="AO130" s="339"/>
      <c r="AP130" s="439"/>
      <c r="AQ130" s="361"/>
      <c r="AR130" s="361"/>
      <c r="AS130" s="361"/>
      <c r="AT130" s="362"/>
      <c r="AU130" s="338"/>
      <c r="AV130" s="335">
        <f t="shared" si="1187"/>
        <v>0</v>
      </c>
      <c r="AW130" s="335"/>
      <c r="AX130" s="335"/>
      <c r="AY130" s="335"/>
      <c r="AZ130" s="108">
        <f>IFERROR(IF(EXACT(VLOOKUP(AM130,OFERTA_0,2,FALSE),AN130),1,0),0)</f>
        <v>0</v>
      </c>
      <c r="BA130" s="108">
        <f>IFERROR(IF(EXACT(VLOOKUP(AM130,OFERTA_0,3,FALSE),AO130),1,0),0)</f>
        <v>0</v>
      </c>
      <c r="BB130" s="108">
        <f>IFERROR(IF(EXACT(VLOOKUP(AM130,OFERTA_0,4,FALSE),AP130),1,0),0)</f>
        <v>0</v>
      </c>
      <c r="BC130" s="108">
        <f>IFERROR(IF(AQ130&lt;=0,0,1),0)</f>
        <v>0</v>
      </c>
      <c r="BD130" s="108">
        <f t="shared" si="1188"/>
        <v>0</v>
      </c>
      <c r="BE130" s="108">
        <f t="shared" si="1189"/>
        <v>0</v>
      </c>
      <c r="BF130" s="109">
        <f t="shared" si="1190"/>
        <v>0</v>
      </c>
      <c r="BG130" s="110">
        <f t="shared" si="1191"/>
        <v>0</v>
      </c>
      <c r="BJ130" s="358"/>
      <c r="BK130" s="358"/>
      <c r="BL130" s="359"/>
      <c r="BM130" s="339"/>
      <c r="BN130" s="439"/>
      <c r="BO130" s="368"/>
      <c r="BP130" s="368"/>
      <c r="BQ130" s="368"/>
      <c r="BR130" s="369"/>
      <c r="BS130" s="338"/>
      <c r="BT130" s="335">
        <f t="shared" si="1192"/>
        <v>0</v>
      </c>
      <c r="BU130" s="335"/>
      <c r="BV130" s="335"/>
      <c r="BW130" s="335"/>
      <c r="BX130" s="108">
        <f>IFERROR(IF(EXACT(VLOOKUP(BK130,OFERTA_0,2,FALSE),BL130),1,0),0)</f>
        <v>0</v>
      </c>
      <c r="BY130" s="108">
        <f>IFERROR(IF(EXACT(VLOOKUP(BK130,OFERTA_0,3,FALSE),BM130),1,0),0)</f>
        <v>0</v>
      </c>
      <c r="BZ130" s="108">
        <f>IFERROR(IF(EXACT(VLOOKUP(BK130,OFERTA_0,4,FALSE),BN130),1,0),0)</f>
        <v>0</v>
      </c>
      <c r="CA130" s="108">
        <f>IFERROR(IF(BO130&lt;=0,0,1),0)</f>
        <v>0</v>
      </c>
      <c r="CB130" s="108">
        <f t="shared" si="1193"/>
        <v>0</v>
      </c>
      <c r="CC130" s="108">
        <f t="shared" si="1194"/>
        <v>0</v>
      </c>
      <c r="CD130" s="109">
        <f t="shared" si="1195"/>
        <v>0</v>
      </c>
      <c r="CE130" s="110">
        <f t="shared" si="1196"/>
        <v>0</v>
      </c>
      <c r="CH130" s="358"/>
      <c r="CI130" s="358"/>
      <c r="CJ130" s="359"/>
      <c r="CK130" s="339"/>
      <c r="CL130" s="360"/>
      <c r="CM130" s="361"/>
      <c r="CN130" s="362"/>
      <c r="CO130" s="338"/>
      <c r="CP130" s="335">
        <f t="shared" si="1197"/>
        <v>0</v>
      </c>
      <c r="CQ130" s="108">
        <f>IFERROR(IF(EXACT(VLOOKUP(CI130,OFERTA_0,2,FALSE),CJ130),1,0),0)</f>
        <v>0</v>
      </c>
      <c r="CR130" s="108">
        <f>IFERROR(IF(EXACT(VLOOKUP(CI130,OFERTA_0,3,FALSE),CK130),1,0),0)</f>
        <v>0</v>
      </c>
      <c r="CS130" s="108">
        <f>IFERROR(IF(EXACT(VLOOKUP(CI130,OFERTA_0,4,FALSE),CL130),1,0),0)</f>
        <v>0</v>
      </c>
      <c r="CT130" s="108">
        <f t="shared" si="1198"/>
        <v>0</v>
      </c>
      <c r="CU130" s="108">
        <f t="shared" si="1198"/>
        <v>0</v>
      </c>
      <c r="CV130" s="108">
        <f t="shared" si="1199"/>
        <v>0</v>
      </c>
      <c r="CW130" s="109">
        <f t="shared" si="1200"/>
        <v>0</v>
      </c>
      <c r="CX130" s="110">
        <f t="shared" si="1201"/>
        <v>0</v>
      </c>
      <c r="DA130" s="358"/>
      <c r="DB130" s="358"/>
      <c r="DC130" s="359"/>
      <c r="DD130" s="339"/>
      <c r="DE130" s="360"/>
      <c r="DF130" s="361"/>
      <c r="DG130" s="362"/>
      <c r="DH130" s="338"/>
      <c r="DI130" s="335">
        <f t="shared" si="1202"/>
        <v>0</v>
      </c>
      <c r="DJ130" s="108">
        <f>IFERROR(IF(EXACT(VLOOKUP(DB130,OFERTA_0,2,FALSE),DC130),1,0),0)</f>
        <v>0</v>
      </c>
      <c r="DK130" s="108">
        <f>IFERROR(IF(EXACT(VLOOKUP(DB130,OFERTA_0,3,FALSE),DD130),1,0),0)</f>
        <v>0</v>
      </c>
      <c r="DL130" s="108">
        <f>IFERROR(IF(EXACT(VLOOKUP(DB130,OFERTA_0,4,FALSE),DE130),1,0),0)</f>
        <v>0</v>
      </c>
      <c r="DM130" s="108">
        <f t="shared" si="1203"/>
        <v>0</v>
      </c>
      <c r="DN130" s="108">
        <f t="shared" si="1203"/>
        <v>0</v>
      </c>
      <c r="DO130" s="108">
        <f t="shared" si="1204"/>
        <v>0</v>
      </c>
      <c r="DP130" s="109">
        <f t="shared" si="1205"/>
        <v>0</v>
      </c>
      <c r="DQ130" s="110">
        <f t="shared" si="1206"/>
        <v>0</v>
      </c>
      <c r="DT130" s="358"/>
      <c r="DU130" s="358"/>
      <c r="DV130" s="359"/>
      <c r="DW130" s="339"/>
      <c r="DX130" s="360"/>
      <c r="DY130" s="361"/>
      <c r="DZ130" s="362"/>
      <c r="EA130" s="338"/>
      <c r="EB130" s="335">
        <f t="shared" si="1207"/>
        <v>0</v>
      </c>
      <c r="EC130" s="108">
        <f>IFERROR(IF(EXACT(VLOOKUP(DU130,OFERTA_0,2,FALSE),DV130),1,0),0)</f>
        <v>0</v>
      </c>
      <c r="ED130" s="108">
        <f>IFERROR(IF(EXACT(VLOOKUP(DU130,OFERTA_0,3,FALSE),DW130),1,0),0)</f>
        <v>0</v>
      </c>
      <c r="EE130" s="108">
        <f>IFERROR(IF(EXACT(VLOOKUP(DU130,OFERTA_0,4,FALSE),DX130),1,0),0)</f>
        <v>0</v>
      </c>
      <c r="EF130" s="108">
        <f t="shared" si="1208"/>
        <v>0</v>
      </c>
      <c r="EG130" s="108">
        <f t="shared" si="1208"/>
        <v>0</v>
      </c>
      <c r="EH130" s="108">
        <f t="shared" si="1209"/>
        <v>0</v>
      </c>
      <c r="EI130" s="109">
        <f t="shared" si="1210"/>
        <v>0</v>
      </c>
      <c r="EJ130" s="110">
        <f t="shared" si="1211"/>
        <v>0</v>
      </c>
      <c r="EM130" s="358"/>
      <c r="EN130" s="358"/>
      <c r="EO130" s="359"/>
      <c r="EP130" s="339"/>
      <c r="EQ130" s="360"/>
      <c r="ER130" s="361"/>
      <c r="ES130" s="362"/>
      <c r="ET130" s="338"/>
      <c r="EU130" s="335">
        <f t="shared" si="1212"/>
        <v>0</v>
      </c>
      <c r="EV130" s="108">
        <f>IFERROR(IF(EXACT(VLOOKUP(EN130,OFERTA_0,2,FALSE),EO130),1,0),0)</f>
        <v>0</v>
      </c>
      <c r="EW130" s="108">
        <f>IFERROR(IF(EXACT(VLOOKUP(EN130,OFERTA_0,3,FALSE),EP130),1,0),0)</f>
        <v>0</v>
      </c>
      <c r="EX130" s="108">
        <f>IFERROR(IF(EXACT(VLOOKUP(EN130,OFERTA_0,4,FALSE),EQ130),1,0),0)</f>
        <v>0</v>
      </c>
      <c r="EY130" s="108">
        <f t="shared" si="1213"/>
        <v>0</v>
      </c>
      <c r="EZ130" s="108">
        <f t="shared" si="1213"/>
        <v>0</v>
      </c>
      <c r="FA130" s="108">
        <f t="shared" si="1214"/>
        <v>0</v>
      </c>
      <c r="FB130" s="109">
        <f t="shared" si="1215"/>
        <v>0</v>
      </c>
      <c r="FC130" s="110">
        <f t="shared" si="1216"/>
        <v>0</v>
      </c>
      <c r="FF130" s="358"/>
      <c r="FG130" s="358"/>
      <c r="FH130" s="359"/>
      <c r="FI130" s="339"/>
      <c r="FJ130" s="360"/>
      <c r="FK130" s="361"/>
      <c r="FL130" s="362"/>
      <c r="FM130" s="338"/>
      <c r="FN130" s="335">
        <f t="shared" si="1217"/>
        <v>0</v>
      </c>
      <c r="FO130" s="108">
        <f>IFERROR(IF(EXACT(VLOOKUP(FG130,OFERTA_0,2,FALSE),FH130),1,0),0)</f>
        <v>0</v>
      </c>
      <c r="FP130" s="108">
        <f>IFERROR(IF(EXACT(VLOOKUP(FG130,OFERTA_0,3,FALSE),FI130),1,0),0)</f>
        <v>0</v>
      </c>
      <c r="FQ130" s="108">
        <f>IFERROR(IF(EXACT(VLOOKUP(FG130,OFERTA_0,4,FALSE),FJ130),1,0),0)</f>
        <v>0</v>
      </c>
      <c r="FR130" s="108">
        <f t="shared" si="1218"/>
        <v>0</v>
      </c>
      <c r="FS130" s="108">
        <f t="shared" si="1218"/>
        <v>0</v>
      </c>
      <c r="FT130" s="108">
        <f t="shared" si="1219"/>
        <v>0</v>
      </c>
      <c r="FU130" s="109">
        <f t="shared" si="1220"/>
        <v>0</v>
      </c>
      <c r="FV130" s="110">
        <f t="shared" si="1221"/>
        <v>0</v>
      </c>
      <c r="FY130" s="358"/>
      <c r="FZ130" s="358"/>
      <c r="GA130" s="359"/>
      <c r="GB130" s="339"/>
      <c r="GC130" s="360"/>
      <c r="GD130" s="361"/>
      <c r="GE130" s="362"/>
      <c r="GF130" s="338"/>
      <c r="GG130" s="335">
        <f t="shared" si="1222"/>
        <v>0</v>
      </c>
      <c r="GH130" s="108">
        <f>IFERROR(IF(EXACT(VLOOKUP(FZ130,OFERTA_0,2,FALSE),GA130),1,0),0)</f>
        <v>0</v>
      </c>
      <c r="GI130" s="108">
        <f>IFERROR(IF(EXACT(VLOOKUP(FZ130,OFERTA_0,3,FALSE),GB130),1,0),0)</f>
        <v>0</v>
      </c>
      <c r="GJ130" s="108">
        <f>IFERROR(IF(EXACT(VLOOKUP(FZ130,OFERTA_0,4,FALSE),GC130),1,0),0)</f>
        <v>0</v>
      </c>
      <c r="GK130" s="108">
        <f t="shared" si="1223"/>
        <v>0</v>
      </c>
      <c r="GL130" s="108">
        <f t="shared" si="1223"/>
        <v>0</v>
      </c>
      <c r="GM130" s="108">
        <f t="shared" si="1224"/>
        <v>0</v>
      </c>
      <c r="GN130" s="109">
        <f t="shared" si="1225"/>
        <v>0</v>
      </c>
      <c r="GO130" s="110">
        <f t="shared" si="1226"/>
        <v>0</v>
      </c>
      <c r="GR130" s="358"/>
      <c r="GS130" s="358"/>
      <c r="GT130" s="359"/>
      <c r="GU130" s="339"/>
      <c r="GV130" s="360"/>
      <c r="GW130" s="361"/>
      <c r="GX130" s="362"/>
      <c r="GY130" s="338"/>
      <c r="GZ130" s="335">
        <f t="shared" si="1227"/>
        <v>0</v>
      </c>
      <c r="HA130" s="108">
        <f>IFERROR(IF(EXACT(VLOOKUP(GS130,OFERTA_0,2,FALSE),GT130),1,0),0)</f>
        <v>0</v>
      </c>
      <c r="HB130" s="108">
        <f>IFERROR(IF(EXACT(VLOOKUP(GS130,OFERTA_0,3,FALSE),GU130),1,0),0)</f>
        <v>0</v>
      </c>
      <c r="HC130" s="108">
        <f>IFERROR(IF(EXACT(VLOOKUP(GS130,OFERTA_0,4,FALSE),GV130),1,0),0)</f>
        <v>0</v>
      </c>
      <c r="HD130" s="108">
        <f t="shared" si="1228"/>
        <v>0</v>
      </c>
      <c r="HE130" s="108">
        <f t="shared" si="1228"/>
        <v>0</v>
      </c>
      <c r="HF130" s="108">
        <f t="shared" si="1229"/>
        <v>0</v>
      </c>
      <c r="HG130" s="109">
        <f t="shared" si="1230"/>
        <v>0</v>
      </c>
      <c r="HH130" s="110">
        <f t="shared" si="1231"/>
        <v>0</v>
      </c>
      <c r="HK130" s="358"/>
      <c r="HL130" s="358"/>
      <c r="HM130" s="359"/>
      <c r="HN130" s="339"/>
      <c r="HO130" s="360"/>
      <c r="HP130" s="361"/>
      <c r="HQ130" s="362"/>
      <c r="HR130" s="338"/>
      <c r="HS130" s="335">
        <f t="shared" si="1232"/>
        <v>0</v>
      </c>
      <c r="HT130" s="108">
        <f>IFERROR(IF(EXACT(VLOOKUP(HL130,OFERTA_0,2,FALSE),HM130),1,0),0)</f>
        <v>0</v>
      </c>
      <c r="HU130" s="108">
        <f>IFERROR(IF(EXACT(VLOOKUP(HL130,OFERTA_0,3,FALSE),HN130),1,0),0)</f>
        <v>0</v>
      </c>
      <c r="HV130" s="108">
        <f>IFERROR(IF(EXACT(VLOOKUP(HL130,OFERTA_0,4,FALSE),HO130),1,0),0)</f>
        <v>0</v>
      </c>
      <c r="HW130" s="108">
        <f t="shared" si="1233"/>
        <v>0</v>
      </c>
      <c r="HX130" s="108">
        <f t="shared" si="1233"/>
        <v>0</v>
      </c>
      <c r="HY130" s="108">
        <f t="shared" si="1234"/>
        <v>0</v>
      </c>
      <c r="HZ130" s="109">
        <f t="shared" si="1235"/>
        <v>0</v>
      </c>
      <c r="IA130" s="110">
        <f t="shared" si="1236"/>
        <v>0</v>
      </c>
      <c r="ID130" s="358"/>
      <c r="IE130" s="358"/>
      <c r="IF130" s="359"/>
      <c r="IG130" s="339"/>
      <c r="IH130" s="360"/>
      <c r="II130" s="361"/>
      <c r="IJ130" s="362"/>
      <c r="IK130" s="338"/>
      <c r="IL130" s="335">
        <f t="shared" si="1237"/>
        <v>0</v>
      </c>
      <c r="IM130" s="108">
        <f>IFERROR(IF(EXACT(VLOOKUP(IE130,OFERTA_0,2,FALSE),IF130),1,0),0)</f>
        <v>0</v>
      </c>
      <c r="IN130" s="108">
        <f>IFERROR(IF(EXACT(VLOOKUP(IE130,OFERTA_0,3,FALSE),IG130),1,0),0)</f>
        <v>0</v>
      </c>
      <c r="IO130" s="108">
        <f>IFERROR(IF(EXACT(VLOOKUP(IE130,OFERTA_0,4,FALSE),IH130),1,0),0)</f>
        <v>0</v>
      </c>
      <c r="IP130" s="108">
        <f t="shared" si="1238"/>
        <v>0</v>
      </c>
      <c r="IQ130" s="108">
        <f t="shared" si="1238"/>
        <v>0</v>
      </c>
      <c r="IR130" s="108">
        <f t="shared" si="1239"/>
        <v>0</v>
      </c>
      <c r="IS130" s="109">
        <f t="shared" si="1240"/>
        <v>0</v>
      </c>
      <c r="IT130" s="110">
        <f t="shared" si="1241"/>
        <v>0</v>
      </c>
      <c r="IV130" s="358"/>
      <c r="IW130" s="358"/>
      <c r="IX130" s="359"/>
      <c r="IY130" s="339"/>
      <c r="IZ130" s="360"/>
      <c r="JA130" s="361"/>
      <c r="JB130" s="362"/>
      <c r="JC130" s="338"/>
      <c r="JD130" s="338"/>
      <c r="JE130" s="335">
        <f t="shared" si="1242"/>
        <v>0</v>
      </c>
      <c r="JF130" s="108">
        <f>IFERROR(IF(EXACT(VLOOKUP(IX130,OFERTA_0,2,FALSE),IY130),1,0),0)</f>
        <v>0</v>
      </c>
      <c r="JG130" s="108">
        <f>IFERROR(IF(EXACT(VLOOKUP(IX130,OFERTA_0,3,FALSE),IZ130),1,0),0)</f>
        <v>0</v>
      </c>
      <c r="JH130" s="108">
        <f>IFERROR(IF(EXACT(VLOOKUP(IX130,OFERTA_0,4,FALSE),JA130),1,0),0)</f>
        <v>0</v>
      </c>
      <c r="JI130" s="108">
        <f t="shared" si="1243"/>
        <v>0</v>
      </c>
      <c r="JJ130" s="108">
        <f t="shared" si="1243"/>
        <v>0</v>
      </c>
      <c r="JK130" s="108">
        <f t="shared" si="1244"/>
        <v>0</v>
      </c>
      <c r="JL130" s="109">
        <f t="shared" si="1245"/>
        <v>0</v>
      </c>
      <c r="JM130" s="110">
        <f t="shared" si="1246"/>
        <v>0</v>
      </c>
    </row>
    <row r="131" spans="2:273" hidden="1" x14ac:dyDescent="0.25">
      <c r="B131" s="358"/>
      <c r="C131" s="358"/>
      <c r="D131" s="359"/>
      <c r="E131" s="339"/>
      <c r="F131" s="439"/>
      <c r="G131" s="361"/>
      <c r="H131" s="361"/>
      <c r="I131" s="361"/>
      <c r="J131" s="362"/>
      <c r="K131" s="338"/>
      <c r="N131" s="358"/>
      <c r="O131" s="358"/>
      <c r="P131" s="359"/>
      <c r="Q131" s="339"/>
      <c r="R131" s="439"/>
      <c r="S131" s="361"/>
      <c r="T131" s="361"/>
      <c r="U131" s="361"/>
      <c r="V131" s="362"/>
      <c r="W131" s="338"/>
      <c r="X131" s="335">
        <f t="shared" si="1182"/>
        <v>0</v>
      </c>
      <c r="Y131" s="335"/>
      <c r="Z131" s="335"/>
      <c r="AA131" s="108">
        <f>IFERROR(IF(EXACT(VLOOKUP(O131,OFERTA_0,2,FALSE),P131),1,0),0)</f>
        <v>0</v>
      </c>
      <c r="AB131" s="108"/>
      <c r="AC131" s="108">
        <f>IFERROR(IF(EXACT(VLOOKUP(O131,OFERTA_0,3,FALSE),Q131),1,0),0)</f>
        <v>0</v>
      </c>
      <c r="AD131" s="108">
        <f>IFERROR(IF(EXACT(VLOOKUP(O131,OFERTA_0,4,FALSE),R131),1,0),0)</f>
        <v>0</v>
      </c>
      <c r="AE131" s="108">
        <f>IFERROR(IF(S131&lt;=0,0,1),0)</f>
        <v>0</v>
      </c>
      <c r="AF131" s="108">
        <f t="shared" si="1183"/>
        <v>0</v>
      </c>
      <c r="AG131" s="108">
        <f t="shared" si="1184"/>
        <v>0</v>
      </c>
      <c r="AH131" s="109">
        <f t="shared" si="1185"/>
        <v>0</v>
      </c>
      <c r="AI131" s="110">
        <f t="shared" si="1186"/>
        <v>0</v>
      </c>
      <c r="AL131" s="358"/>
      <c r="AM131" s="358"/>
      <c r="AN131" s="359"/>
      <c r="AO131" s="339"/>
      <c r="AP131" s="439"/>
      <c r="AQ131" s="361"/>
      <c r="AR131" s="361"/>
      <c r="AS131" s="361"/>
      <c r="AT131" s="362"/>
      <c r="AU131" s="338"/>
      <c r="AV131" s="335">
        <f t="shared" si="1187"/>
        <v>0</v>
      </c>
      <c r="AW131" s="335"/>
      <c r="AX131" s="335"/>
      <c r="AY131" s="335"/>
      <c r="AZ131" s="108">
        <f>IFERROR(IF(EXACT(VLOOKUP(AM131,OFERTA_0,2,FALSE),AN131),1,0),0)</f>
        <v>0</v>
      </c>
      <c r="BA131" s="108">
        <f>IFERROR(IF(EXACT(VLOOKUP(AM131,OFERTA_0,3,FALSE),AO131),1,0),0)</f>
        <v>0</v>
      </c>
      <c r="BB131" s="108">
        <f>IFERROR(IF(EXACT(VLOOKUP(AM131,OFERTA_0,4,FALSE),AP131),1,0),0)</f>
        <v>0</v>
      </c>
      <c r="BC131" s="108">
        <f>IFERROR(IF(AQ131&lt;=0,0,1),0)</f>
        <v>0</v>
      </c>
      <c r="BD131" s="108">
        <f t="shared" si="1188"/>
        <v>0</v>
      </c>
      <c r="BE131" s="108">
        <f t="shared" si="1189"/>
        <v>0</v>
      </c>
      <c r="BF131" s="109">
        <f t="shared" si="1190"/>
        <v>0</v>
      </c>
      <c r="BG131" s="110">
        <f t="shared" si="1191"/>
        <v>0</v>
      </c>
      <c r="BJ131" s="358"/>
      <c r="BK131" s="358"/>
      <c r="BL131" s="359"/>
      <c r="BM131" s="339"/>
      <c r="BN131" s="439"/>
      <c r="BO131" s="368"/>
      <c r="BP131" s="368"/>
      <c r="BQ131" s="368"/>
      <c r="BR131" s="369"/>
      <c r="BS131" s="338"/>
      <c r="BT131" s="335">
        <f t="shared" si="1192"/>
        <v>0</v>
      </c>
      <c r="BU131" s="335"/>
      <c r="BV131" s="335"/>
      <c r="BW131" s="335"/>
      <c r="BX131" s="108">
        <f>IFERROR(IF(EXACT(VLOOKUP(BK131,OFERTA_0,2,FALSE),BL131),1,0),0)</f>
        <v>0</v>
      </c>
      <c r="BY131" s="108">
        <f>IFERROR(IF(EXACT(VLOOKUP(BK131,OFERTA_0,3,FALSE),BM131),1,0),0)</f>
        <v>0</v>
      </c>
      <c r="BZ131" s="108">
        <f>IFERROR(IF(EXACT(VLOOKUP(BK131,OFERTA_0,4,FALSE),BN131),1,0),0)</f>
        <v>0</v>
      </c>
      <c r="CA131" s="108">
        <f>IFERROR(IF(BO131&lt;=0,0,1),0)</f>
        <v>0</v>
      </c>
      <c r="CB131" s="108">
        <f t="shared" si="1193"/>
        <v>0</v>
      </c>
      <c r="CC131" s="108">
        <f t="shared" si="1194"/>
        <v>0</v>
      </c>
      <c r="CD131" s="109">
        <f t="shared" si="1195"/>
        <v>0</v>
      </c>
      <c r="CE131" s="110">
        <f t="shared" si="1196"/>
        <v>0</v>
      </c>
      <c r="CH131" s="358"/>
      <c r="CI131" s="358"/>
      <c r="CJ131" s="359"/>
      <c r="CK131" s="339"/>
      <c r="CL131" s="360"/>
      <c r="CM131" s="361"/>
      <c r="CN131" s="362"/>
      <c r="CO131" s="338"/>
      <c r="CP131" s="335">
        <f t="shared" si="1197"/>
        <v>0</v>
      </c>
      <c r="CQ131" s="108">
        <f>IFERROR(IF(EXACT(VLOOKUP(CI131,OFERTA_0,2,FALSE),CJ131),1,0),0)</f>
        <v>0</v>
      </c>
      <c r="CR131" s="108">
        <f>IFERROR(IF(EXACT(VLOOKUP(CI131,OFERTA_0,3,FALSE),CK131),1,0),0)</f>
        <v>0</v>
      </c>
      <c r="CS131" s="108">
        <f>IFERROR(IF(EXACT(VLOOKUP(CI131,OFERTA_0,4,FALSE),CL131),1,0),0)</f>
        <v>0</v>
      </c>
      <c r="CT131" s="108">
        <f t="shared" si="1198"/>
        <v>0</v>
      </c>
      <c r="CU131" s="108">
        <f t="shared" si="1198"/>
        <v>0</v>
      </c>
      <c r="CV131" s="108">
        <f t="shared" si="1199"/>
        <v>0</v>
      </c>
      <c r="CW131" s="109">
        <f t="shared" si="1200"/>
        <v>0</v>
      </c>
      <c r="CX131" s="110">
        <f t="shared" si="1201"/>
        <v>0</v>
      </c>
      <c r="DA131" s="358"/>
      <c r="DB131" s="358"/>
      <c r="DC131" s="359"/>
      <c r="DD131" s="339"/>
      <c r="DE131" s="360"/>
      <c r="DF131" s="361"/>
      <c r="DG131" s="362"/>
      <c r="DH131" s="338"/>
      <c r="DI131" s="335">
        <f t="shared" si="1202"/>
        <v>0</v>
      </c>
      <c r="DJ131" s="108">
        <f>IFERROR(IF(EXACT(VLOOKUP(DB131,OFERTA_0,2,FALSE),DC131),1,0),0)</f>
        <v>0</v>
      </c>
      <c r="DK131" s="108">
        <f>IFERROR(IF(EXACT(VLOOKUP(DB131,OFERTA_0,3,FALSE),DD131),1,0),0)</f>
        <v>0</v>
      </c>
      <c r="DL131" s="108">
        <f>IFERROR(IF(EXACT(VLOOKUP(DB131,OFERTA_0,4,FALSE),DE131),1,0),0)</f>
        <v>0</v>
      </c>
      <c r="DM131" s="108">
        <f t="shared" si="1203"/>
        <v>0</v>
      </c>
      <c r="DN131" s="108">
        <f t="shared" si="1203"/>
        <v>0</v>
      </c>
      <c r="DO131" s="108">
        <f t="shared" si="1204"/>
        <v>0</v>
      </c>
      <c r="DP131" s="109">
        <f t="shared" si="1205"/>
        <v>0</v>
      </c>
      <c r="DQ131" s="110">
        <f t="shared" si="1206"/>
        <v>0</v>
      </c>
      <c r="DT131" s="358"/>
      <c r="DU131" s="358"/>
      <c r="DV131" s="359"/>
      <c r="DW131" s="339"/>
      <c r="DX131" s="360"/>
      <c r="DY131" s="361"/>
      <c r="DZ131" s="362"/>
      <c r="EA131" s="338"/>
      <c r="EB131" s="335">
        <f t="shared" si="1207"/>
        <v>0</v>
      </c>
      <c r="EC131" s="108">
        <f>IFERROR(IF(EXACT(VLOOKUP(DU131,OFERTA_0,2,FALSE),DV131),1,0),0)</f>
        <v>0</v>
      </c>
      <c r="ED131" s="108">
        <f>IFERROR(IF(EXACT(VLOOKUP(DU131,OFERTA_0,3,FALSE),DW131),1,0),0)</f>
        <v>0</v>
      </c>
      <c r="EE131" s="108">
        <f>IFERROR(IF(EXACT(VLOOKUP(DU131,OFERTA_0,4,FALSE),DX131),1,0),0)</f>
        <v>0</v>
      </c>
      <c r="EF131" s="108">
        <f t="shared" si="1208"/>
        <v>0</v>
      </c>
      <c r="EG131" s="108">
        <f t="shared" si="1208"/>
        <v>0</v>
      </c>
      <c r="EH131" s="108">
        <f t="shared" si="1209"/>
        <v>0</v>
      </c>
      <c r="EI131" s="109">
        <f t="shared" si="1210"/>
        <v>0</v>
      </c>
      <c r="EJ131" s="110">
        <f t="shared" si="1211"/>
        <v>0</v>
      </c>
      <c r="EM131" s="358"/>
      <c r="EN131" s="358"/>
      <c r="EO131" s="359"/>
      <c r="EP131" s="339"/>
      <c r="EQ131" s="360"/>
      <c r="ER131" s="361"/>
      <c r="ES131" s="362"/>
      <c r="ET131" s="338"/>
      <c r="EU131" s="335">
        <f t="shared" si="1212"/>
        <v>0</v>
      </c>
      <c r="EV131" s="108">
        <f>IFERROR(IF(EXACT(VLOOKUP(EN131,OFERTA_0,2,FALSE),EO131),1,0),0)</f>
        <v>0</v>
      </c>
      <c r="EW131" s="108">
        <f>IFERROR(IF(EXACT(VLOOKUP(EN131,OFERTA_0,3,FALSE),EP131),1,0),0)</f>
        <v>0</v>
      </c>
      <c r="EX131" s="108">
        <f>IFERROR(IF(EXACT(VLOOKUP(EN131,OFERTA_0,4,FALSE),EQ131),1,0),0)</f>
        <v>0</v>
      </c>
      <c r="EY131" s="108">
        <f t="shared" si="1213"/>
        <v>0</v>
      </c>
      <c r="EZ131" s="108">
        <f t="shared" si="1213"/>
        <v>0</v>
      </c>
      <c r="FA131" s="108">
        <f t="shared" si="1214"/>
        <v>0</v>
      </c>
      <c r="FB131" s="109">
        <f t="shared" si="1215"/>
        <v>0</v>
      </c>
      <c r="FC131" s="110">
        <f t="shared" si="1216"/>
        <v>0</v>
      </c>
      <c r="FF131" s="358"/>
      <c r="FG131" s="358"/>
      <c r="FH131" s="359"/>
      <c r="FI131" s="339"/>
      <c r="FJ131" s="360"/>
      <c r="FK131" s="361"/>
      <c r="FL131" s="362"/>
      <c r="FM131" s="338"/>
      <c r="FN131" s="335">
        <f t="shared" si="1217"/>
        <v>0</v>
      </c>
      <c r="FO131" s="108">
        <f>IFERROR(IF(EXACT(VLOOKUP(FG131,OFERTA_0,2,FALSE),FH131),1,0),0)</f>
        <v>0</v>
      </c>
      <c r="FP131" s="108">
        <f>IFERROR(IF(EXACT(VLOOKUP(FG131,OFERTA_0,3,FALSE),FI131),1,0),0)</f>
        <v>0</v>
      </c>
      <c r="FQ131" s="108">
        <f>IFERROR(IF(EXACT(VLOOKUP(FG131,OFERTA_0,4,FALSE),FJ131),1,0),0)</f>
        <v>0</v>
      </c>
      <c r="FR131" s="108">
        <f t="shared" si="1218"/>
        <v>0</v>
      </c>
      <c r="FS131" s="108">
        <f t="shared" si="1218"/>
        <v>0</v>
      </c>
      <c r="FT131" s="108">
        <f t="shared" si="1219"/>
        <v>0</v>
      </c>
      <c r="FU131" s="109">
        <f t="shared" si="1220"/>
        <v>0</v>
      </c>
      <c r="FV131" s="110">
        <f t="shared" si="1221"/>
        <v>0</v>
      </c>
      <c r="FY131" s="358"/>
      <c r="FZ131" s="358"/>
      <c r="GA131" s="359"/>
      <c r="GB131" s="339"/>
      <c r="GC131" s="360"/>
      <c r="GD131" s="361"/>
      <c r="GE131" s="362"/>
      <c r="GF131" s="338"/>
      <c r="GG131" s="335">
        <f t="shared" si="1222"/>
        <v>0</v>
      </c>
      <c r="GH131" s="108">
        <f>IFERROR(IF(EXACT(VLOOKUP(FZ131,OFERTA_0,2,FALSE),GA131),1,0),0)</f>
        <v>0</v>
      </c>
      <c r="GI131" s="108">
        <f>IFERROR(IF(EXACT(VLOOKUP(FZ131,OFERTA_0,3,FALSE),GB131),1,0),0)</f>
        <v>0</v>
      </c>
      <c r="GJ131" s="108">
        <f>IFERROR(IF(EXACT(VLOOKUP(FZ131,OFERTA_0,4,FALSE),GC131),1,0),0)</f>
        <v>0</v>
      </c>
      <c r="GK131" s="108">
        <f t="shared" si="1223"/>
        <v>0</v>
      </c>
      <c r="GL131" s="108">
        <f t="shared" si="1223"/>
        <v>0</v>
      </c>
      <c r="GM131" s="108">
        <f t="shared" si="1224"/>
        <v>0</v>
      </c>
      <c r="GN131" s="109">
        <f t="shared" si="1225"/>
        <v>0</v>
      </c>
      <c r="GO131" s="110">
        <f t="shared" si="1226"/>
        <v>0</v>
      </c>
      <c r="GR131" s="358"/>
      <c r="GS131" s="358"/>
      <c r="GT131" s="359"/>
      <c r="GU131" s="339"/>
      <c r="GV131" s="360"/>
      <c r="GW131" s="361"/>
      <c r="GX131" s="362"/>
      <c r="GY131" s="338"/>
      <c r="GZ131" s="335">
        <f t="shared" si="1227"/>
        <v>0</v>
      </c>
      <c r="HA131" s="108">
        <f>IFERROR(IF(EXACT(VLOOKUP(GS131,OFERTA_0,2,FALSE),GT131),1,0),0)</f>
        <v>0</v>
      </c>
      <c r="HB131" s="108">
        <f>IFERROR(IF(EXACT(VLOOKUP(GS131,OFERTA_0,3,FALSE),GU131),1,0),0)</f>
        <v>0</v>
      </c>
      <c r="HC131" s="108">
        <f>IFERROR(IF(EXACT(VLOOKUP(GS131,OFERTA_0,4,FALSE),GV131),1,0),0)</f>
        <v>0</v>
      </c>
      <c r="HD131" s="108">
        <f t="shared" si="1228"/>
        <v>0</v>
      </c>
      <c r="HE131" s="108">
        <f t="shared" si="1228"/>
        <v>0</v>
      </c>
      <c r="HF131" s="108">
        <f t="shared" si="1229"/>
        <v>0</v>
      </c>
      <c r="HG131" s="109">
        <f t="shared" si="1230"/>
        <v>0</v>
      </c>
      <c r="HH131" s="110">
        <f t="shared" si="1231"/>
        <v>0</v>
      </c>
      <c r="HK131" s="358"/>
      <c r="HL131" s="358"/>
      <c r="HM131" s="359"/>
      <c r="HN131" s="339"/>
      <c r="HO131" s="360"/>
      <c r="HP131" s="361"/>
      <c r="HQ131" s="362"/>
      <c r="HR131" s="338"/>
      <c r="HS131" s="335">
        <f t="shared" si="1232"/>
        <v>0</v>
      </c>
      <c r="HT131" s="108">
        <f>IFERROR(IF(EXACT(VLOOKUP(HL131,OFERTA_0,2,FALSE),HM131),1,0),0)</f>
        <v>0</v>
      </c>
      <c r="HU131" s="108">
        <f>IFERROR(IF(EXACT(VLOOKUP(HL131,OFERTA_0,3,FALSE),HN131),1,0),0)</f>
        <v>0</v>
      </c>
      <c r="HV131" s="108">
        <f>IFERROR(IF(EXACT(VLOOKUP(HL131,OFERTA_0,4,FALSE),HO131),1,0),0)</f>
        <v>0</v>
      </c>
      <c r="HW131" s="108">
        <f t="shared" si="1233"/>
        <v>0</v>
      </c>
      <c r="HX131" s="108">
        <f t="shared" si="1233"/>
        <v>0</v>
      </c>
      <c r="HY131" s="108">
        <f t="shared" si="1234"/>
        <v>0</v>
      </c>
      <c r="HZ131" s="109">
        <f t="shared" si="1235"/>
        <v>0</v>
      </c>
      <c r="IA131" s="110">
        <f t="shared" si="1236"/>
        <v>0</v>
      </c>
      <c r="ID131" s="358"/>
      <c r="IE131" s="358"/>
      <c r="IF131" s="359"/>
      <c r="IG131" s="339"/>
      <c r="IH131" s="360"/>
      <c r="II131" s="361"/>
      <c r="IJ131" s="362"/>
      <c r="IK131" s="338"/>
      <c r="IL131" s="335">
        <f t="shared" si="1237"/>
        <v>0</v>
      </c>
      <c r="IM131" s="108">
        <f>IFERROR(IF(EXACT(VLOOKUP(IE131,OFERTA_0,2,FALSE),IF131),1,0),0)</f>
        <v>0</v>
      </c>
      <c r="IN131" s="108">
        <f>IFERROR(IF(EXACT(VLOOKUP(IE131,OFERTA_0,3,FALSE),IG131),1,0),0)</f>
        <v>0</v>
      </c>
      <c r="IO131" s="108">
        <f>IFERROR(IF(EXACT(VLOOKUP(IE131,OFERTA_0,4,FALSE),IH131),1,0),0)</f>
        <v>0</v>
      </c>
      <c r="IP131" s="108">
        <f t="shared" si="1238"/>
        <v>0</v>
      </c>
      <c r="IQ131" s="108">
        <f t="shared" si="1238"/>
        <v>0</v>
      </c>
      <c r="IR131" s="108">
        <f t="shared" si="1239"/>
        <v>0</v>
      </c>
      <c r="IS131" s="109">
        <f t="shared" si="1240"/>
        <v>0</v>
      </c>
      <c r="IT131" s="110">
        <f t="shared" si="1241"/>
        <v>0</v>
      </c>
      <c r="IV131" s="358"/>
      <c r="IW131" s="358"/>
      <c r="IX131" s="359"/>
      <c r="IY131" s="339"/>
      <c r="IZ131" s="360"/>
      <c r="JA131" s="361"/>
      <c r="JB131" s="362"/>
      <c r="JC131" s="338"/>
      <c r="JD131" s="338"/>
      <c r="JE131" s="335">
        <f t="shared" si="1242"/>
        <v>0</v>
      </c>
      <c r="JF131" s="108">
        <f>IFERROR(IF(EXACT(VLOOKUP(IX131,OFERTA_0,2,FALSE),IY131),1,0),0)</f>
        <v>0</v>
      </c>
      <c r="JG131" s="108">
        <f>IFERROR(IF(EXACT(VLOOKUP(IX131,OFERTA_0,3,FALSE),IZ131),1,0),0)</f>
        <v>0</v>
      </c>
      <c r="JH131" s="108">
        <f>IFERROR(IF(EXACT(VLOOKUP(IX131,OFERTA_0,4,FALSE),JA131),1,0),0)</f>
        <v>0</v>
      </c>
      <c r="JI131" s="108">
        <f t="shared" si="1243"/>
        <v>0</v>
      </c>
      <c r="JJ131" s="108">
        <f t="shared" si="1243"/>
        <v>0</v>
      </c>
      <c r="JK131" s="108">
        <f t="shared" si="1244"/>
        <v>0</v>
      </c>
      <c r="JL131" s="109">
        <f t="shared" si="1245"/>
        <v>0</v>
      </c>
      <c r="JM131" s="110">
        <f t="shared" si="1246"/>
        <v>0</v>
      </c>
    </row>
    <row r="132" spans="2:273" hidden="1" x14ac:dyDescent="0.25">
      <c r="B132" s="358"/>
      <c r="C132" s="358"/>
      <c r="D132" s="359"/>
      <c r="E132" s="339"/>
      <c r="F132" s="439"/>
      <c r="G132" s="361"/>
      <c r="H132" s="361"/>
      <c r="I132" s="361"/>
      <c r="J132" s="362"/>
      <c r="K132" s="338"/>
      <c r="N132" s="358"/>
      <c r="O132" s="358"/>
      <c r="P132" s="359"/>
      <c r="Q132" s="339"/>
      <c r="R132" s="439"/>
      <c r="S132" s="361"/>
      <c r="T132" s="361"/>
      <c r="U132" s="361"/>
      <c r="V132" s="362"/>
      <c r="W132" s="338"/>
      <c r="X132" s="335">
        <f t="shared" si="1182"/>
        <v>0</v>
      </c>
      <c r="Y132" s="335"/>
      <c r="Z132" s="335"/>
      <c r="AA132" s="108">
        <f>IFERROR(IF(EXACT(VLOOKUP(O132,OFERTA_0,2,FALSE),P132),1,0),0)</f>
        <v>0</v>
      </c>
      <c r="AB132" s="108"/>
      <c r="AC132" s="108">
        <f>IFERROR(IF(EXACT(VLOOKUP(O132,OFERTA_0,3,FALSE),Q132),1,0),0)</f>
        <v>0</v>
      </c>
      <c r="AD132" s="108">
        <f>IFERROR(IF(EXACT(VLOOKUP(O132,OFERTA_0,4,FALSE),R132),1,0),0)</f>
        <v>0</v>
      </c>
      <c r="AE132" s="108">
        <f>IFERROR(IF(S132&lt;=0,0,1),0)</f>
        <v>0</v>
      </c>
      <c r="AF132" s="108">
        <f t="shared" si="1183"/>
        <v>0</v>
      </c>
      <c r="AG132" s="108">
        <f t="shared" si="1184"/>
        <v>0</v>
      </c>
      <c r="AH132" s="109">
        <f t="shared" si="1185"/>
        <v>0</v>
      </c>
      <c r="AI132" s="110">
        <f t="shared" si="1186"/>
        <v>0</v>
      </c>
      <c r="AL132" s="358"/>
      <c r="AM132" s="358"/>
      <c r="AN132" s="359"/>
      <c r="AO132" s="339"/>
      <c r="AP132" s="439"/>
      <c r="AQ132" s="361"/>
      <c r="AR132" s="361"/>
      <c r="AS132" s="361"/>
      <c r="AT132" s="362"/>
      <c r="AU132" s="338"/>
      <c r="AV132" s="335">
        <f t="shared" si="1187"/>
        <v>0</v>
      </c>
      <c r="AW132" s="335"/>
      <c r="AX132" s="335"/>
      <c r="AY132" s="335"/>
      <c r="AZ132" s="108">
        <f>IFERROR(IF(EXACT(VLOOKUP(AM132,OFERTA_0,2,FALSE),AN132),1,0),0)</f>
        <v>0</v>
      </c>
      <c r="BA132" s="108">
        <f>IFERROR(IF(EXACT(VLOOKUP(AM132,OFERTA_0,3,FALSE),AO132),1,0),0)</f>
        <v>0</v>
      </c>
      <c r="BB132" s="108">
        <f>IFERROR(IF(EXACT(VLOOKUP(AM132,OFERTA_0,4,FALSE),AP132),1,0),0)</f>
        <v>0</v>
      </c>
      <c r="BC132" s="108">
        <f>IFERROR(IF(AQ132&lt;=0,0,1),0)</f>
        <v>0</v>
      </c>
      <c r="BD132" s="108">
        <f t="shared" si="1188"/>
        <v>0</v>
      </c>
      <c r="BE132" s="108">
        <f t="shared" si="1189"/>
        <v>0</v>
      </c>
      <c r="BF132" s="109">
        <f t="shared" si="1190"/>
        <v>0</v>
      </c>
      <c r="BG132" s="110">
        <f t="shared" si="1191"/>
        <v>0</v>
      </c>
      <c r="BJ132" s="358"/>
      <c r="BK132" s="358"/>
      <c r="BL132" s="359"/>
      <c r="BM132" s="339"/>
      <c r="BN132" s="439"/>
      <c r="BO132" s="368"/>
      <c r="BP132" s="368"/>
      <c r="BQ132" s="368"/>
      <c r="BR132" s="369"/>
      <c r="BS132" s="338"/>
      <c r="BT132" s="335">
        <f t="shared" si="1192"/>
        <v>0</v>
      </c>
      <c r="BU132" s="335"/>
      <c r="BV132" s="335"/>
      <c r="BW132" s="335"/>
      <c r="BX132" s="108">
        <f>IFERROR(IF(EXACT(VLOOKUP(BK132,OFERTA_0,2,FALSE),BL132),1,0),0)</f>
        <v>0</v>
      </c>
      <c r="BY132" s="108">
        <f>IFERROR(IF(EXACT(VLOOKUP(BK132,OFERTA_0,3,FALSE),BM132),1,0),0)</f>
        <v>0</v>
      </c>
      <c r="BZ132" s="108">
        <f>IFERROR(IF(EXACT(VLOOKUP(BK132,OFERTA_0,4,FALSE),BN132),1,0),0)</f>
        <v>0</v>
      </c>
      <c r="CA132" s="108">
        <f>IFERROR(IF(BO132&lt;=0,0,1),0)</f>
        <v>0</v>
      </c>
      <c r="CB132" s="108">
        <f t="shared" si="1193"/>
        <v>0</v>
      </c>
      <c r="CC132" s="108">
        <f t="shared" si="1194"/>
        <v>0</v>
      </c>
      <c r="CD132" s="109">
        <f t="shared" si="1195"/>
        <v>0</v>
      </c>
      <c r="CE132" s="110">
        <f t="shared" si="1196"/>
        <v>0</v>
      </c>
      <c r="CH132" s="358"/>
      <c r="CI132" s="358"/>
      <c r="CJ132" s="359"/>
      <c r="CK132" s="339"/>
      <c r="CL132" s="360"/>
      <c r="CM132" s="361"/>
      <c r="CN132" s="362"/>
      <c r="CO132" s="338"/>
      <c r="CP132" s="335">
        <f t="shared" si="1197"/>
        <v>0</v>
      </c>
      <c r="CQ132" s="108">
        <f>IFERROR(IF(EXACT(VLOOKUP(CI132,OFERTA_0,2,FALSE),CJ132),1,0),0)</f>
        <v>0</v>
      </c>
      <c r="CR132" s="108">
        <f>IFERROR(IF(EXACT(VLOOKUP(CI132,OFERTA_0,3,FALSE),CK132),1,0),0)</f>
        <v>0</v>
      </c>
      <c r="CS132" s="108">
        <f>IFERROR(IF(EXACT(VLOOKUP(CI132,OFERTA_0,4,FALSE),CL132),1,0),0)</f>
        <v>0</v>
      </c>
      <c r="CT132" s="108">
        <f t="shared" si="1198"/>
        <v>0</v>
      </c>
      <c r="CU132" s="108">
        <f t="shared" si="1198"/>
        <v>0</v>
      </c>
      <c r="CV132" s="108">
        <f t="shared" si="1199"/>
        <v>0</v>
      </c>
      <c r="CW132" s="109">
        <f t="shared" si="1200"/>
        <v>0</v>
      </c>
      <c r="CX132" s="110">
        <f t="shared" si="1201"/>
        <v>0</v>
      </c>
      <c r="DA132" s="358"/>
      <c r="DB132" s="358"/>
      <c r="DC132" s="359"/>
      <c r="DD132" s="339"/>
      <c r="DE132" s="360"/>
      <c r="DF132" s="361"/>
      <c r="DG132" s="362"/>
      <c r="DH132" s="338"/>
      <c r="DI132" s="335">
        <f t="shared" si="1202"/>
        <v>0</v>
      </c>
      <c r="DJ132" s="108">
        <f>IFERROR(IF(EXACT(VLOOKUP(DB132,OFERTA_0,2,FALSE),DC132),1,0),0)</f>
        <v>0</v>
      </c>
      <c r="DK132" s="108">
        <f>IFERROR(IF(EXACT(VLOOKUP(DB132,OFERTA_0,3,FALSE),DD132),1,0),0)</f>
        <v>0</v>
      </c>
      <c r="DL132" s="108">
        <f>IFERROR(IF(EXACT(VLOOKUP(DB132,OFERTA_0,4,FALSE),DE132),1,0),0)</f>
        <v>0</v>
      </c>
      <c r="DM132" s="108">
        <f t="shared" si="1203"/>
        <v>0</v>
      </c>
      <c r="DN132" s="108">
        <f t="shared" si="1203"/>
        <v>0</v>
      </c>
      <c r="DO132" s="108">
        <f t="shared" si="1204"/>
        <v>0</v>
      </c>
      <c r="DP132" s="109">
        <f t="shared" si="1205"/>
        <v>0</v>
      </c>
      <c r="DQ132" s="110">
        <f t="shared" si="1206"/>
        <v>0</v>
      </c>
      <c r="DT132" s="358"/>
      <c r="DU132" s="358"/>
      <c r="DV132" s="359"/>
      <c r="DW132" s="339"/>
      <c r="DX132" s="360"/>
      <c r="DY132" s="361"/>
      <c r="DZ132" s="362"/>
      <c r="EA132" s="338"/>
      <c r="EB132" s="335">
        <f t="shared" si="1207"/>
        <v>0</v>
      </c>
      <c r="EC132" s="108">
        <f>IFERROR(IF(EXACT(VLOOKUP(DU132,OFERTA_0,2,FALSE),DV132),1,0),0)</f>
        <v>0</v>
      </c>
      <c r="ED132" s="108">
        <f>IFERROR(IF(EXACT(VLOOKUP(DU132,OFERTA_0,3,FALSE),DW132),1,0),0)</f>
        <v>0</v>
      </c>
      <c r="EE132" s="108">
        <f>IFERROR(IF(EXACT(VLOOKUP(DU132,OFERTA_0,4,FALSE),DX132),1,0),0)</f>
        <v>0</v>
      </c>
      <c r="EF132" s="108">
        <f t="shared" si="1208"/>
        <v>0</v>
      </c>
      <c r="EG132" s="108">
        <f t="shared" si="1208"/>
        <v>0</v>
      </c>
      <c r="EH132" s="108">
        <f t="shared" si="1209"/>
        <v>0</v>
      </c>
      <c r="EI132" s="109">
        <f t="shared" si="1210"/>
        <v>0</v>
      </c>
      <c r="EJ132" s="110">
        <f t="shared" si="1211"/>
        <v>0</v>
      </c>
      <c r="EM132" s="358"/>
      <c r="EN132" s="358"/>
      <c r="EO132" s="359"/>
      <c r="EP132" s="339"/>
      <c r="EQ132" s="360"/>
      <c r="ER132" s="361"/>
      <c r="ES132" s="362"/>
      <c r="ET132" s="338"/>
      <c r="EU132" s="335">
        <f t="shared" si="1212"/>
        <v>0</v>
      </c>
      <c r="EV132" s="108">
        <f>IFERROR(IF(EXACT(VLOOKUP(EN132,OFERTA_0,2,FALSE),EO132),1,0),0)</f>
        <v>0</v>
      </c>
      <c r="EW132" s="108">
        <f>IFERROR(IF(EXACT(VLOOKUP(EN132,OFERTA_0,3,FALSE),EP132),1,0),0)</f>
        <v>0</v>
      </c>
      <c r="EX132" s="108">
        <f>IFERROR(IF(EXACT(VLOOKUP(EN132,OFERTA_0,4,FALSE),EQ132),1,0),0)</f>
        <v>0</v>
      </c>
      <c r="EY132" s="108">
        <f t="shared" si="1213"/>
        <v>0</v>
      </c>
      <c r="EZ132" s="108">
        <f t="shared" si="1213"/>
        <v>0</v>
      </c>
      <c r="FA132" s="108">
        <f t="shared" si="1214"/>
        <v>0</v>
      </c>
      <c r="FB132" s="109">
        <f t="shared" si="1215"/>
        <v>0</v>
      </c>
      <c r="FC132" s="110">
        <f t="shared" si="1216"/>
        <v>0</v>
      </c>
      <c r="FF132" s="358"/>
      <c r="FG132" s="358"/>
      <c r="FH132" s="359"/>
      <c r="FI132" s="339"/>
      <c r="FJ132" s="360"/>
      <c r="FK132" s="361"/>
      <c r="FL132" s="362"/>
      <c r="FM132" s="338"/>
      <c r="FN132" s="335">
        <f t="shared" si="1217"/>
        <v>0</v>
      </c>
      <c r="FO132" s="108">
        <f>IFERROR(IF(EXACT(VLOOKUP(FG132,OFERTA_0,2,FALSE),FH132),1,0),0)</f>
        <v>0</v>
      </c>
      <c r="FP132" s="108">
        <f>IFERROR(IF(EXACT(VLOOKUP(FG132,OFERTA_0,3,FALSE),FI132),1,0),0)</f>
        <v>0</v>
      </c>
      <c r="FQ132" s="108">
        <f>IFERROR(IF(EXACT(VLOOKUP(FG132,OFERTA_0,4,FALSE),FJ132),1,0),0)</f>
        <v>0</v>
      </c>
      <c r="FR132" s="108">
        <f t="shared" si="1218"/>
        <v>0</v>
      </c>
      <c r="FS132" s="108">
        <f t="shared" si="1218"/>
        <v>0</v>
      </c>
      <c r="FT132" s="108">
        <f t="shared" si="1219"/>
        <v>0</v>
      </c>
      <c r="FU132" s="109">
        <f t="shared" si="1220"/>
        <v>0</v>
      </c>
      <c r="FV132" s="110">
        <f t="shared" si="1221"/>
        <v>0</v>
      </c>
      <c r="FY132" s="358"/>
      <c r="FZ132" s="358"/>
      <c r="GA132" s="359"/>
      <c r="GB132" s="339"/>
      <c r="GC132" s="360"/>
      <c r="GD132" s="361"/>
      <c r="GE132" s="362"/>
      <c r="GF132" s="338"/>
      <c r="GG132" s="335">
        <f t="shared" si="1222"/>
        <v>0</v>
      </c>
      <c r="GH132" s="108">
        <f>IFERROR(IF(EXACT(VLOOKUP(FZ132,OFERTA_0,2,FALSE),GA132),1,0),0)</f>
        <v>0</v>
      </c>
      <c r="GI132" s="108">
        <f>IFERROR(IF(EXACT(VLOOKUP(FZ132,OFERTA_0,3,FALSE),GB132),1,0),0)</f>
        <v>0</v>
      </c>
      <c r="GJ132" s="108">
        <f>IFERROR(IF(EXACT(VLOOKUP(FZ132,OFERTA_0,4,FALSE),GC132),1,0),0)</f>
        <v>0</v>
      </c>
      <c r="GK132" s="108">
        <f t="shared" si="1223"/>
        <v>0</v>
      </c>
      <c r="GL132" s="108">
        <f t="shared" si="1223"/>
        <v>0</v>
      </c>
      <c r="GM132" s="108">
        <f t="shared" si="1224"/>
        <v>0</v>
      </c>
      <c r="GN132" s="109">
        <f t="shared" si="1225"/>
        <v>0</v>
      </c>
      <c r="GO132" s="110">
        <f t="shared" si="1226"/>
        <v>0</v>
      </c>
      <c r="GR132" s="358"/>
      <c r="GS132" s="358"/>
      <c r="GT132" s="359"/>
      <c r="GU132" s="339"/>
      <c r="GV132" s="360"/>
      <c r="GW132" s="361"/>
      <c r="GX132" s="362"/>
      <c r="GY132" s="338"/>
      <c r="GZ132" s="335">
        <f t="shared" si="1227"/>
        <v>0</v>
      </c>
      <c r="HA132" s="108">
        <f>IFERROR(IF(EXACT(VLOOKUP(GS132,OFERTA_0,2,FALSE),GT132),1,0),0)</f>
        <v>0</v>
      </c>
      <c r="HB132" s="108">
        <f>IFERROR(IF(EXACT(VLOOKUP(GS132,OFERTA_0,3,FALSE),GU132),1,0),0)</f>
        <v>0</v>
      </c>
      <c r="HC132" s="108">
        <f>IFERROR(IF(EXACT(VLOOKUP(GS132,OFERTA_0,4,FALSE),GV132),1,0),0)</f>
        <v>0</v>
      </c>
      <c r="HD132" s="108">
        <f t="shared" si="1228"/>
        <v>0</v>
      </c>
      <c r="HE132" s="108">
        <f t="shared" si="1228"/>
        <v>0</v>
      </c>
      <c r="HF132" s="108">
        <f t="shared" si="1229"/>
        <v>0</v>
      </c>
      <c r="HG132" s="109">
        <f t="shared" si="1230"/>
        <v>0</v>
      </c>
      <c r="HH132" s="110">
        <f t="shared" si="1231"/>
        <v>0</v>
      </c>
      <c r="HK132" s="358"/>
      <c r="HL132" s="358"/>
      <c r="HM132" s="359"/>
      <c r="HN132" s="339"/>
      <c r="HO132" s="360"/>
      <c r="HP132" s="361"/>
      <c r="HQ132" s="362"/>
      <c r="HR132" s="338"/>
      <c r="HS132" s="335">
        <f t="shared" si="1232"/>
        <v>0</v>
      </c>
      <c r="HT132" s="108">
        <f>IFERROR(IF(EXACT(VLOOKUP(HL132,OFERTA_0,2,FALSE),HM132),1,0),0)</f>
        <v>0</v>
      </c>
      <c r="HU132" s="108">
        <f>IFERROR(IF(EXACT(VLOOKUP(HL132,OFERTA_0,3,FALSE),HN132),1,0),0)</f>
        <v>0</v>
      </c>
      <c r="HV132" s="108">
        <f>IFERROR(IF(EXACT(VLOOKUP(HL132,OFERTA_0,4,FALSE),HO132),1,0),0)</f>
        <v>0</v>
      </c>
      <c r="HW132" s="108">
        <f t="shared" si="1233"/>
        <v>0</v>
      </c>
      <c r="HX132" s="108">
        <f t="shared" si="1233"/>
        <v>0</v>
      </c>
      <c r="HY132" s="108">
        <f t="shared" si="1234"/>
        <v>0</v>
      </c>
      <c r="HZ132" s="109">
        <f t="shared" si="1235"/>
        <v>0</v>
      </c>
      <c r="IA132" s="110">
        <f t="shared" si="1236"/>
        <v>0</v>
      </c>
      <c r="ID132" s="358"/>
      <c r="IE132" s="358"/>
      <c r="IF132" s="359"/>
      <c r="IG132" s="339"/>
      <c r="IH132" s="360"/>
      <c r="II132" s="361"/>
      <c r="IJ132" s="362"/>
      <c r="IK132" s="338"/>
      <c r="IL132" s="335">
        <f t="shared" si="1237"/>
        <v>0</v>
      </c>
      <c r="IM132" s="108">
        <f>IFERROR(IF(EXACT(VLOOKUP(IE132,OFERTA_0,2,FALSE),IF132),1,0),0)</f>
        <v>0</v>
      </c>
      <c r="IN132" s="108">
        <f>IFERROR(IF(EXACT(VLOOKUP(IE132,OFERTA_0,3,FALSE),IG132),1,0),0)</f>
        <v>0</v>
      </c>
      <c r="IO132" s="108">
        <f>IFERROR(IF(EXACT(VLOOKUP(IE132,OFERTA_0,4,FALSE),IH132),1,0),0)</f>
        <v>0</v>
      </c>
      <c r="IP132" s="108">
        <f t="shared" si="1238"/>
        <v>0</v>
      </c>
      <c r="IQ132" s="108">
        <f t="shared" si="1238"/>
        <v>0</v>
      </c>
      <c r="IR132" s="108">
        <f t="shared" si="1239"/>
        <v>0</v>
      </c>
      <c r="IS132" s="109">
        <f t="shared" si="1240"/>
        <v>0</v>
      </c>
      <c r="IT132" s="110">
        <f t="shared" si="1241"/>
        <v>0</v>
      </c>
      <c r="IV132" s="358"/>
      <c r="IW132" s="358"/>
      <c r="IX132" s="359"/>
      <c r="IY132" s="339"/>
      <c r="IZ132" s="360"/>
      <c r="JA132" s="361"/>
      <c r="JB132" s="362"/>
      <c r="JC132" s="338"/>
      <c r="JD132" s="338"/>
      <c r="JE132" s="335">
        <f t="shared" si="1242"/>
        <v>0</v>
      </c>
      <c r="JF132" s="108">
        <f>IFERROR(IF(EXACT(VLOOKUP(IX132,OFERTA_0,2,FALSE),IY132),1,0),0)</f>
        <v>0</v>
      </c>
      <c r="JG132" s="108">
        <f>IFERROR(IF(EXACT(VLOOKUP(IX132,OFERTA_0,3,FALSE),IZ132),1,0),0)</f>
        <v>0</v>
      </c>
      <c r="JH132" s="108">
        <f>IFERROR(IF(EXACT(VLOOKUP(IX132,OFERTA_0,4,FALSE),JA132),1,0),0)</f>
        <v>0</v>
      </c>
      <c r="JI132" s="108">
        <f t="shared" si="1243"/>
        <v>0</v>
      </c>
      <c r="JJ132" s="108">
        <f t="shared" si="1243"/>
        <v>0</v>
      </c>
      <c r="JK132" s="108">
        <f t="shared" si="1244"/>
        <v>0</v>
      </c>
      <c r="JL132" s="109">
        <f t="shared" si="1245"/>
        <v>0</v>
      </c>
      <c r="JM132" s="110">
        <f t="shared" si="1246"/>
        <v>0</v>
      </c>
    </row>
    <row r="133" spans="2:273" ht="16.5" hidden="1" x14ac:dyDescent="0.25">
      <c r="B133" s="340"/>
      <c r="C133" s="340"/>
      <c r="D133" s="348"/>
      <c r="E133" s="349"/>
      <c r="F133" s="441"/>
      <c r="G133" s="351"/>
      <c r="H133" s="351"/>
      <c r="I133" s="351"/>
      <c r="J133" s="352"/>
      <c r="K133" s="342"/>
      <c r="N133" s="340"/>
      <c r="O133" s="340"/>
      <c r="P133" s="348"/>
      <c r="Q133" s="349"/>
      <c r="R133" s="441"/>
      <c r="S133" s="351"/>
      <c r="T133" s="351"/>
      <c r="U133" s="351"/>
      <c r="V133" s="352"/>
      <c r="W133" s="342"/>
      <c r="X133" s="691"/>
      <c r="Y133" s="691"/>
      <c r="Z133" s="691"/>
      <c r="AA133" s="691"/>
      <c r="AB133" s="691"/>
      <c r="AC133" s="691"/>
      <c r="AD133" s="691"/>
      <c r="AE133" s="691"/>
      <c r="AF133" s="691"/>
      <c r="AG133" s="691"/>
      <c r="AH133" s="691"/>
      <c r="AI133" s="692"/>
      <c r="AL133" s="340"/>
      <c r="AM133" s="340"/>
      <c r="AN133" s="348"/>
      <c r="AO133" s="349"/>
      <c r="AP133" s="441"/>
      <c r="AQ133" s="351"/>
      <c r="AR133" s="351"/>
      <c r="AS133" s="351"/>
      <c r="AT133" s="352"/>
      <c r="AU133" s="342"/>
      <c r="AV133" s="691"/>
      <c r="AW133" s="691"/>
      <c r="AX133" s="691"/>
      <c r="AY133" s="691"/>
      <c r="AZ133" s="691"/>
      <c r="BA133" s="691"/>
      <c r="BB133" s="691"/>
      <c r="BC133" s="691"/>
      <c r="BD133" s="691"/>
      <c r="BE133" s="691"/>
      <c r="BF133" s="691"/>
      <c r="BG133" s="692"/>
      <c r="BJ133" s="340"/>
      <c r="BK133" s="340"/>
      <c r="BL133" s="348"/>
      <c r="BM133" s="349"/>
      <c r="BN133" s="441"/>
      <c r="BO133" s="370"/>
      <c r="BP133" s="370"/>
      <c r="BQ133" s="370"/>
      <c r="BR133" s="371"/>
      <c r="BS133" s="342"/>
      <c r="BT133" s="691"/>
      <c r="BU133" s="691"/>
      <c r="BV133" s="691"/>
      <c r="BW133" s="691"/>
      <c r="BX133" s="691"/>
      <c r="BY133" s="691"/>
      <c r="BZ133" s="691"/>
      <c r="CA133" s="691"/>
      <c r="CB133" s="691"/>
      <c r="CC133" s="691"/>
      <c r="CD133" s="691"/>
      <c r="CE133" s="692"/>
      <c r="CH133" s="340"/>
      <c r="CI133" s="340"/>
      <c r="CJ133" s="348"/>
      <c r="CK133" s="349"/>
      <c r="CL133" s="350"/>
      <c r="CM133" s="351"/>
      <c r="CN133" s="352"/>
      <c r="CO133" s="342"/>
      <c r="CP133" s="691"/>
      <c r="CQ133" s="691"/>
      <c r="CR133" s="691"/>
      <c r="CS133" s="691"/>
      <c r="CT133" s="691"/>
      <c r="CU133" s="691"/>
      <c r="CV133" s="691"/>
      <c r="CW133" s="691"/>
      <c r="CX133" s="692"/>
      <c r="DA133" s="340"/>
      <c r="DB133" s="340"/>
      <c r="DC133" s="348"/>
      <c r="DD133" s="349"/>
      <c r="DE133" s="350"/>
      <c r="DF133" s="351"/>
      <c r="DG133" s="352"/>
      <c r="DH133" s="342"/>
      <c r="DI133" s="691"/>
      <c r="DJ133" s="691"/>
      <c r="DK133" s="691"/>
      <c r="DL133" s="691"/>
      <c r="DM133" s="691"/>
      <c r="DN133" s="691"/>
      <c r="DO133" s="691"/>
      <c r="DP133" s="691"/>
      <c r="DQ133" s="692"/>
      <c r="DT133" s="340"/>
      <c r="DU133" s="340"/>
      <c r="DV133" s="348"/>
      <c r="DW133" s="349"/>
      <c r="DX133" s="350"/>
      <c r="DY133" s="351"/>
      <c r="DZ133" s="352"/>
      <c r="EA133" s="342"/>
      <c r="EB133" s="691"/>
      <c r="EC133" s="691"/>
      <c r="ED133" s="691"/>
      <c r="EE133" s="691"/>
      <c r="EF133" s="691"/>
      <c r="EG133" s="691"/>
      <c r="EH133" s="691"/>
      <c r="EI133" s="691"/>
      <c r="EJ133" s="692"/>
      <c r="EM133" s="340"/>
      <c r="EN133" s="340"/>
      <c r="EO133" s="348"/>
      <c r="EP133" s="349"/>
      <c r="EQ133" s="350"/>
      <c r="ER133" s="351"/>
      <c r="ES133" s="352"/>
      <c r="ET133" s="342"/>
      <c r="EU133" s="691"/>
      <c r="EV133" s="691"/>
      <c r="EW133" s="691"/>
      <c r="EX133" s="691"/>
      <c r="EY133" s="691"/>
      <c r="EZ133" s="691"/>
      <c r="FA133" s="691"/>
      <c r="FB133" s="691"/>
      <c r="FC133" s="692"/>
      <c r="FF133" s="340"/>
      <c r="FG133" s="340"/>
      <c r="FH133" s="348"/>
      <c r="FI133" s="349"/>
      <c r="FJ133" s="350"/>
      <c r="FK133" s="351"/>
      <c r="FL133" s="352"/>
      <c r="FM133" s="342"/>
      <c r="FN133" s="691"/>
      <c r="FO133" s="691"/>
      <c r="FP133" s="691"/>
      <c r="FQ133" s="691"/>
      <c r="FR133" s="691"/>
      <c r="FS133" s="691"/>
      <c r="FT133" s="691"/>
      <c r="FU133" s="691"/>
      <c r="FV133" s="692"/>
      <c r="FY133" s="340"/>
      <c r="FZ133" s="340"/>
      <c r="GA133" s="348"/>
      <c r="GB133" s="349"/>
      <c r="GC133" s="350"/>
      <c r="GD133" s="351"/>
      <c r="GE133" s="352"/>
      <c r="GF133" s="342"/>
      <c r="GG133" s="691"/>
      <c r="GH133" s="691"/>
      <c r="GI133" s="691"/>
      <c r="GJ133" s="691"/>
      <c r="GK133" s="691"/>
      <c r="GL133" s="691"/>
      <c r="GM133" s="691"/>
      <c r="GN133" s="691"/>
      <c r="GO133" s="692"/>
      <c r="GR133" s="340"/>
      <c r="GS133" s="340"/>
      <c r="GT133" s="348"/>
      <c r="GU133" s="349"/>
      <c r="GV133" s="350"/>
      <c r="GW133" s="351"/>
      <c r="GX133" s="352"/>
      <c r="GY133" s="342"/>
      <c r="GZ133" s="691"/>
      <c r="HA133" s="691"/>
      <c r="HB133" s="691"/>
      <c r="HC133" s="691"/>
      <c r="HD133" s="691"/>
      <c r="HE133" s="691"/>
      <c r="HF133" s="691"/>
      <c r="HG133" s="691"/>
      <c r="HH133" s="692"/>
      <c r="HK133" s="340"/>
      <c r="HL133" s="340"/>
      <c r="HM133" s="348"/>
      <c r="HN133" s="349"/>
      <c r="HO133" s="350"/>
      <c r="HP133" s="351"/>
      <c r="HQ133" s="352"/>
      <c r="HR133" s="342"/>
      <c r="HS133" s="691"/>
      <c r="HT133" s="691"/>
      <c r="HU133" s="691"/>
      <c r="HV133" s="691"/>
      <c r="HW133" s="691"/>
      <c r="HX133" s="691"/>
      <c r="HY133" s="691"/>
      <c r="HZ133" s="691"/>
      <c r="IA133" s="692"/>
      <c r="ID133" s="340"/>
      <c r="IE133" s="340"/>
      <c r="IF133" s="348"/>
      <c r="IG133" s="349"/>
      <c r="IH133" s="350"/>
      <c r="II133" s="351"/>
      <c r="IJ133" s="352"/>
      <c r="IK133" s="342"/>
      <c r="IL133" s="691"/>
      <c r="IM133" s="691"/>
      <c r="IN133" s="691"/>
      <c r="IO133" s="691"/>
      <c r="IP133" s="691"/>
      <c r="IQ133" s="691"/>
      <c r="IR133" s="691"/>
      <c r="IS133" s="691"/>
      <c r="IT133" s="692"/>
      <c r="IV133" s="340"/>
      <c r="IW133" s="340"/>
      <c r="IX133" s="348"/>
      <c r="IY133" s="349"/>
      <c r="IZ133" s="350"/>
      <c r="JA133" s="351"/>
      <c r="JB133" s="352"/>
      <c r="JC133" s="342"/>
      <c r="JD133" s="342"/>
      <c r="JE133" s="691"/>
      <c r="JF133" s="691"/>
      <c r="JG133" s="691"/>
      <c r="JH133" s="691"/>
      <c r="JI133" s="691"/>
      <c r="JJ133" s="691"/>
      <c r="JK133" s="691"/>
      <c r="JL133" s="691"/>
      <c r="JM133" s="692"/>
    </row>
    <row r="134" spans="2:273" hidden="1" x14ac:dyDescent="0.25">
      <c r="B134" s="358"/>
      <c r="C134" s="358"/>
      <c r="D134" s="359"/>
      <c r="E134" s="339"/>
      <c r="F134" s="439"/>
      <c r="G134" s="361"/>
      <c r="H134" s="361"/>
      <c r="I134" s="361"/>
      <c r="J134" s="362"/>
      <c r="K134" s="338"/>
      <c r="N134" s="358"/>
      <c r="O134" s="358"/>
      <c r="P134" s="359"/>
      <c r="Q134" s="339"/>
      <c r="R134" s="439"/>
      <c r="S134" s="361"/>
      <c r="T134" s="361"/>
      <c r="U134" s="361"/>
      <c r="V134" s="362"/>
      <c r="W134" s="338"/>
      <c r="X134" s="335">
        <f t="shared" ref="X134:X139" si="1247">IFERROR(IF(EXACT(VLOOKUP(O134,OFERTA_0,1,FALSE),O134),1,0),0)</f>
        <v>0</v>
      </c>
      <c r="Y134" s="335"/>
      <c r="Z134" s="335"/>
      <c r="AA134" s="108">
        <f t="shared" ref="AA134:AA139" si="1248">IFERROR(IF(EXACT(VLOOKUP(O134,OFERTA_0,2,FALSE),P134),1,0),0)</f>
        <v>0</v>
      </c>
      <c r="AB134" s="108"/>
      <c r="AC134" s="108">
        <f t="shared" ref="AC134:AC139" si="1249">IFERROR(IF(EXACT(VLOOKUP(O134,OFERTA_0,3,FALSE),Q134),1,0),0)</f>
        <v>0</v>
      </c>
      <c r="AD134" s="108">
        <f t="shared" ref="AD134:AD139" si="1250">IFERROR(IF(EXACT(VLOOKUP(O134,OFERTA_0,4,FALSE),R134),1,0),0)</f>
        <v>0</v>
      </c>
      <c r="AE134" s="108">
        <f t="shared" ref="AE134:AE139" si="1251">IFERROR(IF(S134&lt;=0,0,1),0)</f>
        <v>0</v>
      </c>
      <c r="AF134" s="108">
        <f t="shared" ref="AF134:AF139" si="1252">IFERROR(IF(V134&lt;=0,0,1),0)</f>
        <v>0</v>
      </c>
      <c r="AG134" s="108">
        <f t="shared" ref="AG134:AG139" si="1253">PRODUCT(X134:AF134)</f>
        <v>0</v>
      </c>
      <c r="AH134" s="109">
        <f t="shared" ref="AH134:AH139" si="1254">ROUND(V134,0)</f>
        <v>0</v>
      </c>
      <c r="AI134" s="110">
        <f t="shared" ref="AI134:AI139" si="1255">V134-AH134</f>
        <v>0</v>
      </c>
      <c r="AL134" s="358"/>
      <c r="AM134" s="358"/>
      <c r="AN134" s="359"/>
      <c r="AO134" s="339"/>
      <c r="AP134" s="439"/>
      <c r="AQ134" s="361"/>
      <c r="AR134" s="361"/>
      <c r="AS134" s="361"/>
      <c r="AT134" s="362"/>
      <c r="AU134" s="338"/>
      <c r="AV134" s="335">
        <f t="shared" ref="AV134:AV139" si="1256">IFERROR(IF(EXACT(VLOOKUP(AM134,OFERTA_0,1,FALSE),AM134),1,0),0)</f>
        <v>0</v>
      </c>
      <c r="AW134" s="335"/>
      <c r="AX134" s="335"/>
      <c r="AY134" s="335"/>
      <c r="AZ134" s="108">
        <f t="shared" ref="AZ134:AZ139" si="1257">IFERROR(IF(EXACT(VLOOKUP(AM134,OFERTA_0,2,FALSE),AN134),1,0),0)</f>
        <v>0</v>
      </c>
      <c r="BA134" s="108">
        <f t="shared" ref="BA134:BA139" si="1258">IFERROR(IF(EXACT(VLOOKUP(AM134,OFERTA_0,3,FALSE),AO134),1,0),0)</f>
        <v>0</v>
      </c>
      <c r="BB134" s="108">
        <f t="shared" ref="BB134:BB139" si="1259">IFERROR(IF(EXACT(VLOOKUP(AM134,OFERTA_0,4,FALSE),AP134),1,0),0)</f>
        <v>0</v>
      </c>
      <c r="BC134" s="108">
        <f t="shared" ref="BC134:BC139" si="1260">IFERROR(IF(AQ134&lt;=0,0,1),0)</f>
        <v>0</v>
      </c>
      <c r="BD134" s="108">
        <f t="shared" ref="BD134:BD139" si="1261">IFERROR(IF(AT134&lt;=0,0,1),0)</f>
        <v>0</v>
      </c>
      <c r="BE134" s="108">
        <f t="shared" ref="BE134:BE139" si="1262">PRODUCT(AV134:BD134)</f>
        <v>0</v>
      </c>
      <c r="BF134" s="109">
        <f t="shared" ref="BF134:BF139" si="1263">ROUND(AT134,0)</f>
        <v>0</v>
      </c>
      <c r="BG134" s="110">
        <f t="shared" ref="BG134:BG139" si="1264">AT134-BF134</f>
        <v>0</v>
      </c>
      <c r="BJ134" s="358"/>
      <c r="BK134" s="358"/>
      <c r="BL134" s="359"/>
      <c r="BM134" s="339"/>
      <c r="BN134" s="439"/>
      <c r="BO134" s="368"/>
      <c r="BP134" s="368"/>
      <c r="BQ134" s="368"/>
      <c r="BR134" s="369"/>
      <c r="BS134" s="338"/>
      <c r="BT134" s="335">
        <f t="shared" ref="BT134:BT139" si="1265">IFERROR(IF(EXACT(VLOOKUP(BK134,OFERTA_0,1,FALSE),BK134),1,0),0)</f>
        <v>0</v>
      </c>
      <c r="BU134" s="335"/>
      <c r="BV134" s="335"/>
      <c r="BW134" s="335"/>
      <c r="BX134" s="108">
        <f t="shared" ref="BX134:BX139" si="1266">IFERROR(IF(EXACT(VLOOKUP(BK134,OFERTA_0,2,FALSE),BL134),1,0),0)</f>
        <v>0</v>
      </c>
      <c r="BY134" s="108">
        <f t="shared" ref="BY134:BY139" si="1267">IFERROR(IF(EXACT(VLOOKUP(BK134,OFERTA_0,3,FALSE),BM134),1,0),0)</f>
        <v>0</v>
      </c>
      <c r="BZ134" s="108">
        <f t="shared" ref="BZ134:BZ139" si="1268">IFERROR(IF(EXACT(VLOOKUP(BK134,OFERTA_0,4,FALSE),BN134),1,0),0)</f>
        <v>0</v>
      </c>
      <c r="CA134" s="108">
        <f t="shared" ref="CA134:CA139" si="1269">IFERROR(IF(BO134&lt;=0,0,1),0)</f>
        <v>0</v>
      </c>
      <c r="CB134" s="108">
        <f t="shared" ref="CB134:CB139" si="1270">IFERROR(IF(BR134&lt;=0,0,1),0)</f>
        <v>0</v>
      </c>
      <c r="CC134" s="108">
        <f t="shared" ref="CC134:CC139" si="1271">PRODUCT(BT134:CB134)</f>
        <v>0</v>
      </c>
      <c r="CD134" s="109">
        <f t="shared" ref="CD134:CD139" si="1272">ROUND(BR134,0)</f>
        <v>0</v>
      </c>
      <c r="CE134" s="110">
        <f t="shared" ref="CE134:CE139" si="1273">BR134-CD134</f>
        <v>0</v>
      </c>
      <c r="CH134" s="358"/>
      <c r="CI134" s="358"/>
      <c r="CJ134" s="359"/>
      <c r="CK134" s="339"/>
      <c r="CL134" s="360"/>
      <c r="CM134" s="361"/>
      <c r="CN134" s="362"/>
      <c r="CO134" s="338"/>
      <c r="CP134" s="335">
        <f t="shared" ref="CP134:CP139" si="1274">IFERROR(IF(EXACT(VLOOKUP(CI134,OFERTA_0,1,FALSE),CI134),1,0),0)</f>
        <v>0</v>
      </c>
      <c r="CQ134" s="108">
        <f t="shared" ref="CQ134:CQ139" si="1275">IFERROR(IF(EXACT(VLOOKUP(CI134,OFERTA_0,2,FALSE),CJ134),1,0),0)</f>
        <v>0</v>
      </c>
      <c r="CR134" s="108">
        <f t="shared" ref="CR134:CR139" si="1276">IFERROR(IF(EXACT(VLOOKUP(CI134,OFERTA_0,3,FALSE),CK134),1,0),0)</f>
        <v>0</v>
      </c>
      <c r="CS134" s="108">
        <f t="shared" ref="CS134:CS139" si="1277">IFERROR(IF(EXACT(VLOOKUP(CI134,OFERTA_0,4,FALSE),CL134),1,0),0)</f>
        <v>0</v>
      </c>
      <c r="CT134" s="108">
        <f t="shared" ref="CT134:CU139" si="1278">IFERROR(IF(CM134&lt;=0,0,1),0)</f>
        <v>0</v>
      </c>
      <c r="CU134" s="108">
        <f t="shared" si="1278"/>
        <v>0</v>
      </c>
      <c r="CV134" s="108">
        <f t="shared" ref="CV134:CV139" si="1279">PRODUCT(CP134:CU134)</f>
        <v>0</v>
      </c>
      <c r="CW134" s="109">
        <f t="shared" ref="CW134:CW139" si="1280">ROUND(CN134,0)</f>
        <v>0</v>
      </c>
      <c r="CX134" s="110">
        <f t="shared" ref="CX134:CX139" si="1281">CN134-CW134</f>
        <v>0</v>
      </c>
      <c r="DA134" s="358"/>
      <c r="DB134" s="358"/>
      <c r="DC134" s="359"/>
      <c r="DD134" s="339"/>
      <c r="DE134" s="360"/>
      <c r="DF134" s="361"/>
      <c r="DG134" s="362"/>
      <c r="DH134" s="338"/>
      <c r="DI134" s="335">
        <f t="shared" ref="DI134:DI139" si="1282">IFERROR(IF(EXACT(VLOOKUP(DB134,OFERTA_0,1,FALSE),DB134),1,0),0)</f>
        <v>0</v>
      </c>
      <c r="DJ134" s="108">
        <f t="shared" ref="DJ134:DJ139" si="1283">IFERROR(IF(EXACT(VLOOKUP(DB134,OFERTA_0,2,FALSE),DC134),1,0),0)</f>
        <v>0</v>
      </c>
      <c r="DK134" s="108">
        <f t="shared" ref="DK134:DK139" si="1284">IFERROR(IF(EXACT(VLOOKUP(DB134,OFERTA_0,3,FALSE),DD134),1,0),0)</f>
        <v>0</v>
      </c>
      <c r="DL134" s="108">
        <f t="shared" ref="DL134:DL139" si="1285">IFERROR(IF(EXACT(VLOOKUP(DB134,OFERTA_0,4,FALSE),DE134),1,0),0)</f>
        <v>0</v>
      </c>
      <c r="DM134" s="108">
        <f t="shared" ref="DM134:DN139" si="1286">IFERROR(IF(DF134&lt;=0,0,1),0)</f>
        <v>0</v>
      </c>
      <c r="DN134" s="108">
        <f t="shared" si="1286"/>
        <v>0</v>
      </c>
      <c r="DO134" s="108">
        <f t="shared" ref="DO134:DO139" si="1287">PRODUCT(DI134:DN134)</f>
        <v>0</v>
      </c>
      <c r="DP134" s="109">
        <f t="shared" ref="DP134:DP139" si="1288">ROUND(DG134,0)</f>
        <v>0</v>
      </c>
      <c r="DQ134" s="110">
        <f t="shared" ref="DQ134:DQ139" si="1289">DG134-DP134</f>
        <v>0</v>
      </c>
      <c r="DT134" s="358"/>
      <c r="DU134" s="358"/>
      <c r="DV134" s="359"/>
      <c r="DW134" s="339"/>
      <c r="DX134" s="360"/>
      <c r="DY134" s="361"/>
      <c r="DZ134" s="362"/>
      <c r="EA134" s="338"/>
      <c r="EB134" s="335">
        <f t="shared" ref="EB134:EB139" si="1290">IFERROR(IF(EXACT(VLOOKUP(DU134,OFERTA_0,1,FALSE),DU134),1,0),0)</f>
        <v>0</v>
      </c>
      <c r="EC134" s="108">
        <f t="shared" ref="EC134:EC139" si="1291">IFERROR(IF(EXACT(VLOOKUP(DU134,OFERTA_0,2,FALSE),DV134),1,0),0)</f>
        <v>0</v>
      </c>
      <c r="ED134" s="108">
        <f t="shared" ref="ED134:ED139" si="1292">IFERROR(IF(EXACT(VLOOKUP(DU134,OFERTA_0,3,FALSE),DW134),1,0),0)</f>
        <v>0</v>
      </c>
      <c r="EE134" s="108">
        <f t="shared" ref="EE134:EE139" si="1293">IFERROR(IF(EXACT(VLOOKUP(DU134,OFERTA_0,4,FALSE),DX134),1,0),0)</f>
        <v>0</v>
      </c>
      <c r="EF134" s="108">
        <f t="shared" ref="EF134:EG139" si="1294">IFERROR(IF(DY134&lt;=0,0,1),0)</f>
        <v>0</v>
      </c>
      <c r="EG134" s="108">
        <f t="shared" si="1294"/>
        <v>0</v>
      </c>
      <c r="EH134" s="108">
        <f t="shared" ref="EH134:EH139" si="1295">PRODUCT(EB134:EG134)</f>
        <v>0</v>
      </c>
      <c r="EI134" s="109">
        <f t="shared" ref="EI134:EI139" si="1296">ROUND(DZ134,0)</f>
        <v>0</v>
      </c>
      <c r="EJ134" s="110">
        <f t="shared" ref="EJ134:EJ139" si="1297">DZ134-EI134</f>
        <v>0</v>
      </c>
      <c r="EM134" s="358"/>
      <c r="EN134" s="358"/>
      <c r="EO134" s="359"/>
      <c r="EP134" s="339"/>
      <c r="EQ134" s="360"/>
      <c r="ER134" s="361"/>
      <c r="ES134" s="362"/>
      <c r="ET134" s="338"/>
      <c r="EU134" s="335">
        <f t="shared" ref="EU134:EU139" si="1298">IFERROR(IF(EXACT(VLOOKUP(EN134,OFERTA_0,1,FALSE),EN134),1,0),0)</f>
        <v>0</v>
      </c>
      <c r="EV134" s="108">
        <f t="shared" ref="EV134:EV139" si="1299">IFERROR(IF(EXACT(VLOOKUP(EN134,OFERTA_0,2,FALSE),EO134),1,0),0)</f>
        <v>0</v>
      </c>
      <c r="EW134" s="108">
        <f t="shared" ref="EW134:EW139" si="1300">IFERROR(IF(EXACT(VLOOKUP(EN134,OFERTA_0,3,FALSE),EP134),1,0),0)</f>
        <v>0</v>
      </c>
      <c r="EX134" s="108">
        <f t="shared" ref="EX134:EX139" si="1301">IFERROR(IF(EXACT(VLOOKUP(EN134,OFERTA_0,4,FALSE),EQ134),1,0),0)</f>
        <v>0</v>
      </c>
      <c r="EY134" s="108">
        <f t="shared" ref="EY134:EZ139" si="1302">IFERROR(IF(ER134&lt;=0,0,1),0)</f>
        <v>0</v>
      </c>
      <c r="EZ134" s="108">
        <f t="shared" si="1302"/>
        <v>0</v>
      </c>
      <c r="FA134" s="108">
        <f t="shared" ref="FA134:FA139" si="1303">PRODUCT(EU134:EZ134)</f>
        <v>0</v>
      </c>
      <c r="FB134" s="109">
        <f t="shared" ref="FB134:FB139" si="1304">ROUND(ES134,0)</f>
        <v>0</v>
      </c>
      <c r="FC134" s="110">
        <f t="shared" ref="FC134:FC139" si="1305">ES134-FB134</f>
        <v>0</v>
      </c>
      <c r="FF134" s="358"/>
      <c r="FG134" s="358"/>
      <c r="FH134" s="359"/>
      <c r="FI134" s="339"/>
      <c r="FJ134" s="360"/>
      <c r="FK134" s="361"/>
      <c r="FL134" s="362"/>
      <c r="FM134" s="338"/>
      <c r="FN134" s="335">
        <f t="shared" ref="FN134:FN139" si="1306">IFERROR(IF(EXACT(VLOOKUP(FG134,OFERTA_0,1,FALSE),FG134),1,0),0)</f>
        <v>0</v>
      </c>
      <c r="FO134" s="108">
        <f t="shared" ref="FO134:FO139" si="1307">IFERROR(IF(EXACT(VLOOKUP(FG134,OFERTA_0,2,FALSE),FH134),1,0),0)</f>
        <v>0</v>
      </c>
      <c r="FP134" s="108">
        <f t="shared" ref="FP134:FP139" si="1308">IFERROR(IF(EXACT(VLOOKUP(FG134,OFERTA_0,3,FALSE),FI134),1,0),0)</f>
        <v>0</v>
      </c>
      <c r="FQ134" s="108">
        <f t="shared" ref="FQ134:FQ139" si="1309">IFERROR(IF(EXACT(VLOOKUP(FG134,OFERTA_0,4,FALSE),FJ134),1,0),0)</f>
        <v>0</v>
      </c>
      <c r="FR134" s="108">
        <f t="shared" ref="FR134:FS139" si="1310">IFERROR(IF(FK134&lt;=0,0,1),0)</f>
        <v>0</v>
      </c>
      <c r="FS134" s="108">
        <f t="shared" si="1310"/>
        <v>0</v>
      </c>
      <c r="FT134" s="108">
        <f t="shared" ref="FT134:FT139" si="1311">PRODUCT(FN134:FS134)</f>
        <v>0</v>
      </c>
      <c r="FU134" s="109">
        <f t="shared" ref="FU134:FU139" si="1312">ROUND(FL134,0)</f>
        <v>0</v>
      </c>
      <c r="FV134" s="110">
        <f t="shared" ref="FV134:FV139" si="1313">FL134-FU134</f>
        <v>0</v>
      </c>
      <c r="FY134" s="358"/>
      <c r="FZ134" s="358"/>
      <c r="GA134" s="359"/>
      <c r="GB134" s="339"/>
      <c r="GC134" s="360"/>
      <c r="GD134" s="361"/>
      <c r="GE134" s="362"/>
      <c r="GF134" s="338"/>
      <c r="GG134" s="335">
        <f t="shared" ref="GG134:GG139" si="1314">IFERROR(IF(EXACT(VLOOKUP(FZ134,OFERTA_0,1,FALSE),FZ134),1,0),0)</f>
        <v>0</v>
      </c>
      <c r="GH134" s="108">
        <f t="shared" ref="GH134:GH139" si="1315">IFERROR(IF(EXACT(VLOOKUP(FZ134,OFERTA_0,2,FALSE),GA134),1,0),0)</f>
        <v>0</v>
      </c>
      <c r="GI134" s="108">
        <f t="shared" ref="GI134:GI139" si="1316">IFERROR(IF(EXACT(VLOOKUP(FZ134,OFERTA_0,3,FALSE),GB134),1,0),0)</f>
        <v>0</v>
      </c>
      <c r="GJ134" s="108">
        <f t="shared" ref="GJ134:GJ139" si="1317">IFERROR(IF(EXACT(VLOOKUP(FZ134,OFERTA_0,4,FALSE),GC134),1,0),0)</f>
        <v>0</v>
      </c>
      <c r="GK134" s="108">
        <f t="shared" ref="GK134:GL139" si="1318">IFERROR(IF(GD134&lt;=0,0,1),0)</f>
        <v>0</v>
      </c>
      <c r="GL134" s="108">
        <f t="shared" si="1318"/>
        <v>0</v>
      </c>
      <c r="GM134" s="108">
        <f t="shared" ref="GM134:GM139" si="1319">PRODUCT(GG134:GL134)</f>
        <v>0</v>
      </c>
      <c r="GN134" s="109">
        <f t="shared" ref="GN134:GN139" si="1320">ROUND(GE134,0)</f>
        <v>0</v>
      </c>
      <c r="GO134" s="110">
        <f t="shared" ref="GO134:GO139" si="1321">GE134-GN134</f>
        <v>0</v>
      </c>
      <c r="GR134" s="358"/>
      <c r="GS134" s="358"/>
      <c r="GT134" s="359"/>
      <c r="GU134" s="339"/>
      <c r="GV134" s="360"/>
      <c r="GW134" s="361"/>
      <c r="GX134" s="362"/>
      <c r="GY134" s="338"/>
      <c r="GZ134" s="335">
        <f t="shared" ref="GZ134:GZ139" si="1322">IFERROR(IF(EXACT(VLOOKUP(GS134,OFERTA_0,1,FALSE),GS134),1,0),0)</f>
        <v>0</v>
      </c>
      <c r="HA134" s="108">
        <f t="shared" ref="HA134:HA139" si="1323">IFERROR(IF(EXACT(VLOOKUP(GS134,OFERTA_0,2,FALSE),GT134),1,0),0)</f>
        <v>0</v>
      </c>
      <c r="HB134" s="108">
        <f t="shared" ref="HB134:HB139" si="1324">IFERROR(IF(EXACT(VLOOKUP(GS134,OFERTA_0,3,FALSE),GU134),1,0),0)</f>
        <v>0</v>
      </c>
      <c r="HC134" s="108">
        <f t="shared" ref="HC134:HC139" si="1325">IFERROR(IF(EXACT(VLOOKUP(GS134,OFERTA_0,4,FALSE),GV134),1,0),0)</f>
        <v>0</v>
      </c>
      <c r="HD134" s="108">
        <f t="shared" ref="HD134:HE139" si="1326">IFERROR(IF(GW134&lt;=0,0,1),0)</f>
        <v>0</v>
      </c>
      <c r="HE134" s="108">
        <f t="shared" si="1326"/>
        <v>0</v>
      </c>
      <c r="HF134" s="108">
        <f t="shared" ref="HF134:HF139" si="1327">PRODUCT(GZ134:HE134)</f>
        <v>0</v>
      </c>
      <c r="HG134" s="109">
        <f t="shared" ref="HG134:HG139" si="1328">ROUND(GX134,0)</f>
        <v>0</v>
      </c>
      <c r="HH134" s="110">
        <f t="shared" ref="HH134:HH139" si="1329">GX134-HG134</f>
        <v>0</v>
      </c>
      <c r="HK134" s="358"/>
      <c r="HL134" s="358"/>
      <c r="HM134" s="359"/>
      <c r="HN134" s="339"/>
      <c r="HO134" s="360"/>
      <c r="HP134" s="361"/>
      <c r="HQ134" s="362"/>
      <c r="HR134" s="338"/>
      <c r="HS134" s="335">
        <f t="shared" ref="HS134:HS139" si="1330">IFERROR(IF(EXACT(VLOOKUP(HL134,OFERTA_0,1,FALSE),HL134),1,0),0)</f>
        <v>0</v>
      </c>
      <c r="HT134" s="108">
        <f t="shared" ref="HT134:HT139" si="1331">IFERROR(IF(EXACT(VLOOKUP(HL134,OFERTA_0,2,FALSE),HM134),1,0),0)</f>
        <v>0</v>
      </c>
      <c r="HU134" s="108">
        <f t="shared" ref="HU134:HU139" si="1332">IFERROR(IF(EXACT(VLOOKUP(HL134,OFERTA_0,3,FALSE),HN134),1,0),0)</f>
        <v>0</v>
      </c>
      <c r="HV134" s="108">
        <f t="shared" ref="HV134:HV139" si="1333">IFERROR(IF(EXACT(VLOOKUP(HL134,OFERTA_0,4,FALSE),HO134),1,0),0)</f>
        <v>0</v>
      </c>
      <c r="HW134" s="108">
        <f t="shared" ref="HW134:HX139" si="1334">IFERROR(IF(HP134&lt;=0,0,1),0)</f>
        <v>0</v>
      </c>
      <c r="HX134" s="108">
        <f t="shared" si="1334"/>
        <v>0</v>
      </c>
      <c r="HY134" s="108">
        <f t="shared" ref="HY134:HY139" si="1335">PRODUCT(HS134:HX134)</f>
        <v>0</v>
      </c>
      <c r="HZ134" s="109">
        <f t="shared" ref="HZ134:HZ139" si="1336">ROUND(HQ134,0)</f>
        <v>0</v>
      </c>
      <c r="IA134" s="110">
        <f t="shared" ref="IA134:IA139" si="1337">HQ134-HZ134</f>
        <v>0</v>
      </c>
      <c r="ID134" s="358"/>
      <c r="IE134" s="358"/>
      <c r="IF134" s="359"/>
      <c r="IG134" s="339"/>
      <c r="IH134" s="360"/>
      <c r="II134" s="361"/>
      <c r="IJ134" s="362"/>
      <c r="IK134" s="338"/>
      <c r="IL134" s="335">
        <f t="shared" ref="IL134:IL139" si="1338">IFERROR(IF(EXACT(VLOOKUP(IE134,OFERTA_0,1,FALSE),IE134),1,0),0)</f>
        <v>0</v>
      </c>
      <c r="IM134" s="108">
        <f t="shared" ref="IM134:IM139" si="1339">IFERROR(IF(EXACT(VLOOKUP(IE134,OFERTA_0,2,FALSE),IF134),1,0),0)</f>
        <v>0</v>
      </c>
      <c r="IN134" s="108">
        <f t="shared" ref="IN134:IN139" si="1340">IFERROR(IF(EXACT(VLOOKUP(IE134,OFERTA_0,3,FALSE),IG134),1,0),0)</f>
        <v>0</v>
      </c>
      <c r="IO134" s="108">
        <f t="shared" ref="IO134:IO139" si="1341">IFERROR(IF(EXACT(VLOOKUP(IE134,OFERTA_0,4,FALSE),IH134),1,0),0)</f>
        <v>0</v>
      </c>
      <c r="IP134" s="108">
        <f t="shared" ref="IP134:IQ139" si="1342">IFERROR(IF(II134&lt;=0,0,1),0)</f>
        <v>0</v>
      </c>
      <c r="IQ134" s="108">
        <f t="shared" si="1342"/>
        <v>0</v>
      </c>
      <c r="IR134" s="108">
        <f t="shared" ref="IR134:IR139" si="1343">PRODUCT(IL134:IQ134)</f>
        <v>0</v>
      </c>
      <c r="IS134" s="109">
        <f t="shared" ref="IS134:IS139" si="1344">ROUND(IJ134,0)</f>
        <v>0</v>
      </c>
      <c r="IT134" s="110">
        <f t="shared" ref="IT134:IT139" si="1345">IJ134-IS134</f>
        <v>0</v>
      </c>
      <c r="IV134" s="358"/>
      <c r="IW134" s="358"/>
      <c r="IX134" s="359"/>
      <c r="IY134" s="339"/>
      <c r="IZ134" s="360"/>
      <c r="JA134" s="361"/>
      <c r="JB134" s="362"/>
      <c r="JC134" s="338"/>
      <c r="JD134" s="338"/>
      <c r="JE134" s="335">
        <f t="shared" ref="JE134:JE139" si="1346">IFERROR(IF(EXACT(VLOOKUP(IX134,OFERTA_0,1,FALSE),IX134),1,0),0)</f>
        <v>0</v>
      </c>
      <c r="JF134" s="108">
        <f t="shared" ref="JF134:JF139" si="1347">IFERROR(IF(EXACT(VLOOKUP(IX134,OFERTA_0,2,FALSE),IY134),1,0),0)</f>
        <v>0</v>
      </c>
      <c r="JG134" s="108">
        <f t="shared" ref="JG134:JG139" si="1348">IFERROR(IF(EXACT(VLOOKUP(IX134,OFERTA_0,3,FALSE),IZ134),1,0),0)</f>
        <v>0</v>
      </c>
      <c r="JH134" s="108">
        <f t="shared" ref="JH134:JH139" si="1349">IFERROR(IF(EXACT(VLOOKUP(IX134,OFERTA_0,4,FALSE),JA134),1,0),0)</f>
        <v>0</v>
      </c>
      <c r="JI134" s="108">
        <f t="shared" ref="JI134:JJ139" si="1350">IFERROR(IF(JB134&lt;=0,0,1),0)</f>
        <v>0</v>
      </c>
      <c r="JJ134" s="108">
        <f t="shared" si="1350"/>
        <v>0</v>
      </c>
      <c r="JK134" s="108">
        <f t="shared" ref="JK134:JK139" si="1351">PRODUCT(JE134:JJ134)</f>
        <v>0</v>
      </c>
      <c r="JL134" s="109">
        <f t="shared" ref="JL134:JL139" si="1352">ROUND(JC134,0)</f>
        <v>0</v>
      </c>
      <c r="JM134" s="110">
        <f t="shared" ref="JM134:JM139" si="1353">JC134-JL134</f>
        <v>0</v>
      </c>
    </row>
    <row r="135" spans="2:273" hidden="1" x14ac:dyDescent="0.25">
      <c r="B135" s="358"/>
      <c r="C135" s="358"/>
      <c r="D135" s="359"/>
      <c r="E135" s="339"/>
      <c r="F135" s="439"/>
      <c r="G135" s="361"/>
      <c r="H135" s="361"/>
      <c r="I135" s="361"/>
      <c r="J135" s="362"/>
      <c r="K135" s="338"/>
      <c r="N135" s="358"/>
      <c r="O135" s="358"/>
      <c r="P135" s="359"/>
      <c r="Q135" s="339"/>
      <c r="R135" s="439"/>
      <c r="S135" s="361"/>
      <c r="T135" s="361"/>
      <c r="U135" s="361"/>
      <c r="V135" s="362"/>
      <c r="W135" s="338"/>
      <c r="X135" s="335">
        <f t="shared" si="1247"/>
        <v>0</v>
      </c>
      <c r="Y135" s="335"/>
      <c r="Z135" s="335"/>
      <c r="AA135" s="108">
        <f t="shared" si="1248"/>
        <v>0</v>
      </c>
      <c r="AB135" s="108"/>
      <c r="AC135" s="108">
        <f t="shared" si="1249"/>
        <v>0</v>
      </c>
      <c r="AD135" s="108">
        <f t="shared" si="1250"/>
        <v>0</v>
      </c>
      <c r="AE135" s="108">
        <f t="shared" si="1251"/>
        <v>0</v>
      </c>
      <c r="AF135" s="108">
        <f t="shared" si="1252"/>
        <v>0</v>
      </c>
      <c r="AG135" s="108">
        <f t="shared" si="1253"/>
        <v>0</v>
      </c>
      <c r="AH135" s="109">
        <f t="shared" si="1254"/>
        <v>0</v>
      </c>
      <c r="AI135" s="110">
        <f t="shared" si="1255"/>
        <v>0</v>
      </c>
      <c r="AL135" s="358"/>
      <c r="AM135" s="358"/>
      <c r="AN135" s="359"/>
      <c r="AO135" s="339"/>
      <c r="AP135" s="439"/>
      <c r="AQ135" s="361"/>
      <c r="AR135" s="361"/>
      <c r="AS135" s="361"/>
      <c r="AT135" s="362"/>
      <c r="AU135" s="338"/>
      <c r="AV135" s="335">
        <f t="shared" si="1256"/>
        <v>0</v>
      </c>
      <c r="AW135" s="335"/>
      <c r="AX135" s="335"/>
      <c r="AY135" s="335"/>
      <c r="AZ135" s="108">
        <f t="shared" si="1257"/>
        <v>0</v>
      </c>
      <c r="BA135" s="108">
        <f t="shared" si="1258"/>
        <v>0</v>
      </c>
      <c r="BB135" s="108">
        <f t="shared" si="1259"/>
        <v>0</v>
      </c>
      <c r="BC135" s="108">
        <f t="shared" si="1260"/>
        <v>0</v>
      </c>
      <c r="BD135" s="108">
        <f t="shared" si="1261"/>
        <v>0</v>
      </c>
      <c r="BE135" s="108">
        <f t="shared" si="1262"/>
        <v>0</v>
      </c>
      <c r="BF135" s="109">
        <f t="shared" si="1263"/>
        <v>0</v>
      </c>
      <c r="BG135" s="110">
        <f t="shared" si="1264"/>
        <v>0</v>
      </c>
      <c r="BJ135" s="358"/>
      <c r="BK135" s="358"/>
      <c r="BL135" s="359"/>
      <c r="BM135" s="339"/>
      <c r="BN135" s="439"/>
      <c r="BO135" s="368"/>
      <c r="BP135" s="368"/>
      <c r="BQ135" s="368"/>
      <c r="BR135" s="369"/>
      <c r="BS135" s="338"/>
      <c r="BT135" s="335">
        <f t="shared" si="1265"/>
        <v>0</v>
      </c>
      <c r="BU135" s="335"/>
      <c r="BV135" s="335"/>
      <c r="BW135" s="335"/>
      <c r="BX135" s="108">
        <f t="shared" si="1266"/>
        <v>0</v>
      </c>
      <c r="BY135" s="108">
        <f t="shared" si="1267"/>
        <v>0</v>
      </c>
      <c r="BZ135" s="108">
        <f t="shared" si="1268"/>
        <v>0</v>
      </c>
      <c r="CA135" s="108">
        <f t="shared" si="1269"/>
        <v>0</v>
      </c>
      <c r="CB135" s="108">
        <f t="shared" si="1270"/>
        <v>0</v>
      </c>
      <c r="CC135" s="108">
        <f t="shared" si="1271"/>
        <v>0</v>
      </c>
      <c r="CD135" s="109">
        <f t="shared" si="1272"/>
        <v>0</v>
      </c>
      <c r="CE135" s="110">
        <f t="shared" si="1273"/>
        <v>0</v>
      </c>
      <c r="CH135" s="358"/>
      <c r="CI135" s="358"/>
      <c r="CJ135" s="359"/>
      <c r="CK135" s="339"/>
      <c r="CL135" s="360"/>
      <c r="CM135" s="361"/>
      <c r="CN135" s="362"/>
      <c r="CO135" s="338"/>
      <c r="CP135" s="335">
        <f t="shared" si="1274"/>
        <v>0</v>
      </c>
      <c r="CQ135" s="108">
        <f t="shared" si="1275"/>
        <v>0</v>
      </c>
      <c r="CR135" s="108">
        <f t="shared" si="1276"/>
        <v>0</v>
      </c>
      <c r="CS135" s="108">
        <f t="shared" si="1277"/>
        <v>0</v>
      </c>
      <c r="CT135" s="108">
        <f t="shared" si="1278"/>
        <v>0</v>
      </c>
      <c r="CU135" s="108">
        <f t="shared" si="1278"/>
        <v>0</v>
      </c>
      <c r="CV135" s="108">
        <f t="shared" si="1279"/>
        <v>0</v>
      </c>
      <c r="CW135" s="109">
        <f t="shared" si="1280"/>
        <v>0</v>
      </c>
      <c r="CX135" s="110">
        <f t="shared" si="1281"/>
        <v>0</v>
      </c>
      <c r="DA135" s="358"/>
      <c r="DB135" s="358"/>
      <c r="DC135" s="359"/>
      <c r="DD135" s="339"/>
      <c r="DE135" s="360"/>
      <c r="DF135" s="361"/>
      <c r="DG135" s="362"/>
      <c r="DH135" s="338"/>
      <c r="DI135" s="335">
        <f t="shared" si="1282"/>
        <v>0</v>
      </c>
      <c r="DJ135" s="108">
        <f t="shared" si="1283"/>
        <v>0</v>
      </c>
      <c r="DK135" s="108">
        <f t="shared" si="1284"/>
        <v>0</v>
      </c>
      <c r="DL135" s="108">
        <f t="shared" si="1285"/>
        <v>0</v>
      </c>
      <c r="DM135" s="108">
        <f t="shared" si="1286"/>
        <v>0</v>
      </c>
      <c r="DN135" s="108">
        <f t="shared" si="1286"/>
        <v>0</v>
      </c>
      <c r="DO135" s="108">
        <f t="shared" si="1287"/>
        <v>0</v>
      </c>
      <c r="DP135" s="109">
        <f t="shared" si="1288"/>
        <v>0</v>
      </c>
      <c r="DQ135" s="110">
        <f t="shared" si="1289"/>
        <v>0</v>
      </c>
      <c r="DT135" s="358"/>
      <c r="DU135" s="358"/>
      <c r="DV135" s="359"/>
      <c r="DW135" s="339"/>
      <c r="DX135" s="360"/>
      <c r="DY135" s="361"/>
      <c r="DZ135" s="362"/>
      <c r="EA135" s="338"/>
      <c r="EB135" s="335">
        <f t="shared" si="1290"/>
        <v>0</v>
      </c>
      <c r="EC135" s="108">
        <f t="shared" si="1291"/>
        <v>0</v>
      </c>
      <c r="ED135" s="108">
        <f t="shared" si="1292"/>
        <v>0</v>
      </c>
      <c r="EE135" s="108">
        <f t="shared" si="1293"/>
        <v>0</v>
      </c>
      <c r="EF135" s="108">
        <f t="shared" si="1294"/>
        <v>0</v>
      </c>
      <c r="EG135" s="108">
        <f t="shared" si="1294"/>
        <v>0</v>
      </c>
      <c r="EH135" s="108">
        <f t="shared" si="1295"/>
        <v>0</v>
      </c>
      <c r="EI135" s="109">
        <f t="shared" si="1296"/>
        <v>0</v>
      </c>
      <c r="EJ135" s="110">
        <f t="shared" si="1297"/>
        <v>0</v>
      </c>
      <c r="EM135" s="358"/>
      <c r="EN135" s="358"/>
      <c r="EO135" s="359"/>
      <c r="EP135" s="339"/>
      <c r="EQ135" s="360"/>
      <c r="ER135" s="361"/>
      <c r="ES135" s="362"/>
      <c r="ET135" s="338"/>
      <c r="EU135" s="335">
        <f t="shared" si="1298"/>
        <v>0</v>
      </c>
      <c r="EV135" s="108">
        <f t="shared" si="1299"/>
        <v>0</v>
      </c>
      <c r="EW135" s="108">
        <f t="shared" si="1300"/>
        <v>0</v>
      </c>
      <c r="EX135" s="108">
        <f t="shared" si="1301"/>
        <v>0</v>
      </c>
      <c r="EY135" s="108">
        <f t="shared" si="1302"/>
        <v>0</v>
      </c>
      <c r="EZ135" s="108">
        <f t="shared" si="1302"/>
        <v>0</v>
      </c>
      <c r="FA135" s="108">
        <f t="shared" si="1303"/>
        <v>0</v>
      </c>
      <c r="FB135" s="109">
        <f t="shared" si="1304"/>
        <v>0</v>
      </c>
      <c r="FC135" s="110">
        <f t="shared" si="1305"/>
        <v>0</v>
      </c>
      <c r="FF135" s="358"/>
      <c r="FG135" s="358"/>
      <c r="FH135" s="359"/>
      <c r="FI135" s="339"/>
      <c r="FJ135" s="360"/>
      <c r="FK135" s="361"/>
      <c r="FL135" s="362"/>
      <c r="FM135" s="338"/>
      <c r="FN135" s="335">
        <f t="shared" si="1306"/>
        <v>0</v>
      </c>
      <c r="FO135" s="108">
        <f t="shared" si="1307"/>
        <v>0</v>
      </c>
      <c r="FP135" s="108">
        <f t="shared" si="1308"/>
        <v>0</v>
      </c>
      <c r="FQ135" s="108">
        <f t="shared" si="1309"/>
        <v>0</v>
      </c>
      <c r="FR135" s="108">
        <f t="shared" si="1310"/>
        <v>0</v>
      </c>
      <c r="FS135" s="108">
        <f t="shared" si="1310"/>
        <v>0</v>
      </c>
      <c r="FT135" s="108">
        <f t="shared" si="1311"/>
        <v>0</v>
      </c>
      <c r="FU135" s="109">
        <f t="shared" si="1312"/>
        <v>0</v>
      </c>
      <c r="FV135" s="110">
        <f t="shared" si="1313"/>
        <v>0</v>
      </c>
      <c r="FY135" s="358"/>
      <c r="FZ135" s="358"/>
      <c r="GA135" s="359"/>
      <c r="GB135" s="339"/>
      <c r="GC135" s="360"/>
      <c r="GD135" s="361"/>
      <c r="GE135" s="362"/>
      <c r="GF135" s="338"/>
      <c r="GG135" s="335">
        <f t="shared" si="1314"/>
        <v>0</v>
      </c>
      <c r="GH135" s="108">
        <f t="shared" si="1315"/>
        <v>0</v>
      </c>
      <c r="GI135" s="108">
        <f t="shared" si="1316"/>
        <v>0</v>
      </c>
      <c r="GJ135" s="108">
        <f t="shared" si="1317"/>
        <v>0</v>
      </c>
      <c r="GK135" s="108">
        <f t="shared" si="1318"/>
        <v>0</v>
      </c>
      <c r="GL135" s="108">
        <f t="shared" si="1318"/>
        <v>0</v>
      </c>
      <c r="GM135" s="108">
        <f t="shared" si="1319"/>
        <v>0</v>
      </c>
      <c r="GN135" s="109">
        <f t="shared" si="1320"/>
        <v>0</v>
      </c>
      <c r="GO135" s="110">
        <f t="shared" si="1321"/>
        <v>0</v>
      </c>
      <c r="GR135" s="358"/>
      <c r="GS135" s="358"/>
      <c r="GT135" s="359"/>
      <c r="GU135" s="339"/>
      <c r="GV135" s="360"/>
      <c r="GW135" s="361"/>
      <c r="GX135" s="362"/>
      <c r="GY135" s="338"/>
      <c r="GZ135" s="335">
        <f t="shared" si="1322"/>
        <v>0</v>
      </c>
      <c r="HA135" s="108">
        <f t="shared" si="1323"/>
        <v>0</v>
      </c>
      <c r="HB135" s="108">
        <f t="shared" si="1324"/>
        <v>0</v>
      </c>
      <c r="HC135" s="108">
        <f t="shared" si="1325"/>
        <v>0</v>
      </c>
      <c r="HD135" s="108">
        <f t="shared" si="1326"/>
        <v>0</v>
      </c>
      <c r="HE135" s="108">
        <f t="shared" si="1326"/>
        <v>0</v>
      </c>
      <c r="HF135" s="108">
        <f t="shared" si="1327"/>
        <v>0</v>
      </c>
      <c r="HG135" s="109">
        <f t="shared" si="1328"/>
        <v>0</v>
      </c>
      <c r="HH135" s="110">
        <f t="shared" si="1329"/>
        <v>0</v>
      </c>
      <c r="HK135" s="358"/>
      <c r="HL135" s="358"/>
      <c r="HM135" s="359"/>
      <c r="HN135" s="339"/>
      <c r="HO135" s="360"/>
      <c r="HP135" s="361"/>
      <c r="HQ135" s="362"/>
      <c r="HR135" s="338"/>
      <c r="HS135" s="335">
        <f t="shared" si="1330"/>
        <v>0</v>
      </c>
      <c r="HT135" s="108">
        <f t="shared" si="1331"/>
        <v>0</v>
      </c>
      <c r="HU135" s="108">
        <f t="shared" si="1332"/>
        <v>0</v>
      </c>
      <c r="HV135" s="108">
        <f t="shared" si="1333"/>
        <v>0</v>
      </c>
      <c r="HW135" s="108">
        <f t="shared" si="1334"/>
        <v>0</v>
      </c>
      <c r="HX135" s="108">
        <f t="shared" si="1334"/>
        <v>0</v>
      </c>
      <c r="HY135" s="108">
        <f t="shared" si="1335"/>
        <v>0</v>
      </c>
      <c r="HZ135" s="109">
        <f t="shared" si="1336"/>
        <v>0</v>
      </c>
      <c r="IA135" s="110">
        <f t="shared" si="1337"/>
        <v>0</v>
      </c>
      <c r="ID135" s="358"/>
      <c r="IE135" s="358"/>
      <c r="IF135" s="359"/>
      <c r="IG135" s="339"/>
      <c r="IH135" s="360"/>
      <c r="II135" s="361"/>
      <c r="IJ135" s="362"/>
      <c r="IK135" s="338"/>
      <c r="IL135" s="335">
        <f t="shared" si="1338"/>
        <v>0</v>
      </c>
      <c r="IM135" s="108">
        <f t="shared" si="1339"/>
        <v>0</v>
      </c>
      <c r="IN135" s="108">
        <f t="shared" si="1340"/>
        <v>0</v>
      </c>
      <c r="IO135" s="108">
        <f t="shared" si="1341"/>
        <v>0</v>
      </c>
      <c r="IP135" s="108">
        <f t="shared" si="1342"/>
        <v>0</v>
      </c>
      <c r="IQ135" s="108">
        <f t="shared" si="1342"/>
        <v>0</v>
      </c>
      <c r="IR135" s="108">
        <f t="shared" si="1343"/>
        <v>0</v>
      </c>
      <c r="IS135" s="109">
        <f t="shared" si="1344"/>
        <v>0</v>
      </c>
      <c r="IT135" s="110">
        <f t="shared" si="1345"/>
        <v>0</v>
      </c>
      <c r="IV135" s="358"/>
      <c r="IW135" s="358"/>
      <c r="IX135" s="359"/>
      <c r="IY135" s="339"/>
      <c r="IZ135" s="360"/>
      <c r="JA135" s="361"/>
      <c r="JB135" s="362"/>
      <c r="JC135" s="338"/>
      <c r="JD135" s="338"/>
      <c r="JE135" s="335">
        <f t="shared" si="1346"/>
        <v>0</v>
      </c>
      <c r="JF135" s="108">
        <f t="shared" si="1347"/>
        <v>0</v>
      </c>
      <c r="JG135" s="108">
        <f t="shared" si="1348"/>
        <v>0</v>
      </c>
      <c r="JH135" s="108">
        <f t="shared" si="1349"/>
        <v>0</v>
      </c>
      <c r="JI135" s="108">
        <f t="shared" si="1350"/>
        <v>0</v>
      </c>
      <c r="JJ135" s="108">
        <f t="shared" si="1350"/>
        <v>0</v>
      </c>
      <c r="JK135" s="108">
        <f t="shared" si="1351"/>
        <v>0</v>
      </c>
      <c r="JL135" s="109">
        <f t="shared" si="1352"/>
        <v>0</v>
      </c>
      <c r="JM135" s="110">
        <f t="shared" si="1353"/>
        <v>0</v>
      </c>
    </row>
    <row r="136" spans="2:273" hidden="1" x14ac:dyDescent="0.25">
      <c r="B136" s="358"/>
      <c r="C136" s="358"/>
      <c r="D136" s="359"/>
      <c r="E136" s="339"/>
      <c r="F136" s="439"/>
      <c r="G136" s="361"/>
      <c r="H136" s="361"/>
      <c r="I136" s="361"/>
      <c r="J136" s="362"/>
      <c r="K136" s="338"/>
      <c r="N136" s="358"/>
      <c r="O136" s="358"/>
      <c r="P136" s="359"/>
      <c r="Q136" s="339"/>
      <c r="R136" s="439"/>
      <c r="S136" s="361"/>
      <c r="T136" s="361"/>
      <c r="U136" s="361"/>
      <c r="V136" s="362"/>
      <c r="W136" s="338"/>
      <c r="X136" s="335">
        <f t="shared" si="1247"/>
        <v>0</v>
      </c>
      <c r="Y136" s="335"/>
      <c r="Z136" s="335"/>
      <c r="AA136" s="108">
        <f t="shared" si="1248"/>
        <v>0</v>
      </c>
      <c r="AB136" s="108"/>
      <c r="AC136" s="108">
        <f t="shared" si="1249"/>
        <v>0</v>
      </c>
      <c r="AD136" s="108">
        <f t="shared" si="1250"/>
        <v>0</v>
      </c>
      <c r="AE136" s="108">
        <f t="shared" si="1251"/>
        <v>0</v>
      </c>
      <c r="AF136" s="108">
        <f t="shared" si="1252"/>
        <v>0</v>
      </c>
      <c r="AG136" s="108">
        <f t="shared" si="1253"/>
        <v>0</v>
      </c>
      <c r="AH136" s="109">
        <f t="shared" si="1254"/>
        <v>0</v>
      </c>
      <c r="AI136" s="110">
        <f t="shared" si="1255"/>
        <v>0</v>
      </c>
      <c r="AL136" s="358"/>
      <c r="AM136" s="358"/>
      <c r="AN136" s="359"/>
      <c r="AO136" s="339"/>
      <c r="AP136" s="439"/>
      <c r="AQ136" s="361"/>
      <c r="AR136" s="361"/>
      <c r="AS136" s="361"/>
      <c r="AT136" s="362"/>
      <c r="AU136" s="338"/>
      <c r="AV136" s="335">
        <f t="shared" si="1256"/>
        <v>0</v>
      </c>
      <c r="AW136" s="335"/>
      <c r="AX136" s="335"/>
      <c r="AY136" s="335"/>
      <c r="AZ136" s="108">
        <f t="shared" si="1257"/>
        <v>0</v>
      </c>
      <c r="BA136" s="108">
        <f t="shared" si="1258"/>
        <v>0</v>
      </c>
      <c r="BB136" s="108">
        <f t="shared" si="1259"/>
        <v>0</v>
      </c>
      <c r="BC136" s="108">
        <f t="shared" si="1260"/>
        <v>0</v>
      </c>
      <c r="BD136" s="108">
        <f t="shared" si="1261"/>
        <v>0</v>
      </c>
      <c r="BE136" s="108">
        <f t="shared" si="1262"/>
        <v>0</v>
      </c>
      <c r="BF136" s="109">
        <f t="shared" si="1263"/>
        <v>0</v>
      </c>
      <c r="BG136" s="110">
        <f t="shared" si="1264"/>
        <v>0</v>
      </c>
      <c r="BJ136" s="358"/>
      <c r="BK136" s="358"/>
      <c r="BL136" s="359"/>
      <c r="BM136" s="339"/>
      <c r="BN136" s="439"/>
      <c r="BO136" s="368"/>
      <c r="BP136" s="368"/>
      <c r="BQ136" s="368"/>
      <c r="BR136" s="369"/>
      <c r="BS136" s="338"/>
      <c r="BT136" s="335">
        <f t="shared" si="1265"/>
        <v>0</v>
      </c>
      <c r="BU136" s="335"/>
      <c r="BV136" s="335"/>
      <c r="BW136" s="335"/>
      <c r="BX136" s="108">
        <f t="shared" si="1266"/>
        <v>0</v>
      </c>
      <c r="BY136" s="108">
        <f t="shared" si="1267"/>
        <v>0</v>
      </c>
      <c r="BZ136" s="108">
        <f t="shared" si="1268"/>
        <v>0</v>
      </c>
      <c r="CA136" s="108">
        <f t="shared" si="1269"/>
        <v>0</v>
      </c>
      <c r="CB136" s="108">
        <f t="shared" si="1270"/>
        <v>0</v>
      </c>
      <c r="CC136" s="108">
        <f t="shared" si="1271"/>
        <v>0</v>
      </c>
      <c r="CD136" s="109">
        <f t="shared" si="1272"/>
        <v>0</v>
      </c>
      <c r="CE136" s="110">
        <f t="shared" si="1273"/>
        <v>0</v>
      </c>
      <c r="CH136" s="358"/>
      <c r="CI136" s="358"/>
      <c r="CJ136" s="359"/>
      <c r="CK136" s="339"/>
      <c r="CL136" s="360"/>
      <c r="CM136" s="361"/>
      <c r="CN136" s="362"/>
      <c r="CO136" s="338"/>
      <c r="CP136" s="335">
        <f t="shared" si="1274"/>
        <v>0</v>
      </c>
      <c r="CQ136" s="108">
        <f t="shared" si="1275"/>
        <v>0</v>
      </c>
      <c r="CR136" s="108">
        <f t="shared" si="1276"/>
        <v>0</v>
      </c>
      <c r="CS136" s="108">
        <f t="shared" si="1277"/>
        <v>0</v>
      </c>
      <c r="CT136" s="108">
        <f t="shared" si="1278"/>
        <v>0</v>
      </c>
      <c r="CU136" s="108">
        <f t="shared" si="1278"/>
        <v>0</v>
      </c>
      <c r="CV136" s="108">
        <f t="shared" si="1279"/>
        <v>0</v>
      </c>
      <c r="CW136" s="109">
        <f t="shared" si="1280"/>
        <v>0</v>
      </c>
      <c r="CX136" s="110">
        <f t="shared" si="1281"/>
        <v>0</v>
      </c>
      <c r="DA136" s="358"/>
      <c r="DB136" s="358"/>
      <c r="DC136" s="359"/>
      <c r="DD136" s="339"/>
      <c r="DE136" s="360"/>
      <c r="DF136" s="361"/>
      <c r="DG136" s="362"/>
      <c r="DH136" s="338"/>
      <c r="DI136" s="335">
        <f t="shared" si="1282"/>
        <v>0</v>
      </c>
      <c r="DJ136" s="108">
        <f t="shared" si="1283"/>
        <v>0</v>
      </c>
      <c r="DK136" s="108">
        <f t="shared" si="1284"/>
        <v>0</v>
      </c>
      <c r="DL136" s="108">
        <f t="shared" si="1285"/>
        <v>0</v>
      </c>
      <c r="DM136" s="108">
        <f t="shared" si="1286"/>
        <v>0</v>
      </c>
      <c r="DN136" s="108">
        <f t="shared" si="1286"/>
        <v>0</v>
      </c>
      <c r="DO136" s="108">
        <f t="shared" si="1287"/>
        <v>0</v>
      </c>
      <c r="DP136" s="109">
        <f t="shared" si="1288"/>
        <v>0</v>
      </c>
      <c r="DQ136" s="110">
        <f t="shared" si="1289"/>
        <v>0</v>
      </c>
      <c r="DT136" s="358"/>
      <c r="DU136" s="358"/>
      <c r="DV136" s="359"/>
      <c r="DW136" s="339"/>
      <c r="DX136" s="360"/>
      <c r="DY136" s="361"/>
      <c r="DZ136" s="362"/>
      <c r="EA136" s="338"/>
      <c r="EB136" s="335">
        <f t="shared" si="1290"/>
        <v>0</v>
      </c>
      <c r="EC136" s="108">
        <f t="shared" si="1291"/>
        <v>0</v>
      </c>
      <c r="ED136" s="108">
        <f t="shared" si="1292"/>
        <v>0</v>
      </c>
      <c r="EE136" s="108">
        <f t="shared" si="1293"/>
        <v>0</v>
      </c>
      <c r="EF136" s="108">
        <f t="shared" si="1294"/>
        <v>0</v>
      </c>
      <c r="EG136" s="108">
        <f t="shared" si="1294"/>
        <v>0</v>
      </c>
      <c r="EH136" s="108">
        <f t="shared" si="1295"/>
        <v>0</v>
      </c>
      <c r="EI136" s="109">
        <f t="shared" si="1296"/>
        <v>0</v>
      </c>
      <c r="EJ136" s="110">
        <f t="shared" si="1297"/>
        <v>0</v>
      </c>
      <c r="EM136" s="358"/>
      <c r="EN136" s="358"/>
      <c r="EO136" s="359"/>
      <c r="EP136" s="339"/>
      <c r="EQ136" s="360"/>
      <c r="ER136" s="361"/>
      <c r="ES136" s="362"/>
      <c r="ET136" s="338"/>
      <c r="EU136" s="335">
        <f t="shared" si="1298"/>
        <v>0</v>
      </c>
      <c r="EV136" s="108">
        <f t="shared" si="1299"/>
        <v>0</v>
      </c>
      <c r="EW136" s="108">
        <f t="shared" si="1300"/>
        <v>0</v>
      </c>
      <c r="EX136" s="108">
        <f t="shared" si="1301"/>
        <v>0</v>
      </c>
      <c r="EY136" s="108">
        <f t="shared" si="1302"/>
        <v>0</v>
      </c>
      <c r="EZ136" s="108">
        <f t="shared" si="1302"/>
        <v>0</v>
      </c>
      <c r="FA136" s="108">
        <f t="shared" si="1303"/>
        <v>0</v>
      </c>
      <c r="FB136" s="109">
        <f t="shared" si="1304"/>
        <v>0</v>
      </c>
      <c r="FC136" s="110">
        <f t="shared" si="1305"/>
        <v>0</v>
      </c>
      <c r="FF136" s="358"/>
      <c r="FG136" s="358"/>
      <c r="FH136" s="359"/>
      <c r="FI136" s="339"/>
      <c r="FJ136" s="360"/>
      <c r="FK136" s="361"/>
      <c r="FL136" s="362"/>
      <c r="FM136" s="338"/>
      <c r="FN136" s="335">
        <f t="shared" si="1306"/>
        <v>0</v>
      </c>
      <c r="FO136" s="108">
        <f t="shared" si="1307"/>
        <v>0</v>
      </c>
      <c r="FP136" s="108">
        <f t="shared" si="1308"/>
        <v>0</v>
      </c>
      <c r="FQ136" s="108">
        <f t="shared" si="1309"/>
        <v>0</v>
      </c>
      <c r="FR136" s="108">
        <f t="shared" si="1310"/>
        <v>0</v>
      </c>
      <c r="FS136" s="108">
        <f t="shared" si="1310"/>
        <v>0</v>
      </c>
      <c r="FT136" s="108">
        <f t="shared" si="1311"/>
        <v>0</v>
      </c>
      <c r="FU136" s="109">
        <f t="shared" si="1312"/>
        <v>0</v>
      </c>
      <c r="FV136" s="110">
        <f t="shared" si="1313"/>
        <v>0</v>
      </c>
      <c r="FY136" s="358"/>
      <c r="FZ136" s="358"/>
      <c r="GA136" s="359"/>
      <c r="GB136" s="339"/>
      <c r="GC136" s="360"/>
      <c r="GD136" s="361"/>
      <c r="GE136" s="362"/>
      <c r="GF136" s="338"/>
      <c r="GG136" s="335">
        <f t="shared" si="1314"/>
        <v>0</v>
      </c>
      <c r="GH136" s="108">
        <f t="shared" si="1315"/>
        <v>0</v>
      </c>
      <c r="GI136" s="108">
        <f t="shared" si="1316"/>
        <v>0</v>
      </c>
      <c r="GJ136" s="108">
        <f t="shared" si="1317"/>
        <v>0</v>
      </c>
      <c r="GK136" s="108">
        <f t="shared" si="1318"/>
        <v>0</v>
      </c>
      <c r="GL136" s="108">
        <f t="shared" si="1318"/>
        <v>0</v>
      </c>
      <c r="GM136" s="108">
        <f t="shared" si="1319"/>
        <v>0</v>
      </c>
      <c r="GN136" s="109">
        <f t="shared" si="1320"/>
        <v>0</v>
      </c>
      <c r="GO136" s="110">
        <f t="shared" si="1321"/>
        <v>0</v>
      </c>
      <c r="GR136" s="358"/>
      <c r="GS136" s="358"/>
      <c r="GT136" s="359"/>
      <c r="GU136" s="339"/>
      <c r="GV136" s="360"/>
      <c r="GW136" s="361"/>
      <c r="GX136" s="362"/>
      <c r="GY136" s="338"/>
      <c r="GZ136" s="335">
        <f t="shared" si="1322"/>
        <v>0</v>
      </c>
      <c r="HA136" s="108">
        <f t="shared" si="1323"/>
        <v>0</v>
      </c>
      <c r="HB136" s="108">
        <f t="shared" si="1324"/>
        <v>0</v>
      </c>
      <c r="HC136" s="108">
        <f t="shared" si="1325"/>
        <v>0</v>
      </c>
      <c r="HD136" s="108">
        <f t="shared" si="1326"/>
        <v>0</v>
      </c>
      <c r="HE136" s="108">
        <f t="shared" si="1326"/>
        <v>0</v>
      </c>
      <c r="HF136" s="108">
        <f t="shared" si="1327"/>
        <v>0</v>
      </c>
      <c r="HG136" s="109">
        <f t="shared" si="1328"/>
        <v>0</v>
      </c>
      <c r="HH136" s="110">
        <f t="shared" si="1329"/>
        <v>0</v>
      </c>
      <c r="HK136" s="358"/>
      <c r="HL136" s="358"/>
      <c r="HM136" s="359"/>
      <c r="HN136" s="339"/>
      <c r="HO136" s="360"/>
      <c r="HP136" s="361"/>
      <c r="HQ136" s="362"/>
      <c r="HR136" s="338"/>
      <c r="HS136" s="335">
        <f t="shared" si="1330"/>
        <v>0</v>
      </c>
      <c r="HT136" s="108">
        <f t="shared" si="1331"/>
        <v>0</v>
      </c>
      <c r="HU136" s="108">
        <f t="shared" si="1332"/>
        <v>0</v>
      </c>
      <c r="HV136" s="108">
        <f t="shared" si="1333"/>
        <v>0</v>
      </c>
      <c r="HW136" s="108">
        <f t="shared" si="1334"/>
        <v>0</v>
      </c>
      <c r="HX136" s="108">
        <f t="shared" si="1334"/>
        <v>0</v>
      </c>
      <c r="HY136" s="108">
        <f t="shared" si="1335"/>
        <v>0</v>
      </c>
      <c r="HZ136" s="109">
        <f t="shared" si="1336"/>
        <v>0</v>
      </c>
      <c r="IA136" s="110">
        <f t="shared" si="1337"/>
        <v>0</v>
      </c>
      <c r="ID136" s="358"/>
      <c r="IE136" s="358"/>
      <c r="IF136" s="359"/>
      <c r="IG136" s="339"/>
      <c r="IH136" s="360"/>
      <c r="II136" s="361"/>
      <c r="IJ136" s="362"/>
      <c r="IK136" s="338"/>
      <c r="IL136" s="335">
        <f t="shared" si="1338"/>
        <v>0</v>
      </c>
      <c r="IM136" s="108">
        <f t="shared" si="1339"/>
        <v>0</v>
      </c>
      <c r="IN136" s="108">
        <f t="shared" si="1340"/>
        <v>0</v>
      </c>
      <c r="IO136" s="108">
        <f t="shared" si="1341"/>
        <v>0</v>
      </c>
      <c r="IP136" s="108">
        <f t="shared" si="1342"/>
        <v>0</v>
      </c>
      <c r="IQ136" s="108">
        <f t="shared" si="1342"/>
        <v>0</v>
      </c>
      <c r="IR136" s="108">
        <f t="shared" si="1343"/>
        <v>0</v>
      </c>
      <c r="IS136" s="109">
        <f t="shared" si="1344"/>
        <v>0</v>
      </c>
      <c r="IT136" s="110">
        <f t="shared" si="1345"/>
        <v>0</v>
      </c>
      <c r="IV136" s="358"/>
      <c r="IW136" s="358"/>
      <c r="IX136" s="359"/>
      <c r="IY136" s="339"/>
      <c r="IZ136" s="360"/>
      <c r="JA136" s="361"/>
      <c r="JB136" s="362"/>
      <c r="JC136" s="338"/>
      <c r="JD136" s="338"/>
      <c r="JE136" s="335">
        <f t="shared" si="1346"/>
        <v>0</v>
      </c>
      <c r="JF136" s="108">
        <f t="shared" si="1347"/>
        <v>0</v>
      </c>
      <c r="JG136" s="108">
        <f t="shared" si="1348"/>
        <v>0</v>
      </c>
      <c r="JH136" s="108">
        <f t="shared" si="1349"/>
        <v>0</v>
      </c>
      <c r="JI136" s="108">
        <f t="shared" si="1350"/>
        <v>0</v>
      </c>
      <c r="JJ136" s="108">
        <f t="shared" si="1350"/>
        <v>0</v>
      </c>
      <c r="JK136" s="108">
        <f t="shared" si="1351"/>
        <v>0</v>
      </c>
      <c r="JL136" s="109">
        <f t="shared" si="1352"/>
        <v>0</v>
      </c>
      <c r="JM136" s="110">
        <f t="shared" si="1353"/>
        <v>0</v>
      </c>
    </row>
    <row r="137" spans="2:273" hidden="1" x14ac:dyDescent="0.25">
      <c r="B137" s="358"/>
      <c r="C137" s="358"/>
      <c r="D137" s="359"/>
      <c r="E137" s="339"/>
      <c r="F137" s="439"/>
      <c r="G137" s="361"/>
      <c r="H137" s="361"/>
      <c r="I137" s="361"/>
      <c r="J137" s="362"/>
      <c r="K137" s="338"/>
      <c r="N137" s="358"/>
      <c r="O137" s="358"/>
      <c r="P137" s="359"/>
      <c r="Q137" s="339"/>
      <c r="R137" s="439"/>
      <c r="S137" s="361"/>
      <c r="T137" s="361"/>
      <c r="U137" s="361"/>
      <c r="V137" s="362"/>
      <c r="W137" s="338"/>
      <c r="X137" s="335">
        <f t="shared" si="1247"/>
        <v>0</v>
      </c>
      <c r="Y137" s="335"/>
      <c r="Z137" s="335"/>
      <c r="AA137" s="108">
        <f t="shared" si="1248"/>
        <v>0</v>
      </c>
      <c r="AB137" s="108"/>
      <c r="AC137" s="108">
        <f t="shared" si="1249"/>
        <v>0</v>
      </c>
      <c r="AD137" s="108">
        <f t="shared" si="1250"/>
        <v>0</v>
      </c>
      <c r="AE137" s="108">
        <f t="shared" si="1251"/>
        <v>0</v>
      </c>
      <c r="AF137" s="108">
        <f t="shared" si="1252"/>
        <v>0</v>
      </c>
      <c r="AG137" s="108">
        <f t="shared" si="1253"/>
        <v>0</v>
      </c>
      <c r="AH137" s="109">
        <f t="shared" si="1254"/>
        <v>0</v>
      </c>
      <c r="AI137" s="110">
        <f t="shared" si="1255"/>
        <v>0</v>
      </c>
      <c r="AL137" s="358"/>
      <c r="AM137" s="358"/>
      <c r="AN137" s="359"/>
      <c r="AO137" s="339"/>
      <c r="AP137" s="439"/>
      <c r="AQ137" s="361"/>
      <c r="AR137" s="361"/>
      <c r="AS137" s="361"/>
      <c r="AT137" s="362"/>
      <c r="AU137" s="338"/>
      <c r="AV137" s="335">
        <f t="shared" si="1256"/>
        <v>0</v>
      </c>
      <c r="AW137" s="335"/>
      <c r="AX137" s="335"/>
      <c r="AY137" s="335"/>
      <c r="AZ137" s="108">
        <f t="shared" si="1257"/>
        <v>0</v>
      </c>
      <c r="BA137" s="108">
        <f t="shared" si="1258"/>
        <v>0</v>
      </c>
      <c r="BB137" s="108">
        <f t="shared" si="1259"/>
        <v>0</v>
      </c>
      <c r="BC137" s="108">
        <f t="shared" si="1260"/>
        <v>0</v>
      </c>
      <c r="BD137" s="108">
        <f t="shared" si="1261"/>
        <v>0</v>
      </c>
      <c r="BE137" s="108">
        <f t="shared" si="1262"/>
        <v>0</v>
      </c>
      <c r="BF137" s="109">
        <f t="shared" si="1263"/>
        <v>0</v>
      </c>
      <c r="BG137" s="110">
        <f t="shared" si="1264"/>
        <v>0</v>
      </c>
      <c r="BJ137" s="358"/>
      <c r="BK137" s="358"/>
      <c r="BL137" s="359"/>
      <c r="BM137" s="339"/>
      <c r="BN137" s="439"/>
      <c r="BO137" s="368"/>
      <c r="BP137" s="368"/>
      <c r="BQ137" s="368"/>
      <c r="BR137" s="369"/>
      <c r="BS137" s="338"/>
      <c r="BT137" s="335">
        <f t="shared" si="1265"/>
        <v>0</v>
      </c>
      <c r="BU137" s="335"/>
      <c r="BV137" s="335"/>
      <c r="BW137" s="335"/>
      <c r="BX137" s="108">
        <f t="shared" si="1266"/>
        <v>0</v>
      </c>
      <c r="BY137" s="108">
        <f t="shared" si="1267"/>
        <v>0</v>
      </c>
      <c r="BZ137" s="108">
        <f t="shared" si="1268"/>
        <v>0</v>
      </c>
      <c r="CA137" s="108">
        <f t="shared" si="1269"/>
        <v>0</v>
      </c>
      <c r="CB137" s="108">
        <f t="shared" si="1270"/>
        <v>0</v>
      </c>
      <c r="CC137" s="108">
        <f t="shared" si="1271"/>
        <v>0</v>
      </c>
      <c r="CD137" s="109">
        <f t="shared" si="1272"/>
        <v>0</v>
      </c>
      <c r="CE137" s="110">
        <f t="shared" si="1273"/>
        <v>0</v>
      </c>
      <c r="CH137" s="358"/>
      <c r="CI137" s="358"/>
      <c r="CJ137" s="359"/>
      <c r="CK137" s="339"/>
      <c r="CL137" s="360"/>
      <c r="CM137" s="361"/>
      <c r="CN137" s="362"/>
      <c r="CO137" s="338"/>
      <c r="CP137" s="335">
        <f t="shared" si="1274"/>
        <v>0</v>
      </c>
      <c r="CQ137" s="108">
        <f t="shared" si="1275"/>
        <v>0</v>
      </c>
      <c r="CR137" s="108">
        <f t="shared" si="1276"/>
        <v>0</v>
      </c>
      <c r="CS137" s="108">
        <f t="shared" si="1277"/>
        <v>0</v>
      </c>
      <c r="CT137" s="108">
        <f t="shared" si="1278"/>
        <v>0</v>
      </c>
      <c r="CU137" s="108">
        <f t="shared" si="1278"/>
        <v>0</v>
      </c>
      <c r="CV137" s="108">
        <f t="shared" si="1279"/>
        <v>0</v>
      </c>
      <c r="CW137" s="109">
        <f t="shared" si="1280"/>
        <v>0</v>
      </c>
      <c r="CX137" s="110">
        <f t="shared" si="1281"/>
        <v>0</v>
      </c>
      <c r="DA137" s="358"/>
      <c r="DB137" s="358"/>
      <c r="DC137" s="359"/>
      <c r="DD137" s="339"/>
      <c r="DE137" s="360"/>
      <c r="DF137" s="361"/>
      <c r="DG137" s="362"/>
      <c r="DH137" s="338"/>
      <c r="DI137" s="335">
        <f t="shared" si="1282"/>
        <v>0</v>
      </c>
      <c r="DJ137" s="108">
        <f t="shared" si="1283"/>
        <v>0</v>
      </c>
      <c r="DK137" s="108">
        <f t="shared" si="1284"/>
        <v>0</v>
      </c>
      <c r="DL137" s="108">
        <f t="shared" si="1285"/>
        <v>0</v>
      </c>
      <c r="DM137" s="108">
        <f t="shared" si="1286"/>
        <v>0</v>
      </c>
      <c r="DN137" s="108">
        <f t="shared" si="1286"/>
        <v>0</v>
      </c>
      <c r="DO137" s="108">
        <f t="shared" si="1287"/>
        <v>0</v>
      </c>
      <c r="DP137" s="109">
        <f t="shared" si="1288"/>
        <v>0</v>
      </c>
      <c r="DQ137" s="110">
        <f t="shared" si="1289"/>
        <v>0</v>
      </c>
      <c r="DT137" s="358"/>
      <c r="DU137" s="358"/>
      <c r="DV137" s="359"/>
      <c r="DW137" s="339"/>
      <c r="DX137" s="360"/>
      <c r="DY137" s="361"/>
      <c r="DZ137" s="362"/>
      <c r="EA137" s="338"/>
      <c r="EB137" s="335">
        <f t="shared" si="1290"/>
        <v>0</v>
      </c>
      <c r="EC137" s="108">
        <f t="shared" si="1291"/>
        <v>0</v>
      </c>
      <c r="ED137" s="108">
        <f t="shared" si="1292"/>
        <v>0</v>
      </c>
      <c r="EE137" s="108">
        <f t="shared" si="1293"/>
        <v>0</v>
      </c>
      <c r="EF137" s="108">
        <f t="shared" si="1294"/>
        <v>0</v>
      </c>
      <c r="EG137" s="108">
        <f t="shared" si="1294"/>
        <v>0</v>
      </c>
      <c r="EH137" s="108">
        <f t="shared" si="1295"/>
        <v>0</v>
      </c>
      <c r="EI137" s="109">
        <f t="shared" si="1296"/>
        <v>0</v>
      </c>
      <c r="EJ137" s="110">
        <f t="shared" si="1297"/>
        <v>0</v>
      </c>
      <c r="EM137" s="358"/>
      <c r="EN137" s="358"/>
      <c r="EO137" s="359"/>
      <c r="EP137" s="339"/>
      <c r="EQ137" s="360"/>
      <c r="ER137" s="361"/>
      <c r="ES137" s="362"/>
      <c r="ET137" s="338"/>
      <c r="EU137" s="335">
        <f t="shared" si="1298"/>
        <v>0</v>
      </c>
      <c r="EV137" s="108">
        <f t="shared" si="1299"/>
        <v>0</v>
      </c>
      <c r="EW137" s="108">
        <f t="shared" si="1300"/>
        <v>0</v>
      </c>
      <c r="EX137" s="108">
        <f t="shared" si="1301"/>
        <v>0</v>
      </c>
      <c r="EY137" s="108">
        <f t="shared" si="1302"/>
        <v>0</v>
      </c>
      <c r="EZ137" s="108">
        <f t="shared" si="1302"/>
        <v>0</v>
      </c>
      <c r="FA137" s="108">
        <f t="shared" si="1303"/>
        <v>0</v>
      </c>
      <c r="FB137" s="109">
        <f t="shared" si="1304"/>
        <v>0</v>
      </c>
      <c r="FC137" s="110">
        <f t="shared" si="1305"/>
        <v>0</v>
      </c>
      <c r="FF137" s="358"/>
      <c r="FG137" s="358"/>
      <c r="FH137" s="359"/>
      <c r="FI137" s="339"/>
      <c r="FJ137" s="360"/>
      <c r="FK137" s="361"/>
      <c r="FL137" s="362"/>
      <c r="FM137" s="338"/>
      <c r="FN137" s="335">
        <f t="shared" si="1306"/>
        <v>0</v>
      </c>
      <c r="FO137" s="108">
        <f t="shared" si="1307"/>
        <v>0</v>
      </c>
      <c r="FP137" s="108">
        <f t="shared" si="1308"/>
        <v>0</v>
      </c>
      <c r="FQ137" s="108">
        <f t="shared" si="1309"/>
        <v>0</v>
      </c>
      <c r="FR137" s="108">
        <f t="shared" si="1310"/>
        <v>0</v>
      </c>
      <c r="FS137" s="108">
        <f t="shared" si="1310"/>
        <v>0</v>
      </c>
      <c r="FT137" s="108">
        <f t="shared" si="1311"/>
        <v>0</v>
      </c>
      <c r="FU137" s="109">
        <f t="shared" si="1312"/>
        <v>0</v>
      </c>
      <c r="FV137" s="110">
        <f t="shared" si="1313"/>
        <v>0</v>
      </c>
      <c r="FY137" s="358"/>
      <c r="FZ137" s="358"/>
      <c r="GA137" s="359"/>
      <c r="GB137" s="339"/>
      <c r="GC137" s="360"/>
      <c r="GD137" s="361"/>
      <c r="GE137" s="362"/>
      <c r="GF137" s="338"/>
      <c r="GG137" s="335">
        <f t="shared" si="1314"/>
        <v>0</v>
      </c>
      <c r="GH137" s="108">
        <f t="shared" si="1315"/>
        <v>0</v>
      </c>
      <c r="GI137" s="108">
        <f t="shared" si="1316"/>
        <v>0</v>
      </c>
      <c r="GJ137" s="108">
        <f t="shared" si="1317"/>
        <v>0</v>
      </c>
      <c r="GK137" s="108">
        <f t="shared" si="1318"/>
        <v>0</v>
      </c>
      <c r="GL137" s="108">
        <f t="shared" si="1318"/>
        <v>0</v>
      </c>
      <c r="GM137" s="108">
        <f t="shared" si="1319"/>
        <v>0</v>
      </c>
      <c r="GN137" s="109">
        <f t="shared" si="1320"/>
        <v>0</v>
      </c>
      <c r="GO137" s="110">
        <f t="shared" si="1321"/>
        <v>0</v>
      </c>
      <c r="GR137" s="358"/>
      <c r="GS137" s="358"/>
      <c r="GT137" s="359"/>
      <c r="GU137" s="339"/>
      <c r="GV137" s="360"/>
      <c r="GW137" s="361"/>
      <c r="GX137" s="362"/>
      <c r="GY137" s="338"/>
      <c r="GZ137" s="335">
        <f t="shared" si="1322"/>
        <v>0</v>
      </c>
      <c r="HA137" s="108">
        <f t="shared" si="1323"/>
        <v>0</v>
      </c>
      <c r="HB137" s="108">
        <f t="shared" si="1324"/>
        <v>0</v>
      </c>
      <c r="HC137" s="108">
        <f t="shared" si="1325"/>
        <v>0</v>
      </c>
      <c r="HD137" s="108">
        <f t="shared" si="1326"/>
        <v>0</v>
      </c>
      <c r="HE137" s="108">
        <f t="shared" si="1326"/>
        <v>0</v>
      </c>
      <c r="HF137" s="108">
        <f t="shared" si="1327"/>
        <v>0</v>
      </c>
      <c r="HG137" s="109">
        <f t="shared" si="1328"/>
        <v>0</v>
      </c>
      <c r="HH137" s="110">
        <f t="shared" si="1329"/>
        <v>0</v>
      </c>
      <c r="HK137" s="358"/>
      <c r="HL137" s="358"/>
      <c r="HM137" s="359"/>
      <c r="HN137" s="339"/>
      <c r="HO137" s="360"/>
      <c r="HP137" s="361"/>
      <c r="HQ137" s="362"/>
      <c r="HR137" s="338"/>
      <c r="HS137" s="335">
        <f t="shared" si="1330"/>
        <v>0</v>
      </c>
      <c r="HT137" s="108">
        <f t="shared" si="1331"/>
        <v>0</v>
      </c>
      <c r="HU137" s="108">
        <f t="shared" si="1332"/>
        <v>0</v>
      </c>
      <c r="HV137" s="108">
        <f t="shared" si="1333"/>
        <v>0</v>
      </c>
      <c r="HW137" s="108">
        <f t="shared" si="1334"/>
        <v>0</v>
      </c>
      <c r="HX137" s="108">
        <f t="shared" si="1334"/>
        <v>0</v>
      </c>
      <c r="HY137" s="108">
        <f t="shared" si="1335"/>
        <v>0</v>
      </c>
      <c r="HZ137" s="109">
        <f t="shared" si="1336"/>
        <v>0</v>
      </c>
      <c r="IA137" s="110">
        <f t="shared" si="1337"/>
        <v>0</v>
      </c>
      <c r="ID137" s="358"/>
      <c r="IE137" s="358"/>
      <c r="IF137" s="359"/>
      <c r="IG137" s="339"/>
      <c r="IH137" s="360"/>
      <c r="II137" s="361"/>
      <c r="IJ137" s="362"/>
      <c r="IK137" s="338"/>
      <c r="IL137" s="335">
        <f t="shared" si="1338"/>
        <v>0</v>
      </c>
      <c r="IM137" s="108">
        <f t="shared" si="1339"/>
        <v>0</v>
      </c>
      <c r="IN137" s="108">
        <f t="shared" si="1340"/>
        <v>0</v>
      </c>
      <c r="IO137" s="108">
        <f t="shared" si="1341"/>
        <v>0</v>
      </c>
      <c r="IP137" s="108">
        <f t="shared" si="1342"/>
        <v>0</v>
      </c>
      <c r="IQ137" s="108">
        <f t="shared" si="1342"/>
        <v>0</v>
      </c>
      <c r="IR137" s="108">
        <f t="shared" si="1343"/>
        <v>0</v>
      </c>
      <c r="IS137" s="109">
        <f t="shared" si="1344"/>
        <v>0</v>
      </c>
      <c r="IT137" s="110">
        <f t="shared" si="1345"/>
        <v>0</v>
      </c>
      <c r="IV137" s="358"/>
      <c r="IW137" s="358"/>
      <c r="IX137" s="359"/>
      <c r="IY137" s="339"/>
      <c r="IZ137" s="360"/>
      <c r="JA137" s="361"/>
      <c r="JB137" s="362"/>
      <c r="JC137" s="338"/>
      <c r="JD137" s="338"/>
      <c r="JE137" s="335">
        <f t="shared" si="1346"/>
        <v>0</v>
      </c>
      <c r="JF137" s="108">
        <f t="shared" si="1347"/>
        <v>0</v>
      </c>
      <c r="JG137" s="108">
        <f t="shared" si="1348"/>
        <v>0</v>
      </c>
      <c r="JH137" s="108">
        <f t="shared" si="1349"/>
        <v>0</v>
      </c>
      <c r="JI137" s="108">
        <f t="shared" si="1350"/>
        <v>0</v>
      </c>
      <c r="JJ137" s="108">
        <f t="shared" si="1350"/>
        <v>0</v>
      </c>
      <c r="JK137" s="108">
        <f t="shared" si="1351"/>
        <v>0</v>
      </c>
      <c r="JL137" s="109">
        <f t="shared" si="1352"/>
        <v>0</v>
      </c>
      <c r="JM137" s="110">
        <f t="shared" si="1353"/>
        <v>0</v>
      </c>
    </row>
    <row r="138" spans="2:273" hidden="1" x14ac:dyDescent="0.25">
      <c r="B138" s="358"/>
      <c r="C138" s="358"/>
      <c r="D138" s="359"/>
      <c r="E138" s="339"/>
      <c r="F138" s="439"/>
      <c r="G138" s="361"/>
      <c r="H138" s="361"/>
      <c r="I138" s="361"/>
      <c r="J138" s="362"/>
      <c r="K138" s="338"/>
      <c r="N138" s="358"/>
      <c r="O138" s="358"/>
      <c r="P138" s="359"/>
      <c r="Q138" s="339"/>
      <c r="R138" s="439"/>
      <c r="S138" s="361"/>
      <c r="T138" s="361"/>
      <c r="U138" s="361"/>
      <c r="V138" s="362"/>
      <c r="W138" s="338"/>
      <c r="X138" s="335">
        <f t="shared" si="1247"/>
        <v>0</v>
      </c>
      <c r="Y138" s="335"/>
      <c r="Z138" s="335"/>
      <c r="AA138" s="108">
        <f t="shared" si="1248"/>
        <v>0</v>
      </c>
      <c r="AB138" s="108"/>
      <c r="AC138" s="108">
        <f t="shared" si="1249"/>
        <v>0</v>
      </c>
      <c r="AD138" s="108">
        <f t="shared" si="1250"/>
        <v>0</v>
      </c>
      <c r="AE138" s="108">
        <f t="shared" si="1251"/>
        <v>0</v>
      </c>
      <c r="AF138" s="108">
        <f t="shared" si="1252"/>
        <v>0</v>
      </c>
      <c r="AG138" s="108">
        <f t="shared" si="1253"/>
        <v>0</v>
      </c>
      <c r="AH138" s="109">
        <f t="shared" si="1254"/>
        <v>0</v>
      </c>
      <c r="AI138" s="110">
        <f t="shared" si="1255"/>
        <v>0</v>
      </c>
      <c r="AL138" s="358"/>
      <c r="AM138" s="358"/>
      <c r="AN138" s="359"/>
      <c r="AO138" s="339"/>
      <c r="AP138" s="439"/>
      <c r="AQ138" s="361"/>
      <c r="AR138" s="361"/>
      <c r="AS138" s="361"/>
      <c r="AT138" s="362"/>
      <c r="AU138" s="338"/>
      <c r="AV138" s="335">
        <f t="shared" si="1256"/>
        <v>0</v>
      </c>
      <c r="AW138" s="335"/>
      <c r="AX138" s="335"/>
      <c r="AY138" s="335"/>
      <c r="AZ138" s="108">
        <f t="shared" si="1257"/>
        <v>0</v>
      </c>
      <c r="BA138" s="108">
        <f t="shared" si="1258"/>
        <v>0</v>
      </c>
      <c r="BB138" s="108">
        <f t="shared" si="1259"/>
        <v>0</v>
      </c>
      <c r="BC138" s="108">
        <f t="shared" si="1260"/>
        <v>0</v>
      </c>
      <c r="BD138" s="108">
        <f t="shared" si="1261"/>
        <v>0</v>
      </c>
      <c r="BE138" s="108">
        <f t="shared" si="1262"/>
        <v>0</v>
      </c>
      <c r="BF138" s="109">
        <f t="shared" si="1263"/>
        <v>0</v>
      </c>
      <c r="BG138" s="110">
        <f t="shared" si="1264"/>
        <v>0</v>
      </c>
      <c r="BJ138" s="358"/>
      <c r="BK138" s="358"/>
      <c r="BL138" s="359"/>
      <c r="BM138" s="339"/>
      <c r="BN138" s="439"/>
      <c r="BO138" s="368"/>
      <c r="BP138" s="368"/>
      <c r="BQ138" s="368"/>
      <c r="BR138" s="369"/>
      <c r="BS138" s="338"/>
      <c r="BT138" s="335">
        <f t="shared" si="1265"/>
        <v>0</v>
      </c>
      <c r="BU138" s="335"/>
      <c r="BV138" s="335"/>
      <c r="BW138" s="335"/>
      <c r="BX138" s="108">
        <f t="shared" si="1266"/>
        <v>0</v>
      </c>
      <c r="BY138" s="108">
        <f t="shared" si="1267"/>
        <v>0</v>
      </c>
      <c r="BZ138" s="108">
        <f t="shared" si="1268"/>
        <v>0</v>
      </c>
      <c r="CA138" s="108">
        <f t="shared" si="1269"/>
        <v>0</v>
      </c>
      <c r="CB138" s="108">
        <f t="shared" si="1270"/>
        <v>0</v>
      </c>
      <c r="CC138" s="108">
        <f t="shared" si="1271"/>
        <v>0</v>
      </c>
      <c r="CD138" s="109">
        <f t="shared" si="1272"/>
        <v>0</v>
      </c>
      <c r="CE138" s="110">
        <f t="shared" si="1273"/>
        <v>0</v>
      </c>
      <c r="CH138" s="358"/>
      <c r="CI138" s="358"/>
      <c r="CJ138" s="359"/>
      <c r="CK138" s="339"/>
      <c r="CL138" s="360"/>
      <c r="CM138" s="361"/>
      <c r="CN138" s="362"/>
      <c r="CO138" s="338"/>
      <c r="CP138" s="335">
        <f t="shared" si="1274"/>
        <v>0</v>
      </c>
      <c r="CQ138" s="108">
        <f t="shared" si="1275"/>
        <v>0</v>
      </c>
      <c r="CR138" s="108">
        <f t="shared" si="1276"/>
        <v>0</v>
      </c>
      <c r="CS138" s="108">
        <f t="shared" si="1277"/>
        <v>0</v>
      </c>
      <c r="CT138" s="108">
        <f t="shared" si="1278"/>
        <v>0</v>
      </c>
      <c r="CU138" s="108">
        <f t="shared" si="1278"/>
        <v>0</v>
      </c>
      <c r="CV138" s="108">
        <f t="shared" si="1279"/>
        <v>0</v>
      </c>
      <c r="CW138" s="109">
        <f t="shared" si="1280"/>
        <v>0</v>
      </c>
      <c r="CX138" s="110">
        <f t="shared" si="1281"/>
        <v>0</v>
      </c>
      <c r="DA138" s="358"/>
      <c r="DB138" s="358"/>
      <c r="DC138" s="359"/>
      <c r="DD138" s="339"/>
      <c r="DE138" s="360"/>
      <c r="DF138" s="361"/>
      <c r="DG138" s="362"/>
      <c r="DH138" s="338"/>
      <c r="DI138" s="335">
        <f t="shared" si="1282"/>
        <v>0</v>
      </c>
      <c r="DJ138" s="108">
        <f t="shared" si="1283"/>
        <v>0</v>
      </c>
      <c r="DK138" s="108">
        <f t="shared" si="1284"/>
        <v>0</v>
      </c>
      <c r="DL138" s="108">
        <f t="shared" si="1285"/>
        <v>0</v>
      </c>
      <c r="DM138" s="108">
        <f t="shared" si="1286"/>
        <v>0</v>
      </c>
      <c r="DN138" s="108">
        <f t="shared" si="1286"/>
        <v>0</v>
      </c>
      <c r="DO138" s="108">
        <f t="shared" si="1287"/>
        <v>0</v>
      </c>
      <c r="DP138" s="109">
        <f t="shared" si="1288"/>
        <v>0</v>
      </c>
      <c r="DQ138" s="110">
        <f t="shared" si="1289"/>
        <v>0</v>
      </c>
      <c r="DT138" s="358"/>
      <c r="DU138" s="358"/>
      <c r="DV138" s="359"/>
      <c r="DW138" s="339"/>
      <c r="DX138" s="360"/>
      <c r="DY138" s="361"/>
      <c r="DZ138" s="362"/>
      <c r="EA138" s="338"/>
      <c r="EB138" s="335">
        <f t="shared" si="1290"/>
        <v>0</v>
      </c>
      <c r="EC138" s="108">
        <f t="shared" si="1291"/>
        <v>0</v>
      </c>
      <c r="ED138" s="108">
        <f t="shared" si="1292"/>
        <v>0</v>
      </c>
      <c r="EE138" s="108">
        <f t="shared" si="1293"/>
        <v>0</v>
      </c>
      <c r="EF138" s="108">
        <f t="shared" si="1294"/>
        <v>0</v>
      </c>
      <c r="EG138" s="108">
        <f t="shared" si="1294"/>
        <v>0</v>
      </c>
      <c r="EH138" s="108">
        <f t="shared" si="1295"/>
        <v>0</v>
      </c>
      <c r="EI138" s="109">
        <f t="shared" si="1296"/>
        <v>0</v>
      </c>
      <c r="EJ138" s="110">
        <f t="shared" si="1297"/>
        <v>0</v>
      </c>
      <c r="EM138" s="358"/>
      <c r="EN138" s="358"/>
      <c r="EO138" s="359"/>
      <c r="EP138" s="339"/>
      <c r="EQ138" s="360"/>
      <c r="ER138" s="361"/>
      <c r="ES138" s="362"/>
      <c r="ET138" s="338"/>
      <c r="EU138" s="335">
        <f t="shared" si="1298"/>
        <v>0</v>
      </c>
      <c r="EV138" s="108">
        <f t="shared" si="1299"/>
        <v>0</v>
      </c>
      <c r="EW138" s="108">
        <f t="shared" si="1300"/>
        <v>0</v>
      </c>
      <c r="EX138" s="108">
        <f t="shared" si="1301"/>
        <v>0</v>
      </c>
      <c r="EY138" s="108">
        <f t="shared" si="1302"/>
        <v>0</v>
      </c>
      <c r="EZ138" s="108">
        <f t="shared" si="1302"/>
        <v>0</v>
      </c>
      <c r="FA138" s="108">
        <f t="shared" si="1303"/>
        <v>0</v>
      </c>
      <c r="FB138" s="109">
        <f t="shared" si="1304"/>
        <v>0</v>
      </c>
      <c r="FC138" s="110">
        <f t="shared" si="1305"/>
        <v>0</v>
      </c>
      <c r="FF138" s="358"/>
      <c r="FG138" s="358"/>
      <c r="FH138" s="359"/>
      <c r="FI138" s="339"/>
      <c r="FJ138" s="360"/>
      <c r="FK138" s="361"/>
      <c r="FL138" s="362"/>
      <c r="FM138" s="338"/>
      <c r="FN138" s="335">
        <f t="shared" si="1306"/>
        <v>0</v>
      </c>
      <c r="FO138" s="108">
        <f t="shared" si="1307"/>
        <v>0</v>
      </c>
      <c r="FP138" s="108">
        <f t="shared" si="1308"/>
        <v>0</v>
      </c>
      <c r="FQ138" s="108">
        <f t="shared" si="1309"/>
        <v>0</v>
      </c>
      <c r="FR138" s="108">
        <f t="shared" si="1310"/>
        <v>0</v>
      </c>
      <c r="FS138" s="108">
        <f t="shared" si="1310"/>
        <v>0</v>
      </c>
      <c r="FT138" s="108">
        <f t="shared" si="1311"/>
        <v>0</v>
      </c>
      <c r="FU138" s="109">
        <f t="shared" si="1312"/>
        <v>0</v>
      </c>
      <c r="FV138" s="110">
        <f t="shared" si="1313"/>
        <v>0</v>
      </c>
      <c r="FY138" s="358"/>
      <c r="FZ138" s="358"/>
      <c r="GA138" s="359"/>
      <c r="GB138" s="339"/>
      <c r="GC138" s="360"/>
      <c r="GD138" s="361"/>
      <c r="GE138" s="362"/>
      <c r="GF138" s="338"/>
      <c r="GG138" s="335">
        <f t="shared" si="1314"/>
        <v>0</v>
      </c>
      <c r="GH138" s="108">
        <f t="shared" si="1315"/>
        <v>0</v>
      </c>
      <c r="GI138" s="108">
        <f t="shared" si="1316"/>
        <v>0</v>
      </c>
      <c r="GJ138" s="108">
        <f t="shared" si="1317"/>
        <v>0</v>
      </c>
      <c r="GK138" s="108">
        <f t="shared" si="1318"/>
        <v>0</v>
      </c>
      <c r="GL138" s="108">
        <f t="shared" si="1318"/>
        <v>0</v>
      </c>
      <c r="GM138" s="108">
        <f t="shared" si="1319"/>
        <v>0</v>
      </c>
      <c r="GN138" s="109">
        <f t="shared" si="1320"/>
        <v>0</v>
      </c>
      <c r="GO138" s="110">
        <f t="shared" si="1321"/>
        <v>0</v>
      </c>
      <c r="GR138" s="358"/>
      <c r="GS138" s="358"/>
      <c r="GT138" s="359"/>
      <c r="GU138" s="339"/>
      <c r="GV138" s="360"/>
      <c r="GW138" s="361"/>
      <c r="GX138" s="362"/>
      <c r="GY138" s="338"/>
      <c r="GZ138" s="335">
        <f t="shared" si="1322"/>
        <v>0</v>
      </c>
      <c r="HA138" s="108">
        <f t="shared" si="1323"/>
        <v>0</v>
      </c>
      <c r="HB138" s="108">
        <f t="shared" si="1324"/>
        <v>0</v>
      </c>
      <c r="HC138" s="108">
        <f t="shared" si="1325"/>
        <v>0</v>
      </c>
      <c r="HD138" s="108">
        <f t="shared" si="1326"/>
        <v>0</v>
      </c>
      <c r="HE138" s="108">
        <f t="shared" si="1326"/>
        <v>0</v>
      </c>
      <c r="HF138" s="108">
        <f t="shared" si="1327"/>
        <v>0</v>
      </c>
      <c r="HG138" s="109">
        <f t="shared" si="1328"/>
        <v>0</v>
      </c>
      <c r="HH138" s="110">
        <f t="shared" si="1329"/>
        <v>0</v>
      </c>
      <c r="HK138" s="358"/>
      <c r="HL138" s="358"/>
      <c r="HM138" s="359"/>
      <c r="HN138" s="339"/>
      <c r="HO138" s="360"/>
      <c r="HP138" s="361"/>
      <c r="HQ138" s="362"/>
      <c r="HR138" s="338"/>
      <c r="HS138" s="335">
        <f t="shared" si="1330"/>
        <v>0</v>
      </c>
      <c r="HT138" s="108">
        <f t="shared" si="1331"/>
        <v>0</v>
      </c>
      <c r="HU138" s="108">
        <f t="shared" si="1332"/>
        <v>0</v>
      </c>
      <c r="HV138" s="108">
        <f t="shared" si="1333"/>
        <v>0</v>
      </c>
      <c r="HW138" s="108">
        <f t="shared" si="1334"/>
        <v>0</v>
      </c>
      <c r="HX138" s="108">
        <f t="shared" si="1334"/>
        <v>0</v>
      </c>
      <c r="HY138" s="108">
        <f t="shared" si="1335"/>
        <v>0</v>
      </c>
      <c r="HZ138" s="109">
        <f t="shared" si="1336"/>
        <v>0</v>
      </c>
      <c r="IA138" s="110">
        <f t="shared" si="1337"/>
        <v>0</v>
      </c>
      <c r="ID138" s="358"/>
      <c r="IE138" s="358"/>
      <c r="IF138" s="359"/>
      <c r="IG138" s="339"/>
      <c r="IH138" s="360"/>
      <c r="II138" s="361"/>
      <c r="IJ138" s="362"/>
      <c r="IK138" s="338"/>
      <c r="IL138" s="335">
        <f t="shared" si="1338"/>
        <v>0</v>
      </c>
      <c r="IM138" s="108">
        <f t="shared" si="1339"/>
        <v>0</v>
      </c>
      <c r="IN138" s="108">
        <f t="shared" si="1340"/>
        <v>0</v>
      </c>
      <c r="IO138" s="108">
        <f t="shared" si="1341"/>
        <v>0</v>
      </c>
      <c r="IP138" s="108">
        <f t="shared" si="1342"/>
        <v>0</v>
      </c>
      <c r="IQ138" s="108">
        <f t="shared" si="1342"/>
        <v>0</v>
      </c>
      <c r="IR138" s="108">
        <f t="shared" si="1343"/>
        <v>0</v>
      </c>
      <c r="IS138" s="109">
        <f t="shared" si="1344"/>
        <v>0</v>
      </c>
      <c r="IT138" s="110">
        <f t="shared" si="1345"/>
        <v>0</v>
      </c>
      <c r="IV138" s="358"/>
      <c r="IW138" s="358"/>
      <c r="IX138" s="359"/>
      <c r="IY138" s="339"/>
      <c r="IZ138" s="360"/>
      <c r="JA138" s="361"/>
      <c r="JB138" s="362"/>
      <c r="JC138" s="338"/>
      <c r="JD138" s="338"/>
      <c r="JE138" s="335">
        <f t="shared" si="1346"/>
        <v>0</v>
      </c>
      <c r="JF138" s="108">
        <f t="shared" si="1347"/>
        <v>0</v>
      </c>
      <c r="JG138" s="108">
        <f t="shared" si="1348"/>
        <v>0</v>
      </c>
      <c r="JH138" s="108">
        <f t="shared" si="1349"/>
        <v>0</v>
      </c>
      <c r="JI138" s="108">
        <f t="shared" si="1350"/>
        <v>0</v>
      </c>
      <c r="JJ138" s="108">
        <f t="shared" si="1350"/>
        <v>0</v>
      </c>
      <c r="JK138" s="108">
        <f t="shared" si="1351"/>
        <v>0</v>
      </c>
      <c r="JL138" s="109">
        <f t="shared" si="1352"/>
        <v>0</v>
      </c>
      <c r="JM138" s="110">
        <f t="shared" si="1353"/>
        <v>0</v>
      </c>
    </row>
    <row r="139" spans="2:273" hidden="1" x14ac:dyDescent="0.25">
      <c r="B139" s="358"/>
      <c r="C139" s="358"/>
      <c r="D139" s="359"/>
      <c r="E139" s="339"/>
      <c r="F139" s="439"/>
      <c r="G139" s="361"/>
      <c r="H139" s="361"/>
      <c r="I139" s="361"/>
      <c r="J139" s="362"/>
      <c r="K139" s="338"/>
      <c r="N139" s="358"/>
      <c r="O139" s="358"/>
      <c r="P139" s="359"/>
      <c r="Q139" s="339"/>
      <c r="R139" s="439"/>
      <c r="S139" s="361"/>
      <c r="T139" s="361"/>
      <c r="U139" s="361"/>
      <c r="V139" s="362"/>
      <c r="W139" s="338"/>
      <c r="X139" s="335">
        <f t="shared" si="1247"/>
        <v>0</v>
      </c>
      <c r="Y139" s="335"/>
      <c r="Z139" s="335"/>
      <c r="AA139" s="108">
        <f t="shared" si="1248"/>
        <v>0</v>
      </c>
      <c r="AB139" s="108"/>
      <c r="AC139" s="108">
        <f t="shared" si="1249"/>
        <v>0</v>
      </c>
      <c r="AD139" s="108">
        <f t="shared" si="1250"/>
        <v>0</v>
      </c>
      <c r="AE139" s="108">
        <f t="shared" si="1251"/>
        <v>0</v>
      </c>
      <c r="AF139" s="108">
        <f t="shared" si="1252"/>
        <v>0</v>
      </c>
      <c r="AG139" s="108">
        <f t="shared" si="1253"/>
        <v>0</v>
      </c>
      <c r="AH139" s="109">
        <f t="shared" si="1254"/>
        <v>0</v>
      </c>
      <c r="AI139" s="110">
        <f t="shared" si="1255"/>
        <v>0</v>
      </c>
      <c r="AL139" s="358"/>
      <c r="AM139" s="358"/>
      <c r="AN139" s="359"/>
      <c r="AO139" s="339"/>
      <c r="AP139" s="439"/>
      <c r="AQ139" s="361"/>
      <c r="AR139" s="361"/>
      <c r="AS139" s="361"/>
      <c r="AT139" s="362"/>
      <c r="AU139" s="338"/>
      <c r="AV139" s="335">
        <f t="shared" si="1256"/>
        <v>0</v>
      </c>
      <c r="AW139" s="335"/>
      <c r="AX139" s="335"/>
      <c r="AY139" s="335"/>
      <c r="AZ139" s="108">
        <f t="shared" si="1257"/>
        <v>0</v>
      </c>
      <c r="BA139" s="108">
        <f t="shared" si="1258"/>
        <v>0</v>
      </c>
      <c r="BB139" s="108">
        <f t="shared" si="1259"/>
        <v>0</v>
      </c>
      <c r="BC139" s="108">
        <f t="shared" si="1260"/>
        <v>0</v>
      </c>
      <c r="BD139" s="108">
        <f t="shared" si="1261"/>
        <v>0</v>
      </c>
      <c r="BE139" s="108">
        <f t="shared" si="1262"/>
        <v>0</v>
      </c>
      <c r="BF139" s="109">
        <f t="shared" si="1263"/>
        <v>0</v>
      </c>
      <c r="BG139" s="110">
        <f t="shared" si="1264"/>
        <v>0</v>
      </c>
      <c r="BJ139" s="358"/>
      <c r="BK139" s="358"/>
      <c r="BL139" s="359"/>
      <c r="BM139" s="339"/>
      <c r="BN139" s="439"/>
      <c r="BO139" s="368"/>
      <c r="BP139" s="368"/>
      <c r="BQ139" s="368"/>
      <c r="BR139" s="369"/>
      <c r="BS139" s="338"/>
      <c r="BT139" s="335">
        <f t="shared" si="1265"/>
        <v>0</v>
      </c>
      <c r="BU139" s="335"/>
      <c r="BV139" s="335"/>
      <c r="BW139" s="335"/>
      <c r="BX139" s="108">
        <f t="shared" si="1266"/>
        <v>0</v>
      </c>
      <c r="BY139" s="108">
        <f t="shared" si="1267"/>
        <v>0</v>
      </c>
      <c r="BZ139" s="108">
        <f t="shared" si="1268"/>
        <v>0</v>
      </c>
      <c r="CA139" s="108">
        <f t="shared" si="1269"/>
        <v>0</v>
      </c>
      <c r="CB139" s="108">
        <f t="shared" si="1270"/>
        <v>0</v>
      </c>
      <c r="CC139" s="108">
        <f t="shared" si="1271"/>
        <v>0</v>
      </c>
      <c r="CD139" s="109">
        <f t="shared" si="1272"/>
        <v>0</v>
      </c>
      <c r="CE139" s="110">
        <f t="shared" si="1273"/>
        <v>0</v>
      </c>
      <c r="CH139" s="358"/>
      <c r="CI139" s="358"/>
      <c r="CJ139" s="359"/>
      <c r="CK139" s="339"/>
      <c r="CL139" s="360"/>
      <c r="CM139" s="361"/>
      <c r="CN139" s="362"/>
      <c r="CO139" s="338"/>
      <c r="CP139" s="335">
        <f t="shared" si="1274"/>
        <v>0</v>
      </c>
      <c r="CQ139" s="108">
        <f t="shared" si="1275"/>
        <v>0</v>
      </c>
      <c r="CR139" s="108">
        <f t="shared" si="1276"/>
        <v>0</v>
      </c>
      <c r="CS139" s="108">
        <f t="shared" si="1277"/>
        <v>0</v>
      </c>
      <c r="CT139" s="108">
        <f t="shared" si="1278"/>
        <v>0</v>
      </c>
      <c r="CU139" s="108">
        <f t="shared" si="1278"/>
        <v>0</v>
      </c>
      <c r="CV139" s="108">
        <f t="shared" si="1279"/>
        <v>0</v>
      </c>
      <c r="CW139" s="109">
        <f t="shared" si="1280"/>
        <v>0</v>
      </c>
      <c r="CX139" s="110">
        <f t="shared" si="1281"/>
        <v>0</v>
      </c>
      <c r="DA139" s="358"/>
      <c r="DB139" s="358"/>
      <c r="DC139" s="359"/>
      <c r="DD139" s="339"/>
      <c r="DE139" s="360"/>
      <c r="DF139" s="361"/>
      <c r="DG139" s="362"/>
      <c r="DH139" s="338"/>
      <c r="DI139" s="335">
        <f t="shared" si="1282"/>
        <v>0</v>
      </c>
      <c r="DJ139" s="108">
        <f t="shared" si="1283"/>
        <v>0</v>
      </c>
      <c r="DK139" s="108">
        <f t="shared" si="1284"/>
        <v>0</v>
      </c>
      <c r="DL139" s="108">
        <f t="shared" si="1285"/>
        <v>0</v>
      </c>
      <c r="DM139" s="108">
        <f t="shared" si="1286"/>
        <v>0</v>
      </c>
      <c r="DN139" s="108">
        <f t="shared" si="1286"/>
        <v>0</v>
      </c>
      <c r="DO139" s="108">
        <f t="shared" si="1287"/>
        <v>0</v>
      </c>
      <c r="DP139" s="109">
        <f t="shared" si="1288"/>
        <v>0</v>
      </c>
      <c r="DQ139" s="110">
        <f t="shared" si="1289"/>
        <v>0</v>
      </c>
      <c r="DT139" s="358"/>
      <c r="DU139" s="358"/>
      <c r="DV139" s="359"/>
      <c r="DW139" s="339"/>
      <c r="DX139" s="360"/>
      <c r="DY139" s="361"/>
      <c r="DZ139" s="362"/>
      <c r="EA139" s="338"/>
      <c r="EB139" s="335">
        <f t="shared" si="1290"/>
        <v>0</v>
      </c>
      <c r="EC139" s="108">
        <f t="shared" si="1291"/>
        <v>0</v>
      </c>
      <c r="ED139" s="108">
        <f t="shared" si="1292"/>
        <v>0</v>
      </c>
      <c r="EE139" s="108">
        <f t="shared" si="1293"/>
        <v>0</v>
      </c>
      <c r="EF139" s="108">
        <f t="shared" si="1294"/>
        <v>0</v>
      </c>
      <c r="EG139" s="108">
        <f t="shared" si="1294"/>
        <v>0</v>
      </c>
      <c r="EH139" s="108">
        <f t="shared" si="1295"/>
        <v>0</v>
      </c>
      <c r="EI139" s="109">
        <f t="shared" si="1296"/>
        <v>0</v>
      </c>
      <c r="EJ139" s="110">
        <f t="shared" si="1297"/>
        <v>0</v>
      </c>
      <c r="EM139" s="358"/>
      <c r="EN139" s="358"/>
      <c r="EO139" s="359"/>
      <c r="EP139" s="339"/>
      <c r="EQ139" s="360"/>
      <c r="ER139" s="361"/>
      <c r="ES139" s="362"/>
      <c r="ET139" s="338"/>
      <c r="EU139" s="335">
        <f t="shared" si="1298"/>
        <v>0</v>
      </c>
      <c r="EV139" s="108">
        <f t="shared" si="1299"/>
        <v>0</v>
      </c>
      <c r="EW139" s="108">
        <f t="shared" si="1300"/>
        <v>0</v>
      </c>
      <c r="EX139" s="108">
        <f t="shared" si="1301"/>
        <v>0</v>
      </c>
      <c r="EY139" s="108">
        <f t="shared" si="1302"/>
        <v>0</v>
      </c>
      <c r="EZ139" s="108">
        <f t="shared" si="1302"/>
        <v>0</v>
      </c>
      <c r="FA139" s="108">
        <f t="shared" si="1303"/>
        <v>0</v>
      </c>
      <c r="FB139" s="109">
        <f t="shared" si="1304"/>
        <v>0</v>
      </c>
      <c r="FC139" s="110">
        <f t="shared" si="1305"/>
        <v>0</v>
      </c>
      <c r="FF139" s="358"/>
      <c r="FG139" s="358"/>
      <c r="FH139" s="359"/>
      <c r="FI139" s="339"/>
      <c r="FJ139" s="360"/>
      <c r="FK139" s="361"/>
      <c r="FL139" s="362"/>
      <c r="FM139" s="338"/>
      <c r="FN139" s="335">
        <f t="shared" si="1306"/>
        <v>0</v>
      </c>
      <c r="FO139" s="108">
        <f t="shared" si="1307"/>
        <v>0</v>
      </c>
      <c r="FP139" s="108">
        <f t="shared" si="1308"/>
        <v>0</v>
      </c>
      <c r="FQ139" s="108">
        <f t="shared" si="1309"/>
        <v>0</v>
      </c>
      <c r="FR139" s="108">
        <f t="shared" si="1310"/>
        <v>0</v>
      </c>
      <c r="FS139" s="108">
        <f t="shared" si="1310"/>
        <v>0</v>
      </c>
      <c r="FT139" s="108">
        <f t="shared" si="1311"/>
        <v>0</v>
      </c>
      <c r="FU139" s="109">
        <f t="shared" si="1312"/>
        <v>0</v>
      </c>
      <c r="FV139" s="110">
        <f t="shared" si="1313"/>
        <v>0</v>
      </c>
      <c r="FY139" s="358"/>
      <c r="FZ139" s="358"/>
      <c r="GA139" s="359"/>
      <c r="GB139" s="339"/>
      <c r="GC139" s="360"/>
      <c r="GD139" s="361"/>
      <c r="GE139" s="362"/>
      <c r="GF139" s="338"/>
      <c r="GG139" s="335">
        <f t="shared" si="1314"/>
        <v>0</v>
      </c>
      <c r="GH139" s="108">
        <f t="shared" si="1315"/>
        <v>0</v>
      </c>
      <c r="GI139" s="108">
        <f t="shared" si="1316"/>
        <v>0</v>
      </c>
      <c r="GJ139" s="108">
        <f t="shared" si="1317"/>
        <v>0</v>
      </c>
      <c r="GK139" s="108">
        <f t="shared" si="1318"/>
        <v>0</v>
      </c>
      <c r="GL139" s="108">
        <f t="shared" si="1318"/>
        <v>0</v>
      </c>
      <c r="GM139" s="108">
        <f t="shared" si="1319"/>
        <v>0</v>
      </c>
      <c r="GN139" s="109">
        <f t="shared" si="1320"/>
        <v>0</v>
      </c>
      <c r="GO139" s="110">
        <f t="shared" si="1321"/>
        <v>0</v>
      </c>
      <c r="GR139" s="358"/>
      <c r="GS139" s="358"/>
      <c r="GT139" s="359"/>
      <c r="GU139" s="339"/>
      <c r="GV139" s="360"/>
      <c r="GW139" s="361"/>
      <c r="GX139" s="362"/>
      <c r="GY139" s="338"/>
      <c r="GZ139" s="335">
        <f t="shared" si="1322"/>
        <v>0</v>
      </c>
      <c r="HA139" s="108">
        <f t="shared" si="1323"/>
        <v>0</v>
      </c>
      <c r="HB139" s="108">
        <f t="shared" si="1324"/>
        <v>0</v>
      </c>
      <c r="HC139" s="108">
        <f t="shared" si="1325"/>
        <v>0</v>
      </c>
      <c r="HD139" s="108">
        <f t="shared" si="1326"/>
        <v>0</v>
      </c>
      <c r="HE139" s="108">
        <f t="shared" si="1326"/>
        <v>0</v>
      </c>
      <c r="HF139" s="108">
        <f t="shared" si="1327"/>
        <v>0</v>
      </c>
      <c r="HG139" s="109">
        <f t="shared" si="1328"/>
        <v>0</v>
      </c>
      <c r="HH139" s="110">
        <f t="shared" si="1329"/>
        <v>0</v>
      </c>
      <c r="HK139" s="358"/>
      <c r="HL139" s="358"/>
      <c r="HM139" s="359"/>
      <c r="HN139" s="339"/>
      <c r="HO139" s="360"/>
      <c r="HP139" s="361"/>
      <c r="HQ139" s="362"/>
      <c r="HR139" s="338"/>
      <c r="HS139" s="335">
        <f t="shared" si="1330"/>
        <v>0</v>
      </c>
      <c r="HT139" s="108">
        <f t="shared" si="1331"/>
        <v>0</v>
      </c>
      <c r="HU139" s="108">
        <f t="shared" si="1332"/>
        <v>0</v>
      </c>
      <c r="HV139" s="108">
        <f t="shared" si="1333"/>
        <v>0</v>
      </c>
      <c r="HW139" s="108">
        <f t="shared" si="1334"/>
        <v>0</v>
      </c>
      <c r="HX139" s="108">
        <f t="shared" si="1334"/>
        <v>0</v>
      </c>
      <c r="HY139" s="108">
        <f t="shared" si="1335"/>
        <v>0</v>
      </c>
      <c r="HZ139" s="109">
        <f t="shared" si="1336"/>
        <v>0</v>
      </c>
      <c r="IA139" s="110">
        <f t="shared" si="1337"/>
        <v>0</v>
      </c>
      <c r="ID139" s="358"/>
      <c r="IE139" s="358"/>
      <c r="IF139" s="359"/>
      <c r="IG139" s="339"/>
      <c r="IH139" s="360"/>
      <c r="II139" s="361"/>
      <c r="IJ139" s="362"/>
      <c r="IK139" s="338"/>
      <c r="IL139" s="335">
        <f t="shared" si="1338"/>
        <v>0</v>
      </c>
      <c r="IM139" s="108">
        <f t="shared" si="1339"/>
        <v>0</v>
      </c>
      <c r="IN139" s="108">
        <f t="shared" si="1340"/>
        <v>0</v>
      </c>
      <c r="IO139" s="108">
        <f t="shared" si="1341"/>
        <v>0</v>
      </c>
      <c r="IP139" s="108">
        <f t="shared" si="1342"/>
        <v>0</v>
      </c>
      <c r="IQ139" s="108">
        <f t="shared" si="1342"/>
        <v>0</v>
      </c>
      <c r="IR139" s="108">
        <f t="shared" si="1343"/>
        <v>0</v>
      </c>
      <c r="IS139" s="109">
        <f t="shared" si="1344"/>
        <v>0</v>
      </c>
      <c r="IT139" s="110">
        <f t="shared" si="1345"/>
        <v>0</v>
      </c>
      <c r="IV139" s="358"/>
      <c r="IW139" s="358"/>
      <c r="IX139" s="359"/>
      <c r="IY139" s="339"/>
      <c r="IZ139" s="360"/>
      <c r="JA139" s="361"/>
      <c r="JB139" s="362"/>
      <c r="JC139" s="338"/>
      <c r="JD139" s="338"/>
      <c r="JE139" s="335">
        <f t="shared" si="1346"/>
        <v>0</v>
      </c>
      <c r="JF139" s="108">
        <f t="shared" si="1347"/>
        <v>0</v>
      </c>
      <c r="JG139" s="108">
        <f t="shared" si="1348"/>
        <v>0</v>
      </c>
      <c r="JH139" s="108">
        <f t="shared" si="1349"/>
        <v>0</v>
      </c>
      <c r="JI139" s="108">
        <f t="shared" si="1350"/>
        <v>0</v>
      </c>
      <c r="JJ139" s="108">
        <f t="shared" si="1350"/>
        <v>0</v>
      </c>
      <c r="JK139" s="108">
        <f t="shared" si="1351"/>
        <v>0</v>
      </c>
      <c r="JL139" s="109">
        <f t="shared" si="1352"/>
        <v>0</v>
      </c>
      <c r="JM139" s="110">
        <f t="shared" si="1353"/>
        <v>0</v>
      </c>
    </row>
    <row r="140" spans="2:273" ht="16.5" hidden="1" x14ac:dyDescent="0.25">
      <c r="B140" s="340"/>
      <c r="C140" s="340"/>
      <c r="D140" s="348"/>
      <c r="E140" s="349"/>
      <c r="F140" s="441"/>
      <c r="G140" s="351"/>
      <c r="H140" s="351"/>
      <c r="I140" s="351"/>
      <c r="J140" s="352"/>
      <c r="K140" s="342"/>
      <c r="N140" s="340"/>
      <c r="O140" s="340"/>
      <c r="P140" s="348"/>
      <c r="Q140" s="349"/>
      <c r="R140" s="441"/>
      <c r="S140" s="351"/>
      <c r="T140" s="351"/>
      <c r="U140" s="351"/>
      <c r="V140" s="352"/>
      <c r="W140" s="342"/>
      <c r="X140" s="691"/>
      <c r="Y140" s="691"/>
      <c r="Z140" s="691"/>
      <c r="AA140" s="691"/>
      <c r="AB140" s="691"/>
      <c r="AC140" s="691"/>
      <c r="AD140" s="691"/>
      <c r="AE140" s="691"/>
      <c r="AF140" s="691"/>
      <c r="AG140" s="691"/>
      <c r="AH140" s="691"/>
      <c r="AI140" s="692"/>
      <c r="AL140" s="340"/>
      <c r="AM140" s="340"/>
      <c r="AN140" s="348"/>
      <c r="AO140" s="349"/>
      <c r="AP140" s="441"/>
      <c r="AQ140" s="351"/>
      <c r="AR140" s="351"/>
      <c r="AS140" s="351"/>
      <c r="AT140" s="352"/>
      <c r="AU140" s="342"/>
      <c r="AV140" s="691"/>
      <c r="AW140" s="691"/>
      <c r="AX140" s="691"/>
      <c r="AY140" s="691"/>
      <c r="AZ140" s="691"/>
      <c r="BA140" s="691"/>
      <c r="BB140" s="691"/>
      <c r="BC140" s="691"/>
      <c r="BD140" s="691"/>
      <c r="BE140" s="691"/>
      <c r="BF140" s="691"/>
      <c r="BG140" s="692"/>
      <c r="BJ140" s="340"/>
      <c r="BK140" s="340"/>
      <c r="BL140" s="348"/>
      <c r="BM140" s="349"/>
      <c r="BN140" s="441"/>
      <c r="BO140" s="370"/>
      <c r="BP140" s="370"/>
      <c r="BQ140" s="370"/>
      <c r="BR140" s="371"/>
      <c r="BS140" s="342"/>
      <c r="BT140" s="691"/>
      <c r="BU140" s="691"/>
      <c r="BV140" s="691"/>
      <c r="BW140" s="691"/>
      <c r="BX140" s="691"/>
      <c r="BY140" s="691"/>
      <c r="BZ140" s="691"/>
      <c r="CA140" s="691"/>
      <c r="CB140" s="691"/>
      <c r="CC140" s="691"/>
      <c r="CD140" s="691"/>
      <c r="CE140" s="692"/>
      <c r="CH140" s="340"/>
      <c r="CI140" s="340"/>
      <c r="CJ140" s="348"/>
      <c r="CK140" s="349"/>
      <c r="CL140" s="350"/>
      <c r="CM140" s="351"/>
      <c r="CN140" s="352"/>
      <c r="CO140" s="342"/>
      <c r="CP140" s="691"/>
      <c r="CQ140" s="691"/>
      <c r="CR140" s="691"/>
      <c r="CS140" s="691"/>
      <c r="CT140" s="691"/>
      <c r="CU140" s="691"/>
      <c r="CV140" s="691"/>
      <c r="CW140" s="691"/>
      <c r="CX140" s="692"/>
      <c r="DA140" s="340"/>
      <c r="DB140" s="340"/>
      <c r="DC140" s="348"/>
      <c r="DD140" s="349"/>
      <c r="DE140" s="350"/>
      <c r="DF140" s="351"/>
      <c r="DG140" s="352"/>
      <c r="DH140" s="342"/>
      <c r="DI140" s="691"/>
      <c r="DJ140" s="691"/>
      <c r="DK140" s="691"/>
      <c r="DL140" s="691"/>
      <c r="DM140" s="691"/>
      <c r="DN140" s="691"/>
      <c r="DO140" s="691"/>
      <c r="DP140" s="691"/>
      <c r="DQ140" s="692"/>
      <c r="DT140" s="340"/>
      <c r="DU140" s="340"/>
      <c r="DV140" s="348"/>
      <c r="DW140" s="349"/>
      <c r="DX140" s="350"/>
      <c r="DY140" s="351"/>
      <c r="DZ140" s="352"/>
      <c r="EA140" s="342"/>
      <c r="EB140" s="691"/>
      <c r="EC140" s="691"/>
      <c r="ED140" s="691"/>
      <c r="EE140" s="691"/>
      <c r="EF140" s="691"/>
      <c r="EG140" s="691"/>
      <c r="EH140" s="691"/>
      <c r="EI140" s="691"/>
      <c r="EJ140" s="692"/>
      <c r="EM140" s="340"/>
      <c r="EN140" s="340"/>
      <c r="EO140" s="348"/>
      <c r="EP140" s="349"/>
      <c r="EQ140" s="350"/>
      <c r="ER140" s="351"/>
      <c r="ES140" s="352"/>
      <c r="ET140" s="342"/>
      <c r="EU140" s="691"/>
      <c r="EV140" s="691"/>
      <c r="EW140" s="691"/>
      <c r="EX140" s="691"/>
      <c r="EY140" s="691"/>
      <c r="EZ140" s="691"/>
      <c r="FA140" s="691"/>
      <c r="FB140" s="691"/>
      <c r="FC140" s="692"/>
      <c r="FF140" s="340"/>
      <c r="FG140" s="340"/>
      <c r="FH140" s="348"/>
      <c r="FI140" s="349"/>
      <c r="FJ140" s="350"/>
      <c r="FK140" s="351"/>
      <c r="FL140" s="352"/>
      <c r="FM140" s="342"/>
      <c r="FN140" s="691"/>
      <c r="FO140" s="691"/>
      <c r="FP140" s="691"/>
      <c r="FQ140" s="691"/>
      <c r="FR140" s="691"/>
      <c r="FS140" s="691"/>
      <c r="FT140" s="691"/>
      <c r="FU140" s="691"/>
      <c r="FV140" s="692"/>
      <c r="FY140" s="340"/>
      <c r="FZ140" s="340"/>
      <c r="GA140" s="348"/>
      <c r="GB140" s="349"/>
      <c r="GC140" s="350"/>
      <c r="GD140" s="351"/>
      <c r="GE140" s="352"/>
      <c r="GF140" s="342"/>
      <c r="GG140" s="691"/>
      <c r="GH140" s="691"/>
      <c r="GI140" s="691"/>
      <c r="GJ140" s="691"/>
      <c r="GK140" s="691"/>
      <c r="GL140" s="691"/>
      <c r="GM140" s="691"/>
      <c r="GN140" s="691"/>
      <c r="GO140" s="692"/>
      <c r="GR140" s="340"/>
      <c r="GS140" s="340"/>
      <c r="GT140" s="348"/>
      <c r="GU140" s="349"/>
      <c r="GV140" s="350"/>
      <c r="GW140" s="351"/>
      <c r="GX140" s="352"/>
      <c r="GY140" s="342"/>
      <c r="GZ140" s="691"/>
      <c r="HA140" s="691"/>
      <c r="HB140" s="691"/>
      <c r="HC140" s="691"/>
      <c r="HD140" s="691"/>
      <c r="HE140" s="691"/>
      <c r="HF140" s="691"/>
      <c r="HG140" s="691"/>
      <c r="HH140" s="692"/>
      <c r="HK140" s="340"/>
      <c r="HL140" s="340"/>
      <c r="HM140" s="348"/>
      <c r="HN140" s="349"/>
      <c r="HO140" s="350"/>
      <c r="HP140" s="351"/>
      <c r="HQ140" s="352"/>
      <c r="HR140" s="342"/>
      <c r="HS140" s="691"/>
      <c r="HT140" s="691"/>
      <c r="HU140" s="691"/>
      <c r="HV140" s="691"/>
      <c r="HW140" s="691"/>
      <c r="HX140" s="691"/>
      <c r="HY140" s="691"/>
      <c r="HZ140" s="691"/>
      <c r="IA140" s="692"/>
      <c r="ID140" s="340"/>
      <c r="IE140" s="340"/>
      <c r="IF140" s="348"/>
      <c r="IG140" s="349"/>
      <c r="IH140" s="350"/>
      <c r="II140" s="351"/>
      <c r="IJ140" s="352"/>
      <c r="IK140" s="342"/>
      <c r="IL140" s="691"/>
      <c r="IM140" s="691"/>
      <c r="IN140" s="691"/>
      <c r="IO140" s="691"/>
      <c r="IP140" s="691"/>
      <c r="IQ140" s="691"/>
      <c r="IR140" s="691"/>
      <c r="IS140" s="691"/>
      <c r="IT140" s="692"/>
      <c r="IV140" s="340"/>
      <c r="IW140" s="340"/>
      <c r="IX140" s="348"/>
      <c r="IY140" s="349"/>
      <c r="IZ140" s="350"/>
      <c r="JA140" s="351"/>
      <c r="JB140" s="352"/>
      <c r="JC140" s="342"/>
      <c r="JD140" s="342"/>
      <c r="JE140" s="691"/>
      <c r="JF140" s="691"/>
      <c r="JG140" s="691"/>
      <c r="JH140" s="691"/>
      <c r="JI140" s="691"/>
      <c r="JJ140" s="691"/>
      <c r="JK140" s="691"/>
      <c r="JL140" s="691"/>
      <c r="JM140" s="692"/>
    </row>
    <row r="141" spans="2:273" hidden="1" x14ac:dyDescent="0.25">
      <c r="B141" s="358"/>
      <c r="C141" s="358"/>
      <c r="D141" s="359"/>
      <c r="E141" s="339"/>
      <c r="F141" s="439"/>
      <c r="G141" s="361"/>
      <c r="H141" s="361"/>
      <c r="I141" s="361"/>
      <c r="J141" s="362"/>
      <c r="K141" s="338"/>
      <c r="N141" s="358"/>
      <c r="O141" s="358"/>
      <c r="P141" s="359"/>
      <c r="Q141" s="339"/>
      <c r="R141" s="439"/>
      <c r="S141" s="361"/>
      <c r="T141" s="361"/>
      <c r="U141" s="361"/>
      <c r="V141" s="362"/>
      <c r="W141" s="338"/>
      <c r="X141" s="335">
        <f t="shared" ref="X141:X144" si="1354">IFERROR(IF(EXACT(VLOOKUP(O141,OFERTA_0,1,FALSE),O141),1,0),0)</f>
        <v>0</v>
      </c>
      <c r="Y141" s="335"/>
      <c r="Z141" s="335"/>
      <c r="AA141" s="108">
        <f>IFERROR(IF(EXACT(VLOOKUP(O141,OFERTA_0,2,FALSE),P141),1,0),0)</f>
        <v>0</v>
      </c>
      <c r="AB141" s="108"/>
      <c r="AC141" s="108">
        <f>IFERROR(IF(EXACT(VLOOKUP(O141,OFERTA_0,3,FALSE),Q141),1,0),0)</f>
        <v>0</v>
      </c>
      <c r="AD141" s="108">
        <f>IFERROR(IF(EXACT(VLOOKUP(O141,OFERTA_0,4,FALSE),R141),1,0),0)</f>
        <v>0</v>
      </c>
      <c r="AE141" s="108">
        <f>IFERROR(IF(S141&lt;=0,0,1),0)</f>
        <v>0</v>
      </c>
      <c r="AF141" s="108">
        <f t="shared" ref="AF141:AF144" si="1355">IFERROR(IF(V141&lt;=0,0,1),0)</f>
        <v>0</v>
      </c>
      <c r="AG141" s="108">
        <f t="shared" ref="AG141:AG144" si="1356">PRODUCT(X141:AF141)</f>
        <v>0</v>
      </c>
      <c r="AH141" s="109">
        <f t="shared" ref="AH141:AH144" si="1357">ROUND(V141,0)</f>
        <v>0</v>
      </c>
      <c r="AI141" s="110">
        <f t="shared" ref="AI141:AI144" si="1358">V141-AH141</f>
        <v>0</v>
      </c>
      <c r="AL141" s="358"/>
      <c r="AM141" s="358"/>
      <c r="AN141" s="359"/>
      <c r="AO141" s="339"/>
      <c r="AP141" s="439"/>
      <c r="AQ141" s="361"/>
      <c r="AR141" s="361"/>
      <c r="AS141" s="361"/>
      <c r="AT141" s="362"/>
      <c r="AU141" s="338"/>
      <c r="AV141" s="335">
        <f t="shared" ref="AV141:AV144" si="1359">IFERROR(IF(EXACT(VLOOKUP(AM141,OFERTA_0,1,FALSE),AM141),1,0),0)</f>
        <v>0</v>
      </c>
      <c r="AW141" s="335"/>
      <c r="AX141" s="335"/>
      <c r="AY141" s="335"/>
      <c r="AZ141" s="108">
        <f>IFERROR(IF(EXACT(VLOOKUP(AM141,OFERTA_0,2,FALSE),AN141),1,0),0)</f>
        <v>0</v>
      </c>
      <c r="BA141" s="108">
        <f>IFERROR(IF(EXACT(VLOOKUP(AM141,OFERTA_0,3,FALSE),AO141),1,0),0)</f>
        <v>0</v>
      </c>
      <c r="BB141" s="108">
        <f>IFERROR(IF(EXACT(VLOOKUP(AM141,OFERTA_0,4,FALSE),AP141),1,0),0)</f>
        <v>0</v>
      </c>
      <c r="BC141" s="108">
        <f>IFERROR(IF(AQ141&lt;=0,0,1),0)</f>
        <v>0</v>
      </c>
      <c r="BD141" s="108">
        <f t="shared" ref="BD141:BD144" si="1360">IFERROR(IF(AT141&lt;=0,0,1),0)</f>
        <v>0</v>
      </c>
      <c r="BE141" s="108">
        <f t="shared" ref="BE141:BE144" si="1361">PRODUCT(AV141:BD141)</f>
        <v>0</v>
      </c>
      <c r="BF141" s="109">
        <f t="shared" ref="BF141:BF144" si="1362">ROUND(AT141,0)</f>
        <v>0</v>
      </c>
      <c r="BG141" s="110">
        <f t="shared" ref="BG141:BG144" si="1363">AT141-BF141</f>
        <v>0</v>
      </c>
      <c r="BJ141" s="358"/>
      <c r="BK141" s="358"/>
      <c r="BL141" s="359"/>
      <c r="BM141" s="339"/>
      <c r="BN141" s="439"/>
      <c r="BO141" s="368"/>
      <c r="BP141" s="368"/>
      <c r="BQ141" s="368"/>
      <c r="BR141" s="369"/>
      <c r="BS141" s="338"/>
      <c r="BT141" s="335">
        <f t="shared" ref="BT141:BT144" si="1364">IFERROR(IF(EXACT(VLOOKUP(BK141,OFERTA_0,1,FALSE),BK141),1,0),0)</f>
        <v>0</v>
      </c>
      <c r="BU141" s="335"/>
      <c r="BV141" s="335"/>
      <c r="BW141" s="335"/>
      <c r="BX141" s="108">
        <f>IFERROR(IF(EXACT(VLOOKUP(BK141,OFERTA_0,2,FALSE),BL141),1,0),0)</f>
        <v>0</v>
      </c>
      <c r="BY141" s="108">
        <f>IFERROR(IF(EXACT(VLOOKUP(BK141,OFERTA_0,3,FALSE),BM141),1,0),0)</f>
        <v>0</v>
      </c>
      <c r="BZ141" s="108">
        <f>IFERROR(IF(EXACT(VLOOKUP(BK141,OFERTA_0,4,FALSE),BN141),1,0),0)</f>
        <v>0</v>
      </c>
      <c r="CA141" s="108">
        <f>IFERROR(IF(BO141&lt;=0,0,1),0)</f>
        <v>0</v>
      </c>
      <c r="CB141" s="108">
        <f t="shared" ref="CB141:CB144" si="1365">IFERROR(IF(BR141&lt;=0,0,1),0)</f>
        <v>0</v>
      </c>
      <c r="CC141" s="108">
        <f t="shared" ref="CC141:CC144" si="1366">PRODUCT(BT141:CB141)</f>
        <v>0</v>
      </c>
      <c r="CD141" s="109">
        <f t="shared" ref="CD141:CD144" si="1367">ROUND(BR141,0)</f>
        <v>0</v>
      </c>
      <c r="CE141" s="110">
        <f t="shared" ref="CE141:CE144" si="1368">BR141-CD141</f>
        <v>0</v>
      </c>
      <c r="CH141" s="358"/>
      <c r="CI141" s="358"/>
      <c r="CJ141" s="359"/>
      <c r="CK141" s="339"/>
      <c r="CL141" s="360"/>
      <c r="CM141" s="361"/>
      <c r="CN141" s="362"/>
      <c r="CO141" s="338"/>
      <c r="CP141" s="335">
        <f t="shared" ref="CP141:CP144" si="1369">IFERROR(IF(EXACT(VLOOKUP(CI141,OFERTA_0,1,FALSE),CI141),1,0),0)</f>
        <v>0</v>
      </c>
      <c r="CQ141" s="108">
        <f>IFERROR(IF(EXACT(VLOOKUP(CI141,OFERTA_0,2,FALSE),CJ141),1,0),0)</f>
        <v>0</v>
      </c>
      <c r="CR141" s="108">
        <f>IFERROR(IF(EXACT(VLOOKUP(CI141,OFERTA_0,3,FALSE),CK141),1,0),0)</f>
        <v>0</v>
      </c>
      <c r="CS141" s="108">
        <f>IFERROR(IF(EXACT(VLOOKUP(CI141,OFERTA_0,4,FALSE),CL141),1,0),0)</f>
        <v>0</v>
      </c>
      <c r="CT141" s="108">
        <f t="shared" ref="CT141:CU144" si="1370">IFERROR(IF(CM141&lt;=0,0,1),0)</f>
        <v>0</v>
      </c>
      <c r="CU141" s="108">
        <f t="shared" si="1370"/>
        <v>0</v>
      </c>
      <c r="CV141" s="108">
        <f t="shared" ref="CV141:CV144" si="1371">PRODUCT(CP141:CU141)</f>
        <v>0</v>
      </c>
      <c r="CW141" s="109">
        <f t="shared" ref="CW141:CW144" si="1372">ROUND(CN141,0)</f>
        <v>0</v>
      </c>
      <c r="CX141" s="110">
        <f t="shared" ref="CX141:CX144" si="1373">CN141-CW141</f>
        <v>0</v>
      </c>
      <c r="DA141" s="358"/>
      <c r="DB141" s="358"/>
      <c r="DC141" s="359"/>
      <c r="DD141" s="339"/>
      <c r="DE141" s="360"/>
      <c r="DF141" s="361"/>
      <c r="DG141" s="362"/>
      <c r="DH141" s="366"/>
      <c r="DI141" s="335">
        <f t="shared" ref="DI141:DI144" si="1374">IFERROR(IF(EXACT(VLOOKUP(DB141,OFERTA_0,1,FALSE),DB141),1,0),0)</f>
        <v>0</v>
      </c>
      <c r="DJ141" s="108">
        <f>IFERROR(IF(EXACT(VLOOKUP(DB141,OFERTA_0,2,FALSE),DC141),1,0),0)</f>
        <v>0</v>
      </c>
      <c r="DK141" s="108">
        <f>IFERROR(IF(EXACT(VLOOKUP(DB141,OFERTA_0,3,FALSE),DD141),1,0),0)</f>
        <v>0</v>
      </c>
      <c r="DL141" s="108">
        <f>IFERROR(IF(EXACT(VLOOKUP(DB141,OFERTA_0,4,FALSE),DE141),1,0),0)</f>
        <v>0</v>
      </c>
      <c r="DM141" s="108">
        <f t="shared" ref="DM141:DN144" si="1375">IFERROR(IF(DF141&lt;=0,0,1),0)</f>
        <v>0</v>
      </c>
      <c r="DN141" s="108">
        <f t="shared" si="1375"/>
        <v>0</v>
      </c>
      <c r="DO141" s="108">
        <f t="shared" ref="DO141:DO144" si="1376">PRODUCT(DI141:DN141)</f>
        <v>0</v>
      </c>
      <c r="DP141" s="109">
        <f t="shared" ref="DP141:DP144" si="1377">ROUND(DG141,0)</f>
        <v>0</v>
      </c>
      <c r="DQ141" s="110">
        <f t="shared" ref="DQ141:DQ144" si="1378">DG141-DP141</f>
        <v>0</v>
      </c>
      <c r="DT141" s="358"/>
      <c r="DU141" s="358"/>
      <c r="DV141" s="359"/>
      <c r="DW141" s="339"/>
      <c r="DX141" s="360"/>
      <c r="DY141" s="361"/>
      <c r="DZ141" s="362"/>
      <c r="EA141" s="338"/>
      <c r="EB141" s="335">
        <f t="shared" ref="EB141:EB144" si="1379">IFERROR(IF(EXACT(VLOOKUP(DU141,OFERTA_0,1,FALSE),DU141),1,0),0)</f>
        <v>0</v>
      </c>
      <c r="EC141" s="108">
        <f>IFERROR(IF(EXACT(VLOOKUP(DU141,OFERTA_0,2,FALSE),DV141),1,0),0)</f>
        <v>0</v>
      </c>
      <c r="ED141" s="108">
        <f>IFERROR(IF(EXACT(VLOOKUP(DU141,OFERTA_0,3,FALSE),DW141),1,0),0)</f>
        <v>0</v>
      </c>
      <c r="EE141" s="108">
        <f>IFERROR(IF(EXACT(VLOOKUP(DU141,OFERTA_0,4,FALSE),DX141),1,0),0)</f>
        <v>0</v>
      </c>
      <c r="EF141" s="108">
        <f t="shared" ref="EF141:EG144" si="1380">IFERROR(IF(DY141&lt;=0,0,1),0)</f>
        <v>0</v>
      </c>
      <c r="EG141" s="108">
        <f t="shared" si="1380"/>
        <v>0</v>
      </c>
      <c r="EH141" s="108">
        <f t="shared" ref="EH141:EH144" si="1381">PRODUCT(EB141:EG141)</f>
        <v>0</v>
      </c>
      <c r="EI141" s="109">
        <f t="shared" ref="EI141:EI144" si="1382">ROUND(DZ141,0)</f>
        <v>0</v>
      </c>
      <c r="EJ141" s="110">
        <f t="shared" ref="EJ141:EJ144" si="1383">DZ141-EI141</f>
        <v>0</v>
      </c>
      <c r="EM141" s="358"/>
      <c r="EN141" s="358"/>
      <c r="EO141" s="359"/>
      <c r="EP141" s="339"/>
      <c r="EQ141" s="360"/>
      <c r="ER141" s="361"/>
      <c r="ES141" s="362"/>
      <c r="ET141" s="338"/>
      <c r="EU141" s="335">
        <f t="shared" ref="EU141:EU144" si="1384">IFERROR(IF(EXACT(VLOOKUP(EN141,OFERTA_0,1,FALSE),EN141),1,0),0)</f>
        <v>0</v>
      </c>
      <c r="EV141" s="108">
        <f>IFERROR(IF(EXACT(VLOOKUP(EN141,OFERTA_0,2,FALSE),EO141),1,0),0)</f>
        <v>0</v>
      </c>
      <c r="EW141" s="108">
        <f>IFERROR(IF(EXACT(VLOOKUP(EN141,OFERTA_0,3,FALSE),EP141),1,0),0)</f>
        <v>0</v>
      </c>
      <c r="EX141" s="108">
        <f>IFERROR(IF(EXACT(VLOOKUP(EN141,OFERTA_0,4,FALSE),EQ141),1,0),0)</f>
        <v>0</v>
      </c>
      <c r="EY141" s="108">
        <f t="shared" ref="EY141:EZ144" si="1385">IFERROR(IF(ER141&lt;=0,0,1),0)</f>
        <v>0</v>
      </c>
      <c r="EZ141" s="108">
        <f t="shared" si="1385"/>
        <v>0</v>
      </c>
      <c r="FA141" s="108">
        <f t="shared" ref="FA141:FA144" si="1386">PRODUCT(EU141:EZ141)</f>
        <v>0</v>
      </c>
      <c r="FB141" s="109">
        <f t="shared" ref="FB141:FB144" si="1387">ROUND(ES141,0)</f>
        <v>0</v>
      </c>
      <c r="FC141" s="110">
        <f t="shared" ref="FC141:FC144" si="1388">ES141-FB141</f>
        <v>0</v>
      </c>
      <c r="FF141" s="358"/>
      <c r="FG141" s="358"/>
      <c r="FH141" s="359"/>
      <c r="FI141" s="339"/>
      <c r="FJ141" s="360"/>
      <c r="FK141" s="361"/>
      <c r="FL141" s="362"/>
      <c r="FM141" s="338"/>
      <c r="FN141" s="335">
        <f t="shared" ref="FN141:FN144" si="1389">IFERROR(IF(EXACT(VLOOKUP(FG141,OFERTA_0,1,FALSE),FG141),1,0),0)</f>
        <v>0</v>
      </c>
      <c r="FO141" s="108">
        <f>IFERROR(IF(EXACT(VLOOKUP(FG141,OFERTA_0,2,FALSE),FH141),1,0),0)</f>
        <v>0</v>
      </c>
      <c r="FP141" s="108">
        <f>IFERROR(IF(EXACT(VLOOKUP(FG141,OFERTA_0,3,FALSE),FI141),1,0),0)</f>
        <v>0</v>
      </c>
      <c r="FQ141" s="108">
        <f>IFERROR(IF(EXACT(VLOOKUP(FG141,OFERTA_0,4,FALSE),FJ141),1,0),0)</f>
        <v>0</v>
      </c>
      <c r="FR141" s="108">
        <f t="shared" ref="FR141:FS144" si="1390">IFERROR(IF(FK141&lt;=0,0,1),0)</f>
        <v>0</v>
      </c>
      <c r="FS141" s="108">
        <f t="shared" si="1390"/>
        <v>0</v>
      </c>
      <c r="FT141" s="108">
        <f t="shared" ref="FT141:FT144" si="1391">PRODUCT(FN141:FS141)</f>
        <v>0</v>
      </c>
      <c r="FU141" s="109">
        <f t="shared" ref="FU141:FU144" si="1392">ROUND(FL141,0)</f>
        <v>0</v>
      </c>
      <c r="FV141" s="110">
        <f t="shared" ref="FV141:FV144" si="1393">FL141-FU141</f>
        <v>0</v>
      </c>
      <c r="FY141" s="358"/>
      <c r="FZ141" s="358"/>
      <c r="GA141" s="359"/>
      <c r="GB141" s="339"/>
      <c r="GC141" s="360"/>
      <c r="GD141" s="361"/>
      <c r="GE141" s="362"/>
      <c r="GF141" s="338"/>
      <c r="GG141" s="335">
        <f t="shared" ref="GG141:GG144" si="1394">IFERROR(IF(EXACT(VLOOKUP(FZ141,OFERTA_0,1,FALSE),FZ141),1,0),0)</f>
        <v>0</v>
      </c>
      <c r="GH141" s="108">
        <f>IFERROR(IF(EXACT(VLOOKUP(FZ141,OFERTA_0,2,FALSE),GA141),1,0),0)</f>
        <v>0</v>
      </c>
      <c r="GI141" s="108">
        <f>IFERROR(IF(EXACT(VLOOKUP(FZ141,OFERTA_0,3,FALSE),GB141),1,0),0)</f>
        <v>0</v>
      </c>
      <c r="GJ141" s="108">
        <f>IFERROR(IF(EXACT(VLOOKUP(FZ141,OFERTA_0,4,FALSE),GC141),1,0),0)</f>
        <v>0</v>
      </c>
      <c r="GK141" s="108">
        <f t="shared" ref="GK141:GL144" si="1395">IFERROR(IF(GD141&lt;=0,0,1),0)</f>
        <v>0</v>
      </c>
      <c r="GL141" s="108">
        <f t="shared" si="1395"/>
        <v>0</v>
      </c>
      <c r="GM141" s="108">
        <f t="shared" ref="GM141:GM144" si="1396">PRODUCT(GG141:GL141)</f>
        <v>0</v>
      </c>
      <c r="GN141" s="109">
        <f t="shared" ref="GN141:GN144" si="1397">ROUND(GE141,0)</f>
        <v>0</v>
      </c>
      <c r="GO141" s="110">
        <f t="shared" ref="GO141:GO144" si="1398">GE141-GN141</f>
        <v>0</v>
      </c>
      <c r="GR141" s="358"/>
      <c r="GS141" s="358"/>
      <c r="GT141" s="359"/>
      <c r="GU141" s="339"/>
      <c r="GV141" s="360"/>
      <c r="GW141" s="361"/>
      <c r="GX141" s="362"/>
      <c r="GY141" s="338"/>
      <c r="GZ141" s="335">
        <f t="shared" ref="GZ141:GZ144" si="1399">IFERROR(IF(EXACT(VLOOKUP(GS141,OFERTA_0,1,FALSE),GS141),1,0),0)</f>
        <v>0</v>
      </c>
      <c r="HA141" s="108">
        <f>IFERROR(IF(EXACT(VLOOKUP(GS141,OFERTA_0,2,FALSE),GT141),1,0),0)</f>
        <v>0</v>
      </c>
      <c r="HB141" s="108">
        <f>IFERROR(IF(EXACT(VLOOKUP(GS141,OFERTA_0,3,FALSE),GU141),1,0),0)</f>
        <v>0</v>
      </c>
      <c r="HC141" s="108">
        <f>IFERROR(IF(EXACT(VLOOKUP(GS141,OFERTA_0,4,FALSE),GV141),1,0),0)</f>
        <v>0</v>
      </c>
      <c r="HD141" s="108">
        <f t="shared" ref="HD141:HE144" si="1400">IFERROR(IF(GW141&lt;=0,0,1),0)</f>
        <v>0</v>
      </c>
      <c r="HE141" s="108">
        <f t="shared" si="1400"/>
        <v>0</v>
      </c>
      <c r="HF141" s="108">
        <f t="shared" ref="HF141:HF144" si="1401">PRODUCT(GZ141:HE141)</f>
        <v>0</v>
      </c>
      <c r="HG141" s="109">
        <f t="shared" ref="HG141:HG144" si="1402">ROUND(GX141,0)</f>
        <v>0</v>
      </c>
      <c r="HH141" s="110">
        <f t="shared" ref="HH141:HH144" si="1403">GX141-HG141</f>
        <v>0</v>
      </c>
      <c r="HK141" s="358"/>
      <c r="HL141" s="358"/>
      <c r="HM141" s="359"/>
      <c r="HN141" s="339"/>
      <c r="HO141" s="360"/>
      <c r="HP141" s="361"/>
      <c r="HQ141" s="362"/>
      <c r="HR141" s="338"/>
      <c r="HS141" s="335">
        <f t="shared" ref="HS141:HS144" si="1404">IFERROR(IF(EXACT(VLOOKUP(HL141,OFERTA_0,1,FALSE),HL141),1,0),0)</f>
        <v>0</v>
      </c>
      <c r="HT141" s="108">
        <f>IFERROR(IF(EXACT(VLOOKUP(HL141,OFERTA_0,2,FALSE),HM141),1,0),0)</f>
        <v>0</v>
      </c>
      <c r="HU141" s="108">
        <f>IFERROR(IF(EXACT(VLOOKUP(HL141,OFERTA_0,3,FALSE),HN141),1,0),0)</f>
        <v>0</v>
      </c>
      <c r="HV141" s="108">
        <f>IFERROR(IF(EXACT(VLOOKUP(HL141,OFERTA_0,4,FALSE),HO141),1,0),0)</f>
        <v>0</v>
      </c>
      <c r="HW141" s="108">
        <f t="shared" ref="HW141:HX144" si="1405">IFERROR(IF(HP141&lt;=0,0,1),0)</f>
        <v>0</v>
      </c>
      <c r="HX141" s="108">
        <f t="shared" si="1405"/>
        <v>0</v>
      </c>
      <c r="HY141" s="108">
        <f t="shared" ref="HY141:HY144" si="1406">PRODUCT(HS141:HX141)</f>
        <v>0</v>
      </c>
      <c r="HZ141" s="109">
        <f t="shared" ref="HZ141:HZ144" si="1407">ROUND(HQ141,0)</f>
        <v>0</v>
      </c>
      <c r="IA141" s="110">
        <f t="shared" ref="IA141:IA144" si="1408">HQ141-HZ141</f>
        <v>0</v>
      </c>
      <c r="ID141" s="358"/>
      <c r="IE141" s="358"/>
      <c r="IF141" s="359"/>
      <c r="IG141" s="339"/>
      <c r="IH141" s="360"/>
      <c r="II141" s="361"/>
      <c r="IJ141" s="362"/>
      <c r="IK141" s="338"/>
      <c r="IL141" s="335">
        <f t="shared" ref="IL141:IL144" si="1409">IFERROR(IF(EXACT(VLOOKUP(IE141,OFERTA_0,1,FALSE),IE141),1,0),0)</f>
        <v>0</v>
      </c>
      <c r="IM141" s="108">
        <f>IFERROR(IF(EXACT(VLOOKUP(IE141,OFERTA_0,2,FALSE),IF141),1,0),0)</f>
        <v>0</v>
      </c>
      <c r="IN141" s="108">
        <f>IFERROR(IF(EXACT(VLOOKUP(IE141,OFERTA_0,3,FALSE),IG141),1,0),0)</f>
        <v>0</v>
      </c>
      <c r="IO141" s="108">
        <f>IFERROR(IF(EXACT(VLOOKUP(IE141,OFERTA_0,4,FALSE),IH141),1,0),0)</f>
        <v>0</v>
      </c>
      <c r="IP141" s="108">
        <f t="shared" ref="IP141:IQ144" si="1410">IFERROR(IF(II141&lt;=0,0,1),0)</f>
        <v>0</v>
      </c>
      <c r="IQ141" s="108">
        <f t="shared" si="1410"/>
        <v>0</v>
      </c>
      <c r="IR141" s="108">
        <f t="shared" ref="IR141:IR144" si="1411">PRODUCT(IL141:IQ141)</f>
        <v>0</v>
      </c>
      <c r="IS141" s="109">
        <f t="shared" ref="IS141:IS144" si="1412">ROUND(IJ141,0)</f>
        <v>0</v>
      </c>
      <c r="IT141" s="110">
        <f t="shared" ref="IT141:IT144" si="1413">IJ141-IS141</f>
        <v>0</v>
      </c>
      <c r="IV141" s="358"/>
      <c r="IW141" s="358"/>
      <c r="IX141" s="359"/>
      <c r="IY141" s="339"/>
      <c r="IZ141" s="360"/>
      <c r="JA141" s="361"/>
      <c r="JB141" s="362"/>
      <c r="JC141" s="338"/>
      <c r="JD141" s="338"/>
      <c r="JE141" s="335">
        <f t="shared" ref="JE141:JE144" si="1414">IFERROR(IF(EXACT(VLOOKUP(IX141,OFERTA_0,1,FALSE),IX141),1,0),0)</f>
        <v>0</v>
      </c>
      <c r="JF141" s="108">
        <f>IFERROR(IF(EXACT(VLOOKUP(IX141,OFERTA_0,2,FALSE),IY141),1,0),0)</f>
        <v>0</v>
      </c>
      <c r="JG141" s="108">
        <f>IFERROR(IF(EXACT(VLOOKUP(IX141,OFERTA_0,3,FALSE),IZ141),1,0),0)</f>
        <v>0</v>
      </c>
      <c r="JH141" s="108">
        <f>IFERROR(IF(EXACT(VLOOKUP(IX141,OFERTA_0,4,FALSE),JA141),1,0),0)</f>
        <v>0</v>
      </c>
      <c r="JI141" s="108">
        <f t="shared" ref="JI141:JJ144" si="1415">IFERROR(IF(JB141&lt;=0,0,1),0)</f>
        <v>0</v>
      </c>
      <c r="JJ141" s="108">
        <f t="shared" si="1415"/>
        <v>0</v>
      </c>
      <c r="JK141" s="108">
        <f t="shared" ref="JK141:JK144" si="1416">PRODUCT(JE141:JJ141)</f>
        <v>0</v>
      </c>
      <c r="JL141" s="109">
        <f t="shared" ref="JL141:JL144" si="1417">ROUND(JC141,0)</f>
        <v>0</v>
      </c>
      <c r="JM141" s="110">
        <f t="shared" ref="JM141:JM144" si="1418">JC141-JL141</f>
        <v>0</v>
      </c>
    </row>
    <row r="142" spans="2:273" hidden="1" x14ac:dyDescent="0.25">
      <c r="B142" s="358"/>
      <c r="C142" s="358"/>
      <c r="D142" s="359"/>
      <c r="E142" s="339"/>
      <c r="F142" s="439"/>
      <c r="G142" s="361"/>
      <c r="H142" s="361"/>
      <c r="I142" s="361"/>
      <c r="J142" s="362"/>
      <c r="K142" s="338"/>
      <c r="N142" s="358"/>
      <c r="O142" s="358"/>
      <c r="P142" s="359"/>
      <c r="Q142" s="339"/>
      <c r="R142" s="439"/>
      <c r="S142" s="361"/>
      <c r="T142" s="361"/>
      <c r="U142" s="361"/>
      <c r="V142" s="362"/>
      <c r="W142" s="338"/>
      <c r="X142" s="335">
        <f t="shared" si="1354"/>
        <v>0</v>
      </c>
      <c r="Y142" s="335"/>
      <c r="Z142" s="335"/>
      <c r="AA142" s="108">
        <f>IFERROR(IF(EXACT(VLOOKUP(O142,OFERTA_0,2,FALSE),P142),1,0),0)</f>
        <v>0</v>
      </c>
      <c r="AB142" s="108"/>
      <c r="AC142" s="108">
        <f>IFERROR(IF(EXACT(VLOOKUP(O142,OFERTA_0,3,FALSE),Q142),1,0),0)</f>
        <v>0</v>
      </c>
      <c r="AD142" s="108">
        <f>IFERROR(IF(EXACT(VLOOKUP(O142,OFERTA_0,4,FALSE),R142),1,0),0)</f>
        <v>0</v>
      </c>
      <c r="AE142" s="108">
        <f>IFERROR(IF(S142&lt;=0,0,1),0)</f>
        <v>0</v>
      </c>
      <c r="AF142" s="108">
        <f t="shared" si="1355"/>
        <v>0</v>
      </c>
      <c r="AG142" s="108">
        <f t="shared" si="1356"/>
        <v>0</v>
      </c>
      <c r="AH142" s="109">
        <f t="shared" si="1357"/>
        <v>0</v>
      </c>
      <c r="AI142" s="110">
        <f t="shared" si="1358"/>
        <v>0</v>
      </c>
      <c r="AL142" s="358"/>
      <c r="AM142" s="358"/>
      <c r="AN142" s="359"/>
      <c r="AO142" s="339"/>
      <c r="AP142" s="439"/>
      <c r="AQ142" s="361"/>
      <c r="AR142" s="361"/>
      <c r="AS142" s="361"/>
      <c r="AT142" s="362"/>
      <c r="AU142" s="338"/>
      <c r="AV142" s="335">
        <f t="shared" si="1359"/>
        <v>0</v>
      </c>
      <c r="AW142" s="335"/>
      <c r="AX142" s="335"/>
      <c r="AY142" s="335"/>
      <c r="AZ142" s="108">
        <f>IFERROR(IF(EXACT(VLOOKUP(AM142,OFERTA_0,2,FALSE),AN142),1,0),0)</f>
        <v>0</v>
      </c>
      <c r="BA142" s="108">
        <f>IFERROR(IF(EXACT(VLOOKUP(AM142,OFERTA_0,3,FALSE),AO142),1,0),0)</f>
        <v>0</v>
      </c>
      <c r="BB142" s="108">
        <f>IFERROR(IF(EXACT(VLOOKUP(AM142,OFERTA_0,4,FALSE),AP142),1,0),0)</f>
        <v>0</v>
      </c>
      <c r="BC142" s="108">
        <f>IFERROR(IF(AQ142&lt;=0,0,1),0)</f>
        <v>0</v>
      </c>
      <c r="BD142" s="108">
        <f t="shared" si="1360"/>
        <v>0</v>
      </c>
      <c r="BE142" s="108">
        <f t="shared" si="1361"/>
        <v>0</v>
      </c>
      <c r="BF142" s="109">
        <f t="shared" si="1362"/>
        <v>0</v>
      </c>
      <c r="BG142" s="110">
        <f t="shared" si="1363"/>
        <v>0</v>
      </c>
      <c r="BJ142" s="358"/>
      <c r="BK142" s="358"/>
      <c r="BL142" s="359"/>
      <c r="BM142" s="339"/>
      <c r="BN142" s="439"/>
      <c r="BO142" s="368"/>
      <c r="BP142" s="368"/>
      <c r="BQ142" s="368"/>
      <c r="BR142" s="369"/>
      <c r="BS142" s="338"/>
      <c r="BT142" s="335">
        <f t="shared" si="1364"/>
        <v>0</v>
      </c>
      <c r="BU142" s="335"/>
      <c r="BV142" s="335"/>
      <c r="BW142" s="335"/>
      <c r="BX142" s="108">
        <f>IFERROR(IF(EXACT(VLOOKUP(BK142,OFERTA_0,2,FALSE),BL142),1,0),0)</f>
        <v>0</v>
      </c>
      <c r="BY142" s="108">
        <f>IFERROR(IF(EXACT(VLOOKUP(BK142,OFERTA_0,3,FALSE),BM142),1,0),0)</f>
        <v>0</v>
      </c>
      <c r="BZ142" s="108">
        <f>IFERROR(IF(EXACT(VLOOKUP(BK142,OFERTA_0,4,FALSE),BN142),1,0),0)</f>
        <v>0</v>
      </c>
      <c r="CA142" s="108">
        <f>IFERROR(IF(BO142&lt;=0,0,1),0)</f>
        <v>0</v>
      </c>
      <c r="CB142" s="108">
        <f t="shared" si="1365"/>
        <v>0</v>
      </c>
      <c r="CC142" s="108">
        <f t="shared" si="1366"/>
        <v>0</v>
      </c>
      <c r="CD142" s="109">
        <f t="shared" si="1367"/>
        <v>0</v>
      </c>
      <c r="CE142" s="110">
        <f t="shared" si="1368"/>
        <v>0</v>
      </c>
      <c r="CH142" s="358"/>
      <c r="CI142" s="358"/>
      <c r="CJ142" s="359"/>
      <c r="CK142" s="339"/>
      <c r="CL142" s="360"/>
      <c r="CM142" s="361"/>
      <c r="CN142" s="362"/>
      <c r="CO142" s="338"/>
      <c r="CP142" s="335">
        <f t="shared" si="1369"/>
        <v>0</v>
      </c>
      <c r="CQ142" s="108">
        <f>IFERROR(IF(EXACT(VLOOKUP(CI142,OFERTA_0,2,FALSE),CJ142),1,0),0)</f>
        <v>0</v>
      </c>
      <c r="CR142" s="108">
        <f>IFERROR(IF(EXACT(VLOOKUP(CI142,OFERTA_0,3,FALSE),CK142),1,0),0)</f>
        <v>0</v>
      </c>
      <c r="CS142" s="108">
        <f>IFERROR(IF(EXACT(VLOOKUP(CI142,OFERTA_0,4,FALSE),CL142),1,0),0)</f>
        <v>0</v>
      </c>
      <c r="CT142" s="108">
        <f t="shared" si="1370"/>
        <v>0</v>
      </c>
      <c r="CU142" s="108">
        <f t="shared" si="1370"/>
        <v>0</v>
      </c>
      <c r="CV142" s="108">
        <f t="shared" si="1371"/>
        <v>0</v>
      </c>
      <c r="CW142" s="109">
        <f t="shared" si="1372"/>
        <v>0</v>
      </c>
      <c r="CX142" s="110">
        <f t="shared" si="1373"/>
        <v>0</v>
      </c>
      <c r="DA142" s="358"/>
      <c r="DB142" s="358"/>
      <c r="DC142" s="359"/>
      <c r="DD142" s="339"/>
      <c r="DE142" s="360"/>
      <c r="DF142" s="361"/>
      <c r="DG142" s="362"/>
      <c r="DH142" s="366"/>
      <c r="DI142" s="335">
        <f t="shared" si="1374"/>
        <v>0</v>
      </c>
      <c r="DJ142" s="108">
        <f>IFERROR(IF(EXACT(VLOOKUP(DB142,OFERTA_0,2,FALSE),DC142),1,0),0)</f>
        <v>0</v>
      </c>
      <c r="DK142" s="108">
        <f>IFERROR(IF(EXACT(VLOOKUP(DB142,OFERTA_0,3,FALSE),DD142),1,0),0)</f>
        <v>0</v>
      </c>
      <c r="DL142" s="108">
        <f>IFERROR(IF(EXACT(VLOOKUP(DB142,OFERTA_0,4,FALSE),DE142),1,0),0)</f>
        <v>0</v>
      </c>
      <c r="DM142" s="108">
        <f t="shared" si="1375"/>
        <v>0</v>
      </c>
      <c r="DN142" s="108">
        <f t="shared" si="1375"/>
        <v>0</v>
      </c>
      <c r="DO142" s="108">
        <f t="shared" si="1376"/>
        <v>0</v>
      </c>
      <c r="DP142" s="109">
        <f t="shared" si="1377"/>
        <v>0</v>
      </c>
      <c r="DQ142" s="110">
        <f t="shared" si="1378"/>
        <v>0</v>
      </c>
      <c r="DT142" s="358"/>
      <c r="DU142" s="358"/>
      <c r="DV142" s="359"/>
      <c r="DW142" s="339"/>
      <c r="DX142" s="360"/>
      <c r="DY142" s="361"/>
      <c r="DZ142" s="362"/>
      <c r="EA142" s="338"/>
      <c r="EB142" s="335">
        <f t="shared" si="1379"/>
        <v>0</v>
      </c>
      <c r="EC142" s="108">
        <f>IFERROR(IF(EXACT(VLOOKUP(DU142,OFERTA_0,2,FALSE),DV142),1,0),0)</f>
        <v>0</v>
      </c>
      <c r="ED142" s="108">
        <f>IFERROR(IF(EXACT(VLOOKUP(DU142,OFERTA_0,3,FALSE),DW142),1,0),0)</f>
        <v>0</v>
      </c>
      <c r="EE142" s="108">
        <f>IFERROR(IF(EXACT(VLOOKUP(DU142,OFERTA_0,4,FALSE),DX142),1,0),0)</f>
        <v>0</v>
      </c>
      <c r="EF142" s="108">
        <f t="shared" si="1380"/>
        <v>0</v>
      </c>
      <c r="EG142" s="108">
        <f t="shared" si="1380"/>
        <v>0</v>
      </c>
      <c r="EH142" s="108">
        <f t="shared" si="1381"/>
        <v>0</v>
      </c>
      <c r="EI142" s="109">
        <f t="shared" si="1382"/>
        <v>0</v>
      </c>
      <c r="EJ142" s="110">
        <f t="shared" si="1383"/>
        <v>0</v>
      </c>
      <c r="EM142" s="358"/>
      <c r="EN142" s="358"/>
      <c r="EO142" s="359"/>
      <c r="EP142" s="339"/>
      <c r="EQ142" s="360"/>
      <c r="ER142" s="361"/>
      <c r="ES142" s="362"/>
      <c r="ET142" s="338"/>
      <c r="EU142" s="335">
        <f t="shared" si="1384"/>
        <v>0</v>
      </c>
      <c r="EV142" s="108">
        <f>IFERROR(IF(EXACT(VLOOKUP(EN142,OFERTA_0,2,FALSE),EO142),1,0),0)</f>
        <v>0</v>
      </c>
      <c r="EW142" s="108">
        <f>IFERROR(IF(EXACT(VLOOKUP(EN142,OFERTA_0,3,FALSE),EP142),1,0),0)</f>
        <v>0</v>
      </c>
      <c r="EX142" s="108">
        <f>IFERROR(IF(EXACT(VLOOKUP(EN142,OFERTA_0,4,FALSE),EQ142),1,0),0)</f>
        <v>0</v>
      </c>
      <c r="EY142" s="108">
        <f t="shared" si="1385"/>
        <v>0</v>
      </c>
      <c r="EZ142" s="108">
        <f t="shared" si="1385"/>
        <v>0</v>
      </c>
      <c r="FA142" s="108">
        <f t="shared" si="1386"/>
        <v>0</v>
      </c>
      <c r="FB142" s="109">
        <f t="shared" si="1387"/>
        <v>0</v>
      </c>
      <c r="FC142" s="110">
        <f t="shared" si="1388"/>
        <v>0</v>
      </c>
      <c r="FF142" s="358"/>
      <c r="FG142" s="358"/>
      <c r="FH142" s="359"/>
      <c r="FI142" s="339"/>
      <c r="FJ142" s="360"/>
      <c r="FK142" s="361"/>
      <c r="FL142" s="362"/>
      <c r="FM142" s="338"/>
      <c r="FN142" s="335">
        <f t="shared" si="1389"/>
        <v>0</v>
      </c>
      <c r="FO142" s="108">
        <f>IFERROR(IF(EXACT(VLOOKUP(FG142,OFERTA_0,2,FALSE),FH142),1,0),0)</f>
        <v>0</v>
      </c>
      <c r="FP142" s="108">
        <f>IFERROR(IF(EXACT(VLOOKUP(FG142,OFERTA_0,3,FALSE),FI142),1,0),0)</f>
        <v>0</v>
      </c>
      <c r="FQ142" s="108">
        <f>IFERROR(IF(EXACT(VLOOKUP(FG142,OFERTA_0,4,FALSE),FJ142),1,0),0)</f>
        <v>0</v>
      </c>
      <c r="FR142" s="108">
        <f t="shared" si="1390"/>
        <v>0</v>
      </c>
      <c r="FS142" s="108">
        <f t="shared" si="1390"/>
        <v>0</v>
      </c>
      <c r="FT142" s="108">
        <f t="shared" si="1391"/>
        <v>0</v>
      </c>
      <c r="FU142" s="109">
        <f t="shared" si="1392"/>
        <v>0</v>
      </c>
      <c r="FV142" s="110">
        <f t="shared" si="1393"/>
        <v>0</v>
      </c>
      <c r="FY142" s="358"/>
      <c r="FZ142" s="358"/>
      <c r="GA142" s="359"/>
      <c r="GB142" s="339"/>
      <c r="GC142" s="360"/>
      <c r="GD142" s="361"/>
      <c r="GE142" s="362"/>
      <c r="GF142" s="338"/>
      <c r="GG142" s="335">
        <f t="shared" si="1394"/>
        <v>0</v>
      </c>
      <c r="GH142" s="108">
        <f>IFERROR(IF(EXACT(VLOOKUP(FZ142,OFERTA_0,2,FALSE),GA142),1,0),0)</f>
        <v>0</v>
      </c>
      <c r="GI142" s="108">
        <f>IFERROR(IF(EXACT(VLOOKUP(FZ142,OFERTA_0,3,FALSE),GB142),1,0),0)</f>
        <v>0</v>
      </c>
      <c r="GJ142" s="108">
        <f>IFERROR(IF(EXACT(VLOOKUP(FZ142,OFERTA_0,4,FALSE),GC142),1,0),0)</f>
        <v>0</v>
      </c>
      <c r="GK142" s="108">
        <f t="shared" si="1395"/>
        <v>0</v>
      </c>
      <c r="GL142" s="108">
        <f t="shared" si="1395"/>
        <v>0</v>
      </c>
      <c r="GM142" s="108">
        <f t="shared" si="1396"/>
        <v>0</v>
      </c>
      <c r="GN142" s="109">
        <f t="shared" si="1397"/>
        <v>0</v>
      </c>
      <c r="GO142" s="110">
        <f t="shared" si="1398"/>
        <v>0</v>
      </c>
      <c r="GR142" s="358"/>
      <c r="GS142" s="358"/>
      <c r="GT142" s="359"/>
      <c r="GU142" s="339"/>
      <c r="GV142" s="360"/>
      <c r="GW142" s="361"/>
      <c r="GX142" s="362"/>
      <c r="GY142" s="338"/>
      <c r="GZ142" s="335">
        <f t="shared" si="1399"/>
        <v>0</v>
      </c>
      <c r="HA142" s="108">
        <f>IFERROR(IF(EXACT(VLOOKUP(GS142,OFERTA_0,2,FALSE),GT142),1,0),0)</f>
        <v>0</v>
      </c>
      <c r="HB142" s="108">
        <f>IFERROR(IF(EXACT(VLOOKUP(GS142,OFERTA_0,3,FALSE),GU142),1,0),0)</f>
        <v>0</v>
      </c>
      <c r="HC142" s="108">
        <f>IFERROR(IF(EXACT(VLOOKUP(GS142,OFERTA_0,4,FALSE),GV142),1,0),0)</f>
        <v>0</v>
      </c>
      <c r="HD142" s="108">
        <f t="shared" si="1400"/>
        <v>0</v>
      </c>
      <c r="HE142" s="108">
        <f t="shared" si="1400"/>
        <v>0</v>
      </c>
      <c r="HF142" s="108">
        <f t="shared" si="1401"/>
        <v>0</v>
      </c>
      <c r="HG142" s="109">
        <f t="shared" si="1402"/>
        <v>0</v>
      </c>
      <c r="HH142" s="110">
        <f t="shared" si="1403"/>
        <v>0</v>
      </c>
      <c r="HK142" s="358"/>
      <c r="HL142" s="358"/>
      <c r="HM142" s="359"/>
      <c r="HN142" s="339"/>
      <c r="HO142" s="360"/>
      <c r="HP142" s="361"/>
      <c r="HQ142" s="362"/>
      <c r="HR142" s="338"/>
      <c r="HS142" s="335">
        <f t="shared" si="1404"/>
        <v>0</v>
      </c>
      <c r="HT142" s="108">
        <f>IFERROR(IF(EXACT(VLOOKUP(HL142,OFERTA_0,2,FALSE),HM142),1,0),0)</f>
        <v>0</v>
      </c>
      <c r="HU142" s="108">
        <f>IFERROR(IF(EXACT(VLOOKUP(HL142,OFERTA_0,3,FALSE),HN142),1,0),0)</f>
        <v>0</v>
      </c>
      <c r="HV142" s="108">
        <f>IFERROR(IF(EXACT(VLOOKUP(HL142,OFERTA_0,4,FALSE),HO142),1,0),0)</f>
        <v>0</v>
      </c>
      <c r="HW142" s="108">
        <f t="shared" si="1405"/>
        <v>0</v>
      </c>
      <c r="HX142" s="108">
        <f t="shared" si="1405"/>
        <v>0</v>
      </c>
      <c r="HY142" s="108">
        <f t="shared" si="1406"/>
        <v>0</v>
      </c>
      <c r="HZ142" s="109">
        <f t="shared" si="1407"/>
        <v>0</v>
      </c>
      <c r="IA142" s="110">
        <f t="shared" si="1408"/>
        <v>0</v>
      </c>
      <c r="ID142" s="358"/>
      <c r="IE142" s="358"/>
      <c r="IF142" s="359"/>
      <c r="IG142" s="339"/>
      <c r="IH142" s="360"/>
      <c r="II142" s="361"/>
      <c r="IJ142" s="362"/>
      <c r="IK142" s="338"/>
      <c r="IL142" s="335">
        <f t="shared" si="1409"/>
        <v>0</v>
      </c>
      <c r="IM142" s="108">
        <f>IFERROR(IF(EXACT(VLOOKUP(IE142,OFERTA_0,2,FALSE),IF142),1,0),0)</f>
        <v>0</v>
      </c>
      <c r="IN142" s="108">
        <f>IFERROR(IF(EXACT(VLOOKUP(IE142,OFERTA_0,3,FALSE),IG142),1,0),0)</f>
        <v>0</v>
      </c>
      <c r="IO142" s="108">
        <f>IFERROR(IF(EXACT(VLOOKUP(IE142,OFERTA_0,4,FALSE),IH142),1,0),0)</f>
        <v>0</v>
      </c>
      <c r="IP142" s="108">
        <f t="shared" si="1410"/>
        <v>0</v>
      </c>
      <c r="IQ142" s="108">
        <f t="shared" si="1410"/>
        <v>0</v>
      </c>
      <c r="IR142" s="108">
        <f t="shared" si="1411"/>
        <v>0</v>
      </c>
      <c r="IS142" s="109">
        <f t="shared" si="1412"/>
        <v>0</v>
      </c>
      <c r="IT142" s="110">
        <f t="shared" si="1413"/>
        <v>0</v>
      </c>
      <c r="IV142" s="358"/>
      <c r="IW142" s="358"/>
      <c r="IX142" s="359"/>
      <c r="IY142" s="339"/>
      <c r="IZ142" s="360"/>
      <c r="JA142" s="361"/>
      <c r="JB142" s="362"/>
      <c r="JC142" s="338"/>
      <c r="JD142" s="338"/>
      <c r="JE142" s="335">
        <f t="shared" si="1414"/>
        <v>0</v>
      </c>
      <c r="JF142" s="108">
        <f>IFERROR(IF(EXACT(VLOOKUP(IX142,OFERTA_0,2,FALSE),IY142),1,0),0)</f>
        <v>0</v>
      </c>
      <c r="JG142" s="108">
        <f>IFERROR(IF(EXACT(VLOOKUP(IX142,OFERTA_0,3,FALSE),IZ142),1,0),0)</f>
        <v>0</v>
      </c>
      <c r="JH142" s="108">
        <f>IFERROR(IF(EXACT(VLOOKUP(IX142,OFERTA_0,4,FALSE),JA142),1,0),0)</f>
        <v>0</v>
      </c>
      <c r="JI142" s="108">
        <f t="shared" si="1415"/>
        <v>0</v>
      </c>
      <c r="JJ142" s="108">
        <f t="shared" si="1415"/>
        <v>0</v>
      </c>
      <c r="JK142" s="108">
        <f t="shared" si="1416"/>
        <v>0</v>
      </c>
      <c r="JL142" s="109">
        <f t="shared" si="1417"/>
        <v>0</v>
      </c>
      <c r="JM142" s="110">
        <f t="shared" si="1418"/>
        <v>0</v>
      </c>
    </row>
    <row r="143" spans="2:273" hidden="1" x14ac:dyDescent="0.25">
      <c r="B143" s="358"/>
      <c r="C143" s="358"/>
      <c r="D143" s="359"/>
      <c r="E143" s="339"/>
      <c r="F143" s="439"/>
      <c r="G143" s="361"/>
      <c r="H143" s="361"/>
      <c r="I143" s="361"/>
      <c r="J143" s="362"/>
      <c r="K143" s="338"/>
      <c r="N143" s="358"/>
      <c r="O143" s="358"/>
      <c r="P143" s="359"/>
      <c r="Q143" s="339"/>
      <c r="R143" s="439"/>
      <c r="S143" s="361"/>
      <c r="T143" s="361"/>
      <c r="U143" s="361"/>
      <c r="V143" s="362"/>
      <c r="W143" s="338"/>
      <c r="X143" s="335">
        <f t="shared" si="1354"/>
        <v>0</v>
      </c>
      <c r="Y143" s="335"/>
      <c r="Z143" s="335"/>
      <c r="AA143" s="108">
        <v>1</v>
      </c>
      <c r="AB143" s="108"/>
      <c r="AC143" s="108">
        <f>IFERROR(IF(EXACT(VLOOKUP(O143,OFERTA_0,3,FALSE),Q143),1,0),0)</f>
        <v>0</v>
      </c>
      <c r="AD143" s="108">
        <f>IFERROR(IF(EXACT(VLOOKUP(O143,OFERTA_0,4,FALSE),R143),1,0),0)</f>
        <v>0</v>
      </c>
      <c r="AE143" s="108">
        <f>IFERROR(IF(S143&lt;=0,0,1),0)</f>
        <v>0</v>
      </c>
      <c r="AF143" s="108">
        <f t="shared" si="1355"/>
        <v>0</v>
      </c>
      <c r="AG143" s="108">
        <f t="shared" si="1356"/>
        <v>0</v>
      </c>
      <c r="AH143" s="109">
        <f t="shared" si="1357"/>
        <v>0</v>
      </c>
      <c r="AI143" s="110">
        <f t="shared" si="1358"/>
        <v>0</v>
      </c>
      <c r="AL143" s="358"/>
      <c r="AM143" s="358"/>
      <c r="AN143" s="359"/>
      <c r="AO143" s="339"/>
      <c r="AP143" s="439"/>
      <c r="AQ143" s="361"/>
      <c r="AR143" s="361"/>
      <c r="AS143" s="361"/>
      <c r="AT143" s="362"/>
      <c r="AU143" s="338"/>
      <c r="AV143" s="335">
        <f t="shared" si="1359"/>
        <v>0</v>
      </c>
      <c r="AW143" s="335"/>
      <c r="AX143" s="335"/>
      <c r="AY143" s="335"/>
      <c r="AZ143" s="108">
        <f>IFERROR(IF(EXACT(VLOOKUP(AM143,OFERTA_0,2,FALSE),AN143),1,0),0)</f>
        <v>0</v>
      </c>
      <c r="BA143" s="108">
        <f>IFERROR(IF(EXACT(VLOOKUP(AM143,OFERTA_0,3,FALSE),AO143),1,0),0)</f>
        <v>0</v>
      </c>
      <c r="BB143" s="108">
        <f>IFERROR(IF(EXACT(VLOOKUP(AM143,OFERTA_0,4,FALSE),AP143),1,0),0)</f>
        <v>0</v>
      </c>
      <c r="BC143" s="108">
        <f>IFERROR(IF(AQ143&lt;=0,0,1),0)</f>
        <v>0</v>
      </c>
      <c r="BD143" s="108">
        <f t="shared" si="1360"/>
        <v>0</v>
      </c>
      <c r="BE143" s="108">
        <f t="shared" si="1361"/>
        <v>0</v>
      </c>
      <c r="BF143" s="109">
        <f t="shared" si="1362"/>
        <v>0</v>
      </c>
      <c r="BG143" s="110">
        <f t="shared" si="1363"/>
        <v>0</v>
      </c>
      <c r="BJ143" s="358"/>
      <c r="BK143" s="358"/>
      <c r="BL143" s="359"/>
      <c r="BM143" s="339"/>
      <c r="BN143" s="439"/>
      <c r="BO143" s="368"/>
      <c r="BP143" s="368"/>
      <c r="BQ143" s="368"/>
      <c r="BR143" s="369"/>
      <c r="BS143" s="338"/>
      <c r="BT143" s="335">
        <f t="shared" si="1364"/>
        <v>0</v>
      </c>
      <c r="BU143" s="335"/>
      <c r="BV143" s="335"/>
      <c r="BW143" s="335"/>
      <c r="BX143" s="108">
        <f>IFERROR(IF(EXACT(VLOOKUP(BK143,OFERTA_0,2,FALSE),BL143),1,0),0)</f>
        <v>0</v>
      </c>
      <c r="BY143" s="108">
        <f>IFERROR(IF(EXACT(VLOOKUP(BK143,OFERTA_0,3,FALSE),BM143),1,0),0)</f>
        <v>0</v>
      </c>
      <c r="BZ143" s="108">
        <f>IFERROR(IF(EXACT(VLOOKUP(BK143,OFERTA_0,4,FALSE),BN143),1,0),0)</f>
        <v>0</v>
      </c>
      <c r="CA143" s="108">
        <f>IFERROR(IF(BO143&lt;=0,0,1),0)</f>
        <v>0</v>
      </c>
      <c r="CB143" s="108">
        <f t="shared" si="1365"/>
        <v>0</v>
      </c>
      <c r="CC143" s="108">
        <f t="shared" si="1366"/>
        <v>0</v>
      </c>
      <c r="CD143" s="109">
        <f t="shared" si="1367"/>
        <v>0</v>
      </c>
      <c r="CE143" s="110">
        <f t="shared" si="1368"/>
        <v>0</v>
      </c>
      <c r="CH143" s="358"/>
      <c r="CI143" s="358"/>
      <c r="CJ143" s="359"/>
      <c r="CK143" s="339"/>
      <c r="CL143" s="360"/>
      <c r="CM143" s="361"/>
      <c r="CN143" s="362"/>
      <c r="CO143" s="338"/>
      <c r="CP143" s="335">
        <f t="shared" si="1369"/>
        <v>0</v>
      </c>
      <c r="CQ143" s="108">
        <f>IFERROR(IF(EXACT(VLOOKUP(CI143,OFERTA_0,2,FALSE),CJ143),1,0),0)</f>
        <v>0</v>
      </c>
      <c r="CR143" s="108">
        <f>IFERROR(IF(EXACT(VLOOKUP(CI143,OFERTA_0,3,FALSE),CK143),1,0),0)</f>
        <v>0</v>
      </c>
      <c r="CS143" s="108">
        <f>IFERROR(IF(EXACT(VLOOKUP(CI143,OFERTA_0,4,FALSE),CL143),1,0),0)</f>
        <v>0</v>
      </c>
      <c r="CT143" s="108">
        <f t="shared" si="1370"/>
        <v>0</v>
      </c>
      <c r="CU143" s="108">
        <f t="shared" si="1370"/>
        <v>0</v>
      </c>
      <c r="CV143" s="108">
        <f t="shared" si="1371"/>
        <v>0</v>
      </c>
      <c r="CW143" s="109">
        <f t="shared" si="1372"/>
        <v>0</v>
      </c>
      <c r="CX143" s="110">
        <f t="shared" si="1373"/>
        <v>0</v>
      </c>
      <c r="DA143" s="358"/>
      <c r="DB143" s="358"/>
      <c r="DC143" s="359"/>
      <c r="DD143" s="339"/>
      <c r="DE143" s="360"/>
      <c r="DF143" s="361"/>
      <c r="DG143" s="362"/>
      <c r="DH143" s="366"/>
      <c r="DI143" s="335">
        <f t="shared" si="1374"/>
        <v>0</v>
      </c>
      <c r="DJ143" s="108">
        <f>IFERROR(IF(EXACT(VLOOKUP(DB143,OFERTA_0,2,FALSE),DC143),1,0),0)</f>
        <v>0</v>
      </c>
      <c r="DK143" s="108">
        <f>IFERROR(IF(EXACT(VLOOKUP(DB143,OFERTA_0,3,FALSE),DD143),1,0),0)</f>
        <v>0</v>
      </c>
      <c r="DL143" s="108">
        <f>IFERROR(IF(EXACT(VLOOKUP(DB143,OFERTA_0,4,FALSE),DE143),1,0),0)</f>
        <v>0</v>
      </c>
      <c r="DM143" s="108">
        <f t="shared" si="1375"/>
        <v>0</v>
      </c>
      <c r="DN143" s="108">
        <f t="shared" si="1375"/>
        <v>0</v>
      </c>
      <c r="DO143" s="108">
        <f t="shared" si="1376"/>
        <v>0</v>
      </c>
      <c r="DP143" s="109">
        <f t="shared" si="1377"/>
        <v>0</v>
      </c>
      <c r="DQ143" s="110">
        <f t="shared" si="1378"/>
        <v>0</v>
      </c>
      <c r="DT143" s="358"/>
      <c r="DU143" s="358"/>
      <c r="DV143" s="359"/>
      <c r="DW143" s="339"/>
      <c r="DX143" s="360"/>
      <c r="DY143" s="361"/>
      <c r="DZ143" s="362"/>
      <c r="EA143" s="338"/>
      <c r="EB143" s="335">
        <f t="shared" si="1379"/>
        <v>0</v>
      </c>
      <c r="EC143" s="108">
        <f>IFERROR(IF(EXACT(VLOOKUP(DU143,OFERTA_0,2,FALSE),DV143),1,0),0)</f>
        <v>0</v>
      </c>
      <c r="ED143" s="108">
        <f>IFERROR(IF(EXACT(VLOOKUP(DU143,OFERTA_0,3,FALSE),DW143),1,0),0)</f>
        <v>0</v>
      </c>
      <c r="EE143" s="108">
        <f>IFERROR(IF(EXACT(VLOOKUP(DU143,OFERTA_0,4,FALSE),DX143),1,0),0)</f>
        <v>0</v>
      </c>
      <c r="EF143" s="108">
        <f t="shared" si="1380"/>
        <v>0</v>
      </c>
      <c r="EG143" s="108">
        <f t="shared" si="1380"/>
        <v>0</v>
      </c>
      <c r="EH143" s="108">
        <f t="shared" si="1381"/>
        <v>0</v>
      </c>
      <c r="EI143" s="109">
        <f t="shared" si="1382"/>
        <v>0</v>
      </c>
      <c r="EJ143" s="110">
        <f t="shared" si="1383"/>
        <v>0</v>
      </c>
      <c r="EM143" s="358"/>
      <c r="EN143" s="358"/>
      <c r="EO143" s="359"/>
      <c r="EP143" s="339"/>
      <c r="EQ143" s="360"/>
      <c r="ER143" s="361"/>
      <c r="ES143" s="362"/>
      <c r="ET143" s="338"/>
      <c r="EU143" s="335">
        <f t="shared" si="1384"/>
        <v>0</v>
      </c>
      <c r="EV143" s="108">
        <f>IFERROR(IF(EXACT(VLOOKUP(EN143,OFERTA_0,2,FALSE),EO143),1,0),0)</f>
        <v>0</v>
      </c>
      <c r="EW143" s="108">
        <f>IFERROR(IF(EXACT(VLOOKUP(EN143,OFERTA_0,3,FALSE),EP143),1,0),0)</f>
        <v>0</v>
      </c>
      <c r="EX143" s="108">
        <f>IFERROR(IF(EXACT(VLOOKUP(EN143,OFERTA_0,4,FALSE),EQ143),1,0),0)</f>
        <v>0</v>
      </c>
      <c r="EY143" s="108">
        <f t="shared" si="1385"/>
        <v>0</v>
      </c>
      <c r="EZ143" s="108">
        <f t="shared" si="1385"/>
        <v>0</v>
      </c>
      <c r="FA143" s="108">
        <f t="shared" si="1386"/>
        <v>0</v>
      </c>
      <c r="FB143" s="109">
        <f t="shared" si="1387"/>
        <v>0</v>
      </c>
      <c r="FC143" s="110">
        <f t="shared" si="1388"/>
        <v>0</v>
      </c>
      <c r="FF143" s="358"/>
      <c r="FG143" s="358"/>
      <c r="FH143" s="359"/>
      <c r="FI143" s="339"/>
      <c r="FJ143" s="360"/>
      <c r="FK143" s="361"/>
      <c r="FL143" s="362"/>
      <c r="FM143" s="338"/>
      <c r="FN143" s="335">
        <f t="shared" si="1389"/>
        <v>0</v>
      </c>
      <c r="FO143" s="108">
        <f>IFERROR(IF(EXACT(VLOOKUP(FG143,OFERTA_0,2,FALSE),FH143),1,0),0)</f>
        <v>0</v>
      </c>
      <c r="FP143" s="108">
        <f>IFERROR(IF(EXACT(VLOOKUP(FG143,OFERTA_0,3,FALSE),FI143),1,0),0)</f>
        <v>0</v>
      </c>
      <c r="FQ143" s="108">
        <f>IFERROR(IF(EXACT(VLOOKUP(FG143,OFERTA_0,4,FALSE),FJ143),1,0),0)</f>
        <v>0</v>
      </c>
      <c r="FR143" s="108">
        <f t="shared" si="1390"/>
        <v>0</v>
      </c>
      <c r="FS143" s="108">
        <f t="shared" si="1390"/>
        <v>0</v>
      </c>
      <c r="FT143" s="108">
        <f t="shared" si="1391"/>
        <v>0</v>
      </c>
      <c r="FU143" s="109">
        <f t="shared" si="1392"/>
        <v>0</v>
      </c>
      <c r="FV143" s="110">
        <f t="shared" si="1393"/>
        <v>0</v>
      </c>
      <c r="FY143" s="358"/>
      <c r="FZ143" s="358"/>
      <c r="GA143" s="359"/>
      <c r="GB143" s="339"/>
      <c r="GC143" s="360"/>
      <c r="GD143" s="361"/>
      <c r="GE143" s="362"/>
      <c r="GF143" s="338"/>
      <c r="GG143" s="335">
        <f t="shared" si="1394"/>
        <v>0</v>
      </c>
      <c r="GH143" s="108">
        <f>IFERROR(IF(EXACT(VLOOKUP(FZ143,OFERTA_0,2,FALSE),GA143),1,0),0)</f>
        <v>0</v>
      </c>
      <c r="GI143" s="108">
        <f>IFERROR(IF(EXACT(VLOOKUP(FZ143,OFERTA_0,3,FALSE),GB143),1,0),0)</f>
        <v>0</v>
      </c>
      <c r="GJ143" s="108">
        <f>IFERROR(IF(EXACT(VLOOKUP(FZ143,OFERTA_0,4,FALSE),GC143),1,0),0)</f>
        <v>0</v>
      </c>
      <c r="GK143" s="108">
        <f t="shared" si="1395"/>
        <v>0</v>
      </c>
      <c r="GL143" s="108">
        <f t="shared" si="1395"/>
        <v>0</v>
      </c>
      <c r="GM143" s="108">
        <f t="shared" si="1396"/>
        <v>0</v>
      </c>
      <c r="GN143" s="109">
        <f t="shared" si="1397"/>
        <v>0</v>
      </c>
      <c r="GO143" s="110">
        <f t="shared" si="1398"/>
        <v>0</v>
      </c>
      <c r="GR143" s="358"/>
      <c r="GS143" s="358"/>
      <c r="GT143" s="359"/>
      <c r="GU143" s="339"/>
      <c r="GV143" s="360"/>
      <c r="GW143" s="361"/>
      <c r="GX143" s="362"/>
      <c r="GY143" s="338"/>
      <c r="GZ143" s="335">
        <f t="shared" si="1399"/>
        <v>0</v>
      </c>
      <c r="HA143" s="108">
        <f>IFERROR(IF(EXACT(VLOOKUP(GS143,OFERTA_0,2,FALSE),GT143),1,0),0)</f>
        <v>0</v>
      </c>
      <c r="HB143" s="108">
        <f>IFERROR(IF(EXACT(VLOOKUP(GS143,OFERTA_0,3,FALSE),GU143),1,0),0)</f>
        <v>0</v>
      </c>
      <c r="HC143" s="108">
        <f>IFERROR(IF(EXACT(VLOOKUP(GS143,OFERTA_0,4,FALSE),GV143),1,0),0)</f>
        <v>0</v>
      </c>
      <c r="HD143" s="108">
        <f t="shared" si="1400"/>
        <v>0</v>
      </c>
      <c r="HE143" s="108">
        <f t="shared" si="1400"/>
        <v>0</v>
      </c>
      <c r="HF143" s="108">
        <f t="shared" si="1401"/>
        <v>0</v>
      </c>
      <c r="HG143" s="109">
        <f t="shared" si="1402"/>
        <v>0</v>
      </c>
      <c r="HH143" s="110">
        <f t="shared" si="1403"/>
        <v>0</v>
      </c>
      <c r="HK143" s="358"/>
      <c r="HL143" s="358"/>
      <c r="HM143" s="359"/>
      <c r="HN143" s="339"/>
      <c r="HO143" s="360"/>
      <c r="HP143" s="361"/>
      <c r="HQ143" s="362"/>
      <c r="HR143" s="338"/>
      <c r="HS143" s="335">
        <f t="shared" si="1404"/>
        <v>0</v>
      </c>
      <c r="HT143" s="108">
        <f>IFERROR(IF(EXACT(VLOOKUP(HL143,OFERTA_0,2,FALSE),HM143),1,0),0)</f>
        <v>0</v>
      </c>
      <c r="HU143" s="108">
        <f>IFERROR(IF(EXACT(VLOOKUP(HL143,OFERTA_0,3,FALSE),HN143),1,0),0)</f>
        <v>0</v>
      </c>
      <c r="HV143" s="108">
        <f>IFERROR(IF(EXACT(VLOOKUP(HL143,OFERTA_0,4,FALSE),HO143),1,0),0)</f>
        <v>0</v>
      </c>
      <c r="HW143" s="108">
        <f t="shared" si="1405"/>
        <v>0</v>
      </c>
      <c r="HX143" s="108">
        <f t="shared" si="1405"/>
        <v>0</v>
      </c>
      <c r="HY143" s="108">
        <f t="shared" si="1406"/>
        <v>0</v>
      </c>
      <c r="HZ143" s="109">
        <f t="shared" si="1407"/>
        <v>0</v>
      </c>
      <c r="IA143" s="110">
        <f t="shared" si="1408"/>
        <v>0</v>
      </c>
      <c r="ID143" s="358"/>
      <c r="IE143" s="358"/>
      <c r="IF143" s="359"/>
      <c r="IG143" s="339"/>
      <c r="IH143" s="360"/>
      <c r="II143" s="361"/>
      <c r="IJ143" s="362"/>
      <c r="IK143" s="338"/>
      <c r="IL143" s="335">
        <f t="shared" si="1409"/>
        <v>0</v>
      </c>
      <c r="IM143" s="108">
        <f>IFERROR(IF(EXACT(VLOOKUP(IE143,OFERTA_0,2,FALSE),IF143),1,0),0)</f>
        <v>0</v>
      </c>
      <c r="IN143" s="108">
        <f>IFERROR(IF(EXACT(VLOOKUP(IE143,OFERTA_0,3,FALSE),IG143),1,0),0)</f>
        <v>0</v>
      </c>
      <c r="IO143" s="108">
        <f>IFERROR(IF(EXACT(VLOOKUP(IE143,OFERTA_0,4,FALSE),IH143),1,0),0)</f>
        <v>0</v>
      </c>
      <c r="IP143" s="108">
        <f t="shared" si="1410"/>
        <v>0</v>
      </c>
      <c r="IQ143" s="108">
        <f t="shared" si="1410"/>
        <v>0</v>
      </c>
      <c r="IR143" s="108">
        <f t="shared" si="1411"/>
        <v>0</v>
      </c>
      <c r="IS143" s="109">
        <f t="shared" si="1412"/>
        <v>0</v>
      </c>
      <c r="IT143" s="110">
        <f t="shared" si="1413"/>
        <v>0</v>
      </c>
      <c r="IV143" s="358"/>
      <c r="IW143" s="358"/>
      <c r="IX143" s="359"/>
      <c r="IY143" s="339"/>
      <c r="IZ143" s="360"/>
      <c r="JA143" s="361"/>
      <c r="JB143" s="362"/>
      <c r="JC143" s="338"/>
      <c r="JD143" s="338"/>
      <c r="JE143" s="335">
        <f t="shared" si="1414"/>
        <v>0</v>
      </c>
      <c r="JF143" s="108">
        <f>IFERROR(IF(EXACT(VLOOKUP(IX143,OFERTA_0,2,FALSE),IY143),1,0),0)</f>
        <v>0</v>
      </c>
      <c r="JG143" s="108">
        <f>IFERROR(IF(EXACT(VLOOKUP(IX143,OFERTA_0,3,FALSE),IZ143),1,0),0)</f>
        <v>0</v>
      </c>
      <c r="JH143" s="108">
        <f>IFERROR(IF(EXACT(VLOOKUP(IX143,OFERTA_0,4,FALSE),JA143),1,0),0)</f>
        <v>0</v>
      </c>
      <c r="JI143" s="108">
        <f t="shared" si="1415"/>
        <v>0</v>
      </c>
      <c r="JJ143" s="108">
        <f t="shared" si="1415"/>
        <v>0</v>
      </c>
      <c r="JK143" s="108">
        <f t="shared" si="1416"/>
        <v>0</v>
      </c>
      <c r="JL143" s="109">
        <f t="shared" si="1417"/>
        <v>0</v>
      </c>
      <c r="JM143" s="110">
        <f t="shared" si="1418"/>
        <v>0</v>
      </c>
    </row>
    <row r="144" spans="2:273" hidden="1" x14ac:dyDescent="0.25">
      <c r="B144" s="358"/>
      <c r="C144" s="358"/>
      <c r="D144" s="359"/>
      <c r="E144" s="339"/>
      <c r="F144" s="439"/>
      <c r="G144" s="361"/>
      <c r="H144" s="361"/>
      <c r="I144" s="361"/>
      <c r="J144" s="362"/>
      <c r="K144" s="338"/>
      <c r="N144" s="358"/>
      <c r="O144" s="358"/>
      <c r="P144" s="359"/>
      <c r="Q144" s="339"/>
      <c r="R144" s="439"/>
      <c r="S144" s="361"/>
      <c r="T144" s="361"/>
      <c r="U144" s="361"/>
      <c r="V144" s="362"/>
      <c r="W144" s="338"/>
      <c r="X144" s="335">
        <f t="shared" si="1354"/>
        <v>0</v>
      </c>
      <c r="Y144" s="335"/>
      <c r="Z144" s="335"/>
      <c r="AA144" s="108">
        <f>IFERROR(IF(EXACT(VLOOKUP(O144,OFERTA_0,2,FALSE),P144),1,0),0)</f>
        <v>0</v>
      </c>
      <c r="AB144" s="108"/>
      <c r="AC144" s="108">
        <f>IFERROR(IF(EXACT(VLOOKUP(O144,OFERTA_0,3,FALSE),Q144),1,0),0)</f>
        <v>0</v>
      </c>
      <c r="AD144" s="108">
        <f>IFERROR(IF(EXACT(VLOOKUP(O144,OFERTA_0,4,FALSE),R144),1,0),0)</f>
        <v>0</v>
      </c>
      <c r="AE144" s="108">
        <f>IFERROR(IF(S144&lt;=0,0,1),0)</f>
        <v>0</v>
      </c>
      <c r="AF144" s="108">
        <f t="shared" si="1355"/>
        <v>0</v>
      </c>
      <c r="AG144" s="108">
        <f t="shared" si="1356"/>
        <v>0</v>
      </c>
      <c r="AH144" s="109">
        <f t="shared" si="1357"/>
        <v>0</v>
      </c>
      <c r="AI144" s="110">
        <f t="shared" si="1358"/>
        <v>0</v>
      </c>
      <c r="AL144" s="358"/>
      <c r="AM144" s="358"/>
      <c r="AN144" s="359"/>
      <c r="AO144" s="339"/>
      <c r="AP144" s="439"/>
      <c r="AQ144" s="361"/>
      <c r="AR144" s="361"/>
      <c r="AS144" s="361"/>
      <c r="AT144" s="362"/>
      <c r="AU144" s="338"/>
      <c r="AV144" s="335">
        <f t="shared" si="1359"/>
        <v>0</v>
      </c>
      <c r="AW144" s="335"/>
      <c r="AX144" s="335"/>
      <c r="AY144" s="335"/>
      <c r="AZ144" s="108">
        <f>IFERROR(IF(EXACT(VLOOKUP(AM144,OFERTA_0,2,FALSE),AN144),1,0),0)</f>
        <v>0</v>
      </c>
      <c r="BA144" s="108">
        <f>IFERROR(IF(EXACT(VLOOKUP(AM144,OFERTA_0,3,FALSE),AO144),1,0),0)</f>
        <v>0</v>
      </c>
      <c r="BB144" s="108">
        <f>IFERROR(IF(EXACT(VLOOKUP(AM144,OFERTA_0,4,FALSE),AP144),1,0),0)</f>
        <v>0</v>
      </c>
      <c r="BC144" s="108">
        <f>IFERROR(IF(AQ144&lt;=0,0,1),0)</f>
        <v>0</v>
      </c>
      <c r="BD144" s="108">
        <f t="shared" si="1360"/>
        <v>0</v>
      </c>
      <c r="BE144" s="108">
        <f t="shared" si="1361"/>
        <v>0</v>
      </c>
      <c r="BF144" s="109">
        <f t="shared" si="1362"/>
        <v>0</v>
      </c>
      <c r="BG144" s="110">
        <f t="shared" si="1363"/>
        <v>0</v>
      </c>
      <c r="BJ144" s="358"/>
      <c r="BK144" s="358"/>
      <c r="BL144" s="359"/>
      <c r="BM144" s="339"/>
      <c r="BN144" s="439"/>
      <c r="BO144" s="368"/>
      <c r="BP144" s="368"/>
      <c r="BQ144" s="368"/>
      <c r="BR144" s="369"/>
      <c r="BS144" s="338"/>
      <c r="BT144" s="335">
        <f t="shared" si="1364"/>
        <v>0</v>
      </c>
      <c r="BU144" s="335"/>
      <c r="BV144" s="335"/>
      <c r="BW144" s="335"/>
      <c r="BX144" s="108">
        <f>IFERROR(IF(EXACT(VLOOKUP(BK144,OFERTA_0,2,FALSE),BL144),1,0),0)</f>
        <v>0</v>
      </c>
      <c r="BY144" s="108">
        <f>IFERROR(IF(EXACT(VLOOKUP(BK144,OFERTA_0,3,FALSE),BM144),1,0),0)</f>
        <v>0</v>
      </c>
      <c r="BZ144" s="108">
        <f>IFERROR(IF(EXACT(VLOOKUP(BK144,OFERTA_0,4,FALSE),BN144),1,0),0)</f>
        <v>0</v>
      </c>
      <c r="CA144" s="108">
        <f>IFERROR(IF(BO144&lt;=0,0,1),0)</f>
        <v>0</v>
      </c>
      <c r="CB144" s="108">
        <f t="shared" si="1365"/>
        <v>0</v>
      </c>
      <c r="CC144" s="108">
        <f t="shared" si="1366"/>
        <v>0</v>
      </c>
      <c r="CD144" s="109">
        <f t="shared" si="1367"/>
        <v>0</v>
      </c>
      <c r="CE144" s="110">
        <f t="shared" si="1368"/>
        <v>0</v>
      </c>
      <c r="CH144" s="358"/>
      <c r="CI144" s="358"/>
      <c r="CJ144" s="359"/>
      <c r="CK144" s="339"/>
      <c r="CL144" s="360"/>
      <c r="CM144" s="361"/>
      <c r="CN144" s="362"/>
      <c r="CO144" s="338"/>
      <c r="CP144" s="335">
        <f t="shared" si="1369"/>
        <v>0</v>
      </c>
      <c r="CQ144" s="108">
        <f>IFERROR(IF(EXACT(VLOOKUP(CI144,OFERTA_0,2,FALSE),CJ144),1,0),0)</f>
        <v>0</v>
      </c>
      <c r="CR144" s="108">
        <f>IFERROR(IF(EXACT(VLOOKUP(CI144,OFERTA_0,3,FALSE),CK144),1,0),0)</f>
        <v>0</v>
      </c>
      <c r="CS144" s="108">
        <f>IFERROR(IF(EXACT(VLOOKUP(CI144,OFERTA_0,4,FALSE),CL144),1,0),0)</f>
        <v>0</v>
      </c>
      <c r="CT144" s="108">
        <f t="shared" si="1370"/>
        <v>0</v>
      </c>
      <c r="CU144" s="108">
        <f t="shared" si="1370"/>
        <v>0</v>
      </c>
      <c r="CV144" s="108">
        <f t="shared" si="1371"/>
        <v>0</v>
      </c>
      <c r="CW144" s="109">
        <f t="shared" si="1372"/>
        <v>0</v>
      </c>
      <c r="CX144" s="110">
        <f t="shared" si="1373"/>
        <v>0</v>
      </c>
      <c r="DA144" s="358"/>
      <c r="DB144" s="358"/>
      <c r="DC144" s="359"/>
      <c r="DD144" s="339"/>
      <c r="DE144" s="360"/>
      <c r="DF144" s="361"/>
      <c r="DG144" s="362"/>
      <c r="DH144" s="366"/>
      <c r="DI144" s="335">
        <f t="shared" si="1374"/>
        <v>0</v>
      </c>
      <c r="DJ144" s="108">
        <f>IFERROR(IF(EXACT(VLOOKUP(DB144,OFERTA_0,2,FALSE),DC144),1,0),0)</f>
        <v>0</v>
      </c>
      <c r="DK144" s="108">
        <f>IFERROR(IF(EXACT(VLOOKUP(DB144,OFERTA_0,3,FALSE),DD144),1,0),0)</f>
        <v>0</v>
      </c>
      <c r="DL144" s="108">
        <f>IFERROR(IF(EXACT(VLOOKUP(DB144,OFERTA_0,4,FALSE),DE144),1,0),0)</f>
        <v>0</v>
      </c>
      <c r="DM144" s="108">
        <f t="shared" si="1375"/>
        <v>0</v>
      </c>
      <c r="DN144" s="108">
        <f t="shared" si="1375"/>
        <v>0</v>
      </c>
      <c r="DO144" s="108">
        <f t="shared" si="1376"/>
        <v>0</v>
      </c>
      <c r="DP144" s="109">
        <f t="shared" si="1377"/>
        <v>0</v>
      </c>
      <c r="DQ144" s="110">
        <f t="shared" si="1378"/>
        <v>0</v>
      </c>
      <c r="DT144" s="358"/>
      <c r="DU144" s="358"/>
      <c r="DV144" s="359"/>
      <c r="DW144" s="339"/>
      <c r="DX144" s="360"/>
      <c r="DY144" s="361"/>
      <c r="DZ144" s="362"/>
      <c r="EA144" s="338"/>
      <c r="EB144" s="335">
        <f t="shared" si="1379"/>
        <v>0</v>
      </c>
      <c r="EC144" s="108">
        <f>IFERROR(IF(EXACT(VLOOKUP(DU144,OFERTA_0,2,FALSE),DV144),1,0),0)</f>
        <v>0</v>
      </c>
      <c r="ED144" s="108">
        <f>IFERROR(IF(EXACT(VLOOKUP(DU144,OFERTA_0,3,FALSE),DW144),1,0),0)</f>
        <v>0</v>
      </c>
      <c r="EE144" s="108">
        <f>IFERROR(IF(EXACT(VLOOKUP(DU144,OFERTA_0,4,FALSE),DX144),1,0),0)</f>
        <v>0</v>
      </c>
      <c r="EF144" s="108">
        <f t="shared" si="1380"/>
        <v>0</v>
      </c>
      <c r="EG144" s="108">
        <f t="shared" si="1380"/>
        <v>0</v>
      </c>
      <c r="EH144" s="108">
        <f t="shared" si="1381"/>
        <v>0</v>
      </c>
      <c r="EI144" s="109">
        <f t="shared" si="1382"/>
        <v>0</v>
      </c>
      <c r="EJ144" s="110">
        <f t="shared" si="1383"/>
        <v>0</v>
      </c>
      <c r="EM144" s="358"/>
      <c r="EN144" s="358"/>
      <c r="EO144" s="359"/>
      <c r="EP144" s="339"/>
      <c r="EQ144" s="360"/>
      <c r="ER144" s="361"/>
      <c r="ES144" s="362"/>
      <c r="ET144" s="338"/>
      <c r="EU144" s="335">
        <f t="shared" si="1384"/>
        <v>0</v>
      </c>
      <c r="EV144" s="108">
        <f>IFERROR(IF(EXACT(VLOOKUP(EN144,OFERTA_0,2,FALSE),EO144),1,0),0)</f>
        <v>0</v>
      </c>
      <c r="EW144" s="108">
        <f>IFERROR(IF(EXACT(VLOOKUP(EN144,OFERTA_0,3,FALSE),EP144),1,0),0)</f>
        <v>0</v>
      </c>
      <c r="EX144" s="108">
        <f>IFERROR(IF(EXACT(VLOOKUP(EN144,OFERTA_0,4,FALSE),EQ144),1,0),0)</f>
        <v>0</v>
      </c>
      <c r="EY144" s="108">
        <f t="shared" si="1385"/>
        <v>0</v>
      </c>
      <c r="EZ144" s="108">
        <f t="shared" si="1385"/>
        <v>0</v>
      </c>
      <c r="FA144" s="108">
        <f t="shared" si="1386"/>
        <v>0</v>
      </c>
      <c r="FB144" s="109">
        <f t="shared" si="1387"/>
        <v>0</v>
      </c>
      <c r="FC144" s="110">
        <f t="shared" si="1388"/>
        <v>0</v>
      </c>
      <c r="FF144" s="358"/>
      <c r="FG144" s="358"/>
      <c r="FH144" s="359"/>
      <c r="FI144" s="339"/>
      <c r="FJ144" s="360"/>
      <c r="FK144" s="361"/>
      <c r="FL144" s="362"/>
      <c r="FM144" s="338"/>
      <c r="FN144" s="335">
        <f t="shared" si="1389"/>
        <v>0</v>
      </c>
      <c r="FO144" s="108">
        <f>IFERROR(IF(EXACT(VLOOKUP(FG144,OFERTA_0,2,FALSE),FH144),1,0),0)</f>
        <v>0</v>
      </c>
      <c r="FP144" s="108">
        <f>IFERROR(IF(EXACT(VLOOKUP(FG144,OFERTA_0,3,FALSE),FI144),1,0),0)</f>
        <v>0</v>
      </c>
      <c r="FQ144" s="108">
        <f>IFERROR(IF(EXACT(VLOOKUP(FG144,OFERTA_0,4,FALSE),FJ144),1,0),0)</f>
        <v>0</v>
      </c>
      <c r="FR144" s="108">
        <f t="shared" si="1390"/>
        <v>0</v>
      </c>
      <c r="FS144" s="108">
        <f t="shared" si="1390"/>
        <v>0</v>
      </c>
      <c r="FT144" s="108">
        <f t="shared" si="1391"/>
        <v>0</v>
      </c>
      <c r="FU144" s="109">
        <f t="shared" si="1392"/>
        <v>0</v>
      </c>
      <c r="FV144" s="110">
        <f t="shared" si="1393"/>
        <v>0</v>
      </c>
      <c r="FY144" s="358"/>
      <c r="FZ144" s="358"/>
      <c r="GA144" s="359"/>
      <c r="GB144" s="339"/>
      <c r="GC144" s="360"/>
      <c r="GD144" s="361"/>
      <c r="GE144" s="362"/>
      <c r="GF144" s="338"/>
      <c r="GG144" s="335">
        <f t="shared" si="1394"/>
        <v>0</v>
      </c>
      <c r="GH144" s="108">
        <f>IFERROR(IF(EXACT(VLOOKUP(FZ144,OFERTA_0,2,FALSE),GA144),1,0),0)</f>
        <v>0</v>
      </c>
      <c r="GI144" s="108">
        <f>IFERROR(IF(EXACT(VLOOKUP(FZ144,OFERTA_0,3,FALSE),GB144),1,0),0)</f>
        <v>0</v>
      </c>
      <c r="GJ144" s="108">
        <f>IFERROR(IF(EXACT(VLOOKUP(FZ144,OFERTA_0,4,FALSE),GC144),1,0),0)</f>
        <v>0</v>
      </c>
      <c r="GK144" s="108">
        <f t="shared" si="1395"/>
        <v>0</v>
      </c>
      <c r="GL144" s="108">
        <f t="shared" si="1395"/>
        <v>0</v>
      </c>
      <c r="GM144" s="108">
        <f t="shared" si="1396"/>
        <v>0</v>
      </c>
      <c r="GN144" s="109">
        <f t="shared" si="1397"/>
        <v>0</v>
      </c>
      <c r="GO144" s="110">
        <f t="shared" si="1398"/>
        <v>0</v>
      </c>
      <c r="GR144" s="358"/>
      <c r="GS144" s="358"/>
      <c r="GT144" s="359"/>
      <c r="GU144" s="339"/>
      <c r="GV144" s="360"/>
      <c r="GW144" s="361"/>
      <c r="GX144" s="362"/>
      <c r="GY144" s="338"/>
      <c r="GZ144" s="335">
        <f t="shared" si="1399"/>
        <v>0</v>
      </c>
      <c r="HA144" s="108">
        <f>IFERROR(IF(EXACT(VLOOKUP(GS144,OFERTA_0,2,FALSE),GT144),1,0),0)</f>
        <v>0</v>
      </c>
      <c r="HB144" s="108">
        <f>IFERROR(IF(EXACT(VLOOKUP(GS144,OFERTA_0,3,FALSE),GU144),1,0),0)</f>
        <v>0</v>
      </c>
      <c r="HC144" s="108">
        <f>IFERROR(IF(EXACT(VLOOKUP(GS144,OFERTA_0,4,FALSE),GV144),1,0),0)</f>
        <v>0</v>
      </c>
      <c r="HD144" s="108">
        <f t="shared" si="1400"/>
        <v>0</v>
      </c>
      <c r="HE144" s="108">
        <f t="shared" si="1400"/>
        <v>0</v>
      </c>
      <c r="HF144" s="108">
        <f t="shared" si="1401"/>
        <v>0</v>
      </c>
      <c r="HG144" s="109">
        <f t="shared" si="1402"/>
        <v>0</v>
      </c>
      <c r="HH144" s="110">
        <f t="shared" si="1403"/>
        <v>0</v>
      </c>
      <c r="HK144" s="358"/>
      <c r="HL144" s="358"/>
      <c r="HM144" s="359"/>
      <c r="HN144" s="339"/>
      <c r="HO144" s="360"/>
      <c r="HP144" s="361"/>
      <c r="HQ144" s="362"/>
      <c r="HR144" s="338"/>
      <c r="HS144" s="335">
        <f t="shared" si="1404"/>
        <v>0</v>
      </c>
      <c r="HT144" s="108">
        <f>IFERROR(IF(EXACT(VLOOKUP(HL144,OFERTA_0,2,FALSE),HM144),1,0),0)</f>
        <v>0</v>
      </c>
      <c r="HU144" s="108">
        <f>IFERROR(IF(EXACT(VLOOKUP(HL144,OFERTA_0,3,FALSE),HN144),1,0),0)</f>
        <v>0</v>
      </c>
      <c r="HV144" s="108">
        <f>IFERROR(IF(EXACT(VLOOKUP(HL144,OFERTA_0,4,FALSE),HO144),1,0),0)</f>
        <v>0</v>
      </c>
      <c r="HW144" s="108">
        <f t="shared" si="1405"/>
        <v>0</v>
      </c>
      <c r="HX144" s="108">
        <f t="shared" si="1405"/>
        <v>0</v>
      </c>
      <c r="HY144" s="108">
        <f t="shared" si="1406"/>
        <v>0</v>
      </c>
      <c r="HZ144" s="109">
        <f t="shared" si="1407"/>
        <v>0</v>
      </c>
      <c r="IA144" s="110">
        <f t="shared" si="1408"/>
        <v>0</v>
      </c>
      <c r="ID144" s="358"/>
      <c r="IE144" s="358"/>
      <c r="IF144" s="359"/>
      <c r="IG144" s="339"/>
      <c r="IH144" s="360"/>
      <c r="II144" s="361"/>
      <c r="IJ144" s="362"/>
      <c r="IK144" s="338"/>
      <c r="IL144" s="335">
        <f t="shared" si="1409"/>
        <v>0</v>
      </c>
      <c r="IM144" s="108">
        <f>IFERROR(IF(EXACT(VLOOKUP(IE144,OFERTA_0,2,FALSE),IF144),1,0),0)</f>
        <v>0</v>
      </c>
      <c r="IN144" s="108">
        <f>IFERROR(IF(EXACT(VLOOKUP(IE144,OFERTA_0,3,FALSE),IG144),1,0),0)</f>
        <v>0</v>
      </c>
      <c r="IO144" s="108">
        <f>IFERROR(IF(EXACT(VLOOKUP(IE144,OFERTA_0,4,FALSE),IH144),1,0),0)</f>
        <v>0</v>
      </c>
      <c r="IP144" s="108">
        <f t="shared" si="1410"/>
        <v>0</v>
      </c>
      <c r="IQ144" s="108">
        <f t="shared" si="1410"/>
        <v>0</v>
      </c>
      <c r="IR144" s="108">
        <f t="shared" si="1411"/>
        <v>0</v>
      </c>
      <c r="IS144" s="109">
        <f t="shared" si="1412"/>
        <v>0</v>
      </c>
      <c r="IT144" s="110">
        <f t="shared" si="1413"/>
        <v>0</v>
      </c>
      <c r="IV144" s="358"/>
      <c r="IW144" s="358"/>
      <c r="IX144" s="359"/>
      <c r="IY144" s="339"/>
      <c r="IZ144" s="360"/>
      <c r="JA144" s="361"/>
      <c r="JB144" s="362"/>
      <c r="JC144" s="338"/>
      <c r="JD144" s="338"/>
      <c r="JE144" s="335">
        <f t="shared" si="1414"/>
        <v>0</v>
      </c>
      <c r="JF144" s="108">
        <f>IFERROR(IF(EXACT(VLOOKUP(IX144,OFERTA_0,2,FALSE),IY144),1,0),0)</f>
        <v>0</v>
      </c>
      <c r="JG144" s="108">
        <f>IFERROR(IF(EXACT(VLOOKUP(IX144,OFERTA_0,3,FALSE),IZ144),1,0),0)</f>
        <v>0</v>
      </c>
      <c r="JH144" s="108">
        <f>IFERROR(IF(EXACT(VLOOKUP(IX144,OFERTA_0,4,FALSE),JA144),1,0),0)</f>
        <v>0</v>
      </c>
      <c r="JI144" s="108">
        <f t="shared" si="1415"/>
        <v>0</v>
      </c>
      <c r="JJ144" s="108">
        <f t="shared" si="1415"/>
        <v>0</v>
      </c>
      <c r="JK144" s="108">
        <f t="shared" si="1416"/>
        <v>0</v>
      </c>
      <c r="JL144" s="109">
        <f t="shared" si="1417"/>
        <v>0</v>
      </c>
      <c r="JM144" s="110">
        <f t="shared" si="1418"/>
        <v>0</v>
      </c>
    </row>
    <row r="145" spans="2:273" ht="16.5" hidden="1" x14ac:dyDescent="0.25">
      <c r="B145" s="340"/>
      <c r="C145" s="340"/>
      <c r="D145" s="348"/>
      <c r="E145" s="349"/>
      <c r="F145" s="441"/>
      <c r="G145" s="351"/>
      <c r="H145" s="351"/>
      <c r="I145" s="351"/>
      <c r="J145" s="352"/>
      <c r="K145" s="342"/>
      <c r="N145" s="340"/>
      <c r="O145" s="340"/>
      <c r="P145" s="348"/>
      <c r="Q145" s="349"/>
      <c r="R145" s="441"/>
      <c r="S145" s="351"/>
      <c r="T145" s="351"/>
      <c r="U145" s="351"/>
      <c r="V145" s="352"/>
      <c r="W145" s="342"/>
      <c r="X145" s="691"/>
      <c r="Y145" s="691"/>
      <c r="Z145" s="691"/>
      <c r="AA145" s="691"/>
      <c r="AB145" s="691"/>
      <c r="AC145" s="691"/>
      <c r="AD145" s="691"/>
      <c r="AE145" s="691"/>
      <c r="AF145" s="691"/>
      <c r="AG145" s="691"/>
      <c r="AH145" s="691"/>
      <c r="AI145" s="692"/>
      <c r="AL145" s="340"/>
      <c r="AM145" s="340"/>
      <c r="AN145" s="348"/>
      <c r="AO145" s="349"/>
      <c r="AP145" s="441"/>
      <c r="AQ145" s="351"/>
      <c r="AR145" s="351"/>
      <c r="AS145" s="351"/>
      <c r="AT145" s="352"/>
      <c r="AU145" s="342"/>
      <c r="AV145" s="691"/>
      <c r="AW145" s="691"/>
      <c r="AX145" s="691"/>
      <c r="AY145" s="691"/>
      <c r="AZ145" s="691"/>
      <c r="BA145" s="691"/>
      <c r="BB145" s="691"/>
      <c r="BC145" s="691"/>
      <c r="BD145" s="691"/>
      <c r="BE145" s="691"/>
      <c r="BF145" s="691"/>
      <c r="BG145" s="692"/>
      <c r="BJ145" s="340"/>
      <c r="BK145" s="340"/>
      <c r="BL145" s="348"/>
      <c r="BM145" s="349"/>
      <c r="BN145" s="441"/>
      <c r="BO145" s="370"/>
      <c r="BP145" s="370"/>
      <c r="BQ145" s="370"/>
      <c r="BR145" s="371"/>
      <c r="BS145" s="342"/>
      <c r="BT145" s="691"/>
      <c r="BU145" s="691"/>
      <c r="BV145" s="691"/>
      <c r="BW145" s="691"/>
      <c r="BX145" s="691"/>
      <c r="BY145" s="691"/>
      <c r="BZ145" s="691"/>
      <c r="CA145" s="691"/>
      <c r="CB145" s="691"/>
      <c r="CC145" s="691"/>
      <c r="CD145" s="691"/>
      <c r="CE145" s="692"/>
      <c r="CH145" s="340"/>
      <c r="CI145" s="340"/>
      <c r="CJ145" s="348"/>
      <c r="CK145" s="349"/>
      <c r="CL145" s="350"/>
      <c r="CM145" s="351"/>
      <c r="CN145" s="352"/>
      <c r="CO145" s="342"/>
      <c r="CP145" s="691"/>
      <c r="CQ145" s="691"/>
      <c r="CR145" s="691"/>
      <c r="CS145" s="691"/>
      <c r="CT145" s="691"/>
      <c r="CU145" s="691"/>
      <c r="CV145" s="691"/>
      <c r="CW145" s="691"/>
      <c r="CX145" s="692"/>
      <c r="DA145" s="340"/>
      <c r="DB145" s="340"/>
      <c r="DC145" s="348"/>
      <c r="DD145" s="349"/>
      <c r="DE145" s="350"/>
      <c r="DF145" s="351"/>
      <c r="DG145" s="352"/>
      <c r="DH145" s="342"/>
      <c r="DI145" s="691"/>
      <c r="DJ145" s="691"/>
      <c r="DK145" s="691"/>
      <c r="DL145" s="691"/>
      <c r="DM145" s="691"/>
      <c r="DN145" s="691"/>
      <c r="DO145" s="691"/>
      <c r="DP145" s="691"/>
      <c r="DQ145" s="692"/>
      <c r="DT145" s="340"/>
      <c r="DU145" s="340"/>
      <c r="DV145" s="348"/>
      <c r="DW145" s="349"/>
      <c r="DX145" s="350"/>
      <c r="DY145" s="351"/>
      <c r="DZ145" s="352"/>
      <c r="EA145" s="342"/>
      <c r="EB145" s="691"/>
      <c r="EC145" s="691"/>
      <c r="ED145" s="691"/>
      <c r="EE145" s="691"/>
      <c r="EF145" s="691"/>
      <c r="EG145" s="691"/>
      <c r="EH145" s="691"/>
      <c r="EI145" s="691"/>
      <c r="EJ145" s="692"/>
      <c r="EM145" s="340"/>
      <c r="EN145" s="340"/>
      <c r="EO145" s="348"/>
      <c r="EP145" s="349"/>
      <c r="EQ145" s="350"/>
      <c r="ER145" s="351"/>
      <c r="ES145" s="352"/>
      <c r="ET145" s="342"/>
      <c r="EU145" s="691"/>
      <c r="EV145" s="691"/>
      <c r="EW145" s="691"/>
      <c r="EX145" s="691"/>
      <c r="EY145" s="691"/>
      <c r="EZ145" s="691"/>
      <c r="FA145" s="691"/>
      <c r="FB145" s="691"/>
      <c r="FC145" s="692"/>
      <c r="FF145" s="340"/>
      <c r="FG145" s="340"/>
      <c r="FH145" s="348"/>
      <c r="FI145" s="349"/>
      <c r="FJ145" s="350"/>
      <c r="FK145" s="351"/>
      <c r="FL145" s="352"/>
      <c r="FM145" s="342"/>
      <c r="FN145" s="691"/>
      <c r="FO145" s="691"/>
      <c r="FP145" s="691"/>
      <c r="FQ145" s="691"/>
      <c r="FR145" s="691"/>
      <c r="FS145" s="691"/>
      <c r="FT145" s="691"/>
      <c r="FU145" s="691"/>
      <c r="FV145" s="692"/>
      <c r="FY145" s="340"/>
      <c r="FZ145" s="340"/>
      <c r="GA145" s="348"/>
      <c r="GB145" s="349"/>
      <c r="GC145" s="350"/>
      <c r="GD145" s="351"/>
      <c r="GE145" s="352"/>
      <c r="GF145" s="342"/>
      <c r="GG145" s="691"/>
      <c r="GH145" s="691"/>
      <c r="GI145" s="691"/>
      <c r="GJ145" s="691"/>
      <c r="GK145" s="691"/>
      <c r="GL145" s="691"/>
      <c r="GM145" s="691"/>
      <c r="GN145" s="691"/>
      <c r="GO145" s="692"/>
      <c r="GR145" s="340"/>
      <c r="GS145" s="340"/>
      <c r="GT145" s="348"/>
      <c r="GU145" s="349"/>
      <c r="GV145" s="350"/>
      <c r="GW145" s="351"/>
      <c r="GX145" s="352"/>
      <c r="GY145" s="342"/>
      <c r="GZ145" s="691"/>
      <c r="HA145" s="691"/>
      <c r="HB145" s="691"/>
      <c r="HC145" s="691"/>
      <c r="HD145" s="691"/>
      <c r="HE145" s="691"/>
      <c r="HF145" s="691"/>
      <c r="HG145" s="691"/>
      <c r="HH145" s="692"/>
      <c r="HK145" s="340"/>
      <c r="HL145" s="340"/>
      <c r="HM145" s="348"/>
      <c r="HN145" s="349"/>
      <c r="HO145" s="350"/>
      <c r="HP145" s="351"/>
      <c r="HQ145" s="352"/>
      <c r="HR145" s="342"/>
      <c r="HS145" s="691"/>
      <c r="HT145" s="691"/>
      <c r="HU145" s="691"/>
      <c r="HV145" s="691"/>
      <c r="HW145" s="691"/>
      <c r="HX145" s="691"/>
      <c r="HY145" s="691"/>
      <c r="HZ145" s="691"/>
      <c r="IA145" s="692"/>
      <c r="ID145" s="340"/>
      <c r="IE145" s="340"/>
      <c r="IF145" s="348"/>
      <c r="IG145" s="349"/>
      <c r="IH145" s="350"/>
      <c r="II145" s="351"/>
      <c r="IJ145" s="352"/>
      <c r="IK145" s="342"/>
      <c r="IL145" s="691"/>
      <c r="IM145" s="691"/>
      <c r="IN145" s="691"/>
      <c r="IO145" s="691"/>
      <c r="IP145" s="691"/>
      <c r="IQ145" s="691"/>
      <c r="IR145" s="691"/>
      <c r="IS145" s="691"/>
      <c r="IT145" s="692"/>
      <c r="IV145" s="340"/>
      <c r="IW145" s="340"/>
      <c r="IX145" s="348"/>
      <c r="IY145" s="349"/>
      <c r="IZ145" s="350"/>
      <c r="JA145" s="351"/>
      <c r="JB145" s="352"/>
      <c r="JC145" s="342"/>
      <c r="JD145" s="342"/>
      <c r="JE145" s="691"/>
      <c r="JF145" s="691"/>
      <c r="JG145" s="691"/>
      <c r="JH145" s="691"/>
      <c r="JI145" s="691"/>
      <c r="JJ145" s="691"/>
      <c r="JK145" s="691"/>
      <c r="JL145" s="691"/>
      <c r="JM145" s="692"/>
    </row>
    <row r="146" spans="2:273" hidden="1" x14ac:dyDescent="0.25">
      <c r="B146" s="358"/>
      <c r="C146" s="358"/>
      <c r="D146" s="359"/>
      <c r="E146" s="339"/>
      <c r="F146" s="439"/>
      <c r="G146" s="361"/>
      <c r="H146" s="361"/>
      <c r="I146" s="361"/>
      <c r="J146" s="362"/>
      <c r="K146" s="338"/>
      <c r="N146" s="358"/>
      <c r="O146" s="358"/>
      <c r="P146" s="359"/>
      <c r="Q146" s="339"/>
      <c r="R146" s="439"/>
      <c r="S146" s="361"/>
      <c r="T146" s="361"/>
      <c r="U146" s="361"/>
      <c r="V146" s="362"/>
      <c r="W146" s="338"/>
      <c r="X146" s="335">
        <f t="shared" ref="X146" si="1419">IFERROR(IF(EXACT(VLOOKUP(O146,OFERTA_0,1,FALSE),O146),1,0),0)</f>
        <v>0</v>
      </c>
      <c r="Y146" s="335"/>
      <c r="Z146" s="335"/>
      <c r="AA146" s="108">
        <f>IFERROR(IF(EXACT(VLOOKUP(O146,OFERTA_0,2,FALSE),P146),1,0),0)</f>
        <v>0</v>
      </c>
      <c r="AB146" s="108"/>
      <c r="AC146" s="108">
        <f>IFERROR(IF(EXACT(VLOOKUP(O146,OFERTA_0,3,FALSE),Q146),1,0),0)</f>
        <v>0</v>
      </c>
      <c r="AD146" s="108">
        <f>IFERROR(IF(EXACT(VLOOKUP(O146,OFERTA_0,4,FALSE),R146),1,0),0)</f>
        <v>0</v>
      </c>
      <c r="AE146" s="108">
        <f>IFERROR(IF(S146&lt;=0,0,1),0)</f>
        <v>0</v>
      </c>
      <c r="AF146" s="108">
        <f t="shared" ref="AF146" si="1420">IFERROR(IF(V146&lt;=0,0,1),0)</f>
        <v>0</v>
      </c>
      <c r="AG146" s="108">
        <f t="shared" ref="AG146" si="1421">PRODUCT(X146:AF146)</f>
        <v>0</v>
      </c>
      <c r="AH146" s="109">
        <f t="shared" ref="AH146" si="1422">ROUND(V146,0)</f>
        <v>0</v>
      </c>
      <c r="AI146" s="110">
        <f t="shared" ref="AI146" si="1423">V146-AH146</f>
        <v>0</v>
      </c>
      <c r="AL146" s="358"/>
      <c r="AM146" s="358"/>
      <c r="AN146" s="359"/>
      <c r="AO146" s="339"/>
      <c r="AP146" s="439"/>
      <c r="AQ146" s="361"/>
      <c r="AR146" s="361"/>
      <c r="AS146" s="361"/>
      <c r="AT146" s="362"/>
      <c r="AU146" s="338"/>
      <c r="AV146" s="335">
        <f t="shared" ref="AV146" si="1424">IFERROR(IF(EXACT(VLOOKUP(AM146,OFERTA_0,1,FALSE),AM146),1,0),0)</f>
        <v>0</v>
      </c>
      <c r="AW146" s="335"/>
      <c r="AX146" s="335"/>
      <c r="AY146" s="335"/>
      <c r="AZ146" s="108">
        <f>IFERROR(IF(EXACT(VLOOKUP(AM146,OFERTA_0,2,FALSE),AN146),1,0),0)</f>
        <v>0</v>
      </c>
      <c r="BA146" s="108">
        <f>IFERROR(IF(EXACT(VLOOKUP(AM146,OFERTA_0,3,FALSE),AO146),1,0),0)</f>
        <v>0</v>
      </c>
      <c r="BB146" s="108">
        <f>IFERROR(IF(EXACT(VLOOKUP(AM146,OFERTA_0,4,FALSE),AP146),1,0),0)</f>
        <v>0</v>
      </c>
      <c r="BC146" s="108">
        <f>IFERROR(IF(AQ146&lt;=0,0,1),0)</f>
        <v>0</v>
      </c>
      <c r="BD146" s="108">
        <f t="shared" ref="BD146" si="1425">IFERROR(IF(AT146&lt;=0,0,1),0)</f>
        <v>0</v>
      </c>
      <c r="BE146" s="108">
        <f t="shared" ref="BE146" si="1426">PRODUCT(AV146:BD146)</f>
        <v>0</v>
      </c>
      <c r="BF146" s="109">
        <f t="shared" ref="BF146" si="1427">ROUND(AT146,0)</f>
        <v>0</v>
      </c>
      <c r="BG146" s="110">
        <f t="shared" ref="BG146" si="1428">AT146-BF146</f>
        <v>0</v>
      </c>
      <c r="BJ146" s="358"/>
      <c r="BK146" s="358"/>
      <c r="BL146" s="359"/>
      <c r="BM146" s="339"/>
      <c r="BN146" s="439"/>
      <c r="BO146" s="368"/>
      <c r="BP146" s="368"/>
      <c r="BQ146" s="368"/>
      <c r="BR146" s="369"/>
      <c r="BS146" s="338"/>
      <c r="BT146" s="335">
        <f t="shared" ref="BT146" si="1429">IFERROR(IF(EXACT(VLOOKUP(BK146,OFERTA_0,1,FALSE),BK146),1,0),0)</f>
        <v>0</v>
      </c>
      <c r="BU146" s="335"/>
      <c r="BV146" s="335"/>
      <c r="BW146" s="335"/>
      <c r="BX146" s="108">
        <f>IFERROR(IF(EXACT(VLOOKUP(BK146,OFERTA_0,2,FALSE),BL146),1,0),0)</f>
        <v>0</v>
      </c>
      <c r="BY146" s="108">
        <f>IFERROR(IF(EXACT(VLOOKUP(BK146,OFERTA_0,3,FALSE),BM146),1,0),0)</f>
        <v>0</v>
      </c>
      <c r="BZ146" s="108">
        <f>IFERROR(IF(EXACT(VLOOKUP(BK146,OFERTA_0,4,FALSE),BN146),1,0),0)</f>
        <v>0</v>
      </c>
      <c r="CA146" s="108">
        <f>IFERROR(IF(BO146&lt;=0,0,1),0)</f>
        <v>0</v>
      </c>
      <c r="CB146" s="108">
        <f t="shared" ref="CB146" si="1430">IFERROR(IF(BR146&lt;=0,0,1),0)</f>
        <v>0</v>
      </c>
      <c r="CC146" s="108">
        <f t="shared" ref="CC146" si="1431">PRODUCT(BT146:CB146)</f>
        <v>0</v>
      </c>
      <c r="CD146" s="109">
        <f t="shared" ref="CD146" si="1432">ROUND(BR146,0)</f>
        <v>0</v>
      </c>
      <c r="CE146" s="110">
        <f t="shared" ref="CE146" si="1433">BR146-CD146</f>
        <v>0</v>
      </c>
      <c r="CH146" s="358"/>
      <c r="CI146" s="358"/>
      <c r="CJ146" s="359"/>
      <c r="CK146" s="339"/>
      <c r="CL146" s="360"/>
      <c r="CM146" s="361"/>
      <c r="CN146" s="362"/>
      <c r="CO146" s="338"/>
      <c r="CP146" s="335">
        <f t="shared" ref="CP146" si="1434">IFERROR(IF(EXACT(VLOOKUP(CI146,OFERTA_0,1,FALSE),CI146),1,0),0)</f>
        <v>0</v>
      </c>
      <c r="CQ146" s="108">
        <f>IFERROR(IF(EXACT(VLOOKUP(CI146,OFERTA_0,2,FALSE),CJ146),1,0),0)</f>
        <v>0</v>
      </c>
      <c r="CR146" s="108">
        <f>IFERROR(IF(EXACT(VLOOKUP(CI146,OFERTA_0,3,FALSE),CK146),1,0),0)</f>
        <v>0</v>
      </c>
      <c r="CS146" s="108">
        <f>IFERROR(IF(EXACT(VLOOKUP(CI146,OFERTA_0,4,FALSE),CL146),1,0),0)</f>
        <v>0</v>
      </c>
      <c r="CT146" s="108">
        <f t="shared" ref="CT146:CU146" si="1435">IFERROR(IF(CM146&lt;=0,0,1),0)</f>
        <v>0</v>
      </c>
      <c r="CU146" s="108">
        <f t="shared" si="1435"/>
        <v>0</v>
      </c>
      <c r="CV146" s="108">
        <f t="shared" ref="CV146" si="1436">PRODUCT(CP146:CU146)</f>
        <v>0</v>
      </c>
      <c r="CW146" s="109">
        <f t="shared" ref="CW146" si="1437">ROUND(CN146,0)</f>
        <v>0</v>
      </c>
      <c r="CX146" s="110">
        <f t="shared" ref="CX146" si="1438">CN146-CW146</f>
        <v>0</v>
      </c>
      <c r="DA146" s="358"/>
      <c r="DB146" s="358"/>
      <c r="DC146" s="359"/>
      <c r="DD146" s="339"/>
      <c r="DE146" s="360"/>
      <c r="DF146" s="361"/>
      <c r="DG146" s="362"/>
      <c r="DH146" s="338"/>
      <c r="DI146" s="335">
        <f t="shared" ref="DI146" si="1439">IFERROR(IF(EXACT(VLOOKUP(DB146,OFERTA_0,1,FALSE),DB146),1,0),0)</f>
        <v>0</v>
      </c>
      <c r="DJ146" s="108">
        <f>IFERROR(IF(EXACT(VLOOKUP(DB146,OFERTA_0,2,FALSE),DC146),1,0),0)</f>
        <v>0</v>
      </c>
      <c r="DK146" s="108">
        <f>IFERROR(IF(EXACT(VLOOKUP(DB146,OFERTA_0,3,FALSE),DD146),1,0),0)</f>
        <v>0</v>
      </c>
      <c r="DL146" s="108">
        <f>IFERROR(IF(EXACT(VLOOKUP(DB146,OFERTA_0,4,FALSE),DE146),1,0),0)</f>
        <v>0</v>
      </c>
      <c r="DM146" s="108">
        <f t="shared" ref="DM146:DN146" si="1440">IFERROR(IF(DF146&lt;=0,0,1),0)</f>
        <v>0</v>
      </c>
      <c r="DN146" s="108">
        <f t="shared" si="1440"/>
        <v>0</v>
      </c>
      <c r="DO146" s="108">
        <f t="shared" ref="DO146" si="1441">PRODUCT(DI146:DN146)</f>
        <v>0</v>
      </c>
      <c r="DP146" s="109">
        <f t="shared" ref="DP146" si="1442">ROUND(DG146,0)</f>
        <v>0</v>
      </c>
      <c r="DQ146" s="110">
        <f t="shared" ref="DQ146" si="1443">DG146-DP146</f>
        <v>0</v>
      </c>
      <c r="DT146" s="358"/>
      <c r="DU146" s="358"/>
      <c r="DV146" s="359"/>
      <c r="DW146" s="339"/>
      <c r="DX146" s="360"/>
      <c r="DY146" s="361"/>
      <c r="DZ146" s="362"/>
      <c r="EA146" s="338"/>
      <c r="EB146" s="335">
        <f t="shared" ref="EB146" si="1444">IFERROR(IF(EXACT(VLOOKUP(DU146,OFERTA_0,1,FALSE),DU146),1,0),0)</f>
        <v>0</v>
      </c>
      <c r="EC146" s="108">
        <f>IFERROR(IF(EXACT(VLOOKUP(DU146,OFERTA_0,2,FALSE),DV146),1,0),0)</f>
        <v>0</v>
      </c>
      <c r="ED146" s="108">
        <f>IFERROR(IF(EXACT(VLOOKUP(DU146,OFERTA_0,3,FALSE),DW146),1,0),0)</f>
        <v>0</v>
      </c>
      <c r="EE146" s="108">
        <f>IFERROR(IF(EXACT(VLOOKUP(DU146,OFERTA_0,4,FALSE),DX146),1,0),0)</f>
        <v>0</v>
      </c>
      <c r="EF146" s="108">
        <f t="shared" ref="EF146:EG146" si="1445">IFERROR(IF(DY146&lt;=0,0,1),0)</f>
        <v>0</v>
      </c>
      <c r="EG146" s="108">
        <f t="shared" si="1445"/>
        <v>0</v>
      </c>
      <c r="EH146" s="108">
        <f t="shared" ref="EH146" si="1446">PRODUCT(EB146:EG146)</f>
        <v>0</v>
      </c>
      <c r="EI146" s="109">
        <f t="shared" ref="EI146" si="1447">ROUND(DZ146,0)</f>
        <v>0</v>
      </c>
      <c r="EJ146" s="110">
        <f t="shared" ref="EJ146" si="1448">DZ146-EI146</f>
        <v>0</v>
      </c>
      <c r="EM146" s="358"/>
      <c r="EN146" s="358"/>
      <c r="EO146" s="359"/>
      <c r="EP146" s="339"/>
      <c r="EQ146" s="360"/>
      <c r="ER146" s="361"/>
      <c r="ES146" s="362"/>
      <c r="ET146" s="338"/>
      <c r="EU146" s="335">
        <f t="shared" ref="EU146" si="1449">IFERROR(IF(EXACT(VLOOKUP(EN146,OFERTA_0,1,FALSE),EN146),1,0),0)</f>
        <v>0</v>
      </c>
      <c r="EV146" s="108">
        <f>IFERROR(IF(EXACT(VLOOKUP(EN146,OFERTA_0,2,FALSE),EO146),1,0),0)</f>
        <v>0</v>
      </c>
      <c r="EW146" s="108">
        <f>IFERROR(IF(EXACT(VLOOKUP(EN146,OFERTA_0,3,FALSE),EP146),1,0),0)</f>
        <v>0</v>
      </c>
      <c r="EX146" s="108">
        <f>IFERROR(IF(EXACT(VLOOKUP(EN146,OFERTA_0,4,FALSE),EQ146),1,0),0)</f>
        <v>0</v>
      </c>
      <c r="EY146" s="108">
        <f t="shared" ref="EY146:EZ146" si="1450">IFERROR(IF(ER146&lt;=0,0,1),0)</f>
        <v>0</v>
      </c>
      <c r="EZ146" s="108">
        <f t="shared" si="1450"/>
        <v>0</v>
      </c>
      <c r="FA146" s="108">
        <f t="shared" ref="FA146" si="1451">PRODUCT(EU146:EZ146)</f>
        <v>0</v>
      </c>
      <c r="FB146" s="109">
        <f t="shared" ref="FB146" si="1452">ROUND(ES146,0)</f>
        <v>0</v>
      </c>
      <c r="FC146" s="110">
        <f t="shared" ref="FC146" si="1453">ES146-FB146</f>
        <v>0</v>
      </c>
      <c r="FF146" s="358"/>
      <c r="FG146" s="358"/>
      <c r="FH146" s="359"/>
      <c r="FI146" s="339"/>
      <c r="FJ146" s="360"/>
      <c r="FK146" s="361"/>
      <c r="FL146" s="362"/>
      <c r="FM146" s="338"/>
      <c r="FN146" s="335">
        <f t="shared" ref="FN146" si="1454">IFERROR(IF(EXACT(VLOOKUP(FG146,OFERTA_0,1,FALSE),FG146),1,0),0)</f>
        <v>0</v>
      </c>
      <c r="FO146" s="108">
        <f>IFERROR(IF(EXACT(VLOOKUP(FG146,OFERTA_0,2,FALSE),FH146),1,0),0)</f>
        <v>0</v>
      </c>
      <c r="FP146" s="108">
        <f>IFERROR(IF(EXACT(VLOOKUP(FG146,OFERTA_0,3,FALSE),FI146),1,0),0)</f>
        <v>0</v>
      </c>
      <c r="FQ146" s="108">
        <f>IFERROR(IF(EXACT(VLOOKUP(FG146,OFERTA_0,4,FALSE),FJ146),1,0),0)</f>
        <v>0</v>
      </c>
      <c r="FR146" s="108">
        <f t="shared" ref="FR146:FS146" si="1455">IFERROR(IF(FK146&lt;=0,0,1),0)</f>
        <v>0</v>
      </c>
      <c r="FS146" s="108">
        <f t="shared" si="1455"/>
        <v>0</v>
      </c>
      <c r="FT146" s="108">
        <f t="shared" ref="FT146" si="1456">PRODUCT(FN146:FS146)</f>
        <v>0</v>
      </c>
      <c r="FU146" s="109">
        <f t="shared" ref="FU146" si="1457">ROUND(FL146,0)</f>
        <v>0</v>
      </c>
      <c r="FV146" s="110">
        <f t="shared" ref="FV146" si="1458">FL146-FU146</f>
        <v>0</v>
      </c>
      <c r="FY146" s="358"/>
      <c r="FZ146" s="358"/>
      <c r="GA146" s="359"/>
      <c r="GB146" s="339"/>
      <c r="GC146" s="360"/>
      <c r="GD146" s="361"/>
      <c r="GE146" s="362"/>
      <c r="GF146" s="338"/>
      <c r="GG146" s="335">
        <f t="shared" ref="GG146" si="1459">IFERROR(IF(EXACT(VLOOKUP(FZ146,OFERTA_0,1,FALSE),FZ146),1,0),0)</f>
        <v>0</v>
      </c>
      <c r="GH146" s="108">
        <f>IFERROR(IF(EXACT(VLOOKUP(FZ146,OFERTA_0,2,FALSE),GA146),1,0),0)</f>
        <v>0</v>
      </c>
      <c r="GI146" s="108">
        <f>IFERROR(IF(EXACT(VLOOKUP(FZ146,OFERTA_0,3,FALSE),GB146),1,0),0)</f>
        <v>0</v>
      </c>
      <c r="GJ146" s="108">
        <f>IFERROR(IF(EXACT(VLOOKUP(FZ146,OFERTA_0,4,FALSE),GC146),1,0),0)</f>
        <v>0</v>
      </c>
      <c r="GK146" s="108">
        <f t="shared" ref="GK146:GL146" si="1460">IFERROR(IF(GD146&lt;=0,0,1),0)</f>
        <v>0</v>
      </c>
      <c r="GL146" s="108">
        <f t="shared" si="1460"/>
        <v>0</v>
      </c>
      <c r="GM146" s="108">
        <f t="shared" ref="GM146" si="1461">PRODUCT(GG146:GL146)</f>
        <v>0</v>
      </c>
      <c r="GN146" s="109">
        <f t="shared" ref="GN146" si="1462">ROUND(GE146,0)</f>
        <v>0</v>
      </c>
      <c r="GO146" s="110">
        <f t="shared" ref="GO146" si="1463">GE146-GN146</f>
        <v>0</v>
      </c>
      <c r="GR146" s="358"/>
      <c r="GS146" s="358"/>
      <c r="GT146" s="359"/>
      <c r="GU146" s="339"/>
      <c r="GV146" s="360"/>
      <c r="GW146" s="361"/>
      <c r="GX146" s="362"/>
      <c r="GY146" s="338"/>
      <c r="GZ146" s="335">
        <f t="shared" ref="GZ146" si="1464">IFERROR(IF(EXACT(VLOOKUP(GS146,OFERTA_0,1,FALSE),GS146),1,0),0)</f>
        <v>0</v>
      </c>
      <c r="HA146" s="108">
        <f>IFERROR(IF(EXACT(VLOOKUP(GS146,OFERTA_0,2,FALSE),GT146),1,0),0)</f>
        <v>0</v>
      </c>
      <c r="HB146" s="108">
        <f>IFERROR(IF(EXACT(VLOOKUP(GS146,OFERTA_0,3,FALSE),GU146),1,0),0)</f>
        <v>0</v>
      </c>
      <c r="HC146" s="108">
        <f>IFERROR(IF(EXACT(VLOOKUP(GS146,OFERTA_0,4,FALSE),GV146),1,0),0)</f>
        <v>0</v>
      </c>
      <c r="HD146" s="108">
        <f t="shared" ref="HD146:HE146" si="1465">IFERROR(IF(GW146&lt;=0,0,1),0)</f>
        <v>0</v>
      </c>
      <c r="HE146" s="108">
        <f t="shared" si="1465"/>
        <v>0</v>
      </c>
      <c r="HF146" s="108">
        <f t="shared" ref="HF146" si="1466">PRODUCT(GZ146:HE146)</f>
        <v>0</v>
      </c>
      <c r="HG146" s="109">
        <f t="shared" ref="HG146" si="1467">ROUND(GX146,0)</f>
        <v>0</v>
      </c>
      <c r="HH146" s="110">
        <f t="shared" ref="HH146" si="1468">GX146-HG146</f>
        <v>0</v>
      </c>
      <c r="HK146" s="358"/>
      <c r="HL146" s="358"/>
      <c r="HM146" s="359"/>
      <c r="HN146" s="339"/>
      <c r="HO146" s="360"/>
      <c r="HP146" s="361"/>
      <c r="HQ146" s="362"/>
      <c r="HR146" s="338"/>
      <c r="HS146" s="335">
        <f t="shared" ref="HS146" si="1469">IFERROR(IF(EXACT(VLOOKUP(HL146,OFERTA_0,1,FALSE),HL146),1,0),0)</f>
        <v>0</v>
      </c>
      <c r="HT146" s="108">
        <f>IFERROR(IF(EXACT(VLOOKUP(HL146,OFERTA_0,2,FALSE),HM146),1,0),0)</f>
        <v>0</v>
      </c>
      <c r="HU146" s="108">
        <f>IFERROR(IF(EXACT(VLOOKUP(HL146,OFERTA_0,3,FALSE),HN146),1,0),0)</f>
        <v>0</v>
      </c>
      <c r="HV146" s="108">
        <f>IFERROR(IF(EXACT(VLOOKUP(HL146,OFERTA_0,4,FALSE),HO146),1,0),0)</f>
        <v>0</v>
      </c>
      <c r="HW146" s="108">
        <f t="shared" ref="HW146:HX146" si="1470">IFERROR(IF(HP146&lt;=0,0,1),0)</f>
        <v>0</v>
      </c>
      <c r="HX146" s="108">
        <f t="shared" si="1470"/>
        <v>0</v>
      </c>
      <c r="HY146" s="108">
        <f t="shared" ref="HY146" si="1471">PRODUCT(HS146:HX146)</f>
        <v>0</v>
      </c>
      <c r="HZ146" s="109">
        <f t="shared" ref="HZ146" si="1472">ROUND(HQ146,0)</f>
        <v>0</v>
      </c>
      <c r="IA146" s="110">
        <f t="shared" ref="IA146" si="1473">HQ146-HZ146</f>
        <v>0</v>
      </c>
      <c r="ID146" s="358"/>
      <c r="IE146" s="358"/>
      <c r="IF146" s="359"/>
      <c r="IG146" s="339"/>
      <c r="IH146" s="360"/>
      <c r="II146" s="361"/>
      <c r="IJ146" s="362"/>
      <c r="IK146" s="338"/>
      <c r="IL146" s="335">
        <f t="shared" ref="IL146" si="1474">IFERROR(IF(EXACT(VLOOKUP(IE146,OFERTA_0,1,FALSE),IE146),1,0),0)</f>
        <v>0</v>
      </c>
      <c r="IM146" s="108">
        <f>IFERROR(IF(EXACT(VLOOKUP(IE146,OFERTA_0,2,FALSE),IF146),1,0),0)</f>
        <v>0</v>
      </c>
      <c r="IN146" s="108">
        <f>IFERROR(IF(EXACT(VLOOKUP(IE146,OFERTA_0,3,FALSE),IG146),1,0),0)</f>
        <v>0</v>
      </c>
      <c r="IO146" s="108">
        <f>IFERROR(IF(EXACT(VLOOKUP(IE146,OFERTA_0,4,FALSE),IH146),1,0),0)</f>
        <v>0</v>
      </c>
      <c r="IP146" s="108">
        <f t="shared" ref="IP146:IQ146" si="1475">IFERROR(IF(II146&lt;=0,0,1),0)</f>
        <v>0</v>
      </c>
      <c r="IQ146" s="108">
        <f t="shared" si="1475"/>
        <v>0</v>
      </c>
      <c r="IR146" s="108">
        <f t="shared" ref="IR146" si="1476">PRODUCT(IL146:IQ146)</f>
        <v>0</v>
      </c>
      <c r="IS146" s="109">
        <f t="shared" ref="IS146" si="1477">ROUND(IJ146,0)</f>
        <v>0</v>
      </c>
      <c r="IT146" s="110">
        <f t="shared" ref="IT146" si="1478">IJ146-IS146</f>
        <v>0</v>
      </c>
      <c r="IV146" s="358"/>
      <c r="IW146" s="358"/>
      <c r="IX146" s="359"/>
      <c r="IY146" s="339"/>
      <c r="IZ146" s="360"/>
      <c r="JA146" s="361"/>
      <c r="JB146" s="362"/>
      <c r="JC146" s="338"/>
      <c r="JD146" s="338"/>
      <c r="JE146" s="335">
        <f t="shared" ref="JE146" si="1479">IFERROR(IF(EXACT(VLOOKUP(IX146,OFERTA_0,1,FALSE),IX146),1,0),0)</f>
        <v>0</v>
      </c>
      <c r="JF146" s="108">
        <f>IFERROR(IF(EXACT(VLOOKUP(IX146,OFERTA_0,2,FALSE),IY146),1,0),0)</f>
        <v>0</v>
      </c>
      <c r="JG146" s="108">
        <f>IFERROR(IF(EXACT(VLOOKUP(IX146,OFERTA_0,3,FALSE),IZ146),1,0),0)</f>
        <v>0</v>
      </c>
      <c r="JH146" s="108">
        <f>IFERROR(IF(EXACT(VLOOKUP(IX146,OFERTA_0,4,FALSE),JA146),1,0),0)</f>
        <v>0</v>
      </c>
      <c r="JI146" s="108">
        <f t="shared" ref="JI146:JJ146" si="1480">IFERROR(IF(JB146&lt;=0,0,1),0)</f>
        <v>0</v>
      </c>
      <c r="JJ146" s="108">
        <f t="shared" si="1480"/>
        <v>0</v>
      </c>
      <c r="JK146" s="108">
        <f t="shared" ref="JK146" si="1481">PRODUCT(JE146:JJ146)</f>
        <v>0</v>
      </c>
      <c r="JL146" s="109">
        <f t="shared" ref="JL146" si="1482">ROUND(JC146,0)</f>
        <v>0</v>
      </c>
      <c r="JM146" s="110">
        <f t="shared" ref="JM146" si="1483">JC146-JL146</f>
        <v>0</v>
      </c>
    </row>
    <row r="147" spans="2:273" ht="16.5" hidden="1" x14ac:dyDescent="0.25">
      <c r="B147" s="340"/>
      <c r="C147" s="340"/>
      <c r="D147" s="348"/>
      <c r="E147" s="349"/>
      <c r="F147" s="441"/>
      <c r="G147" s="351"/>
      <c r="H147" s="351"/>
      <c r="I147" s="351"/>
      <c r="J147" s="352"/>
      <c r="K147" s="342"/>
      <c r="N147" s="340"/>
      <c r="O147" s="340"/>
      <c r="P147" s="348"/>
      <c r="Q147" s="349"/>
      <c r="R147" s="441"/>
      <c r="S147" s="351"/>
      <c r="T147" s="351"/>
      <c r="U147" s="351"/>
      <c r="V147" s="352"/>
      <c r="W147" s="342"/>
      <c r="X147" s="691"/>
      <c r="Y147" s="691"/>
      <c r="Z147" s="691"/>
      <c r="AA147" s="691"/>
      <c r="AB147" s="691"/>
      <c r="AC147" s="691"/>
      <c r="AD147" s="691"/>
      <c r="AE147" s="691"/>
      <c r="AF147" s="691"/>
      <c r="AG147" s="691"/>
      <c r="AH147" s="691"/>
      <c r="AI147" s="692"/>
      <c r="AL147" s="340"/>
      <c r="AM147" s="340"/>
      <c r="AN147" s="348"/>
      <c r="AO147" s="349"/>
      <c r="AP147" s="441"/>
      <c r="AQ147" s="351"/>
      <c r="AR147" s="351"/>
      <c r="AS147" s="351"/>
      <c r="AT147" s="352"/>
      <c r="AU147" s="342"/>
      <c r="AV147" s="691"/>
      <c r="AW147" s="691"/>
      <c r="AX147" s="691"/>
      <c r="AY147" s="691"/>
      <c r="AZ147" s="691"/>
      <c r="BA147" s="691"/>
      <c r="BB147" s="691"/>
      <c r="BC147" s="691"/>
      <c r="BD147" s="691"/>
      <c r="BE147" s="691"/>
      <c r="BF147" s="691"/>
      <c r="BG147" s="692"/>
      <c r="BJ147" s="340"/>
      <c r="BK147" s="340"/>
      <c r="BL147" s="348"/>
      <c r="BM147" s="349"/>
      <c r="BN147" s="441"/>
      <c r="BO147" s="370"/>
      <c r="BP147" s="370"/>
      <c r="BQ147" s="370"/>
      <c r="BR147" s="371"/>
      <c r="BS147" s="342"/>
      <c r="BT147" s="691"/>
      <c r="BU147" s="691"/>
      <c r="BV147" s="691"/>
      <c r="BW147" s="691"/>
      <c r="BX147" s="691"/>
      <c r="BY147" s="691"/>
      <c r="BZ147" s="691"/>
      <c r="CA147" s="691"/>
      <c r="CB147" s="691"/>
      <c r="CC147" s="691"/>
      <c r="CD147" s="691"/>
      <c r="CE147" s="692"/>
      <c r="CH147" s="340"/>
      <c r="CI147" s="340"/>
      <c r="CJ147" s="348"/>
      <c r="CK147" s="349"/>
      <c r="CL147" s="350"/>
      <c r="CM147" s="351"/>
      <c r="CN147" s="352"/>
      <c r="CO147" s="342"/>
      <c r="CP147" s="691"/>
      <c r="CQ147" s="691"/>
      <c r="CR147" s="691"/>
      <c r="CS147" s="691"/>
      <c r="CT147" s="691"/>
      <c r="CU147" s="691"/>
      <c r="CV147" s="691"/>
      <c r="CW147" s="691"/>
      <c r="CX147" s="692"/>
      <c r="DA147" s="340"/>
      <c r="DB147" s="340"/>
      <c r="DC147" s="348"/>
      <c r="DD147" s="349"/>
      <c r="DE147" s="350"/>
      <c r="DF147" s="351"/>
      <c r="DG147" s="352"/>
      <c r="DH147" s="342"/>
      <c r="DI147" s="691"/>
      <c r="DJ147" s="691"/>
      <c r="DK147" s="691"/>
      <c r="DL147" s="691"/>
      <c r="DM147" s="691"/>
      <c r="DN147" s="691"/>
      <c r="DO147" s="691"/>
      <c r="DP147" s="691"/>
      <c r="DQ147" s="692"/>
      <c r="DT147" s="340"/>
      <c r="DU147" s="340"/>
      <c r="DV147" s="348"/>
      <c r="DW147" s="349"/>
      <c r="DX147" s="350"/>
      <c r="DY147" s="351"/>
      <c r="DZ147" s="352"/>
      <c r="EA147" s="342"/>
      <c r="EB147" s="691"/>
      <c r="EC147" s="691"/>
      <c r="ED147" s="691"/>
      <c r="EE147" s="691"/>
      <c r="EF147" s="691"/>
      <c r="EG147" s="691"/>
      <c r="EH147" s="691"/>
      <c r="EI147" s="691"/>
      <c r="EJ147" s="692"/>
      <c r="EM147" s="340"/>
      <c r="EN147" s="340"/>
      <c r="EO147" s="348"/>
      <c r="EP147" s="349"/>
      <c r="EQ147" s="350"/>
      <c r="ER147" s="351"/>
      <c r="ES147" s="352"/>
      <c r="ET147" s="342"/>
      <c r="EU147" s="691"/>
      <c r="EV147" s="691"/>
      <c r="EW147" s="691"/>
      <c r="EX147" s="691"/>
      <c r="EY147" s="691"/>
      <c r="EZ147" s="691"/>
      <c r="FA147" s="691"/>
      <c r="FB147" s="691"/>
      <c r="FC147" s="692"/>
      <c r="FF147" s="340"/>
      <c r="FG147" s="340"/>
      <c r="FH147" s="348"/>
      <c r="FI147" s="349"/>
      <c r="FJ147" s="350"/>
      <c r="FK147" s="351"/>
      <c r="FL147" s="352"/>
      <c r="FM147" s="342"/>
      <c r="FN147" s="691"/>
      <c r="FO147" s="691"/>
      <c r="FP147" s="691"/>
      <c r="FQ147" s="691"/>
      <c r="FR147" s="691"/>
      <c r="FS147" s="691"/>
      <c r="FT147" s="691"/>
      <c r="FU147" s="691"/>
      <c r="FV147" s="692"/>
      <c r="FY147" s="340"/>
      <c r="FZ147" s="340"/>
      <c r="GA147" s="348"/>
      <c r="GB147" s="349"/>
      <c r="GC147" s="350"/>
      <c r="GD147" s="351"/>
      <c r="GE147" s="352"/>
      <c r="GF147" s="342"/>
      <c r="GG147" s="691"/>
      <c r="GH147" s="691"/>
      <c r="GI147" s="691"/>
      <c r="GJ147" s="691"/>
      <c r="GK147" s="691"/>
      <c r="GL147" s="691"/>
      <c r="GM147" s="691"/>
      <c r="GN147" s="691"/>
      <c r="GO147" s="692"/>
      <c r="GR147" s="340"/>
      <c r="GS147" s="340"/>
      <c r="GT147" s="348"/>
      <c r="GU147" s="349"/>
      <c r="GV147" s="350"/>
      <c r="GW147" s="351"/>
      <c r="GX147" s="352"/>
      <c r="GY147" s="342"/>
      <c r="GZ147" s="691"/>
      <c r="HA147" s="691"/>
      <c r="HB147" s="691"/>
      <c r="HC147" s="691"/>
      <c r="HD147" s="691"/>
      <c r="HE147" s="691"/>
      <c r="HF147" s="691"/>
      <c r="HG147" s="691"/>
      <c r="HH147" s="692"/>
      <c r="HK147" s="340"/>
      <c r="HL147" s="340"/>
      <c r="HM147" s="348"/>
      <c r="HN147" s="349"/>
      <c r="HO147" s="350"/>
      <c r="HP147" s="351"/>
      <c r="HQ147" s="352"/>
      <c r="HR147" s="342"/>
      <c r="HS147" s="691"/>
      <c r="HT147" s="691"/>
      <c r="HU147" s="691"/>
      <c r="HV147" s="691"/>
      <c r="HW147" s="691"/>
      <c r="HX147" s="691"/>
      <c r="HY147" s="691"/>
      <c r="HZ147" s="691"/>
      <c r="IA147" s="692"/>
      <c r="ID147" s="340"/>
      <c r="IE147" s="340"/>
      <c r="IF147" s="348"/>
      <c r="IG147" s="349"/>
      <c r="IH147" s="350"/>
      <c r="II147" s="351"/>
      <c r="IJ147" s="352"/>
      <c r="IK147" s="342"/>
      <c r="IL147" s="691"/>
      <c r="IM147" s="691"/>
      <c r="IN147" s="691"/>
      <c r="IO147" s="691"/>
      <c r="IP147" s="691"/>
      <c r="IQ147" s="691"/>
      <c r="IR147" s="691"/>
      <c r="IS147" s="691"/>
      <c r="IT147" s="692"/>
      <c r="IV147" s="340"/>
      <c r="IW147" s="340"/>
      <c r="IX147" s="348"/>
      <c r="IY147" s="349"/>
      <c r="IZ147" s="350"/>
      <c r="JA147" s="351"/>
      <c r="JB147" s="352"/>
      <c r="JC147" s="342"/>
      <c r="JD147" s="342"/>
      <c r="JE147" s="691"/>
      <c r="JF147" s="691"/>
      <c r="JG147" s="691"/>
      <c r="JH147" s="691"/>
      <c r="JI147" s="691"/>
      <c r="JJ147" s="691"/>
      <c r="JK147" s="691"/>
      <c r="JL147" s="691"/>
      <c r="JM147" s="692"/>
    </row>
    <row r="148" spans="2:273" hidden="1" x14ac:dyDescent="0.25">
      <c r="B148" s="358"/>
      <c r="C148" s="358"/>
      <c r="D148" s="359"/>
      <c r="E148" s="339"/>
      <c r="F148" s="439"/>
      <c r="G148" s="361"/>
      <c r="H148" s="361"/>
      <c r="I148" s="361"/>
      <c r="J148" s="362"/>
      <c r="K148" s="338"/>
      <c r="N148" s="358"/>
      <c r="O148" s="358"/>
      <c r="P148" s="359"/>
      <c r="Q148" s="339"/>
      <c r="R148" s="439"/>
      <c r="S148" s="361"/>
      <c r="T148" s="361"/>
      <c r="U148" s="361"/>
      <c r="V148" s="362"/>
      <c r="W148" s="338"/>
      <c r="X148" s="335">
        <f t="shared" ref="X148" si="1484">IFERROR(IF(EXACT(VLOOKUP(O148,OFERTA_0,1,FALSE),O148),1,0),0)</f>
        <v>0</v>
      </c>
      <c r="Y148" s="335"/>
      <c r="Z148" s="335"/>
      <c r="AA148" s="108">
        <f>IFERROR(IF(EXACT(VLOOKUP(O148,OFERTA_0,2,FALSE),P148),1,0),0)</f>
        <v>0</v>
      </c>
      <c r="AB148" s="108"/>
      <c r="AC148" s="108">
        <f>IFERROR(IF(EXACT(VLOOKUP(O148,OFERTA_0,3,FALSE),Q148),1,0),0)</f>
        <v>0</v>
      </c>
      <c r="AD148" s="108">
        <f>IFERROR(IF(EXACT(VLOOKUP(O148,OFERTA_0,4,FALSE),R148),1,0),0)</f>
        <v>0</v>
      </c>
      <c r="AE148" s="108">
        <f>IFERROR(IF(S148&lt;=0,0,1),0)</f>
        <v>0</v>
      </c>
      <c r="AF148" s="108">
        <f t="shared" ref="AF148" si="1485">IFERROR(IF(V148&lt;=0,0,1),0)</f>
        <v>0</v>
      </c>
      <c r="AG148" s="108">
        <f t="shared" ref="AG148" si="1486">PRODUCT(X148:AF148)</f>
        <v>0</v>
      </c>
      <c r="AH148" s="109">
        <f t="shared" ref="AH148" si="1487">ROUND(V148,0)</f>
        <v>0</v>
      </c>
      <c r="AI148" s="110">
        <f t="shared" ref="AI148" si="1488">V148-AH148</f>
        <v>0</v>
      </c>
      <c r="AL148" s="358"/>
      <c r="AM148" s="358"/>
      <c r="AN148" s="359"/>
      <c r="AO148" s="339"/>
      <c r="AP148" s="439"/>
      <c r="AQ148" s="361"/>
      <c r="AR148" s="361"/>
      <c r="AS148" s="361"/>
      <c r="AT148" s="362"/>
      <c r="AU148" s="338"/>
      <c r="AV148" s="335">
        <f t="shared" ref="AV148" si="1489">IFERROR(IF(EXACT(VLOOKUP(AM148,OFERTA_0,1,FALSE),AM148),1,0),0)</f>
        <v>0</v>
      </c>
      <c r="AW148" s="335"/>
      <c r="AX148" s="335"/>
      <c r="AY148" s="335"/>
      <c r="AZ148" s="108">
        <f>IFERROR(IF(EXACT(VLOOKUP(AM148,OFERTA_0,2,FALSE),AN148),1,0),0)</f>
        <v>0</v>
      </c>
      <c r="BA148" s="108">
        <f>IFERROR(IF(EXACT(VLOOKUP(AM148,OFERTA_0,3,FALSE),AO148),1,0),0)</f>
        <v>0</v>
      </c>
      <c r="BB148" s="108">
        <f>IFERROR(IF(EXACT(VLOOKUP(AM148,OFERTA_0,4,FALSE),AP148),1,0),0)</f>
        <v>0</v>
      </c>
      <c r="BC148" s="108">
        <f>IFERROR(IF(AQ148&lt;=0,0,1),0)</f>
        <v>0</v>
      </c>
      <c r="BD148" s="108">
        <f t="shared" ref="BD148" si="1490">IFERROR(IF(AT148&lt;=0,0,1),0)</f>
        <v>0</v>
      </c>
      <c r="BE148" s="108">
        <f t="shared" ref="BE148" si="1491">PRODUCT(AV148:BD148)</f>
        <v>0</v>
      </c>
      <c r="BF148" s="109">
        <f t="shared" ref="BF148" si="1492">ROUND(AT148,0)</f>
        <v>0</v>
      </c>
      <c r="BG148" s="110">
        <f t="shared" ref="BG148" si="1493">AT148-BF148</f>
        <v>0</v>
      </c>
      <c r="BJ148" s="358"/>
      <c r="BK148" s="358"/>
      <c r="BL148" s="359"/>
      <c r="BM148" s="339"/>
      <c r="BN148" s="439"/>
      <c r="BO148" s="368"/>
      <c r="BP148" s="368"/>
      <c r="BQ148" s="368"/>
      <c r="BR148" s="369"/>
      <c r="BS148" s="338"/>
      <c r="BT148" s="335">
        <f t="shared" ref="BT148" si="1494">IFERROR(IF(EXACT(VLOOKUP(BK148,OFERTA_0,1,FALSE),BK148),1,0),0)</f>
        <v>0</v>
      </c>
      <c r="BU148" s="335"/>
      <c r="BV148" s="335"/>
      <c r="BW148" s="335"/>
      <c r="BX148" s="108">
        <f>IFERROR(IF(EXACT(VLOOKUP(BK148,OFERTA_0,2,FALSE),BL148),1,0),0)</f>
        <v>0</v>
      </c>
      <c r="BY148" s="108">
        <f>IFERROR(IF(EXACT(VLOOKUP(BK148,OFERTA_0,3,FALSE),BM148),1,0),0)</f>
        <v>0</v>
      </c>
      <c r="BZ148" s="108">
        <f>IFERROR(IF(EXACT(VLOOKUP(BK148,OFERTA_0,4,FALSE),BN148),1,0),0)</f>
        <v>0</v>
      </c>
      <c r="CA148" s="108">
        <f>IFERROR(IF(BO148&lt;=0,0,1),0)</f>
        <v>0</v>
      </c>
      <c r="CB148" s="108">
        <f t="shared" ref="CB148" si="1495">IFERROR(IF(BR148&lt;=0,0,1),0)</f>
        <v>0</v>
      </c>
      <c r="CC148" s="108">
        <f t="shared" ref="CC148" si="1496">PRODUCT(BT148:CB148)</f>
        <v>0</v>
      </c>
      <c r="CD148" s="109">
        <f t="shared" ref="CD148" si="1497">ROUND(BR148,0)</f>
        <v>0</v>
      </c>
      <c r="CE148" s="110">
        <f t="shared" ref="CE148" si="1498">BR148-CD148</f>
        <v>0</v>
      </c>
      <c r="CH148" s="358"/>
      <c r="CI148" s="358"/>
      <c r="CJ148" s="359"/>
      <c r="CK148" s="339"/>
      <c r="CL148" s="360"/>
      <c r="CM148" s="361"/>
      <c r="CN148" s="362"/>
      <c r="CO148" s="338"/>
      <c r="CP148" s="335">
        <f t="shared" ref="CP148" si="1499">IFERROR(IF(EXACT(VLOOKUP(CI148,OFERTA_0,1,FALSE),CI148),1,0),0)</f>
        <v>0</v>
      </c>
      <c r="CQ148" s="108">
        <f>IFERROR(IF(EXACT(VLOOKUP(CI148,OFERTA_0,2,FALSE),CJ148),1,0),0)</f>
        <v>0</v>
      </c>
      <c r="CR148" s="108">
        <f>IFERROR(IF(EXACT(VLOOKUP(CI148,OFERTA_0,3,FALSE),CK148),1,0),0)</f>
        <v>0</v>
      </c>
      <c r="CS148" s="108">
        <f>IFERROR(IF(EXACT(VLOOKUP(CI148,OFERTA_0,4,FALSE),CL148),1,0),0)</f>
        <v>0</v>
      </c>
      <c r="CT148" s="108">
        <f t="shared" ref="CT148:CU148" si="1500">IFERROR(IF(CM148&lt;=0,0,1),0)</f>
        <v>0</v>
      </c>
      <c r="CU148" s="108">
        <f t="shared" si="1500"/>
        <v>0</v>
      </c>
      <c r="CV148" s="108">
        <f t="shared" ref="CV148" si="1501">PRODUCT(CP148:CU148)</f>
        <v>0</v>
      </c>
      <c r="CW148" s="109">
        <f t="shared" ref="CW148" si="1502">ROUND(CN148,0)</f>
        <v>0</v>
      </c>
      <c r="CX148" s="110">
        <f t="shared" ref="CX148" si="1503">CN148-CW148</f>
        <v>0</v>
      </c>
      <c r="DA148" s="358"/>
      <c r="DB148" s="358"/>
      <c r="DC148" s="359"/>
      <c r="DD148" s="339"/>
      <c r="DE148" s="360"/>
      <c r="DF148" s="361"/>
      <c r="DG148" s="362"/>
      <c r="DH148" s="338"/>
      <c r="DI148" s="335">
        <f t="shared" ref="DI148" si="1504">IFERROR(IF(EXACT(VLOOKUP(DB148,OFERTA_0,1,FALSE),DB148),1,0),0)</f>
        <v>0</v>
      </c>
      <c r="DJ148" s="108">
        <f>IFERROR(IF(EXACT(VLOOKUP(DB148,OFERTA_0,2,FALSE),DC148),1,0),0)</f>
        <v>0</v>
      </c>
      <c r="DK148" s="108">
        <f>IFERROR(IF(EXACT(VLOOKUP(DB148,OFERTA_0,3,FALSE),DD148),1,0),0)</f>
        <v>0</v>
      </c>
      <c r="DL148" s="108">
        <f>IFERROR(IF(EXACT(VLOOKUP(DB148,OFERTA_0,4,FALSE),DE148),1,0),0)</f>
        <v>0</v>
      </c>
      <c r="DM148" s="108">
        <f t="shared" ref="DM148:DN148" si="1505">IFERROR(IF(DF148&lt;=0,0,1),0)</f>
        <v>0</v>
      </c>
      <c r="DN148" s="108">
        <f t="shared" si="1505"/>
        <v>0</v>
      </c>
      <c r="DO148" s="108">
        <f t="shared" ref="DO148" si="1506">PRODUCT(DI148:DN148)</f>
        <v>0</v>
      </c>
      <c r="DP148" s="109">
        <f t="shared" ref="DP148" si="1507">ROUND(DG148,0)</f>
        <v>0</v>
      </c>
      <c r="DQ148" s="110">
        <f t="shared" ref="DQ148" si="1508">DG148-DP148</f>
        <v>0</v>
      </c>
      <c r="DT148" s="358"/>
      <c r="DU148" s="358"/>
      <c r="DV148" s="359"/>
      <c r="DW148" s="339"/>
      <c r="DX148" s="360"/>
      <c r="DY148" s="361"/>
      <c r="DZ148" s="362"/>
      <c r="EA148" s="338"/>
      <c r="EB148" s="335">
        <f t="shared" ref="EB148" si="1509">IFERROR(IF(EXACT(VLOOKUP(DU148,OFERTA_0,1,FALSE),DU148),1,0),0)</f>
        <v>0</v>
      </c>
      <c r="EC148" s="108">
        <f>IFERROR(IF(EXACT(VLOOKUP(DU148,OFERTA_0,2,FALSE),DV148),1,0),0)</f>
        <v>0</v>
      </c>
      <c r="ED148" s="108">
        <f>IFERROR(IF(EXACT(VLOOKUP(DU148,OFERTA_0,3,FALSE),DW148),1,0),0)</f>
        <v>0</v>
      </c>
      <c r="EE148" s="108">
        <f>IFERROR(IF(EXACT(VLOOKUP(DU148,OFERTA_0,4,FALSE),DX148),1,0),0)</f>
        <v>0</v>
      </c>
      <c r="EF148" s="108">
        <f t="shared" ref="EF148:EG148" si="1510">IFERROR(IF(DY148&lt;=0,0,1),0)</f>
        <v>0</v>
      </c>
      <c r="EG148" s="108">
        <f t="shared" si="1510"/>
        <v>0</v>
      </c>
      <c r="EH148" s="108">
        <f t="shared" ref="EH148" si="1511">PRODUCT(EB148:EG148)</f>
        <v>0</v>
      </c>
      <c r="EI148" s="109">
        <f t="shared" ref="EI148" si="1512">ROUND(DZ148,0)</f>
        <v>0</v>
      </c>
      <c r="EJ148" s="110">
        <f t="shared" ref="EJ148" si="1513">DZ148-EI148</f>
        <v>0</v>
      </c>
      <c r="EM148" s="358"/>
      <c r="EN148" s="358"/>
      <c r="EO148" s="359"/>
      <c r="EP148" s="339"/>
      <c r="EQ148" s="360"/>
      <c r="ER148" s="361"/>
      <c r="ES148" s="362"/>
      <c r="ET148" s="338"/>
      <c r="EU148" s="335">
        <f t="shared" ref="EU148" si="1514">IFERROR(IF(EXACT(VLOOKUP(EN148,OFERTA_0,1,FALSE),EN148),1,0),0)</f>
        <v>0</v>
      </c>
      <c r="EV148" s="108">
        <f>IFERROR(IF(EXACT(VLOOKUP(EN148,OFERTA_0,2,FALSE),EO148),1,0),0)</f>
        <v>0</v>
      </c>
      <c r="EW148" s="108">
        <f>IFERROR(IF(EXACT(VLOOKUP(EN148,OFERTA_0,3,FALSE),EP148),1,0),0)</f>
        <v>0</v>
      </c>
      <c r="EX148" s="108">
        <f>IFERROR(IF(EXACT(VLOOKUP(EN148,OFERTA_0,4,FALSE),EQ148),1,0),0)</f>
        <v>0</v>
      </c>
      <c r="EY148" s="108">
        <f t="shared" ref="EY148:EZ148" si="1515">IFERROR(IF(ER148&lt;=0,0,1),0)</f>
        <v>0</v>
      </c>
      <c r="EZ148" s="108">
        <f t="shared" si="1515"/>
        <v>0</v>
      </c>
      <c r="FA148" s="108">
        <f t="shared" ref="FA148" si="1516">PRODUCT(EU148:EZ148)</f>
        <v>0</v>
      </c>
      <c r="FB148" s="109">
        <f t="shared" ref="FB148" si="1517">ROUND(ES148,0)</f>
        <v>0</v>
      </c>
      <c r="FC148" s="110">
        <f t="shared" ref="FC148" si="1518">ES148-FB148</f>
        <v>0</v>
      </c>
      <c r="FF148" s="358"/>
      <c r="FG148" s="358"/>
      <c r="FH148" s="359"/>
      <c r="FI148" s="339"/>
      <c r="FJ148" s="360"/>
      <c r="FK148" s="361"/>
      <c r="FL148" s="362"/>
      <c r="FM148" s="338"/>
      <c r="FN148" s="335">
        <f t="shared" ref="FN148" si="1519">IFERROR(IF(EXACT(VLOOKUP(FG148,OFERTA_0,1,FALSE),FG148),1,0),0)</f>
        <v>0</v>
      </c>
      <c r="FO148" s="108">
        <f>IFERROR(IF(EXACT(VLOOKUP(FG148,OFERTA_0,2,FALSE),FH148),1,0),0)</f>
        <v>0</v>
      </c>
      <c r="FP148" s="108">
        <f>IFERROR(IF(EXACT(VLOOKUP(FG148,OFERTA_0,3,FALSE),FI148),1,0),0)</f>
        <v>0</v>
      </c>
      <c r="FQ148" s="108">
        <f>IFERROR(IF(EXACT(VLOOKUP(FG148,OFERTA_0,4,FALSE),FJ148),1,0),0)</f>
        <v>0</v>
      </c>
      <c r="FR148" s="108">
        <f t="shared" ref="FR148:FS148" si="1520">IFERROR(IF(FK148&lt;=0,0,1),0)</f>
        <v>0</v>
      </c>
      <c r="FS148" s="108">
        <f t="shared" si="1520"/>
        <v>0</v>
      </c>
      <c r="FT148" s="108">
        <f t="shared" ref="FT148" si="1521">PRODUCT(FN148:FS148)</f>
        <v>0</v>
      </c>
      <c r="FU148" s="109">
        <f t="shared" ref="FU148" si="1522">ROUND(FL148,0)</f>
        <v>0</v>
      </c>
      <c r="FV148" s="110">
        <f t="shared" ref="FV148" si="1523">FL148-FU148</f>
        <v>0</v>
      </c>
      <c r="FY148" s="358"/>
      <c r="FZ148" s="358"/>
      <c r="GA148" s="359"/>
      <c r="GB148" s="339"/>
      <c r="GC148" s="360"/>
      <c r="GD148" s="361"/>
      <c r="GE148" s="362"/>
      <c r="GF148" s="338"/>
      <c r="GG148" s="335">
        <f t="shared" ref="GG148" si="1524">IFERROR(IF(EXACT(VLOOKUP(FZ148,OFERTA_0,1,FALSE),FZ148),1,0),0)</f>
        <v>0</v>
      </c>
      <c r="GH148" s="108">
        <f>IFERROR(IF(EXACT(VLOOKUP(FZ148,OFERTA_0,2,FALSE),GA148),1,0),0)</f>
        <v>0</v>
      </c>
      <c r="GI148" s="108">
        <f>IFERROR(IF(EXACT(VLOOKUP(FZ148,OFERTA_0,3,FALSE),GB148),1,0),0)</f>
        <v>0</v>
      </c>
      <c r="GJ148" s="108">
        <f>IFERROR(IF(EXACT(VLOOKUP(FZ148,OFERTA_0,4,FALSE),GC148),1,0),0)</f>
        <v>0</v>
      </c>
      <c r="GK148" s="108">
        <f t="shared" ref="GK148:GL148" si="1525">IFERROR(IF(GD148&lt;=0,0,1),0)</f>
        <v>0</v>
      </c>
      <c r="GL148" s="108">
        <f t="shared" si="1525"/>
        <v>0</v>
      </c>
      <c r="GM148" s="108">
        <f t="shared" ref="GM148" si="1526">PRODUCT(GG148:GL148)</f>
        <v>0</v>
      </c>
      <c r="GN148" s="109">
        <f t="shared" ref="GN148" si="1527">ROUND(GE148,0)</f>
        <v>0</v>
      </c>
      <c r="GO148" s="110">
        <f t="shared" ref="GO148" si="1528">GE148-GN148</f>
        <v>0</v>
      </c>
      <c r="GR148" s="358"/>
      <c r="GS148" s="358"/>
      <c r="GT148" s="359"/>
      <c r="GU148" s="339"/>
      <c r="GV148" s="360"/>
      <c r="GW148" s="361"/>
      <c r="GX148" s="362"/>
      <c r="GY148" s="338"/>
      <c r="GZ148" s="335">
        <f t="shared" ref="GZ148" si="1529">IFERROR(IF(EXACT(VLOOKUP(GS148,OFERTA_0,1,FALSE),GS148),1,0),0)</f>
        <v>0</v>
      </c>
      <c r="HA148" s="108">
        <f>IFERROR(IF(EXACT(VLOOKUP(GS148,OFERTA_0,2,FALSE),GT148),1,0),0)</f>
        <v>0</v>
      </c>
      <c r="HB148" s="108">
        <f>IFERROR(IF(EXACT(VLOOKUP(GS148,OFERTA_0,3,FALSE),GU148),1,0),0)</f>
        <v>0</v>
      </c>
      <c r="HC148" s="108">
        <f>IFERROR(IF(EXACT(VLOOKUP(GS148,OFERTA_0,4,FALSE),GV148),1,0),0)</f>
        <v>0</v>
      </c>
      <c r="HD148" s="108">
        <f t="shared" ref="HD148:HE148" si="1530">IFERROR(IF(GW148&lt;=0,0,1),0)</f>
        <v>0</v>
      </c>
      <c r="HE148" s="108">
        <f t="shared" si="1530"/>
        <v>0</v>
      </c>
      <c r="HF148" s="108">
        <f t="shared" ref="HF148" si="1531">PRODUCT(GZ148:HE148)</f>
        <v>0</v>
      </c>
      <c r="HG148" s="109">
        <f t="shared" ref="HG148" si="1532">ROUND(GX148,0)</f>
        <v>0</v>
      </c>
      <c r="HH148" s="110">
        <f t="shared" ref="HH148" si="1533">GX148-HG148</f>
        <v>0</v>
      </c>
      <c r="HK148" s="358"/>
      <c r="HL148" s="358"/>
      <c r="HM148" s="359"/>
      <c r="HN148" s="339"/>
      <c r="HO148" s="360"/>
      <c r="HP148" s="361"/>
      <c r="HQ148" s="362"/>
      <c r="HR148" s="338"/>
      <c r="HS148" s="335">
        <f t="shared" ref="HS148" si="1534">IFERROR(IF(EXACT(VLOOKUP(HL148,OFERTA_0,1,FALSE),HL148),1,0),0)</f>
        <v>0</v>
      </c>
      <c r="HT148" s="108">
        <f>IFERROR(IF(EXACT(VLOOKUP(HL148,OFERTA_0,2,FALSE),HM148),1,0),0)</f>
        <v>0</v>
      </c>
      <c r="HU148" s="108">
        <f>IFERROR(IF(EXACT(VLOOKUP(HL148,OFERTA_0,3,FALSE),HN148),1,0),0)</f>
        <v>0</v>
      </c>
      <c r="HV148" s="108">
        <f>IFERROR(IF(EXACT(VLOOKUP(HL148,OFERTA_0,4,FALSE),HO148),1,0),0)</f>
        <v>0</v>
      </c>
      <c r="HW148" s="108">
        <f t="shared" ref="HW148:HX148" si="1535">IFERROR(IF(HP148&lt;=0,0,1),0)</f>
        <v>0</v>
      </c>
      <c r="HX148" s="108">
        <f t="shared" si="1535"/>
        <v>0</v>
      </c>
      <c r="HY148" s="108">
        <f t="shared" ref="HY148" si="1536">PRODUCT(HS148:HX148)</f>
        <v>0</v>
      </c>
      <c r="HZ148" s="109">
        <f t="shared" ref="HZ148" si="1537">ROUND(HQ148,0)</f>
        <v>0</v>
      </c>
      <c r="IA148" s="110">
        <f t="shared" ref="IA148" si="1538">HQ148-HZ148</f>
        <v>0</v>
      </c>
      <c r="ID148" s="358"/>
      <c r="IE148" s="358"/>
      <c r="IF148" s="359"/>
      <c r="IG148" s="339"/>
      <c r="IH148" s="360"/>
      <c r="II148" s="361"/>
      <c r="IJ148" s="362"/>
      <c r="IK148" s="338"/>
      <c r="IL148" s="335">
        <f t="shared" ref="IL148" si="1539">IFERROR(IF(EXACT(VLOOKUP(IE148,OFERTA_0,1,FALSE),IE148),1,0),0)</f>
        <v>0</v>
      </c>
      <c r="IM148" s="108">
        <f>IFERROR(IF(EXACT(VLOOKUP(IE148,OFERTA_0,2,FALSE),IF148),1,0),0)</f>
        <v>0</v>
      </c>
      <c r="IN148" s="108">
        <f>IFERROR(IF(EXACT(VLOOKUP(IE148,OFERTA_0,3,FALSE),IG148),1,0),0)</f>
        <v>0</v>
      </c>
      <c r="IO148" s="108">
        <f>IFERROR(IF(EXACT(VLOOKUP(IE148,OFERTA_0,4,FALSE),IH148),1,0),0)</f>
        <v>0</v>
      </c>
      <c r="IP148" s="108">
        <f t="shared" ref="IP148:IQ148" si="1540">IFERROR(IF(II148&lt;=0,0,1),0)</f>
        <v>0</v>
      </c>
      <c r="IQ148" s="108">
        <f t="shared" si="1540"/>
        <v>0</v>
      </c>
      <c r="IR148" s="108">
        <f t="shared" ref="IR148" si="1541">PRODUCT(IL148:IQ148)</f>
        <v>0</v>
      </c>
      <c r="IS148" s="109">
        <f t="shared" ref="IS148" si="1542">ROUND(IJ148,0)</f>
        <v>0</v>
      </c>
      <c r="IT148" s="110">
        <f t="shared" ref="IT148" si="1543">IJ148-IS148</f>
        <v>0</v>
      </c>
      <c r="IV148" s="358"/>
      <c r="IW148" s="358"/>
      <c r="IX148" s="359"/>
      <c r="IY148" s="339"/>
      <c r="IZ148" s="360"/>
      <c r="JA148" s="361"/>
      <c r="JB148" s="362"/>
      <c r="JC148" s="338"/>
      <c r="JD148" s="338"/>
      <c r="JE148" s="335">
        <f t="shared" ref="JE148" si="1544">IFERROR(IF(EXACT(VLOOKUP(IX148,OFERTA_0,1,FALSE),IX148),1,0),0)</f>
        <v>0</v>
      </c>
      <c r="JF148" s="108">
        <f>IFERROR(IF(EXACT(VLOOKUP(IX148,OFERTA_0,2,FALSE),IY148),1,0),0)</f>
        <v>0</v>
      </c>
      <c r="JG148" s="108">
        <f>IFERROR(IF(EXACT(VLOOKUP(IX148,OFERTA_0,3,FALSE),IZ148),1,0),0)</f>
        <v>0</v>
      </c>
      <c r="JH148" s="108">
        <f>IFERROR(IF(EXACT(VLOOKUP(IX148,OFERTA_0,4,FALSE),JA148),1,0),0)</f>
        <v>0</v>
      </c>
      <c r="JI148" s="108">
        <f t="shared" ref="JI148:JJ148" si="1545">IFERROR(IF(JB148&lt;=0,0,1),0)</f>
        <v>0</v>
      </c>
      <c r="JJ148" s="108">
        <f t="shared" si="1545"/>
        <v>0</v>
      </c>
      <c r="JK148" s="108">
        <f t="shared" ref="JK148" si="1546">PRODUCT(JE148:JJ148)</f>
        <v>0</v>
      </c>
      <c r="JL148" s="109">
        <f t="shared" ref="JL148" si="1547">ROUND(JC148,0)</f>
        <v>0</v>
      </c>
      <c r="JM148" s="110">
        <f t="shared" ref="JM148" si="1548">JC148-JL148</f>
        <v>0</v>
      </c>
    </row>
    <row r="149" spans="2:273" ht="16.5" hidden="1" x14ac:dyDescent="0.25">
      <c r="B149" s="340"/>
      <c r="C149" s="340"/>
      <c r="D149" s="348"/>
      <c r="E149" s="349"/>
      <c r="F149" s="441"/>
      <c r="G149" s="351"/>
      <c r="H149" s="351"/>
      <c r="I149" s="351"/>
      <c r="J149" s="352"/>
      <c r="K149" s="353"/>
      <c r="N149" s="340"/>
      <c r="O149" s="340"/>
      <c r="P149" s="348"/>
      <c r="Q149" s="349"/>
      <c r="R149" s="441"/>
      <c r="S149" s="351"/>
      <c r="T149" s="351"/>
      <c r="U149" s="351"/>
      <c r="V149" s="352"/>
      <c r="W149" s="353"/>
      <c r="X149" s="691"/>
      <c r="Y149" s="691"/>
      <c r="Z149" s="691"/>
      <c r="AA149" s="691"/>
      <c r="AB149" s="691"/>
      <c r="AC149" s="691"/>
      <c r="AD149" s="691"/>
      <c r="AE149" s="691"/>
      <c r="AF149" s="691"/>
      <c r="AG149" s="691"/>
      <c r="AH149" s="691"/>
      <c r="AI149" s="692"/>
      <c r="AL149" s="340"/>
      <c r="AM149" s="340"/>
      <c r="AN149" s="348"/>
      <c r="AO149" s="349"/>
      <c r="AP149" s="441"/>
      <c r="AQ149" s="351"/>
      <c r="AR149" s="351"/>
      <c r="AS149" s="351"/>
      <c r="AT149" s="352"/>
      <c r="AU149" s="353"/>
      <c r="AV149" s="691"/>
      <c r="AW149" s="691"/>
      <c r="AX149" s="691"/>
      <c r="AY149" s="691"/>
      <c r="AZ149" s="691"/>
      <c r="BA149" s="691"/>
      <c r="BB149" s="691"/>
      <c r="BC149" s="691"/>
      <c r="BD149" s="691"/>
      <c r="BE149" s="691"/>
      <c r="BF149" s="691"/>
      <c r="BG149" s="692"/>
      <c r="BJ149" s="340"/>
      <c r="BK149" s="340"/>
      <c r="BL149" s="348"/>
      <c r="BM149" s="349"/>
      <c r="BN149" s="441"/>
      <c r="BO149" s="370"/>
      <c r="BP149" s="370"/>
      <c r="BQ149" s="370"/>
      <c r="BR149" s="371"/>
      <c r="BS149" s="353"/>
      <c r="BT149" s="691"/>
      <c r="BU149" s="691"/>
      <c r="BV149" s="691"/>
      <c r="BW149" s="691"/>
      <c r="BX149" s="691"/>
      <c r="BY149" s="691"/>
      <c r="BZ149" s="691"/>
      <c r="CA149" s="691"/>
      <c r="CB149" s="691"/>
      <c r="CC149" s="691"/>
      <c r="CD149" s="691"/>
      <c r="CE149" s="692"/>
      <c r="CH149" s="340"/>
      <c r="CI149" s="340"/>
      <c r="CJ149" s="348"/>
      <c r="CK149" s="349"/>
      <c r="CL149" s="350"/>
      <c r="CM149" s="351"/>
      <c r="CN149" s="352"/>
      <c r="CO149" s="353"/>
      <c r="CP149" s="691"/>
      <c r="CQ149" s="691"/>
      <c r="CR149" s="691"/>
      <c r="CS149" s="691"/>
      <c r="CT149" s="691"/>
      <c r="CU149" s="691"/>
      <c r="CV149" s="691"/>
      <c r="CW149" s="691"/>
      <c r="CX149" s="692"/>
      <c r="DA149" s="340"/>
      <c r="DB149" s="340"/>
      <c r="DC149" s="348"/>
      <c r="DD149" s="349"/>
      <c r="DE149" s="350"/>
      <c r="DF149" s="351"/>
      <c r="DG149" s="352"/>
      <c r="DH149" s="353"/>
      <c r="DI149" s="691"/>
      <c r="DJ149" s="691"/>
      <c r="DK149" s="691"/>
      <c r="DL149" s="691"/>
      <c r="DM149" s="691"/>
      <c r="DN149" s="691"/>
      <c r="DO149" s="691"/>
      <c r="DP149" s="691"/>
      <c r="DQ149" s="692"/>
      <c r="DT149" s="340"/>
      <c r="DU149" s="340"/>
      <c r="DV149" s="348"/>
      <c r="DW149" s="349"/>
      <c r="DX149" s="350"/>
      <c r="DY149" s="351"/>
      <c r="DZ149" s="352"/>
      <c r="EA149" s="353"/>
      <c r="EB149" s="691"/>
      <c r="EC149" s="691"/>
      <c r="ED149" s="691"/>
      <c r="EE149" s="691"/>
      <c r="EF149" s="691"/>
      <c r="EG149" s="691"/>
      <c r="EH149" s="691"/>
      <c r="EI149" s="691"/>
      <c r="EJ149" s="692"/>
      <c r="EM149" s="340"/>
      <c r="EN149" s="340"/>
      <c r="EO149" s="348"/>
      <c r="EP149" s="349"/>
      <c r="EQ149" s="350"/>
      <c r="ER149" s="351"/>
      <c r="ES149" s="352"/>
      <c r="ET149" s="353"/>
      <c r="EU149" s="691"/>
      <c r="EV149" s="691"/>
      <c r="EW149" s="691"/>
      <c r="EX149" s="691"/>
      <c r="EY149" s="691"/>
      <c r="EZ149" s="691"/>
      <c r="FA149" s="691"/>
      <c r="FB149" s="691"/>
      <c r="FC149" s="692"/>
      <c r="FF149" s="340"/>
      <c r="FG149" s="340"/>
      <c r="FH149" s="348"/>
      <c r="FI149" s="349"/>
      <c r="FJ149" s="350"/>
      <c r="FK149" s="351"/>
      <c r="FL149" s="352"/>
      <c r="FM149" s="353"/>
      <c r="FN149" s="691"/>
      <c r="FO149" s="691"/>
      <c r="FP149" s="691"/>
      <c r="FQ149" s="691"/>
      <c r="FR149" s="691"/>
      <c r="FS149" s="691"/>
      <c r="FT149" s="691"/>
      <c r="FU149" s="691"/>
      <c r="FV149" s="692"/>
      <c r="FY149" s="340"/>
      <c r="FZ149" s="340"/>
      <c r="GA149" s="348"/>
      <c r="GB149" s="349"/>
      <c r="GC149" s="350"/>
      <c r="GD149" s="351"/>
      <c r="GE149" s="352"/>
      <c r="GF149" s="353"/>
      <c r="GG149" s="691"/>
      <c r="GH149" s="691"/>
      <c r="GI149" s="691"/>
      <c r="GJ149" s="691"/>
      <c r="GK149" s="691"/>
      <c r="GL149" s="691"/>
      <c r="GM149" s="691"/>
      <c r="GN149" s="691"/>
      <c r="GO149" s="692"/>
      <c r="GR149" s="340"/>
      <c r="GS149" s="340"/>
      <c r="GT149" s="348"/>
      <c r="GU149" s="349"/>
      <c r="GV149" s="350"/>
      <c r="GW149" s="351"/>
      <c r="GX149" s="352"/>
      <c r="GY149" s="353"/>
      <c r="GZ149" s="691"/>
      <c r="HA149" s="691"/>
      <c r="HB149" s="691"/>
      <c r="HC149" s="691"/>
      <c r="HD149" s="691"/>
      <c r="HE149" s="691"/>
      <c r="HF149" s="691"/>
      <c r="HG149" s="691"/>
      <c r="HH149" s="692"/>
      <c r="HK149" s="340"/>
      <c r="HL149" s="340"/>
      <c r="HM149" s="348"/>
      <c r="HN149" s="349"/>
      <c r="HO149" s="350"/>
      <c r="HP149" s="351"/>
      <c r="HQ149" s="352"/>
      <c r="HR149" s="353"/>
      <c r="HS149" s="691"/>
      <c r="HT149" s="691"/>
      <c r="HU149" s="691"/>
      <c r="HV149" s="691"/>
      <c r="HW149" s="691"/>
      <c r="HX149" s="691"/>
      <c r="HY149" s="691"/>
      <c r="HZ149" s="691"/>
      <c r="IA149" s="692"/>
      <c r="ID149" s="340"/>
      <c r="IE149" s="340"/>
      <c r="IF149" s="348"/>
      <c r="IG149" s="349"/>
      <c r="IH149" s="350"/>
      <c r="II149" s="351"/>
      <c r="IJ149" s="352"/>
      <c r="IK149" s="353"/>
      <c r="IL149" s="691"/>
      <c r="IM149" s="691"/>
      <c r="IN149" s="691"/>
      <c r="IO149" s="691"/>
      <c r="IP149" s="691"/>
      <c r="IQ149" s="691"/>
      <c r="IR149" s="691"/>
      <c r="IS149" s="691"/>
      <c r="IT149" s="692"/>
      <c r="IV149" s="340"/>
      <c r="IW149" s="340"/>
      <c r="IX149" s="348"/>
      <c r="IY149" s="349"/>
      <c r="IZ149" s="350"/>
      <c r="JA149" s="351"/>
      <c r="JB149" s="352"/>
      <c r="JC149" s="353"/>
      <c r="JD149" s="353"/>
      <c r="JE149" s="691"/>
      <c r="JF149" s="691"/>
      <c r="JG149" s="691"/>
      <c r="JH149" s="691"/>
      <c r="JI149" s="691"/>
      <c r="JJ149" s="691"/>
      <c r="JK149" s="691"/>
      <c r="JL149" s="691"/>
      <c r="JM149" s="692"/>
    </row>
    <row r="150" spans="2:273" ht="16.5" hidden="1" x14ac:dyDescent="0.25">
      <c r="B150" s="340"/>
      <c r="C150" s="340"/>
      <c r="D150" s="348"/>
      <c r="E150" s="349"/>
      <c r="F150" s="441"/>
      <c r="G150" s="351"/>
      <c r="H150" s="351"/>
      <c r="I150" s="351"/>
      <c r="J150" s="352"/>
      <c r="K150" s="342"/>
      <c r="N150" s="340"/>
      <c r="O150" s="340"/>
      <c r="P150" s="348"/>
      <c r="Q150" s="349"/>
      <c r="R150" s="441"/>
      <c r="S150" s="351"/>
      <c r="T150" s="351"/>
      <c r="U150" s="351"/>
      <c r="V150" s="352"/>
      <c r="W150" s="342"/>
      <c r="X150" s="691"/>
      <c r="Y150" s="691"/>
      <c r="Z150" s="691"/>
      <c r="AA150" s="691"/>
      <c r="AB150" s="691"/>
      <c r="AC150" s="691"/>
      <c r="AD150" s="691"/>
      <c r="AE150" s="691"/>
      <c r="AF150" s="691"/>
      <c r="AG150" s="691"/>
      <c r="AH150" s="691"/>
      <c r="AI150" s="692"/>
      <c r="AL150" s="340"/>
      <c r="AM150" s="340"/>
      <c r="AN150" s="348"/>
      <c r="AO150" s="349"/>
      <c r="AP150" s="441"/>
      <c r="AQ150" s="351"/>
      <c r="AR150" s="351"/>
      <c r="AS150" s="351"/>
      <c r="AT150" s="352"/>
      <c r="AU150" s="342"/>
      <c r="AV150" s="691"/>
      <c r="AW150" s="691"/>
      <c r="AX150" s="691"/>
      <c r="AY150" s="691"/>
      <c r="AZ150" s="691"/>
      <c r="BA150" s="691"/>
      <c r="BB150" s="691"/>
      <c r="BC150" s="691"/>
      <c r="BD150" s="691"/>
      <c r="BE150" s="691"/>
      <c r="BF150" s="691"/>
      <c r="BG150" s="692"/>
      <c r="BJ150" s="340"/>
      <c r="BK150" s="340"/>
      <c r="BL150" s="348"/>
      <c r="BM150" s="349"/>
      <c r="BN150" s="441"/>
      <c r="BO150" s="370"/>
      <c r="BP150" s="370"/>
      <c r="BQ150" s="370"/>
      <c r="BR150" s="371"/>
      <c r="BS150" s="342"/>
      <c r="BT150" s="691"/>
      <c r="BU150" s="691"/>
      <c r="BV150" s="691"/>
      <c r="BW150" s="691"/>
      <c r="BX150" s="691"/>
      <c r="BY150" s="691"/>
      <c r="BZ150" s="691"/>
      <c r="CA150" s="691"/>
      <c r="CB150" s="691"/>
      <c r="CC150" s="691"/>
      <c r="CD150" s="691"/>
      <c r="CE150" s="692"/>
      <c r="CH150" s="340"/>
      <c r="CI150" s="340"/>
      <c r="CJ150" s="348"/>
      <c r="CK150" s="349"/>
      <c r="CL150" s="350"/>
      <c r="CM150" s="351"/>
      <c r="CN150" s="352"/>
      <c r="CO150" s="342"/>
      <c r="CP150" s="691"/>
      <c r="CQ150" s="691"/>
      <c r="CR150" s="691"/>
      <c r="CS150" s="691"/>
      <c r="CT150" s="691"/>
      <c r="CU150" s="691"/>
      <c r="CV150" s="691"/>
      <c r="CW150" s="691"/>
      <c r="CX150" s="692"/>
      <c r="DA150" s="340"/>
      <c r="DB150" s="340"/>
      <c r="DC150" s="348"/>
      <c r="DD150" s="349"/>
      <c r="DE150" s="350"/>
      <c r="DF150" s="351"/>
      <c r="DG150" s="352"/>
      <c r="DH150" s="342"/>
      <c r="DI150" s="691"/>
      <c r="DJ150" s="691"/>
      <c r="DK150" s="691"/>
      <c r="DL150" s="691"/>
      <c r="DM150" s="691"/>
      <c r="DN150" s="691"/>
      <c r="DO150" s="691"/>
      <c r="DP150" s="691"/>
      <c r="DQ150" s="692"/>
      <c r="DT150" s="340"/>
      <c r="DU150" s="340"/>
      <c r="DV150" s="348"/>
      <c r="DW150" s="349"/>
      <c r="DX150" s="350"/>
      <c r="DY150" s="351"/>
      <c r="DZ150" s="352"/>
      <c r="EA150" s="342"/>
      <c r="EB150" s="691"/>
      <c r="EC150" s="691"/>
      <c r="ED150" s="691"/>
      <c r="EE150" s="691"/>
      <c r="EF150" s="691"/>
      <c r="EG150" s="691"/>
      <c r="EH150" s="691"/>
      <c r="EI150" s="691"/>
      <c r="EJ150" s="692"/>
      <c r="EM150" s="340"/>
      <c r="EN150" s="340"/>
      <c r="EO150" s="348"/>
      <c r="EP150" s="349"/>
      <c r="EQ150" s="350"/>
      <c r="ER150" s="351"/>
      <c r="ES150" s="352"/>
      <c r="ET150" s="342"/>
      <c r="EU150" s="691"/>
      <c r="EV150" s="691"/>
      <c r="EW150" s="691"/>
      <c r="EX150" s="691"/>
      <c r="EY150" s="691"/>
      <c r="EZ150" s="691"/>
      <c r="FA150" s="691"/>
      <c r="FB150" s="691"/>
      <c r="FC150" s="692"/>
      <c r="FF150" s="340"/>
      <c r="FG150" s="340"/>
      <c r="FH150" s="348"/>
      <c r="FI150" s="349"/>
      <c r="FJ150" s="350"/>
      <c r="FK150" s="351"/>
      <c r="FL150" s="352"/>
      <c r="FM150" s="342"/>
      <c r="FN150" s="691"/>
      <c r="FO150" s="691"/>
      <c r="FP150" s="691"/>
      <c r="FQ150" s="691"/>
      <c r="FR150" s="691"/>
      <c r="FS150" s="691"/>
      <c r="FT150" s="691"/>
      <c r="FU150" s="691"/>
      <c r="FV150" s="692"/>
      <c r="FY150" s="340"/>
      <c r="FZ150" s="340"/>
      <c r="GA150" s="348"/>
      <c r="GB150" s="349"/>
      <c r="GC150" s="350"/>
      <c r="GD150" s="351"/>
      <c r="GE150" s="352"/>
      <c r="GF150" s="342"/>
      <c r="GG150" s="691"/>
      <c r="GH150" s="691"/>
      <c r="GI150" s="691"/>
      <c r="GJ150" s="691"/>
      <c r="GK150" s="691"/>
      <c r="GL150" s="691"/>
      <c r="GM150" s="691"/>
      <c r="GN150" s="691"/>
      <c r="GO150" s="692"/>
      <c r="GR150" s="340"/>
      <c r="GS150" s="340"/>
      <c r="GT150" s="348"/>
      <c r="GU150" s="349"/>
      <c r="GV150" s="350"/>
      <c r="GW150" s="351"/>
      <c r="GX150" s="352"/>
      <c r="GY150" s="342"/>
      <c r="GZ150" s="691"/>
      <c r="HA150" s="691"/>
      <c r="HB150" s="691"/>
      <c r="HC150" s="691"/>
      <c r="HD150" s="691"/>
      <c r="HE150" s="691"/>
      <c r="HF150" s="691"/>
      <c r="HG150" s="691"/>
      <c r="HH150" s="692"/>
      <c r="HK150" s="340"/>
      <c r="HL150" s="340"/>
      <c r="HM150" s="348"/>
      <c r="HN150" s="349"/>
      <c r="HO150" s="350"/>
      <c r="HP150" s="351"/>
      <c r="HQ150" s="352"/>
      <c r="HR150" s="342"/>
      <c r="HS150" s="691"/>
      <c r="HT150" s="691"/>
      <c r="HU150" s="691"/>
      <c r="HV150" s="691"/>
      <c r="HW150" s="691"/>
      <c r="HX150" s="691"/>
      <c r="HY150" s="691"/>
      <c r="HZ150" s="691"/>
      <c r="IA150" s="692"/>
      <c r="ID150" s="340"/>
      <c r="IE150" s="340"/>
      <c r="IF150" s="348"/>
      <c r="IG150" s="349"/>
      <c r="IH150" s="350"/>
      <c r="II150" s="351"/>
      <c r="IJ150" s="352"/>
      <c r="IK150" s="342"/>
      <c r="IL150" s="691"/>
      <c r="IM150" s="691"/>
      <c r="IN150" s="691"/>
      <c r="IO150" s="691"/>
      <c r="IP150" s="691"/>
      <c r="IQ150" s="691"/>
      <c r="IR150" s="691"/>
      <c r="IS150" s="691"/>
      <c r="IT150" s="692"/>
      <c r="IV150" s="340"/>
      <c r="IW150" s="340"/>
      <c r="IX150" s="348"/>
      <c r="IY150" s="349"/>
      <c r="IZ150" s="350"/>
      <c r="JA150" s="351"/>
      <c r="JB150" s="352"/>
      <c r="JC150" s="342"/>
      <c r="JD150" s="342"/>
      <c r="JE150" s="691"/>
      <c r="JF150" s="691"/>
      <c r="JG150" s="691"/>
      <c r="JH150" s="691"/>
      <c r="JI150" s="691"/>
      <c r="JJ150" s="691"/>
      <c r="JK150" s="691"/>
      <c r="JL150" s="691"/>
      <c r="JM150" s="692"/>
    </row>
    <row r="151" spans="2:273" hidden="1" x14ac:dyDescent="0.25">
      <c r="B151" s="358"/>
      <c r="C151" s="358"/>
      <c r="D151" s="359"/>
      <c r="E151" s="339"/>
      <c r="F151" s="439"/>
      <c r="G151" s="361"/>
      <c r="H151" s="361"/>
      <c r="I151" s="361"/>
      <c r="J151" s="362"/>
      <c r="K151" s="338"/>
      <c r="N151" s="358"/>
      <c r="O151" s="358"/>
      <c r="P151" s="359"/>
      <c r="Q151" s="339"/>
      <c r="R151" s="439"/>
      <c r="S151" s="361"/>
      <c r="T151" s="361"/>
      <c r="U151" s="361"/>
      <c r="V151" s="362"/>
      <c r="W151" s="338"/>
      <c r="X151" s="335">
        <f t="shared" ref="X151:X154" si="1549">IFERROR(IF(EXACT(VLOOKUP(O151,OFERTA_0,1,FALSE),O151),1,0),0)</f>
        <v>0</v>
      </c>
      <c r="Y151" s="335"/>
      <c r="Z151" s="335"/>
      <c r="AA151" s="108">
        <f>IFERROR(IF(EXACT(VLOOKUP(O151,OFERTA_0,2,FALSE),P151),1,0),0)</f>
        <v>0</v>
      </c>
      <c r="AB151" s="108"/>
      <c r="AC151" s="108">
        <f>IFERROR(IF(EXACT(VLOOKUP(O151,OFERTA_0,3,FALSE),Q151),1,0),0)</f>
        <v>0</v>
      </c>
      <c r="AD151" s="108">
        <f>IFERROR(IF(EXACT(VLOOKUP(O151,OFERTA_0,4,FALSE),R151),1,0),0)</f>
        <v>0</v>
      </c>
      <c r="AE151" s="108">
        <f>IFERROR(IF(S151&lt;=0,0,1),0)</f>
        <v>0</v>
      </c>
      <c r="AF151" s="108">
        <f t="shared" ref="AF151:AF154" si="1550">IFERROR(IF(V151&lt;=0,0,1),0)</f>
        <v>0</v>
      </c>
      <c r="AG151" s="108">
        <f t="shared" ref="AG151:AG154" si="1551">PRODUCT(X151:AF151)</f>
        <v>0</v>
      </c>
      <c r="AH151" s="109">
        <f t="shared" ref="AH151:AH154" si="1552">ROUND(V151,0)</f>
        <v>0</v>
      </c>
      <c r="AI151" s="110">
        <f t="shared" ref="AI151:AI154" si="1553">V151-AH151</f>
        <v>0</v>
      </c>
      <c r="AL151" s="358"/>
      <c r="AM151" s="358"/>
      <c r="AN151" s="359"/>
      <c r="AO151" s="339"/>
      <c r="AP151" s="439"/>
      <c r="AQ151" s="361"/>
      <c r="AR151" s="361"/>
      <c r="AS151" s="361"/>
      <c r="AT151" s="362"/>
      <c r="AU151" s="338"/>
      <c r="AV151" s="335">
        <f t="shared" ref="AV151:AV154" si="1554">IFERROR(IF(EXACT(VLOOKUP(AM151,OFERTA_0,1,FALSE),AM151),1,0),0)</f>
        <v>0</v>
      </c>
      <c r="AW151" s="335"/>
      <c r="AX151" s="335"/>
      <c r="AY151" s="335"/>
      <c r="AZ151" s="108">
        <f>IFERROR(IF(EXACT(VLOOKUP(AM151,OFERTA_0,2,FALSE),AN151),1,0),0)</f>
        <v>0</v>
      </c>
      <c r="BA151" s="108">
        <f>IFERROR(IF(EXACT(VLOOKUP(AM151,OFERTA_0,3,FALSE),AO151),1,0),0)</f>
        <v>0</v>
      </c>
      <c r="BB151" s="108">
        <f>IFERROR(IF(EXACT(VLOOKUP(AM151,OFERTA_0,4,FALSE),AP151),1,0),0)</f>
        <v>0</v>
      </c>
      <c r="BC151" s="108">
        <f>IFERROR(IF(AQ151&lt;=0,0,1),0)</f>
        <v>0</v>
      </c>
      <c r="BD151" s="108">
        <f t="shared" ref="BD151:BD154" si="1555">IFERROR(IF(AT151&lt;=0,0,1),0)</f>
        <v>0</v>
      </c>
      <c r="BE151" s="108">
        <f t="shared" ref="BE151:BE154" si="1556">PRODUCT(AV151:BD151)</f>
        <v>0</v>
      </c>
      <c r="BF151" s="109">
        <f t="shared" ref="BF151:BF154" si="1557">ROUND(AT151,0)</f>
        <v>0</v>
      </c>
      <c r="BG151" s="110">
        <f t="shared" ref="BG151:BG154" si="1558">AT151-BF151</f>
        <v>0</v>
      </c>
      <c r="BJ151" s="358"/>
      <c r="BK151" s="358"/>
      <c r="BL151" s="359"/>
      <c r="BM151" s="339"/>
      <c r="BN151" s="439"/>
      <c r="BO151" s="368"/>
      <c r="BP151" s="368"/>
      <c r="BQ151" s="368"/>
      <c r="BR151" s="369"/>
      <c r="BS151" s="338"/>
      <c r="BT151" s="335">
        <f t="shared" ref="BT151:BT154" si="1559">IFERROR(IF(EXACT(VLOOKUP(BK151,OFERTA_0,1,FALSE),BK151),1,0),0)</f>
        <v>0</v>
      </c>
      <c r="BU151" s="335"/>
      <c r="BV151" s="335"/>
      <c r="BW151" s="335"/>
      <c r="BX151" s="108">
        <f>IFERROR(IF(EXACT(VLOOKUP(BK151,OFERTA_0,2,FALSE),BL151),1,0),0)</f>
        <v>0</v>
      </c>
      <c r="BY151" s="108">
        <f>IFERROR(IF(EXACT(VLOOKUP(BK151,OFERTA_0,3,FALSE),BM151),1,0),0)</f>
        <v>0</v>
      </c>
      <c r="BZ151" s="108">
        <f>IFERROR(IF(EXACT(VLOOKUP(BK151,OFERTA_0,4,FALSE),BN151),1,0),0)</f>
        <v>0</v>
      </c>
      <c r="CA151" s="108">
        <f>IFERROR(IF(BO151&lt;=0,0,1),0)</f>
        <v>0</v>
      </c>
      <c r="CB151" s="108">
        <f t="shared" ref="CB151:CB154" si="1560">IFERROR(IF(BR151&lt;=0,0,1),0)</f>
        <v>0</v>
      </c>
      <c r="CC151" s="108">
        <f t="shared" ref="CC151:CC154" si="1561">PRODUCT(BT151:CB151)</f>
        <v>0</v>
      </c>
      <c r="CD151" s="109">
        <f t="shared" ref="CD151:CD154" si="1562">ROUND(BR151,0)</f>
        <v>0</v>
      </c>
      <c r="CE151" s="110">
        <f t="shared" ref="CE151:CE154" si="1563">BR151-CD151</f>
        <v>0</v>
      </c>
      <c r="CH151" s="358"/>
      <c r="CI151" s="358"/>
      <c r="CJ151" s="359"/>
      <c r="CK151" s="339"/>
      <c r="CL151" s="360"/>
      <c r="CM151" s="361"/>
      <c r="CN151" s="362"/>
      <c r="CO151" s="338"/>
      <c r="CP151" s="335">
        <f t="shared" ref="CP151:CP154" si="1564">IFERROR(IF(EXACT(VLOOKUP(CI151,OFERTA_0,1,FALSE),CI151),1,0),0)</f>
        <v>0</v>
      </c>
      <c r="CQ151" s="108">
        <f>IFERROR(IF(EXACT(VLOOKUP(CI151,OFERTA_0,2,FALSE),CJ151),1,0),0)</f>
        <v>0</v>
      </c>
      <c r="CR151" s="108">
        <f>IFERROR(IF(EXACT(VLOOKUP(CI151,OFERTA_0,3,FALSE),CK151),1,0),0)</f>
        <v>0</v>
      </c>
      <c r="CS151" s="108">
        <f>IFERROR(IF(EXACT(VLOOKUP(CI151,OFERTA_0,4,FALSE),CL151),1,0),0)</f>
        <v>0</v>
      </c>
      <c r="CT151" s="108">
        <f t="shared" ref="CT151:CU154" si="1565">IFERROR(IF(CM151&lt;=0,0,1),0)</f>
        <v>0</v>
      </c>
      <c r="CU151" s="108">
        <f t="shared" si="1565"/>
        <v>0</v>
      </c>
      <c r="CV151" s="108">
        <f t="shared" ref="CV151:CV154" si="1566">PRODUCT(CP151:CU151)</f>
        <v>0</v>
      </c>
      <c r="CW151" s="109">
        <f t="shared" ref="CW151:CW154" si="1567">ROUND(CN151,0)</f>
        <v>0</v>
      </c>
      <c r="CX151" s="110">
        <f t="shared" ref="CX151:CX154" si="1568">CN151-CW151</f>
        <v>0</v>
      </c>
      <c r="DA151" s="358"/>
      <c r="DB151" s="358"/>
      <c r="DC151" s="359"/>
      <c r="DD151" s="339"/>
      <c r="DE151" s="360"/>
      <c r="DF151" s="361"/>
      <c r="DG151" s="362"/>
      <c r="DH151" s="338"/>
      <c r="DI151" s="335">
        <f t="shared" ref="DI151:DI154" si="1569">IFERROR(IF(EXACT(VLOOKUP(DB151,OFERTA_0,1,FALSE),DB151),1,0),0)</f>
        <v>0</v>
      </c>
      <c r="DJ151" s="108">
        <f>IFERROR(IF(EXACT(VLOOKUP(DB151,OFERTA_0,2,FALSE),DC151),1,0),0)</f>
        <v>0</v>
      </c>
      <c r="DK151" s="108">
        <f>IFERROR(IF(EXACT(VLOOKUP(DB151,OFERTA_0,3,FALSE),DD151),1,0),0)</f>
        <v>0</v>
      </c>
      <c r="DL151" s="108">
        <f>IFERROR(IF(EXACT(VLOOKUP(DB151,OFERTA_0,4,FALSE),DE151),1,0),0)</f>
        <v>0</v>
      </c>
      <c r="DM151" s="108">
        <f t="shared" ref="DM151:DN154" si="1570">IFERROR(IF(DF151&lt;=0,0,1),0)</f>
        <v>0</v>
      </c>
      <c r="DN151" s="108">
        <f t="shared" si="1570"/>
        <v>0</v>
      </c>
      <c r="DO151" s="108">
        <f t="shared" ref="DO151:DO154" si="1571">PRODUCT(DI151:DN151)</f>
        <v>0</v>
      </c>
      <c r="DP151" s="109">
        <f t="shared" ref="DP151:DP154" si="1572">ROUND(DG151,0)</f>
        <v>0</v>
      </c>
      <c r="DQ151" s="110">
        <f t="shared" ref="DQ151:DQ154" si="1573">DG151-DP151</f>
        <v>0</v>
      </c>
      <c r="DT151" s="358"/>
      <c r="DU151" s="358"/>
      <c r="DV151" s="359"/>
      <c r="DW151" s="339"/>
      <c r="DX151" s="360"/>
      <c r="DY151" s="361"/>
      <c r="DZ151" s="362"/>
      <c r="EA151" s="338"/>
      <c r="EB151" s="335">
        <f t="shared" ref="EB151:EB154" si="1574">IFERROR(IF(EXACT(VLOOKUP(DU151,OFERTA_0,1,FALSE),DU151),1,0),0)</f>
        <v>0</v>
      </c>
      <c r="EC151" s="108">
        <f>IFERROR(IF(EXACT(VLOOKUP(DU151,OFERTA_0,2,FALSE),DV151),1,0),0)</f>
        <v>0</v>
      </c>
      <c r="ED151" s="108">
        <f>IFERROR(IF(EXACT(VLOOKUP(DU151,OFERTA_0,3,FALSE),DW151),1,0),0)</f>
        <v>0</v>
      </c>
      <c r="EE151" s="108">
        <f>IFERROR(IF(EXACT(VLOOKUP(DU151,OFERTA_0,4,FALSE),DX151),1,0),0)</f>
        <v>0</v>
      </c>
      <c r="EF151" s="108">
        <f t="shared" ref="EF151:EG154" si="1575">IFERROR(IF(DY151&lt;=0,0,1),0)</f>
        <v>0</v>
      </c>
      <c r="EG151" s="108">
        <f t="shared" si="1575"/>
        <v>0</v>
      </c>
      <c r="EH151" s="108">
        <f t="shared" ref="EH151:EH154" si="1576">PRODUCT(EB151:EG151)</f>
        <v>0</v>
      </c>
      <c r="EI151" s="109">
        <f t="shared" ref="EI151:EI154" si="1577">ROUND(DZ151,0)</f>
        <v>0</v>
      </c>
      <c r="EJ151" s="110">
        <f t="shared" ref="EJ151:EJ154" si="1578">DZ151-EI151</f>
        <v>0</v>
      </c>
      <c r="EM151" s="358"/>
      <c r="EN151" s="358"/>
      <c r="EO151" s="359"/>
      <c r="EP151" s="339"/>
      <c r="EQ151" s="360"/>
      <c r="ER151" s="361"/>
      <c r="ES151" s="362"/>
      <c r="ET151" s="338"/>
      <c r="EU151" s="335">
        <f t="shared" ref="EU151:EU154" si="1579">IFERROR(IF(EXACT(VLOOKUP(EN151,OFERTA_0,1,FALSE),EN151),1,0),0)</f>
        <v>0</v>
      </c>
      <c r="EV151" s="108">
        <f>IFERROR(IF(EXACT(VLOOKUP(EN151,OFERTA_0,2,FALSE),EO151),1,0),0)</f>
        <v>0</v>
      </c>
      <c r="EW151" s="108">
        <f>IFERROR(IF(EXACT(VLOOKUP(EN151,OFERTA_0,3,FALSE),EP151),1,0),0)</f>
        <v>0</v>
      </c>
      <c r="EX151" s="108">
        <f>IFERROR(IF(EXACT(VLOOKUP(EN151,OFERTA_0,4,FALSE),EQ151),1,0),0)</f>
        <v>0</v>
      </c>
      <c r="EY151" s="108">
        <f t="shared" ref="EY151:EZ154" si="1580">IFERROR(IF(ER151&lt;=0,0,1),0)</f>
        <v>0</v>
      </c>
      <c r="EZ151" s="108">
        <f t="shared" si="1580"/>
        <v>0</v>
      </c>
      <c r="FA151" s="108">
        <f t="shared" ref="FA151:FA154" si="1581">PRODUCT(EU151:EZ151)</f>
        <v>0</v>
      </c>
      <c r="FB151" s="109">
        <f t="shared" ref="FB151:FB154" si="1582">ROUND(ES151,0)</f>
        <v>0</v>
      </c>
      <c r="FC151" s="110">
        <f t="shared" ref="FC151:FC154" si="1583">ES151-FB151</f>
        <v>0</v>
      </c>
      <c r="FF151" s="358"/>
      <c r="FG151" s="358"/>
      <c r="FH151" s="359"/>
      <c r="FI151" s="339"/>
      <c r="FJ151" s="360"/>
      <c r="FK151" s="361"/>
      <c r="FL151" s="362"/>
      <c r="FM151" s="338"/>
      <c r="FN151" s="335">
        <f t="shared" ref="FN151:FN154" si="1584">IFERROR(IF(EXACT(VLOOKUP(FG151,OFERTA_0,1,FALSE),FG151),1,0),0)</f>
        <v>0</v>
      </c>
      <c r="FO151" s="108">
        <f>IFERROR(IF(EXACT(VLOOKUP(FG151,OFERTA_0,2,FALSE),FH151),1,0),0)</f>
        <v>0</v>
      </c>
      <c r="FP151" s="108">
        <f>IFERROR(IF(EXACT(VLOOKUP(FG151,OFERTA_0,3,FALSE),FI151),1,0),0)</f>
        <v>0</v>
      </c>
      <c r="FQ151" s="108">
        <f>IFERROR(IF(EXACT(VLOOKUP(FG151,OFERTA_0,4,FALSE),FJ151),1,0),0)</f>
        <v>0</v>
      </c>
      <c r="FR151" s="108">
        <f t="shared" ref="FR151:FS154" si="1585">IFERROR(IF(FK151&lt;=0,0,1),0)</f>
        <v>0</v>
      </c>
      <c r="FS151" s="108">
        <f t="shared" si="1585"/>
        <v>0</v>
      </c>
      <c r="FT151" s="108">
        <f t="shared" ref="FT151:FT154" si="1586">PRODUCT(FN151:FS151)</f>
        <v>0</v>
      </c>
      <c r="FU151" s="109">
        <f t="shared" ref="FU151:FU154" si="1587">ROUND(FL151,0)</f>
        <v>0</v>
      </c>
      <c r="FV151" s="110">
        <f t="shared" ref="FV151:FV154" si="1588">FL151-FU151</f>
        <v>0</v>
      </c>
      <c r="FY151" s="358"/>
      <c r="FZ151" s="358"/>
      <c r="GA151" s="359"/>
      <c r="GB151" s="339"/>
      <c r="GC151" s="360"/>
      <c r="GD151" s="361"/>
      <c r="GE151" s="362"/>
      <c r="GF151" s="338"/>
      <c r="GG151" s="335">
        <f t="shared" ref="GG151:GG154" si="1589">IFERROR(IF(EXACT(VLOOKUP(FZ151,OFERTA_0,1,FALSE),FZ151),1,0),0)</f>
        <v>0</v>
      </c>
      <c r="GH151" s="108">
        <f>IFERROR(IF(EXACT(VLOOKUP(FZ151,OFERTA_0,2,FALSE),GA151),1,0),0)</f>
        <v>0</v>
      </c>
      <c r="GI151" s="108">
        <f>IFERROR(IF(EXACT(VLOOKUP(FZ151,OFERTA_0,3,FALSE),GB151),1,0),0)</f>
        <v>0</v>
      </c>
      <c r="GJ151" s="108">
        <f>IFERROR(IF(EXACT(VLOOKUP(FZ151,OFERTA_0,4,FALSE),GC151),1,0),0)</f>
        <v>0</v>
      </c>
      <c r="GK151" s="108">
        <f t="shared" ref="GK151:GL154" si="1590">IFERROR(IF(GD151&lt;=0,0,1),0)</f>
        <v>0</v>
      </c>
      <c r="GL151" s="108">
        <f t="shared" si="1590"/>
        <v>0</v>
      </c>
      <c r="GM151" s="108">
        <f t="shared" ref="GM151:GM154" si="1591">PRODUCT(GG151:GL151)</f>
        <v>0</v>
      </c>
      <c r="GN151" s="109">
        <f t="shared" ref="GN151:GN154" si="1592">ROUND(GE151,0)</f>
        <v>0</v>
      </c>
      <c r="GO151" s="110">
        <f t="shared" ref="GO151:GO154" si="1593">GE151-GN151</f>
        <v>0</v>
      </c>
      <c r="GR151" s="358"/>
      <c r="GS151" s="358"/>
      <c r="GT151" s="359"/>
      <c r="GU151" s="339"/>
      <c r="GV151" s="360"/>
      <c r="GW151" s="361"/>
      <c r="GX151" s="362"/>
      <c r="GY151" s="338"/>
      <c r="GZ151" s="335">
        <f t="shared" ref="GZ151:GZ154" si="1594">IFERROR(IF(EXACT(VLOOKUP(GS151,OFERTA_0,1,FALSE),GS151),1,0),0)</f>
        <v>0</v>
      </c>
      <c r="HA151" s="108">
        <f>IFERROR(IF(EXACT(VLOOKUP(GS151,OFERTA_0,2,FALSE),GT151),1,0),0)</f>
        <v>0</v>
      </c>
      <c r="HB151" s="108">
        <f>IFERROR(IF(EXACT(VLOOKUP(GS151,OFERTA_0,3,FALSE),GU151),1,0),0)</f>
        <v>0</v>
      </c>
      <c r="HC151" s="108">
        <f>IFERROR(IF(EXACT(VLOOKUP(GS151,OFERTA_0,4,FALSE),GV151),1,0),0)</f>
        <v>0</v>
      </c>
      <c r="HD151" s="108">
        <f t="shared" ref="HD151:HE154" si="1595">IFERROR(IF(GW151&lt;=0,0,1),0)</f>
        <v>0</v>
      </c>
      <c r="HE151" s="108">
        <f t="shared" si="1595"/>
        <v>0</v>
      </c>
      <c r="HF151" s="108">
        <f t="shared" ref="HF151:HF154" si="1596">PRODUCT(GZ151:HE151)</f>
        <v>0</v>
      </c>
      <c r="HG151" s="109">
        <f t="shared" ref="HG151:HG154" si="1597">ROUND(GX151,0)</f>
        <v>0</v>
      </c>
      <c r="HH151" s="110">
        <f t="shared" ref="HH151:HH154" si="1598">GX151-HG151</f>
        <v>0</v>
      </c>
      <c r="HK151" s="358"/>
      <c r="HL151" s="358"/>
      <c r="HM151" s="359"/>
      <c r="HN151" s="339"/>
      <c r="HO151" s="360"/>
      <c r="HP151" s="361"/>
      <c r="HQ151" s="362"/>
      <c r="HR151" s="338"/>
      <c r="HS151" s="335">
        <f t="shared" ref="HS151:HS154" si="1599">IFERROR(IF(EXACT(VLOOKUP(HL151,OFERTA_0,1,FALSE),HL151),1,0),0)</f>
        <v>0</v>
      </c>
      <c r="HT151" s="108">
        <f>IFERROR(IF(EXACT(VLOOKUP(HL151,OFERTA_0,2,FALSE),HM151),1,0),0)</f>
        <v>0</v>
      </c>
      <c r="HU151" s="108">
        <f>IFERROR(IF(EXACT(VLOOKUP(HL151,OFERTA_0,3,FALSE),HN151),1,0),0)</f>
        <v>0</v>
      </c>
      <c r="HV151" s="108">
        <f>IFERROR(IF(EXACT(VLOOKUP(HL151,OFERTA_0,4,FALSE),HO151),1,0),0)</f>
        <v>0</v>
      </c>
      <c r="HW151" s="108">
        <f t="shared" ref="HW151:HX154" si="1600">IFERROR(IF(HP151&lt;=0,0,1),0)</f>
        <v>0</v>
      </c>
      <c r="HX151" s="108">
        <f t="shared" si="1600"/>
        <v>0</v>
      </c>
      <c r="HY151" s="108">
        <f t="shared" ref="HY151:HY154" si="1601">PRODUCT(HS151:HX151)</f>
        <v>0</v>
      </c>
      <c r="HZ151" s="109">
        <f t="shared" ref="HZ151:HZ154" si="1602">ROUND(HQ151,0)</f>
        <v>0</v>
      </c>
      <c r="IA151" s="110">
        <f t="shared" ref="IA151:IA154" si="1603">HQ151-HZ151</f>
        <v>0</v>
      </c>
      <c r="ID151" s="358"/>
      <c r="IE151" s="358"/>
      <c r="IF151" s="359"/>
      <c r="IG151" s="339"/>
      <c r="IH151" s="360"/>
      <c r="II151" s="361"/>
      <c r="IJ151" s="362"/>
      <c r="IK151" s="338"/>
      <c r="IL151" s="335">
        <f t="shared" ref="IL151:IL154" si="1604">IFERROR(IF(EXACT(VLOOKUP(IE151,OFERTA_0,1,FALSE),IE151),1,0),0)</f>
        <v>0</v>
      </c>
      <c r="IM151" s="108">
        <f>IFERROR(IF(EXACT(VLOOKUP(IE151,OFERTA_0,2,FALSE),IF151),1,0),0)</f>
        <v>0</v>
      </c>
      <c r="IN151" s="108">
        <f>IFERROR(IF(EXACT(VLOOKUP(IE151,OFERTA_0,3,FALSE),IG151),1,0),0)</f>
        <v>0</v>
      </c>
      <c r="IO151" s="108">
        <f>IFERROR(IF(EXACT(VLOOKUP(IE151,OFERTA_0,4,FALSE),IH151),1,0),0)</f>
        <v>0</v>
      </c>
      <c r="IP151" s="108">
        <f t="shared" ref="IP151:IQ154" si="1605">IFERROR(IF(II151&lt;=0,0,1),0)</f>
        <v>0</v>
      </c>
      <c r="IQ151" s="108">
        <f t="shared" si="1605"/>
        <v>0</v>
      </c>
      <c r="IR151" s="108">
        <f t="shared" ref="IR151:IR154" si="1606">PRODUCT(IL151:IQ151)</f>
        <v>0</v>
      </c>
      <c r="IS151" s="109">
        <f t="shared" ref="IS151:IS154" si="1607">ROUND(IJ151,0)</f>
        <v>0</v>
      </c>
      <c r="IT151" s="110">
        <f t="shared" ref="IT151:IT154" si="1608">IJ151-IS151</f>
        <v>0</v>
      </c>
      <c r="IV151" s="358"/>
      <c r="IW151" s="358"/>
      <c r="IX151" s="359"/>
      <c r="IY151" s="339"/>
      <c r="IZ151" s="360"/>
      <c r="JA151" s="361"/>
      <c r="JB151" s="362"/>
      <c r="JC151" s="338"/>
      <c r="JD151" s="338"/>
      <c r="JE151" s="335">
        <f t="shared" ref="JE151:JE154" si="1609">IFERROR(IF(EXACT(VLOOKUP(IX151,OFERTA_0,1,FALSE),IX151),1,0),0)</f>
        <v>0</v>
      </c>
      <c r="JF151" s="108">
        <f>IFERROR(IF(EXACT(VLOOKUP(IX151,OFERTA_0,2,FALSE),IY151),1,0),0)</f>
        <v>0</v>
      </c>
      <c r="JG151" s="108">
        <f>IFERROR(IF(EXACT(VLOOKUP(IX151,OFERTA_0,3,FALSE),IZ151),1,0),0)</f>
        <v>0</v>
      </c>
      <c r="JH151" s="108">
        <f>IFERROR(IF(EXACT(VLOOKUP(IX151,OFERTA_0,4,FALSE),JA151),1,0),0)</f>
        <v>0</v>
      </c>
      <c r="JI151" s="108">
        <f t="shared" ref="JI151:JJ154" si="1610">IFERROR(IF(JB151&lt;=0,0,1),0)</f>
        <v>0</v>
      </c>
      <c r="JJ151" s="108">
        <f t="shared" si="1610"/>
        <v>0</v>
      </c>
      <c r="JK151" s="108">
        <f t="shared" ref="JK151:JK154" si="1611">PRODUCT(JE151:JJ151)</f>
        <v>0</v>
      </c>
      <c r="JL151" s="109">
        <f t="shared" ref="JL151:JL154" si="1612">ROUND(JC151,0)</f>
        <v>0</v>
      </c>
      <c r="JM151" s="110">
        <f t="shared" ref="JM151:JM154" si="1613">JC151-JL151</f>
        <v>0</v>
      </c>
    </row>
    <row r="152" spans="2:273" hidden="1" x14ac:dyDescent="0.25">
      <c r="B152" s="358"/>
      <c r="C152" s="358"/>
      <c r="D152" s="359"/>
      <c r="E152" s="339"/>
      <c r="F152" s="439"/>
      <c r="G152" s="361"/>
      <c r="H152" s="361"/>
      <c r="I152" s="361"/>
      <c r="J152" s="362"/>
      <c r="K152" s="338"/>
      <c r="N152" s="358"/>
      <c r="O152" s="358"/>
      <c r="P152" s="359"/>
      <c r="Q152" s="339"/>
      <c r="R152" s="439"/>
      <c r="S152" s="361"/>
      <c r="T152" s="361"/>
      <c r="U152" s="361"/>
      <c r="V152" s="362"/>
      <c r="W152" s="338"/>
      <c r="X152" s="335">
        <f t="shared" si="1549"/>
        <v>0</v>
      </c>
      <c r="Y152" s="335"/>
      <c r="Z152" s="335"/>
      <c r="AA152" s="108">
        <f>IFERROR(IF(EXACT(VLOOKUP(O152,OFERTA_0,2,FALSE),P152),1,0),0)</f>
        <v>0</v>
      </c>
      <c r="AB152" s="108"/>
      <c r="AC152" s="108">
        <f>IFERROR(IF(EXACT(VLOOKUP(O152,OFERTA_0,3,FALSE),Q152),1,0),0)</f>
        <v>0</v>
      </c>
      <c r="AD152" s="108">
        <f>IFERROR(IF(EXACT(VLOOKUP(O152,OFERTA_0,4,FALSE),R152),1,0),0)</f>
        <v>0</v>
      </c>
      <c r="AE152" s="108">
        <f>IFERROR(IF(S152&lt;=0,0,1),0)</f>
        <v>0</v>
      </c>
      <c r="AF152" s="108">
        <f t="shared" si="1550"/>
        <v>0</v>
      </c>
      <c r="AG152" s="108">
        <f t="shared" si="1551"/>
        <v>0</v>
      </c>
      <c r="AH152" s="109">
        <f t="shared" si="1552"/>
        <v>0</v>
      </c>
      <c r="AI152" s="110">
        <f t="shared" si="1553"/>
        <v>0</v>
      </c>
      <c r="AL152" s="358"/>
      <c r="AM152" s="358"/>
      <c r="AN152" s="359"/>
      <c r="AO152" s="339"/>
      <c r="AP152" s="439"/>
      <c r="AQ152" s="361"/>
      <c r="AR152" s="361"/>
      <c r="AS152" s="361"/>
      <c r="AT152" s="362"/>
      <c r="AU152" s="338"/>
      <c r="AV152" s="335">
        <f t="shared" si="1554"/>
        <v>0</v>
      </c>
      <c r="AW152" s="335"/>
      <c r="AX152" s="335"/>
      <c r="AY152" s="335"/>
      <c r="AZ152" s="108">
        <f>IFERROR(IF(EXACT(VLOOKUP(AM152,OFERTA_0,2,FALSE),AN152),1,0),0)</f>
        <v>0</v>
      </c>
      <c r="BA152" s="108">
        <f>IFERROR(IF(EXACT(VLOOKUP(AM152,OFERTA_0,3,FALSE),AO152),1,0),0)</f>
        <v>0</v>
      </c>
      <c r="BB152" s="108">
        <f>IFERROR(IF(EXACT(VLOOKUP(AM152,OFERTA_0,4,FALSE),AP152),1,0),0)</f>
        <v>0</v>
      </c>
      <c r="BC152" s="108">
        <f>IFERROR(IF(AQ152&lt;=0,0,1),0)</f>
        <v>0</v>
      </c>
      <c r="BD152" s="108">
        <f t="shared" si="1555"/>
        <v>0</v>
      </c>
      <c r="BE152" s="108">
        <f t="shared" si="1556"/>
        <v>0</v>
      </c>
      <c r="BF152" s="109">
        <f t="shared" si="1557"/>
        <v>0</v>
      </c>
      <c r="BG152" s="110">
        <f t="shared" si="1558"/>
        <v>0</v>
      </c>
      <c r="BJ152" s="358"/>
      <c r="BK152" s="358"/>
      <c r="BL152" s="359"/>
      <c r="BM152" s="339"/>
      <c r="BN152" s="439"/>
      <c r="BO152" s="368"/>
      <c r="BP152" s="368"/>
      <c r="BQ152" s="368"/>
      <c r="BR152" s="369"/>
      <c r="BS152" s="338"/>
      <c r="BT152" s="335">
        <f t="shared" si="1559"/>
        <v>0</v>
      </c>
      <c r="BU152" s="335"/>
      <c r="BV152" s="335"/>
      <c r="BW152" s="335"/>
      <c r="BX152" s="108">
        <f>IFERROR(IF(EXACT(VLOOKUP(BK152,OFERTA_0,2,FALSE),BL152),1,0),0)</f>
        <v>0</v>
      </c>
      <c r="BY152" s="108">
        <f>IFERROR(IF(EXACT(VLOOKUP(BK152,OFERTA_0,3,FALSE),BM152),1,0),0)</f>
        <v>0</v>
      </c>
      <c r="BZ152" s="108">
        <f>IFERROR(IF(EXACT(VLOOKUP(BK152,OFERTA_0,4,FALSE),BN152),1,0),0)</f>
        <v>0</v>
      </c>
      <c r="CA152" s="108">
        <f>IFERROR(IF(BO152&lt;=0,0,1),0)</f>
        <v>0</v>
      </c>
      <c r="CB152" s="108">
        <f t="shared" si="1560"/>
        <v>0</v>
      </c>
      <c r="CC152" s="108">
        <f t="shared" si="1561"/>
        <v>0</v>
      </c>
      <c r="CD152" s="109">
        <f t="shared" si="1562"/>
        <v>0</v>
      </c>
      <c r="CE152" s="110">
        <f t="shared" si="1563"/>
        <v>0</v>
      </c>
      <c r="CH152" s="358"/>
      <c r="CI152" s="358"/>
      <c r="CJ152" s="359"/>
      <c r="CK152" s="339"/>
      <c r="CL152" s="360"/>
      <c r="CM152" s="361"/>
      <c r="CN152" s="362"/>
      <c r="CO152" s="338"/>
      <c r="CP152" s="335">
        <f t="shared" si="1564"/>
        <v>0</v>
      </c>
      <c r="CQ152" s="108">
        <f>IFERROR(IF(EXACT(VLOOKUP(CI152,OFERTA_0,2,FALSE),CJ152),1,0),0)</f>
        <v>0</v>
      </c>
      <c r="CR152" s="108">
        <f>IFERROR(IF(EXACT(VLOOKUP(CI152,OFERTA_0,3,FALSE),CK152),1,0),0)</f>
        <v>0</v>
      </c>
      <c r="CS152" s="108">
        <f>IFERROR(IF(EXACT(VLOOKUP(CI152,OFERTA_0,4,FALSE),CL152),1,0),0)</f>
        <v>0</v>
      </c>
      <c r="CT152" s="108">
        <f t="shared" si="1565"/>
        <v>0</v>
      </c>
      <c r="CU152" s="108">
        <f t="shared" si="1565"/>
        <v>0</v>
      </c>
      <c r="CV152" s="108">
        <f t="shared" si="1566"/>
        <v>0</v>
      </c>
      <c r="CW152" s="109">
        <f t="shared" si="1567"/>
        <v>0</v>
      </c>
      <c r="CX152" s="110">
        <f t="shared" si="1568"/>
        <v>0</v>
      </c>
      <c r="DA152" s="358"/>
      <c r="DB152" s="358"/>
      <c r="DC152" s="359"/>
      <c r="DD152" s="339"/>
      <c r="DE152" s="360"/>
      <c r="DF152" s="361"/>
      <c r="DG152" s="362"/>
      <c r="DH152" s="338"/>
      <c r="DI152" s="335">
        <f t="shared" si="1569"/>
        <v>0</v>
      </c>
      <c r="DJ152" s="108">
        <f>IFERROR(IF(EXACT(VLOOKUP(DB152,OFERTA_0,2,FALSE),DC152),1,0),0)</f>
        <v>0</v>
      </c>
      <c r="DK152" s="108">
        <f>IFERROR(IF(EXACT(VLOOKUP(DB152,OFERTA_0,3,FALSE),DD152),1,0),0)</f>
        <v>0</v>
      </c>
      <c r="DL152" s="108">
        <f>IFERROR(IF(EXACT(VLOOKUP(DB152,OFERTA_0,4,FALSE),DE152),1,0),0)</f>
        <v>0</v>
      </c>
      <c r="DM152" s="108">
        <f t="shared" si="1570"/>
        <v>0</v>
      </c>
      <c r="DN152" s="108">
        <f t="shared" si="1570"/>
        <v>0</v>
      </c>
      <c r="DO152" s="108">
        <f t="shared" si="1571"/>
        <v>0</v>
      </c>
      <c r="DP152" s="109">
        <f t="shared" si="1572"/>
        <v>0</v>
      </c>
      <c r="DQ152" s="110">
        <f t="shared" si="1573"/>
        <v>0</v>
      </c>
      <c r="DT152" s="358"/>
      <c r="DU152" s="358"/>
      <c r="DV152" s="359"/>
      <c r="DW152" s="339"/>
      <c r="DX152" s="360"/>
      <c r="DY152" s="361"/>
      <c r="DZ152" s="362"/>
      <c r="EA152" s="338"/>
      <c r="EB152" s="335">
        <f t="shared" si="1574"/>
        <v>0</v>
      </c>
      <c r="EC152" s="108">
        <f>IFERROR(IF(EXACT(VLOOKUP(DU152,OFERTA_0,2,FALSE),DV152),1,0),0)</f>
        <v>0</v>
      </c>
      <c r="ED152" s="108">
        <f>IFERROR(IF(EXACT(VLOOKUP(DU152,OFERTA_0,3,FALSE),DW152),1,0),0)</f>
        <v>0</v>
      </c>
      <c r="EE152" s="108">
        <f>IFERROR(IF(EXACT(VLOOKUP(DU152,OFERTA_0,4,FALSE),DX152),1,0),0)</f>
        <v>0</v>
      </c>
      <c r="EF152" s="108">
        <f t="shared" si="1575"/>
        <v>0</v>
      </c>
      <c r="EG152" s="108">
        <f t="shared" si="1575"/>
        <v>0</v>
      </c>
      <c r="EH152" s="108">
        <f t="shared" si="1576"/>
        <v>0</v>
      </c>
      <c r="EI152" s="109">
        <f t="shared" si="1577"/>
        <v>0</v>
      </c>
      <c r="EJ152" s="110">
        <f t="shared" si="1578"/>
        <v>0</v>
      </c>
      <c r="EM152" s="358"/>
      <c r="EN152" s="358"/>
      <c r="EO152" s="359"/>
      <c r="EP152" s="339"/>
      <c r="EQ152" s="360"/>
      <c r="ER152" s="361"/>
      <c r="ES152" s="362"/>
      <c r="ET152" s="338"/>
      <c r="EU152" s="335">
        <f t="shared" si="1579"/>
        <v>0</v>
      </c>
      <c r="EV152" s="108">
        <f>IFERROR(IF(EXACT(VLOOKUP(EN152,OFERTA_0,2,FALSE),EO152),1,0),0)</f>
        <v>0</v>
      </c>
      <c r="EW152" s="108">
        <f>IFERROR(IF(EXACT(VLOOKUP(EN152,OFERTA_0,3,FALSE),EP152),1,0),0)</f>
        <v>0</v>
      </c>
      <c r="EX152" s="108">
        <f>IFERROR(IF(EXACT(VLOOKUP(EN152,OFERTA_0,4,FALSE),EQ152),1,0),0)</f>
        <v>0</v>
      </c>
      <c r="EY152" s="108">
        <f t="shared" si="1580"/>
        <v>0</v>
      </c>
      <c r="EZ152" s="108">
        <f t="shared" si="1580"/>
        <v>0</v>
      </c>
      <c r="FA152" s="108">
        <f t="shared" si="1581"/>
        <v>0</v>
      </c>
      <c r="FB152" s="109">
        <f t="shared" si="1582"/>
        <v>0</v>
      </c>
      <c r="FC152" s="110">
        <f t="shared" si="1583"/>
        <v>0</v>
      </c>
      <c r="FF152" s="358"/>
      <c r="FG152" s="358"/>
      <c r="FH152" s="359"/>
      <c r="FI152" s="339"/>
      <c r="FJ152" s="360"/>
      <c r="FK152" s="361"/>
      <c r="FL152" s="362"/>
      <c r="FM152" s="338"/>
      <c r="FN152" s="335">
        <f t="shared" si="1584"/>
        <v>0</v>
      </c>
      <c r="FO152" s="108">
        <f>IFERROR(IF(EXACT(VLOOKUP(FG152,OFERTA_0,2,FALSE),FH152),1,0),0)</f>
        <v>0</v>
      </c>
      <c r="FP152" s="108">
        <f>IFERROR(IF(EXACT(VLOOKUP(FG152,OFERTA_0,3,FALSE),FI152),1,0),0)</f>
        <v>0</v>
      </c>
      <c r="FQ152" s="108">
        <f>IFERROR(IF(EXACT(VLOOKUP(FG152,OFERTA_0,4,FALSE),FJ152),1,0),0)</f>
        <v>0</v>
      </c>
      <c r="FR152" s="108">
        <f t="shared" si="1585"/>
        <v>0</v>
      </c>
      <c r="FS152" s="108">
        <f t="shared" si="1585"/>
        <v>0</v>
      </c>
      <c r="FT152" s="108">
        <f t="shared" si="1586"/>
        <v>0</v>
      </c>
      <c r="FU152" s="109">
        <f t="shared" si="1587"/>
        <v>0</v>
      </c>
      <c r="FV152" s="110">
        <f t="shared" si="1588"/>
        <v>0</v>
      </c>
      <c r="FY152" s="358"/>
      <c r="FZ152" s="358"/>
      <c r="GA152" s="359"/>
      <c r="GB152" s="339"/>
      <c r="GC152" s="360"/>
      <c r="GD152" s="361"/>
      <c r="GE152" s="362"/>
      <c r="GF152" s="338"/>
      <c r="GG152" s="335">
        <f t="shared" si="1589"/>
        <v>0</v>
      </c>
      <c r="GH152" s="108">
        <f>IFERROR(IF(EXACT(VLOOKUP(FZ152,OFERTA_0,2,FALSE),GA152),1,0),0)</f>
        <v>0</v>
      </c>
      <c r="GI152" s="108">
        <f>IFERROR(IF(EXACT(VLOOKUP(FZ152,OFERTA_0,3,FALSE),GB152),1,0),0)</f>
        <v>0</v>
      </c>
      <c r="GJ152" s="108">
        <f>IFERROR(IF(EXACT(VLOOKUP(FZ152,OFERTA_0,4,FALSE),GC152),1,0),0)</f>
        <v>0</v>
      </c>
      <c r="GK152" s="108">
        <f t="shared" si="1590"/>
        <v>0</v>
      </c>
      <c r="GL152" s="108">
        <f t="shared" si="1590"/>
        <v>0</v>
      </c>
      <c r="GM152" s="108">
        <f t="shared" si="1591"/>
        <v>0</v>
      </c>
      <c r="GN152" s="109">
        <f t="shared" si="1592"/>
        <v>0</v>
      </c>
      <c r="GO152" s="110">
        <f t="shared" si="1593"/>
        <v>0</v>
      </c>
      <c r="GR152" s="358"/>
      <c r="GS152" s="358"/>
      <c r="GT152" s="359"/>
      <c r="GU152" s="339"/>
      <c r="GV152" s="360"/>
      <c r="GW152" s="361"/>
      <c r="GX152" s="362"/>
      <c r="GY152" s="338"/>
      <c r="GZ152" s="335">
        <f t="shared" si="1594"/>
        <v>0</v>
      </c>
      <c r="HA152" s="108">
        <f>IFERROR(IF(EXACT(VLOOKUP(GS152,OFERTA_0,2,FALSE),GT152),1,0),0)</f>
        <v>0</v>
      </c>
      <c r="HB152" s="108">
        <f>IFERROR(IF(EXACT(VLOOKUP(GS152,OFERTA_0,3,FALSE),GU152),1,0),0)</f>
        <v>0</v>
      </c>
      <c r="HC152" s="108">
        <f>IFERROR(IF(EXACT(VLOOKUP(GS152,OFERTA_0,4,FALSE),GV152),1,0),0)</f>
        <v>0</v>
      </c>
      <c r="HD152" s="108">
        <f t="shared" si="1595"/>
        <v>0</v>
      </c>
      <c r="HE152" s="108">
        <f t="shared" si="1595"/>
        <v>0</v>
      </c>
      <c r="HF152" s="108">
        <f t="shared" si="1596"/>
        <v>0</v>
      </c>
      <c r="HG152" s="109">
        <f t="shared" si="1597"/>
        <v>0</v>
      </c>
      <c r="HH152" s="110">
        <f t="shared" si="1598"/>
        <v>0</v>
      </c>
      <c r="HK152" s="358"/>
      <c r="HL152" s="358"/>
      <c r="HM152" s="359"/>
      <c r="HN152" s="339"/>
      <c r="HO152" s="360"/>
      <c r="HP152" s="361"/>
      <c r="HQ152" s="362"/>
      <c r="HR152" s="338"/>
      <c r="HS152" s="335">
        <f t="shared" si="1599"/>
        <v>0</v>
      </c>
      <c r="HT152" s="108">
        <f>IFERROR(IF(EXACT(VLOOKUP(HL152,OFERTA_0,2,FALSE),HM152),1,0),0)</f>
        <v>0</v>
      </c>
      <c r="HU152" s="108">
        <f>IFERROR(IF(EXACT(VLOOKUP(HL152,OFERTA_0,3,FALSE),HN152),1,0),0)</f>
        <v>0</v>
      </c>
      <c r="HV152" s="108">
        <f>IFERROR(IF(EXACT(VLOOKUP(HL152,OFERTA_0,4,FALSE),HO152),1,0),0)</f>
        <v>0</v>
      </c>
      <c r="HW152" s="108">
        <f t="shared" si="1600"/>
        <v>0</v>
      </c>
      <c r="HX152" s="108">
        <f t="shared" si="1600"/>
        <v>0</v>
      </c>
      <c r="HY152" s="108">
        <f t="shared" si="1601"/>
        <v>0</v>
      </c>
      <c r="HZ152" s="109">
        <f t="shared" si="1602"/>
        <v>0</v>
      </c>
      <c r="IA152" s="110">
        <f t="shared" si="1603"/>
        <v>0</v>
      </c>
      <c r="ID152" s="358"/>
      <c r="IE152" s="358"/>
      <c r="IF152" s="359"/>
      <c r="IG152" s="339"/>
      <c r="IH152" s="360"/>
      <c r="II152" s="361"/>
      <c r="IJ152" s="362"/>
      <c r="IK152" s="338"/>
      <c r="IL152" s="335">
        <f t="shared" si="1604"/>
        <v>0</v>
      </c>
      <c r="IM152" s="108">
        <f>IFERROR(IF(EXACT(VLOOKUP(IE152,OFERTA_0,2,FALSE),IF152),1,0),0)</f>
        <v>0</v>
      </c>
      <c r="IN152" s="108">
        <f>IFERROR(IF(EXACT(VLOOKUP(IE152,OFERTA_0,3,FALSE),IG152),1,0),0)</f>
        <v>0</v>
      </c>
      <c r="IO152" s="108">
        <f>IFERROR(IF(EXACT(VLOOKUP(IE152,OFERTA_0,4,FALSE),IH152),1,0),0)</f>
        <v>0</v>
      </c>
      <c r="IP152" s="108">
        <f t="shared" si="1605"/>
        <v>0</v>
      </c>
      <c r="IQ152" s="108">
        <f t="shared" si="1605"/>
        <v>0</v>
      </c>
      <c r="IR152" s="108">
        <f t="shared" si="1606"/>
        <v>0</v>
      </c>
      <c r="IS152" s="109">
        <f t="shared" si="1607"/>
        <v>0</v>
      </c>
      <c r="IT152" s="110">
        <f t="shared" si="1608"/>
        <v>0</v>
      </c>
      <c r="IV152" s="358"/>
      <c r="IW152" s="358"/>
      <c r="IX152" s="359"/>
      <c r="IY152" s="339"/>
      <c r="IZ152" s="360"/>
      <c r="JA152" s="361"/>
      <c r="JB152" s="362"/>
      <c r="JC152" s="338"/>
      <c r="JD152" s="338"/>
      <c r="JE152" s="335">
        <f t="shared" si="1609"/>
        <v>0</v>
      </c>
      <c r="JF152" s="108">
        <f>IFERROR(IF(EXACT(VLOOKUP(IX152,OFERTA_0,2,FALSE),IY152),1,0),0)</f>
        <v>0</v>
      </c>
      <c r="JG152" s="108">
        <f>IFERROR(IF(EXACT(VLOOKUP(IX152,OFERTA_0,3,FALSE),IZ152),1,0),0)</f>
        <v>0</v>
      </c>
      <c r="JH152" s="108">
        <f>IFERROR(IF(EXACT(VLOOKUP(IX152,OFERTA_0,4,FALSE),JA152),1,0),0)</f>
        <v>0</v>
      </c>
      <c r="JI152" s="108">
        <f t="shared" si="1610"/>
        <v>0</v>
      </c>
      <c r="JJ152" s="108">
        <f t="shared" si="1610"/>
        <v>0</v>
      </c>
      <c r="JK152" s="108">
        <f t="shared" si="1611"/>
        <v>0</v>
      </c>
      <c r="JL152" s="109">
        <f t="shared" si="1612"/>
        <v>0</v>
      </c>
      <c r="JM152" s="110">
        <f t="shared" si="1613"/>
        <v>0</v>
      </c>
    </row>
    <row r="153" spans="2:273" hidden="1" x14ac:dyDescent="0.25">
      <c r="B153" s="358"/>
      <c r="C153" s="358"/>
      <c r="D153" s="359"/>
      <c r="E153" s="339"/>
      <c r="F153" s="439"/>
      <c r="G153" s="361"/>
      <c r="H153" s="361"/>
      <c r="I153" s="361"/>
      <c r="J153" s="362"/>
      <c r="K153" s="338"/>
      <c r="N153" s="358"/>
      <c r="O153" s="358"/>
      <c r="P153" s="359"/>
      <c r="Q153" s="339"/>
      <c r="R153" s="439"/>
      <c r="S153" s="361"/>
      <c r="T153" s="361"/>
      <c r="U153" s="361"/>
      <c r="V153" s="362"/>
      <c r="W153" s="338"/>
      <c r="X153" s="335">
        <f t="shared" si="1549"/>
        <v>0</v>
      </c>
      <c r="Y153" s="335"/>
      <c r="Z153" s="335"/>
      <c r="AA153" s="108">
        <f>IFERROR(IF(EXACT(VLOOKUP(O153,OFERTA_0,2,FALSE),P153),1,0),0)</f>
        <v>0</v>
      </c>
      <c r="AB153" s="108"/>
      <c r="AC153" s="108">
        <f>IFERROR(IF(EXACT(VLOOKUP(O153,OFERTA_0,3,FALSE),Q153),1,0),0)</f>
        <v>0</v>
      </c>
      <c r="AD153" s="108">
        <f>IFERROR(IF(EXACT(VLOOKUP(O153,OFERTA_0,4,FALSE),R153),1,0),0)</f>
        <v>0</v>
      </c>
      <c r="AE153" s="108">
        <f>IFERROR(IF(S153&lt;=0,0,1),0)</f>
        <v>0</v>
      </c>
      <c r="AF153" s="108">
        <f t="shared" si="1550"/>
        <v>0</v>
      </c>
      <c r="AG153" s="108">
        <f t="shared" si="1551"/>
        <v>0</v>
      </c>
      <c r="AH153" s="109">
        <f t="shared" si="1552"/>
        <v>0</v>
      </c>
      <c r="AI153" s="110">
        <f t="shared" si="1553"/>
        <v>0</v>
      </c>
      <c r="AL153" s="358"/>
      <c r="AM153" s="358"/>
      <c r="AN153" s="359"/>
      <c r="AO153" s="339"/>
      <c r="AP153" s="439"/>
      <c r="AQ153" s="361"/>
      <c r="AR153" s="361"/>
      <c r="AS153" s="361"/>
      <c r="AT153" s="362"/>
      <c r="AU153" s="338"/>
      <c r="AV153" s="335">
        <f t="shared" si="1554"/>
        <v>0</v>
      </c>
      <c r="AW153" s="335"/>
      <c r="AX153" s="335"/>
      <c r="AY153" s="335"/>
      <c r="AZ153" s="108">
        <f>IFERROR(IF(EXACT(VLOOKUP(AM153,OFERTA_0,2,FALSE),AN153),1,0),0)</f>
        <v>0</v>
      </c>
      <c r="BA153" s="108">
        <f>IFERROR(IF(EXACT(VLOOKUP(AM153,OFERTA_0,3,FALSE),AO153),1,0),0)</f>
        <v>0</v>
      </c>
      <c r="BB153" s="108">
        <f>IFERROR(IF(EXACT(VLOOKUP(AM153,OFERTA_0,4,FALSE),AP153),1,0),0)</f>
        <v>0</v>
      </c>
      <c r="BC153" s="108">
        <f>IFERROR(IF(AQ153&lt;=0,0,1),0)</f>
        <v>0</v>
      </c>
      <c r="BD153" s="108">
        <f t="shared" si="1555"/>
        <v>0</v>
      </c>
      <c r="BE153" s="108">
        <f t="shared" si="1556"/>
        <v>0</v>
      </c>
      <c r="BF153" s="109">
        <f t="shared" si="1557"/>
        <v>0</v>
      </c>
      <c r="BG153" s="110">
        <f t="shared" si="1558"/>
        <v>0</v>
      </c>
      <c r="BJ153" s="358"/>
      <c r="BK153" s="358"/>
      <c r="BL153" s="359"/>
      <c r="BM153" s="339"/>
      <c r="BN153" s="439"/>
      <c r="BO153" s="368"/>
      <c r="BP153" s="368"/>
      <c r="BQ153" s="368"/>
      <c r="BR153" s="369"/>
      <c r="BS153" s="338"/>
      <c r="BT153" s="335">
        <f t="shared" si="1559"/>
        <v>0</v>
      </c>
      <c r="BU153" s="335"/>
      <c r="BV153" s="335"/>
      <c r="BW153" s="335"/>
      <c r="BX153" s="108">
        <f>IFERROR(IF(EXACT(VLOOKUP(BK153,OFERTA_0,2,FALSE),BL153),1,0),0)</f>
        <v>0</v>
      </c>
      <c r="BY153" s="108">
        <f>IFERROR(IF(EXACT(VLOOKUP(BK153,OFERTA_0,3,FALSE),BM153),1,0),0)</f>
        <v>0</v>
      </c>
      <c r="BZ153" s="108">
        <f>IFERROR(IF(EXACT(VLOOKUP(BK153,OFERTA_0,4,FALSE),BN153),1,0),0)</f>
        <v>0</v>
      </c>
      <c r="CA153" s="108">
        <f>IFERROR(IF(BO153&lt;=0,0,1),0)</f>
        <v>0</v>
      </c>
      <c r="CB153" s="108">
        <f t="shared" si="1560"/>
        <v>0</v>
      </c>
      <c r="CC153" s="108">
        <f t="shared" si="1561"/>
        <v>0</v>
      </c>
      <c r="CD153" s="109">
        <f t="shared" si="1562"/>
        <v>0</v>
      </c>
      <c r="CE153" s="110">
        <f t="shared" si="1563"/>
        <v>0</v>
      </c>
      <c r="CH153" s="358"/>
      <c r="CI153" s="358"/>
      <c r="CJ153" s="359"/>
      <c r="CK153" s="339"/>
      <c r="CL153" s="360"/>
      <c r="CM153" s="361"/>
      <c r="CN153" s="362"/>
      <c r="CO153" s="338"/>
      <c r="CP153" s="335">
        <f t="shared" si="1564"/>
        <v>0</v>
      </c>
      <c r="CQ153" s="108">
        <f>IFERROR(IF(EXACT(VLOOKUP(CI153,OFERTA_0,2,FALSE),CJ153),1,0),0)</f>
        <v>0</v>
      </c>
      <c r="CR153" s="108">
        <f>IFERROR(IF(EXACT(VLOOKUP(CI153,OFERTA_0,3,FALSE),CK153),1,0),0)</f>
        <v>0</v>
      </c>
      <c r="CS153" s="108">
        <f>IFERROR(IF(EXACT(VLOOKUP(CI153,OFERTA_0,4,FALSE),CL153),1,0),0)</f>
        <v>0</v>
      </c>
      <c r="CT153" s="108">
        <f t="shared" si="1565"/>
        <v>0</v>
      </c>
      <c r="CU153" s="108">
        <f t="shared" si="1565"/>
        <v>0</v>
      </c>
      <c r="CV153" s="108">
        <f t="shared" si="1566"/>
        <v>0</v>
      </c>
      <c r="CW153" s="109">
        <f t="shared" si="1567"/>
        <v>0</v>
      </c>
      <c r="CX153" s="110">
        <f t="shared" si="1568"/>
        <v>0</v>
      </c>
      <c r="DA153" s="358"/>
      <c r="DB153" s="358"/>
      <c r="DC153" s="359"/>
      <c r="DD153" s="339"/>
      <c r="DE153" s="360"/>
      <c r="DF153" s="361"/>
      <c r="DG153" s="362"/>
      <c r="DH153" s="338"/>
      <c r="DI153" s="335">
        <f t="shared" si="1569"/>
        <v>0</v>
      </c>
      <c r="DJ153" s="108">
        <f>IFERROR(IF(EXACT(VLOOKUP(DB153,OFERTA_0,2,FALSE),DC153),1,0),0)</f>
        <v>0</v>
      </c>
      <c r="DK153" s="108">
        <f>IFERROR(IF(EXACT(VLOOKUP(DB153,OFERTA_0,3,FALSE),DD153),1,0),0)</f>
        <v>0</v>
      </c>
      <c r="DL153" s="108">
        <f>IFERROR(IF(EXACT(VLOOKUP(DB153,OFERTA_0,4,FALSE),DE153),1,0),0)</f>
        <v>0</v>
      </c>
      <c r="DM153" s="108">
        <f t="shared" si="1570"/>
        <v>0</v>
      </c>
      <c r="DN153" s="108">
        <f t="shared" si="1570"/>
        <v>0</v>
      </c>
      <c r="DO153" s="108">
        <f t="shared" si="1571"/>
        <v>0</v>
      </c>
      <c r="DP153" s="109">
        <f t="shared" si="1572"/>
        <v>0</v>
      </c>
      <c r="DQ153" s="110">
        <f t="shared" si="1573"/>
        <v>0</v>
      </c>
      <c r="DT153" s="358"/>
      <c r="DU153" s="358"/>
      <c r="DV153" s="359"/>
      <c r="DW153" s="339"/>
      <c r="DX153" s="360"/>
      <c r="DY153" s="361"/>
      <c r="DZ153" s="362"/>
      <c r="EA153" s="338"/>
      <c r="EB153" s="335">
        <f t="shared" si="1574"/>
        <v>0</v>
      </c>
      <c r="EC153" s="108">
        <f>IFERROR(IF(EXACT(VLOOKUP(DU153,OFERTA_0,2,FALSE),DV153),1,0),0)</f>
        <v>0</v>
      </c>
      <c r="ED153" s="108">
        <f>IFERROR(IF(EXACT(VLOOKUP(DU153,OFERTA_0,3,FALSE),DW153),1,0),0)</f>
        <v>0</v>
      </c>
      <c r="EE153" s="108">
        <f>IFERROR(IF(EXACT(VLOOKUP(DU153,OFERTA_0,4,FALSE),DX153),1,0),0)</f>
        <v>0</v>
      </c>
      <c r="EF153" s="108">
        <f t="shared" si="1575"/>
        <v>0</v>
      </c>
      <c r="EG153" s="108">
        <f t="shared" si="1575"/>
        <v>0</v>
      </c>
      <c r="EH153" s="108">
        <f t="shared" si="1576"/>
        <v>0</v>
      </c>
      <c r="EI153" s="109">
        <f t="shared" si="1577"/>
        <v>0</v>
      </c>
      <c r="EJ153" s="110">
        <f t="shared" si="1578"/>
        <v>0</v>
      </c>
      <c r="EM153" s="358"/>
      <c r="EN153" s="358"/>
      <c r="EO153" s="359"/>
      <c r="EP153" s="339"/>
      <c r="EQ153" s="360"/>
      <c r="ER153" s="361"/>
      <c r="ES153" s="362"/>
      <c r="ET153" s="338"/>
      <c r="EU153" s="335">
        <f t="shared" si="1579"/>
        <v>0</v>
      </c>
      <c r="EV153" s="108">
        <f>IFERROR(IF(EXACT(VLOOKUP(EN153,OFERTA_0,2,FALSE),EO153),1,0),0)</f>
        <v>0</v>
      </c>
      <c r="EW153" s="108">
        <f>IFERROR(IF(EXACT(VLOOKUP(EN153,OFERTA_0,3,FALSE),EP153),1,0),0)</f>
        <v>0</v>
      </c>
      <c r="EX153" s="108">
        <f>IFERROR(IF(EXACT(VLOOKUP(EN153,OFERTA_0,4,FALSE),EQ153),1,0),0)</f>
        <v>0</v>
      </c>
      <c r="EY153" s="108">
        <f t="shared" si="1580"/>
        <v>0</v>
      </c>
      <c r="EZ153" s="108">
        <f t="shared" si="1580"/>
        <v>0</v>
      </c>
      <c r="FA153" s="108">
        <f t="shared" si="1581"/>
        <v>0</v>
      </c>
      <c r="FB153" s="109">
        <f t="shared" si="1582"/>
        <v>0</v>
      </c>
      <c r="FC153" s="110">
        <f t="shared" si="1583"/>
        <v>0</v>
      </c>
      <c r="FF153" s="358"/>
      <c r="FG153" s="358"/>
      <c r="FH153" s="359"/>
      <c r="FI153" s="339"/>
      <c r="FJ153" s="360"/>
      <c r="FK153" s="361"/>
      <c r="FL153" s="362"/>
      <c r="FM153" s="338"/>
      <c r="FN153" s="335">
        <f t="shared" si="1584"/>
        <v>0</v>
      </c>
      <c r="FO153" s="108">
        <f>IFERROR(IF(EXACT(VLOOKUP(FG153,OFERTA_0,2,FALSE),FH153),1,0),0)</f>
        <v>0</v>
      </c>
      <c r="FP153" s="108">
        <f>IFERROR(IF(EXACT(VLOOKUP(FG153,OFERTA_0,3,FALSE),FI153),1,0),0)</f>
        <v>0</v>
      </c>
      <c r="FQ153" s="108">
        <f>IFERROR(IF(EXACT(VLOOKUP(FG153,OFERTA_0,4,FALSE),FJ153),1,0),0)</f>
        <v>0</v>
      </c>
      <c r="FR153" s="108">
        <f t="shared" si="1585"/>
        <v>0</v>
      </c>
      <c r="FS153" s="108">
        <f t="shared" si="1585"/>
        <v>0</v>
      </c>
      <c r="FT153" s="108">
        <f t="shared" si="1586"/>
        <v>0</v>
      </c>
      <c r="FU153" s="109">
        <f t="shared" si="1587"/>
        <v>0</v>
      </c>
      <c r="FV153" s="110">
        <f t="shared" si="1588"/>
        <v>0</v>
      </c>
      <c r="FY153" s="358"/>
      <c r="FZ153" s="358"/>
      <c r="GA153" s="359"/>
      <c r="GB153" s="339"/>
      <c r="GC153" s="360"/>
      <c r="GD153" s="361"/>
      <c r="GE153" s="362"/>
      <c r="GF153" s="338"/>
      <c r="GG153" s="335">
        <f t="shared" si="1589"/>
        <v>0</v>
      </c>
      <c r="GH153" s="108">
        <f>IFERROR(IF(EXACT(VLOOKUP(FZ153,OFERTA_0,2,FALSE),GA153),1,0),0)</f>
        <v>0</v>
      </c>
      <c r="GI153" s="108">
        <f>IFERROR(IF(EXACT(VLOOKUP(FZ153,OFERTA_0,3,FALSE),GB153),1,0),0)</f>
        <v>0</v>
      </c>
      <c r="GJ153" s="108">
        <f>IFERROR(IF(EXACT(VLOOKUP(FZ153,OFERTA_0,4,FALSE),GC153),1,0),0)</f>
        <v>0</v>
      </c>
      <c r="GK153" s="108">
        <f t="shared" si="1590"/>
        <v>0</v>
      </c>
      <c r="GL153" s="108">
        <f t="shared" si="1590"/>
        <v>0</v>
      </c>
      <c r="GM153" s="108">
        <f t="shared" si="1591"/>
        <v>0</v>
      </c>
      <c r="GN153" s="109">
        <f t="shared" si="1592"/>
        <v>0</v>
      </c>
      <c r="GO153" s="110">
        <f t="shared" si="1593"/>
        <v>0</v>
      </c>
      <c r="GR153" s="358"/>
      <c r="GS153" s="358"/>
      <c r="GT153" s="359"/>
      <c r="GU153" s="339"/>
      <c r="GV153" s="360"/>
      <c r="GW153" s="361"/>
      <c r="GX153" s="362"/>
      <c r="GY153" s="338"/>
      <c r="GZ153" s="335">
        <f t="shared" si="1594"/>
        <v>0</v>
      </c>
      <c r="HA153" s="108">
        <f>IFERROR(IF(EXACT(VLOOKUP(GS153,OFERTA_0,2,FALSE),GT153),1,0),0)</f>
        <v>0</v>
      </c>
      <c r="HB153" s="108">
        <f>IFERROR(IF(EXACT(VLOOKUP(GS153,OFERTA_0,3,FALSE),GU153),1,0),0)</f>
        <v>0</v>
      </c>
      <c r="HC153" s="108">
        <f>IFERROR(IF(EXACT(VLOOKUP(GS153,OFERTA_0,4,FALSE),GV153),1,0),0)</f>
        <v>0</v>
      </c>
      <c r="HD153" s="108">
        <f t="shared" si="1595"/>
        <v>0</v>
      </c>
      <c r="HE153" s="108">
        <f t="shared" si="1595"/>
        <v>0</v>
      </c>
      <c r="HF153" s="108">
        <f t="shared" si="1596"/>
        <v>0</v>
      </c>
      <c r="HG153" s="109">
        <f t="shared" si="1597"/>
        <v>0</v>
      </c>
      <c r="HH153" s="110">
        <f t="shared" si="1598"/>
        <v>0</v>
      </c>
      <c r="HK153" s="358"/>
      <c r="HL153" s="358"/>
      <c r="HM153" s="359"/>
      <c r="HN153" s="339"/>
      <c r="HO153" s="360"/>
      <c r="HP153" s="361"/>
      <c r="HQ153" s="362"/>
      <c r="HR153" s="338"/>
      <c r="HS153" s="335">
        <f t="shared" si="1599"/>
        <v>0</v>
      </c>
      <c r="HT153" s="108">
        <f>IFERROR(IF(EXACT(VLOOKUP(HL153,OFERTA_0,2,FALSE),HM153),1,0),0)</f>
        <v>0</v>
      </c>
      <c r="HU153" s="108">
        <f>IFERROR(IF(EXACT(VLOOKUP(HL153,OFERTA_0,3,FALSE),HN153),1,0),0)</f>
        <v>0</v>
      </c>
      <c r="HV153" s="108">
        <f>IFERROR(IF(EXACT(VLOOKUP(HL153,OFERTA_0,4,FALSE),HO153),1,0),0)</f>
        <v>0</v>
      </c>
      <c r="HW153" s="108">
        <f t="shared" si="1600"/>
        <v>0</v>
      </c>
      <c r="HX153" s="108">
        <f t="shared" si="1600"/>
        <v>0</v>
      </c>
      <c r="HY153" s="108">
        <f t="shared" si="1601"/>
        <v>0</v>
      </c>
      <c r="HZ153" s="109">
        <f t="shared" si="1602"/>
        <v>0</v>
      </c>
      <c r="IA153" s="110">
        <f t="shared" si="1603"/>
        <v>0</v>
      </c>
      <c r="ID153" s="358"/>
      <c r="IE153" s="358"/>
      <c r="IF153" s="359"/>
      <c r="IG153" s="339"/>
      <c r="IH153" s="360"/>
      <c r="II153" s="361"/>
      <c r="IJ153" s="362"/>
      <c r="IK153" s="338"/>
      <c r="IL153" s="335">
        <f t="shared" si="1604"/>
        <v>0</v>
      </c>
      <c r="IM153" s="108">
        <f>IFERROR(IF(EXACT(VLOOKUP(IE153,OFERTA_0,2,FALSE),IF153),1,0),0)</f>
        <v>0</v>
      </c>
      <c r="IN153" s="108">
        <f>IFERROR(IF(EXACT(VLOOKUP(IE153,OFERTA_0,3,FALSE),IG153),1,0),0)</f>
        <v>0</v>
      </c>
      <c r="IO153" s="108">
        <f>IFERROR(IF(EXACT(VLOOKUP(IE153,OFERTA_0,4,FALSE),IH153),1,0),0)</f>
        <v>0</v>
      </c>
      <c r="IP153" s="108">
        <f t="shared" si="1605"/>
        <v>0</v>
      </c>
      <c r="IQ153" s="108">
        <f t="shared" si="1605"/>
        <v>0</v>
      </c>
      <c r="IR153" s="108">
        <f t="shared" si="1606"/>
        <v>0</v>
      </c>
      <c r="IS153" s="109">
        <f t="shared" si="1607"/>
        <v>0</v>
      </c>
      <c r="IT153" s="110">
        <f t="shared" si="1608"/>
        <v>0</v>
      </c>
      <c r="IV153" s="358"/>
      <c r="IW153" s="358"/>
      <c r="IX153" s="359"/>
      <c r="IY153" s="339"/>
      <c r="IZ153" s="360"/>
      <c r="JA153" s="361"/>
      <c r="JB153" s="362"/>
      <c r="JC153" s="338"/>
      <c r="JD153" s="338"/>
      <c r="JE153" s="335">
        <f t="shared" si="1609"/>
        <v>0</v>
      </c>
      <c r="JF153" s="108">
        <f>IFERROR(IF(EXACT(VLOOKUP(IX153,OFERTA_0,2,FALSE),IY153),1,0),0)</f>
        <v>0</v>
      </c>
      <c r="JG153" s="108">
        <f>IFERROR(IF(EXACT(VLOOKUP(IX153,OFERTA_0,3,FALSE),IZ153),1,0),0)</f>
        <v>0</v>
      </c>
      <c r="JH153" s="108">
        <f>IFERROR(IF(EXACT(VLOOKUP(IX153,OFERTA_0,4,FALSE),JA153),1,0),0)</f>
        <v>0</v>
      </c>
      <c r="JI153" s="108">
        <f t="shared" si="1610"/>
        <v>0</v>
      </c>
      <c r="JJ153" s="108">
        <f t="shared" si="1610"/>
        <v>0</v>
      </c>
      <c r="JK153" s="108">
        <f t="shared" si="1611"/>
        <v>0</v>
      </c>
      <c r="JL153" s="109">
        <f t="shared" si="1612"/>
        <v>0</v>
      </c>
      <c r="JM153" s="110">
        <f t="shared" si="1613"/>
        <v>0</v>
      </c>
    </row>
    <row r="154" spans="2:273" hidden="1" x14ac:dyDescent="0.25">
      <c r="B154" s="358"/>
      <c r="C154" s="358"/>
      <c r="D154" s="359"/>
      <c r="E154" s="339"/>
      <c r="F154" s="442"/>
      <c r="G154" s="361"/>
      <c r="H154" s="361"/>
      <c r="I154" s="361"/>
      <c r="J154" s="362"/>
      <c r="K154" s="338"/>
      <c r="N154" s="358"/>
      <c r="O154" s="358"/>
      <c r="P154" s="359"/>
      <c r="Q154" s="339"/>
      <c r="R154" s="439"/>
      <c r="S154" s="361"/>
      <c r="T154" s="361"/>
      <c r="U154" s="361"/>
      <c r="V154" s="362"/>
      <c r="W154" s="338"/>
      <c r="X154" s="335">
        <f t="shared" si="1549"/>
        <v>0</v>
      </c>
      <c r="Y154" s="335"/>
      <c r="Z154" s="335"/>
      <c r="AA154" s="108">
        <v>1</v>
      </c>
      <c r="AB154" s="108"/>
      <c r="AC154" s="108">
        <f>IFERROR(IF(EXACT(VLOOKUP(O154,OFERTA_0,3,FALSE),Q154),1,0),0)</f>
        <v>0</v>
      </c>
      <c r="AD154" s="108">
        <v>1</v>
      </c>
      <c r="AE154" s="108">
        <f>IFERROR(IF(S154&lt;=0,0,1),0)</f>
        <v>0</v>
      </c>
      <c r="AF154" s="108">
        <f t="shared" si="1550"/>
        <v>0</v>
      </c>
      <c r="AG154" s="108">
        <f t="shared" si="1551"/>
        <v>0</v>
      </c>
      <c r="AH154" s="109">
        <f t="shared" si="1552"/>
        <v>0</v>
      </c>
      <c r="AI154" s="110">
        <f t="shared" si="1553"/>
        <v>0</v>
      </c>
      <c r="AL154" s="358"/>
      <c r="AM154" s="358"/>
      <c r="AN154" s="359"/>
      <c r="AO154" s="339"/>
      <c r="AP154" s="439"/>
      <c r="AQ154" s="361"/>
      <c r="AR154" s="361"/>
      <c r="AS154" s="361"/>
      <c r="AT154" s="362"/>
      <c r="AU154" s="338"/>
      <c r="AV154" s="335">
        <f t="shared" si="1554"/>
        <v>0</v>
      </c>
      <c r="AW154" s="335"/>
      <c r="AX154" s="335"/>
      <c r="AY154" s="335"/>
      <c r="AZ154" s="108">
        <v>1</v>
      </c>
      <c r="BA154" s="108">
        <f>IFERROR(IF(EXACT(VLOOKUP(AM154,OFERTA_0,3,FALSE),AO154),1,0),0)</f>
        <v>0</v>
      </c>
      <c r="BB154" s="108">
        <v>1</v>
      </c>
      <c r="BC154" s="108">
        <f>IFERROR(IF(AQ154&lt;=0,0,1),0)</f>
        <v>0</v>
      </c>
      <c r="BD154" s="108">
        <f t="shared" si="1555"/>
        <v>0</v>
      </c>
      <c r="BE154" s="108">
        <f t="shared" si="1556"/>
        <v>0</v>
      </c>
      <c r="BF154" s="109">
        <f t="shared" si="1557"/>
        <v>0</v>
      </c>
      <c r="BG154" s="110">
        <f t="shared" si="1558"/>
        <v>0</v>
      </c>
      <c r="BJ154" s="358"/>
      <c r="BK154" s="358"/>
      <c r="BL154" s="359"/>
      <c r="BM154" s="339"/>
      <c r="BN154" s="439"/>
      <c r="BO154" s="368"/>
      <c r="BP154" s="368"/>
      <c r="BQ154" s="368"/>
      <c r="BR154" s="369"/>
      <c r="BS154" s="338"/>
      <c r="BT154" s="335">
        <f t="shared" si="1559"/>
        <v>0</v>
      </c>
      <c r="BU154" s="335"/>
      <c r="BV154" s="335"/>
      <c r="BW154" s="335"/>
      <c r="BX154" s="108">
        <v>1</v>
      </c>
      <c r="BY154" s="108">
        <f>IFERROR(IF(EXACT(VLOOKUP(BK154,OFERTA_0,3,FALSE),BM154),1,0),0)</f>
        <v>0</v>
      </c>
      <c r="BZ154" s="108">
        <v>1</v>
      </c>
      <c r="CA154" s="108">
        <f>IFERROR(IF(BO154&lt;=0,0,1),0)</f>
        <v>0</v>
      </c>
      <c r="CB154" s="108">
        <f t="shared" si="1560"/>
        <v>0</v>
      </c>
      <c r="CC154" s="108">
        <f t="shared" si="1561"/>
        <v>0</v>
      </c>
      <c r="CD154" s="109">
        <f t="shared" si="1562"/>
        <v>0</v>
      </c>
      <c r="CE154" s="110">
        <f t="shared" si="1563"/>
        <v>0</v>
      </c>
      <c r="CH154" s="358"/>
      <c r="CI154" s="358"/>
      <c r="CJ154" s="359"/>
      <c r="CK154" s="339"/>
      <c r="CL154" s="360"/>
      <c r="CM154" s="361"/>
      <c r="CN154" s="362"/>
      <c r="CO154" s="338"/>
      <c r="CP154" s="335">
        <f t="shared" si="1564"/>
        <v>0</v>
      </c>
      <c r="CQ154" s="108">
        <v>1</v>
      </c>
      <c r="CR154" s="108">
        <f>IFERROR(IF(EXACT(VLOOKUP(CI154,OFERTA_0,3,FALSE),CK154),1,0),0)</f>
        <v>0</v>
      </c>
      <c r="CS154" s="108">
        <v>1</v>
      </c>
      <c r="CT154" s="108">
        <f t="shared" si="1565"/>
        <v>0</v>
      </c>
      <c r="CU154" s="108">
        <f t="shared" si="1565"/>
        <v>0</v>
      </c>
      <c r="CV154" s="108">
        <f t="shared" si="1566"/>
        <v>0</v>
      </c>
      <c r="CW154" s="109">
        <f t="shared" si="1567"/>
        <v>0</v>
      </c>
      <c r="CX154" s="110">
        <f t="shared" si="1568"/>
        <v>0</v>
      </c>
      <c r="DA154" s="358"/>
      <c r="DB154" s="358"/>
      <c r="DC154" s="359"/>
      <c r="DD154" s="339"/>
      <c r="DE154" s="360"/>
      <c r="DF154" s="361"/>
      <c r="DG154" s="362"/>
      <c r="DH154" s="338"/>
      <c r="DI154" s="335">
        <f t="shared" si="1569"/>
        <v>0</v>
      </c>
      <c r="DJ154" s="108">
        <v>1</v>
      </c>
      <c r="DK154" s="108">
        <f>IFERROR(IF(EXACT(VLOOKUP(DB154,OFERTA_0,3,FALSE),DD154),1,0),0)</f>
        <v>0</v>
      </c>
      <c r="DL154" s="108">
        <v>1</v>
      </c>
      <c r="DM154" s="108">
        <f t="shared" si="1570"/>
        <v>0</v>
      </c>
      <c r="DN154" s="108">
        <f t="shared" si="1570"/>
        <v>0</v>
      </c>
      <c r="DO154" s="108">
        <f t="shared" si="1571"/>
        <v>0</v>
      </c>
      <c r="DP154" s="109">
        <f t="shared" si="1572"/>
        <v>0</v>
      </c>
      <c r="DQ154" s="110">
        <f t="shared" si="1573"/>
        <v>0</v>
      </c>
      <c r="DT154" s="358"/>
      <c r="DU154" s="358"/>
      <c r="DV154" s="359"/>
      <c r="DW154" s="339"/>
      <c r="DX154" s="360"/>
      <c r="DY154" s="361"/>
      <c r="DZ154" s="362"/>
      <c r="EA154" s="338"/>
      <c r="EB154" s="335">
        <f t="shared" si="1574"/>
        <v>0</v>
      </c>
      <c r="EC154" s="108">
        <v>1</v>
      </c>
      <c r="ED154" s="108">
        <f>IFERROR(IF(EXACT(VLOOKUP(DU154,OFERTA_0,3,FALSE),DW154),1,0),0)</f>
        <v>0</v>
      </c>
      <c r="EE154" s="108">
        <v>1</v>
      </c>
      <c r="EF154" s="108">
        <f t="shared" si="1575"/>
        <v>0</v>
      </c>
      <c r="EG154" s="108">
        <f t="shared" si="1575"/>
        <v>0</v>
      </c>
      <c r="EH154" s="108">
        <f t="shared" si="1576"/>
        <v>0</v>
      </c>
      <c r="EI154" s="109">
        <f t="shared" si="1577"/>
        <v>0</v>
      </c>
      <c r="EJ154" s="110">
        <f t="shared" si="1578"/>
        <v>0</v>
      </c>
      <c r="EM154" s="358"/>
      <c r="EN154" s="358"/>
      <c r="EO154" s="359"/>
      <c r="EP154" s="339"/>
      <c r="EQ154" s="360"/>
      <c r="ER154" s="361"/>
      <c r="ES154" s="362"/>
      <c r="ET154" s="338"/>
      <c r="EU154" s="335">
        <f t="shared" si="1579"/>
        <v>0</v>
      </c>
      <c r="EV154" s="108">
        <v>1</v>
      </c>
      <c r="EW154" s="108">
        <f>IFERROR(IF(EXACT(VLOOKUP(EN154,OFERTA_0,3,FALSE),EP154),1,0),0)</f>
        <v>0</v>
      </c>
      <c r="EX154" s="108">
        <v>1</v>
      </c>
      <c r="EY154" s="108">
        <f t="shared" si="1580"/>
        <v>0</v>
      </c>
      <c r="EZ154" s="108">
        <f t="shared" si="1580"/>
        <v>0</v>
      </c>
      <c r="FA154" s="108">
        <f t="shared" si="1581"/>
        <v>0</v>
      </c>
      <c r="FB154" s="109">
        <f t="shared" si="1582"/>
        <v>0</v>
      </c>
      <c r="FC154" s="110">
        <f t="shared" si="1583"/>
        <v>0</v>
      </c>
      <c r="FF154" s="358"/>
      <c r="FG154" s="358"/>
      <c r="FH154" s="359"/>
      <c r="FI154" s="339"/>
      <c r="FJ154" s="360"/>
      <c r="FK154" s="361"/>
      <c r="FL154" s="362"/>
      <c r="FM154" s="338"/>
      <c r="FN154" s="335">
        <f t="shared" si="1584"/>
        <v>0</v>
      </c>
      <c r="FO154" s="108">
        <v>1</v>
      </c>
      <c r="FP154" s="108">
        <f>IFERROR(IF(EXACT(VLOOKUP(FG154,OFERTA_0,3,FALSE),FI154),1,0),0)</f>
        <v>0</v>
      </c>
      <c r="FQ154" s="108">
        <v>1</v>
      </c>
      <c r="FR154" s="108">
        <f t="shared" si="1585"/>
        <v>0</v>
      </c>
      <c r="FS154" s="108">
        <f t="shared" si="1585"/>
        <v>0</v>
      </c>
      <c r="FT154" s="108">
        <f t="shared" si="1586"/>
        <v>0</v>
      </c>
      <c r="FU154" s="109">
        <f t="shared" si="1587"/>
        <v>0</v>
      </c>
      <c r="FV154" s="110">
        <f t="shared" si="1588"/>
        <v>0</v>
      </c>
      <c r="FY154" s="358"/>
      <c r="FZ154" s="358"/>
      <c r="GA154" s="359"/>
      <c r="GB154" s="339"/>
      <c r="GC154" s="360"/>
      <c r="GD154" s="361"/>
      <c r="GE154" s="362"/>
      <c r="GF154" s="338"/>
      <c r="GG154" s="335">
        <f t="shared" si="1589"/>
        <v>0</v>
      </c>
      <c r="GH154" s="108">
        <v>1</v>
      </c>
      <c r="GI154" s="108">
        <f>IFERROR(IF(EXACT(VLOOKUP(FZ154,OFERTA_0,3,FALSE),GB154),1,0),0)</f>
        <v>0</v>
      </c>
      <c r="GJ154" s="108">
        <v>1</v>
      </c>
      <c r="GK154" s="108">
        <f t="shared" si="1590"/>
        <v>0</v>
      </c>
      <c r="GL154" s="108">
        <f t="shared" si="1590"/>
        <v>0</v>
      </c>
      <c r="GM154" s="108">
        <f t="shared" si="1591"/>
        <v>0</v>
      </c>
      <c r="GN154" s="109">
        <f t="shared" si="1592"/>
        <v>0</v>
      </c>
      <c r="GO154" s="110">
        <f t="shared" si="1593"/>
        <v>0</v>
      </c>
      <c r="GR154" s="358"/>
      <c r="GS154" s="358"/>
      <c r="GT154" s="359"/>
      <c r="GU154" s="339"/>
      <c r="GV154" s="360"/>
      <c r="GW154" s="361"/>
      <c r="GX154" s="362"/>
      <c r="GY154" s="338"/>
      <c r="GZ154" s="335">
        <f t="shared" si="1594"/>
        <v>0</v>
      </c>
      <c r="HA154" s="108">
        <v>1</v>
      </c>
      <c r="HB154" s="108">
        <f>IFERROR(IF(EXACT(VLOOKUP(GS154,OFERTA_0,3,FALSE),GU154),1,0),0)</f>
        <v>0</v>
      </c>
      <c r="HC154" s="108">
        <v>1</v>
      </c>
      <c r="HD154" s="108">
        <f t="shared" si="1595"/>
        <v>0</v>
      </c>
      <c r="HE154" s="108">
        <f t="shared" si="1595"/>
        <v>0</v>
      </c>
      <c r="HF154" s="108">
        <f t="shared" si="1596"/>
        <v>0</v>
      </c>
      <c r="HG154" s="109">
        <f t="shared" si="1597"/>
        <v>0</v>
      </c>
      <c r="HH154" s="110">
        <f t="shared" si="1598"/>
        <v>0</v>
      </c>
      <c r="HK154" s="358"/>
      <c r="HL154" s="358"/>
      <c r="HM154" s="359"/>
      <c r="HN154" s="339"/>
      <c r="HO154" s="360"/>
      <c r="HP154" s="361"/>
      <c r="HQ154" s="362"/>
      <c r="HR154" s="338"/>
      <c r="HS154" s="335">
        <f t="shared" si="1599"/>
        <v>0</v>
      </c>
      <c r="HT154" s="108">
        <v>1</v>
      </c>
      <c r="HU154" s="108">
        <f>IFERROR(IF(EXACT(VLOOKUP(HL154,OFERTA_0,3,FALSE),HN154),1,0),0)</f>
        <v>0</v>
      </c>
      <c r="HV154" s="108">
        <v>1</v>
      </c>
      <c r="HW154" s="108">
        <f t="shared" si="1600"/>
        <v>0</v>
      </c>
      <c r="HX154" s="108">
        <f t="shared" si="1600"/>
        <v>0</v>
      </c>
      <c r="HY154" s="108">
        <f t="shared" si="1601"/>
        <v>0</v>
      </c>
      <c r="HZ154" s="109">
        <f t="shared" si="1602"/>
        <v>0</v>
      </c>
      <c r="IA154" s="110">
        <f t="shared" si="1603"/>
        <v>0</v>
      </c>
      <c r="ID154" s="358"/>
      <c r="IE154" s="358"/>
      <c r="IF154" s="359"/>
      <c r="IG154" s="339"/>
      <c r="IH154" s="360"/>
      <c r="II154" s="361"/>
      <c r="IJ154" s="362"/>
      <c r="IK154" s="338"/>
      <c r="IL154" s="335">
        <f t="shared" si="1604"/>
        <v>0</v>
      </c>
      <c r="IM154" s="108">
        <v>1</v>
      </c>
      <c r="IN154" s="108">
        <f>IFERROR(IF(EXACT(VLOOKUP(IE154,OFERTA_0,3,FALSE),IG154),1,0),0)</f>
        <v>0</v>
      </c>
      <c r="IO154" s="108">
        <v>1</v>
      </c>
      <c r="IP154" s="108">
        <f t="shared" si="1605"/>
        <v>0</v>
      </c>
      <c r="IQ154" s="108">
        <f t="shared" si="1605"/>
        <v>0</v>
      </c>
      <c r="IR154" s="108">
        <f t="shared" si="1606"/>
        <v>0</v>
      </c>
      <c r="IS154" s="109">
        <f t="shared" si="1607"/>
        <v>0</v>
      </c>
      <c r="IT154" s="110">
        <f t="shared" si="1608"/>
        <v>0</v>
      </c>
      <c r="IV154" s="358"/>
      <c r="IW154" s="358"/>
      <c r="IX154" s="359"/>
      <c r="IY154" s="339"/>
      <c r="IZ154" s="360"/>
      <c r="JA154" s="361"/>
      <c r="JB154" s="362"/>
      <c r="JC154" s="338"/>
      <c r="JD154" s="338"/>
      <c r="JE154" s="335">
        <f t="shared" si="1609"/>
        <v>0</v>
      </c>
      <c r="JF154" s="108">
        <v>1</v>
      </c>
      <c r="JG154" s="108">
        <f>IFERROR(IF(EXACT(VLOOKUP(IX154,OFERTA_0,3,FALSE),IZ154),1,0),0)</f>
        <v>0</v>
      </c>
      <c r="JH154" s="108">
        <v>1</v>
      </c>
      <c r="JI154" s="108">
        <f t="shared" si="1610"/>
        <v>0</v>
      </c>
      <c r="JJ154" s="108">
        <f t="shared" si="1610"/>
        <v>0</v>
      </c>
      <c r="JK154" s="108">
        <f t="shared" si="1611"/>
        <v>0</v>
      </c>
      <c r="JL154" s="109">
        <f t="shared" si="1612"/>
        <v>0</v>
      </c>
      <c r="JM154" s="110">
        <f t="shared" si="1613"/>
        <v>0</v>
      </c>
    </row>
    <row r="155" spans="2:273" hidden="1" x14ac:dyDescent="0.25">
      <c r="B155" s="340"/>
      <c r="C155" s="340"/>
      <c r="D155" s="348"/>
      <c r="E155" s="354"/>
      <c r="F155" s="440"/>
      <c r="G155" s="356"/>
      <c r="H155" s="356"/>
      <c r="I155" s="356"/>
      <c r="J155" s="357"/>
      <c r="K155" s="341"/>
      <c r="N155" s="340"/>
      <c r="O155" s="340"/>
      <c r="P155" s="348"/>
      <c r="Q155" s="354"/>
      <c r="R155" s="440"/>
      <c r="S155" s="356"/>
      <c r="T155" s="356"/>
      <c r="U155" s="356"/>
      <c r="V155" s="357"/>
      <c r="W155" s="341"/>
      <c r="X155" s="691"/>
      <c r="Y155" s="691"/>
      <c r="Z155" s="691"/>
      <c r="AA155" s="691"/>
      <c r="AB155" s="691"/>
      <c r="AC155" s="691"/>
      <c r="AD155" s="691"/>
      <c r="AE155" s="691"/>
      <c r="AF155" s="691"/>
      <c r="AG155" s="691"/>
      <c r="AH155" s="691"/>
      <c r="AI155" s="692"/>
      <c r="AL155" s="340"/>
      <c r="AM155" s="340"/>
      <c r="AN155" s="348"/>
      <c r="AO155" s="354"/>
      <c r="AP155" s="440"/>
      <c r="AQ155" s="356"/>
      <c r="AR155" s="356"/>
      <c r="AS155" s="356"/>
      <c r="AT155" s="357"/>
      <c r="AU155" s="341"/>
      <c r="AV155" s="691"/>
      <c r="AW155" s="691"/>
      <c r="AX155" s="691"/>
      <c r="AY155" s="691"/>
      <c r="AZ155" s="691"/>
      <c r="BA155" s="691"/>
      <c r="BB155" s="691"/>
      <c r="BC155" s="691"/>
      <c r="BD155" s="691"/>
      <c r="BE155" s="691"/>
      <c r="BF155" s="691"/>
      <c r="BG155" s="692"/>
      <c r="BJ155" s="340"/>
      <c r="BK155" s="340"/>
      <c r="BL155" s="348"/>
      <c r="BM155" s="354"/>
      <c r="BN155" s="440"/>
      <c r="BO155" s="372"/>
      <c r="BP155" s="372"/>
      <c r="BQ155" s="372"/>
      <c r="BR155" s="373"/>
      <c r="BS155" s="374"/>
      <c r="BT155" s="691"/>
      <c r="BU155" s="691"/>
      <c r="BV155" s="691"/>
      <c r="BW155" s="691"/>
      <c r="BX155" s="691"/>
      <c r="BY155" s="691"/>
      <c r="BZ155" s="691"/>
      <c r="CA155" s="691"/>
      <c r="CB155" s="691"/>
      <c r="CC155" s="691"/>
      <c r="CD155" s="691"/>
      <c r="CE155" s="692"/>
      <c r="CH155" s="340"/>
      <c r="CI155" s="340"/>
      <c r="CJ155" s="348"/>
      <c r="CK155" s="354"/>
      <c r="CL155" s="355"/>
      <c r="CM155" s="356"/>
      <c r="CN155" s="357"/>
      <c r="CO155" s="341"/>
      <c r="CP155" s="691"/>
      <c r="CQ155" s="691"/>
      <c r="CR155" s="691"/>
      <c r="CS155" s="691"/>
      <c r="CT155" s="691"/>
      <c r="CU155" s="691"/>
      <c r="CV155" s="691"/>
      <c r="CW155" s="691"/>
      <c r="CX155" s="692"/>
      <c r="DA155" s="340"/>
      <c r="DB155" s="340"/>
      <c r="DC155" s="348"/>
      <c r="DD155" s="354"/>
      <c r="DE155" s="355"/>
      <c r="DF155" s="356"/>
      <c r="DG155" s="357"/>
      <c r="DH155" s="341"/>
      <c r="DI155" s="691"/>
      <c r="DJ155" s="691"/>
      <c r="DK155" s="691"/>
      <c r="DL155" s="691"/>
      <c r="DM155" s="691"/>
      <c r="DN155" s="691"/>
      <c r="DO155" s="691"/>
      <c r="DP155" s="691"/>
      <c r="DQ155" s="692"/>
      <c r="DT155" s="340"/>
      <c r="DU155" s="340"/>
      <c r="DV155" s="348"/>
      <c r="DW155" s="354"/>
      <c r="DX155" s="355"/>
      <c r="DY155" s="356"/>
      <c r="DZ155" s="357"/>
      <c r="EA155" s="341"/>
      <c r="EB155" s="691"/>
      <c r="EC155" s="691"/>
      <c r="ED155" s="691"/>
      <c r="EE155" s="691"/>
      <c r="EF155" s="691"/>
      <c r="EG155" s="691"/>
      <c r="EH155" s="691"/>
      <c r="EI155" s="691"/>
      <c r="EJ155" s="692"/>
      <c r="EM155" s="340"/>
      <c r="EN155" s="340"/>
      <c r="EO155" s="348"/>
      <c r="EP155" s="354"/>
      <c r="EQ155" s="355"/>
      <c r="ER155" s="356"/>
      <c r="ES155" s="357"/>
      <c r="ET155" s="341"/>
      <c r="EU155" s="691"/>
      <c r="EV155" s="691"/>
      <c r="EW155" s="691"/>
      <c r="EX155" s="691"/>
      <c r="EY155" s="691"/>
      <c r="EZ155" s="691"/>
      <c r="FA155" s="691"/>
      <c r="FB155" s="691"/>
      <c r="FC155" s="692"/>
      <c r="FF155" s="340"/>
      <c r="FG155" s="340"/>
      <c r="FH155" s="348"/>
      <c r="FI155" s="354"/>
      <c r="FJ155" s="355"/>
      <c r="FK155" s="356"/>
      <c r="FL155" s="357"/>
      <c r="FM155" s="341"/>
      <c r="FN155" s="691"/>
      <c r="FO155" s="691"/>
      <c r="FP155" s="691"/>
      <c r="FQ155" s="691"/>
      <c r="FR155" s="691"/>
      <c r="FS155" s="691"/>
      <c r="FT155" s="691"/>
      <c r="FU155" s="691"/>
      <c r="FV155" s="692"/>
      <c r="FY155" s="340"/>
      <c r="FZ155" s="340"/>
      <c r="GA155" s="348"/>
      <c r="GB155" s="354"/>
      <c r="GC155" s="355"/>
      <c r="GD155" s="356"/>
      <c r="GE155" s="357"/>
      <c r="GF155" s="341"/>
      <c r="GG155" s="691"/>
      <c r="GH155" s="691"/>
      <c r="GI155" s="691"/>
      <c r="GJ155" s="691"/>
      <c r="GK155" s="691"/>
      <c r="GL155" s="691"/>
      <c r="GM155" s="691"/>
      <c r="GN155" s="691"/>
      <c r="GO155" s="692"/>
      <c r="GR155" s="340"/>
      <c r="GS155" s="340"/>
      <c r="GT155" s="348"/>
      <c r="GU155" s="354"/>
      <c r="GV155" s="355"/>
      <c r="GW155" s="356"/>
      <c r="GX155" s="357"/>
      <c r="GY155" s="341"/>
      <c r="GZ155" s="691"/>
      <c r="HA155" s="691"/>
      <c r="HB155" s="691"/>
      <c r="HC155" s="691"/>
      <c r="HD155" s="691"/>
      <c r="HE155" s="691"/>
      <c r="HF155" s="691"/>
      <c r="HG155" s="691"/>
      <c r="HH155" s="692"/>
      <c r="HK155" s="340"/>
      <c r="HL155" s="340"/>
      <c r="HM155" s="348"/>
      <c r="HN155" s="354"/>
      <c r="HO155" s="355"/>
      <c r="HP155" s="356"/>
      <c r="HQ155" s="357"/>
      <c r="HR155" s="341"/>
      <c r="HS155" s="691"/>
      <c r="HT155" s="691"/>
      <c r="HU155" s="691"/>
      <c r="HV155" s="691"/>
      <c r="HW155" s="691"/>
      <c r="HX155" s="691"/>
      <c r="HY155" s="691"/>
      <c r="HZ155" s="691"/>
      <c r="IA155" s="692"/>
      <c r="ID155" s="340"/>
      <c r="IE155" s="340"/>
      <c r="IF155" s="348"/>
      <c r="IG155" s="354"/>
      <c r="IH155" s="355"/>
      <c r="II155" s="356"/>
      <c r="IJ155" s="357"/>
      <c r="IK155" s="338"/>
      <c r="IL155" s="691"/>
      <c r="IM155" s="691"/>
      <c r="IN155" s="691"/>
      <c r="IO155" s="691"/>
      <c r="IP155" s="691"/>
      <c r="IQ155" s="691"/>
      <c r="IR155" s="691"/>
      <c r="IS155" s="691"/>
      <c r="IT155" s="692"/>
      <c r="IV155" s="340"/>
      <c r="IW155" s="340"/>
      <c r="IX155" s="348"/>
      <c r="IY155" s="354"/>
      <c r="IZ155" s="355"/>
      <c r="JA155" s="356"/>
      <c r="JB155" s="357"/>
      <c r="JC155" s="341"/>
      <c r="JD155" s="341"/>
      <c r="JE155" s="691"/>
      <c r="JF155" s="691"/>
      <c r="JG155" s="691"/>
      <c r="JH155" s="691"/>
      <c r="JI155" s="691"/>
      <c r="JJ155" s="691"/>
      <c r="JK155" s="691"/>
      <c r="JL155" s="691"/>
      <c r="JM155" s="692"/>
    </row>
    <row r="156" spans="2:273" hidden="1" x14ac:dyDescent="0.25">
      <c r="B156" s="358"/>
      <c r="C156" s="358"/>
      <c r="D156" s="359"/>
      <c r="E156" s="339"/>
      <c r="F156" s="439"/>
      <c r="G156" s="361"/>
      <c r="H156" s="361"/>
      <c r="I156" s="361"/>
      <c r="J156" s="362"/>
      <c r="K156" s="341"/>
      <c r="N156" s="358"/>
      <c r="O156" s="358"/>
      <c r="P156" s="359"/>
      <c r="Q156" s="339"/>
      <c r="R156" s="439"/>
      <c r="S156" s="361"/>
      <c r="T156" s="361"/>
      <c r="U156" s="361"/>
      <c r="V156" s="362"/>
      <c r="W156" s="341"/>
      <c r="X156" s="335">
        <f t="shared" ref="X156" si="1614">IFERROR(IF(EXACT(VLOOKUP(O156,OFERTA_0,1,FALSE),O156),1,0),0)</f>
        <v>0</v>
      </c>
      <c r="Y156" s="335"/>
      <c r="Z156" s="335"/>
      <c r="AA156" s="108">
        <f>IFERROR(IF(EXACT(VLOOKUP(O156,OFERTA_0,2,FALSE),P156),1,0),0)</f>
        <v>0</v>
      </c>
      <c r="AB156" s="108"/>
      <c r="AC156" s="108">
        <f>IFERROR(IF(EXACT(VLOOKUP(O156,OFERTA_0,3,FALSE),Q156),1,0),0)</f>
        <v>0</v>
      </c>
      <c r="AD156" s="108">
        <f>IFERROR(IF(EXACT(VLOOKUP(O156,OFERTA_0,4,FALSE),R156),1,0),0)</f>
        <v>0</v>
      </c>
      <c r="AE156" s="108">
        <f>IFERROR(IF(S156&lt;=0,0,1),0)</f>
        <v>0</v>
      </c>
      <c r="AF156" s="108">
        <f t="shared" ref="AF156" si="1615">IFERROR(IF(V156&lt;=0,0,1),0)</f>
        <v>0</v>
      </c>
      <c r="AG156" s="108">
        <f t="shared" ref="AG156" si="1616">PRODUCT(X156:AF156)</f>
        <v>0</v>
      </c>
      <c r="AH156" s="109">
        <f t="shared" ref="AH156" si="1617">ROUND(V156,0)</f>
        <v>0</v>
      </c>
      <c r="AI156" s="110">
        <f t="shared" ref="AI156" si="1618">V156-AH156</f>
        <v>0</v>
      </c>
      <c r="AL156" s="358"/>
      <c r="AM156" s="358"/>
      <c r="AN156" s="359"/>
      <c r="AO156" s="339"/>
      <c r="AP156" s="439"/>
      <c r="AQ156" s="361"/>
      <c r="AR156" s="361"/>
      <c r="AS156" s="361"/>
      <c r="AT156" s="362"/>
      <c r="AU156" s="341"/>
      <c r="AV156" s="335">
        <f t="shared" ref="AV156" si="1619">IFERROR(IF(EXACT(VLOOKUP(AM156,OFERTA_0,1,FALSE),AM156),1,0),0)</f>
        <v>0</v>
      </c>
      <c r="AW156" s="335"/>
      <c r="AX156" s="335"/>
      <c r="AY156" s="335"/>
      <c r="AZ156" s="108">
        <f>IFERROR(IF(EXACT(VLOOKUP(AM156,OFERTA_0,2,FALSE),AN156),1,0),0)</f>
        <v>0</v>
      </c>
      <c r="BA156" s="108">
        <f>IFERROR(IF(EXACT(VLOOKUP(AM156,OFERTA_0,3,FALSE),AO156),1,0),0)</f>
        <v>0</v>
      </c>
      <c r="BB156" s="108">
        <f>IFERROR(IF(EXACT(VLOOKUP(AM156,OFERTA_0,4,FALSE),AP156),1,0),0)</f>
        <v>0</v>
      </c>
      <c r="BC156" s="108">
        <f>IFERROR(IF(AQ156&lt;=0,0,1),0)</f>
        <v>0</v>
      </c>
      <c r="BD156" s="108">
        <f t="shared" ref="BD156" si="1620">IFERROR(IF(AT156&lt;=0,0,1),0)</f>
        <v>0</v>
      </c>
      <c r="BE156" s="108">
        <f t="shared" ref="BE156" si="1621">PRODUCT(AV156:BD156)</f>
        <v>0</v>
      </c>
      <c r="BF156" s="109">
        <f t="shared" ref="BF156" si="1622">ROUND(AT156,0)</f>
        <v>0</v>
      </c>
      <c r="BG156" s="110">
        <f t="shared" ref="BG156" si="1623">AT156-BF156</f>
        <v>0</v>
      </c>
      <c r="BJ156" s="358"/>
      <c r="BK156" s="358"/>
      <c r="BL156" s="359"/>
      <c r="BM156" s="339"/>
      <c r="BN156" s="439"/>
      <c r="BO156" s="368"/>
      <c r="BP156" s="368"/>
      <c r="BQ156" s="368"/>
      <c r="BR156" s="369"/>
      <c r="BS156" s="341"/>
      <c r="BT156" s="335">
        <f t="shared" ref="BT156" si="1624">IFERROR(IF(EXACT(VLOOKUP(BK156,OFERTA_0,1,FALSE),BK156),1,0),0)</f>
        <v>0</v>
      </c>
      <c r="BU156" s="335"/>
      <c r="BV156" s="335"/>
      <c r="BW156" s="335"/>
      <c r="BX156" s="108">
        <f>IFERROR(IF(EXACT(VLOOKUP(BK156,OFERTA_0,2,FALSE),BL156),1,0),0)</f>
        <v>0</v>
      </c>
      <c r="BY156" s="108">
        <f>IFERROR(IF(EXACT(VLOOKUP(BK156,OFERTA_0,3,FALSE),BM156),1,0),0)</f>
        <v>0</v>
      </c>
      <c r="BZ156" s="108">
        <f>IFERROR(IF(EXACT(VLOOKUP(BK156,OFERTA_0,4,FALSE),BN156),1,0),0)</f>
        <v>0</v>
      </c>
      <c r="CA156" s="108">
        <f>IFERROR(IF(BO156&lt;=0,0,1),0)</f>
        <v>0</v>
      </c>
      <c r="CB156" s="108">
        <f t="shared" ref="CB156" si="1625">IFERROR(IF(BR156&lt;=0,0,1),0)</f>
        <v>0</v>
      </c>
      <c r="CC156" s="108">
        <f t="shared" ref="CC156" si="1626">PRODUCT(BT156:CB156)</f>
        <v>0</v>
      </c>
      <c r="CD156" s="109">
        <f t="shared" ref="CD156" si="1627">ROUND(BR156,0)</f>
        <v>0</v>
      </c>
      <c r="CE156" s="110">
        <f t="shared" ref="CE156" si="1628">BR156-CD156</f>
        <v>0</v>
      </c>
      <c r="CH156" s="358"/>
      <c r="CI156" s="358"/>
      <c r="CJ156" s="359"/>
      <c r="CK156" s="339"/>
      <c r="CL156" s="360"/>
      <c r="CM156" s="361"/>
      <c r="CN156" s="362"/>
      <c r="CO156" s="341"/>
      <c r="CP156" s="335">
        <f t="shared" ref="CP156" si="1629">IFERROR(IF(EXACT(VLOOKUP(CI156,OFERTA_0,1,FALSE),CI156),1,0),0)</f>
        <v>0</v>
      </c>
      <c r="CQ156" s="108">
        <f>IFERROR(IF(EXACT(VLOOKUP(CI156,OFERTA_0,2,FALSE),CJ156),1,0),0)</f>
        <v>0</v>
      </c>
      <c r="CR156" s="108">
        <f>IFERROR(IF(EXACT(VLOOKUP(CI156,OFERTA_0,3,FALSE),CK156),1,0),0)</f>
        <v>0</v>
      </c>
      <c r="CS156" s="108">
        <f>IFERROR(IF(EXACT(VLOOKUP(CI156,OFERTA_0,4,FALSE),CL156),1,0),0)</f>
        <v>0</v>
      </c>
      <c r="CT156" s="108">
        <f t="shared" ref="CT156:CU156" si="1630">IFERROR(IF(CM156&lt;=0,0,1),0)</f>
        <v>0</v>
      </c>
      <c r="CU156" s="108">
        <f t="shared" si="1630"/>
        <v>0</v>
      </c>
      <c r="CV156" s="108">
        <f t="shared" ref="CV156" si="1631">PRODUCT(CP156:CU156)</f>
        <v>0</v>
      </c>
      <c r="CW156" s="109">
        <f t="shared" ref="CW156" si="1632">ROUND(CN156,0)</f>
        <v>0</v>
      </c>
      <c r="CX156" s="110">
        <f t="shared" ref="CX156" si="1633">CN156-CW156</f>
        <v>0</v>
      </c>
      <c r="DA156" s="358"/>
      <c r="DB156" s="358"/>
      <c r="DC156" s="359"/>
      <c r="DD156" s="339"/>
      <c r="DE156" s="360"/>
      <c r="DF156" s="361"/>
      <c r="DG156" s="362"/>
      <c r="DH156" s="341"/>
      <c r="DI156" s="335">
        <f t="shared" ref="DI156" si="1634">IFERROR(IF(EXACT(VLOOKUP(DB156,OFERTA_0,1,FALSE),DB156),1,0),0)</f>
        <v>0</v>
      </c>
      <c r="DJ156" s="108">
        <f>IFERROR(IF(EXACT(VLOOKUP(DB156,OFERTA_0,2,FALSE),DC156),1,0),0)</f>
        <v>0</v>
      </c>
      <c r="DK156" s="108">
        <f>IFERROR(IF(EXACT(VLOOKUP(DB156,OFERTA_0,3,FALSE),DD156),1,0),0)</f>
        <v>0</v>
      </c>
      <c r="DL156" s="108">
        <f>IFERROR(IF(EXACT(VLOOKUP(DB156,OFERTA_0,4,FALSE),DE156),1,0),0)</f>
        <v>0</v>
      </c>
      <c r="DM156" s="108">
        <f t="shared" ref="DM156:DN156" si="1635">IFERROR(IF(DF156&lt;=0,0,1),0)</f>
        <v>0</v>
      </c>
      <c r="DN156" s="108">
        <f t="shared" si="1635"/>
        <v>0</v>
      </c>
      <c r="DO156" s="108">
        <f t="shared" ref="DO156" si="1636">PRODUCT(DI156:DN156)</f>
        <v>0</v>
      </c>
      <c r="DP156" s="109">
        <f t="shared" ref="DP156" si="1637">ROUND(DG156,0)</f>
        <v>0</v>
      </c>
      <c r="DQ156" s="110">
        <f t="shared" ref="DQ156" si="1638">DG156-DP156</f>
        <v>0</v>
      </c>
      <c r="DT156" s="358"/>
      <c r="DU156" s="358"/>
      <c r="DV156" s="359"/>
      <c r="DW156" s="339"/>
      <c r="DX156" s="360"/>
      <c r="DY156" s="361"/>
      <c r="DZ156" s="362"/>
      <c r="EA156" s="341"/>
      <c r="EB156" s="335">
        <f t="shared" ref="EB156" si="1639">IFERROR(IF(EXACT(VLOOKUP(DU156,OFERTA_0,1,FALSE),DU156),1,0),0)</f>
        <v>0</v>
      </c>
      <c r="EC156" s="108">
        <f>IFERROR(IF(EXACT(VLOOKUP(DU156,OFERTA_0,2,FALSE),DV156),1,0),0)</f>
        <v>0</v>
      </c>
      <c r="ED156" s="108">
        <f>IFERROR(IF(EXACT(VLOOKUP(DU156,OFERTA_0,3,FALSE),DW156),1,0),0)</f>
        <v>0</v>
      </c>
      <c r="EE156" s="108">
        <f>IFERROR(IF(EXACT(VLOOKUP(DU156,OFERTA_0,4,FALSE),DX156),1,0),0)</f>
        <v>0</v>
      </c>
      <c r="EF156" s="108">
        <f t="shared" ref="EF156:EG156" si="1640">IFERROR(IF(DY156&lt;=0,0,1),0)</f>
        <v>0</v>
      </c>
      <c r="EG156" s="108">
        <f t="shared" si="1640"/>
        <v>0</v>
      </c>
      <c r="EH156" s="108">
        <f t="shared" ref="EH156" si="1641">PRODUCT(EB156:EG156)</f>
        <v>0</v>
      </c>
      <c r="EI156" s="109">
        <f t="shared" ref="EI156" si="1642">ROUND(DZ156,0)</f>
        <v>0</v>
      </c>
      <c r="EJ156" s="110">
        <f t="shared" ref="EJ156" si="1643">DZ156-EI156</f>
        <v>0</v>
      </c>
      <c r="EM156" s="358"/>
      <c r="EN156" s="358"/>
      <c r="EO156" s="359"/>
      <c r="EP156" s="339"/>
      <c r="EQ156" s="360"/>
      <c r="ER156" s="361"/>
      <c r="ES156" s="362"/>
      <c r="ET156" s="341"/>
      <c r="EU156" s="335">
        <f t="shared" ref="EU156" si="1644">IFERROR(IF(EXACT(VLOOKUP(EN156,OFERTA_0,1,FALSE),EN156),1,0),0)</f>
        <v>0</v>
      </c>
      <c r="EV156" s="108">
        <f>IFERROR(IF(EXACT(VLOOKUP(EN156,OFERTA_0,2,FALSE),EO156),1,0),0)</f>
        <v>0</v>
      </c>
      <c r="EW156" s="108">
        <f>IFERROR(IF(EXACT(VLOOKUP(EN156,OFERTA_0,3,FALSE),EP156),1,0),0)</f>
        <v>0</v>
      </c>
      <c r="EX156" s="108">
        <f>IFERROR(IF(EXACT(VLOOKUP(EN156,OFERTA_0,4,FALSE),EQ156),1,0),0)</f>
        <v>0</v>
      </c>
      <c r="EY156" s="108">
        <f t="shared" ref="EY156:EZ156" si="1645">IFERROR(IF(ER156&lt;=0,0,1),0)</f>
        <v>0</v>
      </c>
      <c r="EZ156" s="108">
        <f t="shared" si="1645"/>
        <v>0</v>
      </c>
      <c r="FA156" s="108">
        <f t="shared" ref="FA156" si="1646">PRODUCT(EU156:EZ156)</f>
        <v>0</v>
      </c>
      <c r="FB156" s="109">
        <f t="shared" ref="FB156" si="1647">ROUND(ES156,0)</f>
        <v>0</v>
      </c>
      <c r="FC156" s="110">
        <f t="shared" ref="FC156" si="1648">ES156-FB156</f>
        <v>0</v>
      </c>
      <c r="FF156" s="358"/>
      <c r="FG156" s="358"/>
      <c r="FH156" s="359"/>
      <c r="FI156" s="339"/>
      <c r="FJ156" s="360"/>
      <c r="FK156" s="361"/>
      <c r="FL156" s="362"/>
      <c r="FM156" s="341"/>
      <c r="FN156" s="335">
        <f t="shared" ref="FN156" si="1649">IFERROR(IF(EXACT(VLOOKUP(FG156,OFERTA_0,1,FALSE),FG156),1,0),0)</f>
        <v>0</v>
      </c>
      <c r="FO156" s="108">
        <f>IFERROR(IF(EXACT(VLOOKUP(FG156,OFERTA_0,2,FALSE),FH156),1,0),0)</f>
        <v>0</v>
      </c>
      <c r="FP156" s="108">
        <f>IFERROR(IF(EXACT(VLOOKUP(FG156,OFERTA_0,3,FALSE),FI156),1,0),0)</f>
        <v>0</v>
      </c>
      <c r="FQ156" s="108">
        <f>IFERROR(IF(EXACT(VLOOKUP(FG156,OFERTA_0,4,FALSE),FJ156),1,0),0)</f>
        <v>0</v>
      </c>
      <c r="FR156" s="108">
        <f t="shared" ref="FR156:FS156" si="1650">IFERROR(IF(FK156&lt;=0,0,1),0)</f>
        <v>0</v>
      </c>
      <c r="FS156" s="108">
        <f t="shared" si="1650"/>
        <v>0</v>
      </c>
      <c r="FT156" s="108">
        <f t="shared" ref="FT156" si="1651">PRODUCT(FN156:FS156)</f>
        <v>0</v>
      </c>
      <c r="FU156" s="109">
        <f t="shared" ref="FU156" si="1652">ROUND(FL156,0)</f>
        <v>0</v>
      </c>
      <c r="FV156" s="110">
        <f t="shared" ref="FV156" si="1653">FL156-FU156</f>
        <v>0</v>
      </c>
      <c r="FY156" s="358"/>
      <c r="FZ156" s="358"/>
      <c r="GA156" s="359"/>
      <c r="GB156" s="339"/>
      <c r="GC156" s="360"/>
      <c r="GD156" s="361"/>
      <c r="GE156" s="362"/>
      <c r="GF156" s="341"/>
      <c r="GG156" s="335">
        <f t="shared" ref="GG156" si="1654">IFERROR(IF(EXACT(VLOOKUP(FZ156,OFERTA_0,1,FALSE),FZ156),1,0),0)</f>
        <v>0</v>
      </c>
      <c r="GH156" s="108">
        <f>IFERROR(IF(EXACT(VLOOKUP(FZ156,OFERTA_0,2,FALSE),GA156),1,0),0)</f>
        <v>0</v>
      </c>
      <c r="GI156" s="108">
        <f>IFERROR(IF(EXACT(VLOOKUP(FZ156,OFERTA_0,3,FALSE),GB156),1,0),0)</f>
        <v>0</v>
      </c>
      <c r="GJ156" s="108">
        <f>IFERROR(IF(EXACT(VLOOKUP(FZ156,OFERTA_0,4,FALSE),GC156),1,0),0)</f>
        <v>0</v>
      </c>
      <c r="GK156" s="108">
        <f t="shared" ref="GK156:GL156" si="1655">IFERROR(IF(GD156&lt;=0,0,1),0)</f>
        <v>0</v>
      </c>
      <c r="GL156" s="108">
        <f t="shared" si="1655"/>
        <v>0</v>
      </c>
      <c r="GM156" s="108">
        <f t="shared" ref="GM156" si="1656">PRODUCT(GG156:GL156)</f>
        <v>0</v>
      </c>
      <c r="GN156" s="109">
        <f t="shared" ref="GN156" si="1657">ROUND(GE156,0)</f>
        <v>0</v>
      </c>
      <c r="GO156" s="110">
        <f t="shared" ref="GO156" si="1658">GE156-GN156</f>
        <v>0</v>
      </c>
      <c r="GR156" s="358"/>
      <c r="GS156" s="358"/>
      <c r="GT156" s="359"/>
      <c r="GU156" s="339"/>
      <c r="GV156" s="360"/>
      <c r="GW156" s="361"/>
      <c r="GX156" s="362"/>
      <c r="GY156" s="341"/>
      <c r="GZ156" s="335">
        <f t="shared" ref="GZ156" si="1659">IFERROR(IF(EXACT(VLOOKUP(GS156,OFERTA_0,1,FALSE),GS156),1,0),0)</f>
        <v>0</v>
      </c>
      <c r="HA156" s="108">
        <f>IFERROR(IF(EXACT(VLOOKUP(GS156,OFERTA_0,2,FALSE),GT156),1,0),0)</f>
        <v>0</v>
      </c>
      <c r="HB156" s="108">
        <f>IFERROR(IF(EXACT(VLOOKUP(GS156,OFERTA_0,3,FALSE),GU156),1,0),0)</f>
        <v>0</v>
      </c>
      <c r="HC156" s="108">
        <f>IFERROR(IF(EXACT(VLOOKUP(GS156,OFERTA_0,4,FALSE),GV156),1,0),0)</f>
        <v>0</v>
      </c>
      <c r="HD156" s="108">
        <f t="shared" ref="HD156:HE156" si="1660">IFERROR(IF(GW156&lt;=0,0,1),0)</f>
        <v>0</v>
      </c>
      <c r="HE156" s="108">
        <f t="shared" si="1660"/>
        <v>0</v>
      </c>
      <c r="HF156" s="108">
        <f t="shared" ref="HF156" si="1661">PRODUCT(GZ156:HE156)</f>
        <v>0</v>
      </c>
      <c r="HG156" s="109">
        <f t="shared" ref="HG156" si="1662">ROUND(GX156,0)</f>
        <v>0</v>
      </c>
      <c r="HH156" s="110">
        <f t="shared" ref="HH156" si="1663">GX156-HG156</f>
        <v>0</v>
      </c>
      <c r="HK156" s="358"/>
      <c r="HL156" s="358"/>
      <c r="HM156" s="359"/>
      <c r="HN156" s="339"/>
      <c r="HO156" s="360"/>
      <c r="HP156" s="361"/>
      <c r="HQ156" s="362"/>
      <c r="HR156" s="341"/>
      <c r="HS156" s="335">
        <f t="shared" ref="HS156" si="1664">IFERROR(IF(EXACT(VLOOKUP(HL156,OFERTA_0,1,FALSE),HL156),1,0),0)</f>
        <v>0</v>
      </c>
      <c r="HT156" s="108">
        <f>IFERROR(IF(EXACT(VLOOKUP(HL156,OFERTA_0,2,FALSE),HM156),1,0),0)</f>
        <v>0</v>
      </c>
      <c r="HU156" s="108">
        <f>IFERROR(IF(EXACT(VLOOKUP(HL156,OFERTA_0,3,FALSE),HN156),1,0),0)</f>
        <v>0</v>
      </c>
      <c r="HV156" s="108">
        <f>IFERROR(IF(EXACT(VLOOKUP(HL156,OFERTA_0,4,FALSE),HO156),1,0),0)</f>
        <v>0</v>
      </c>
      <c r="HW156" s="108">
        <f t="shared" ref="HW156:HX156" si="1665">IFERROR(IF(HP156&lt;=0,0,1),0)</f>
        <v>0</v>
      </c>
      <c r="HX156" s="108">
        <f t="shared" si="1665"/>
        <v>0</v>
      </c>
      <c r="HY156" s="108">
        <f t="shared" ref="HY156" si="1666">PRODUCT(HS156:HX156)</f>
        <v>0</v>
      </c>
      <c r="HZ156" s="109">
        <f t="shared" ref="HZ156" si="1667">ROUND(HQ156,0)</f>
        <v>0</v>
      </c>
      <c r="IA156" s="110">
        <f t="shared" ref="IA156" si="1668">HQ156-HZ156</f>
        <v>0</v>
      </c>
      <c r="ID156" s="358"/>
      <c r="IE156" s="358"/>
      <c r="IF156" s="359"/>
      <c r="IG156" s="339"/>
      <c r="IH156" s="360"/>
      <c r="II156" s="361"/>
      <c r="IJ156" s="362"/>
      <c r="IK156" s="338"/>
      <c r="IL156" s="335">
        <f t="shared" ref="IL156" si="1669">IFERROR(IF(EXACT(VLOOKUP(IE156,OFERTA_0,1,FALSE),IE156),1,0),0)</f>
        <v>0</v>
      </c>
      <c r="IM156" s="108">
        <f>IFERROR(IF(EXACT(VLOOKUP(IE156,OFERTA_0,2,FALSE),IF156),1,0),0)</f>
        <v>0</v>
      </c>
      <c r="IN156" s="108">
        <f>IFERROR(IF(EXACT(VLOOKUP(IE156,OFERTA_0,3,FALSE),IG156),1,0),0)</f>
        <v>0</v>
      </c>
      <c r="IO156" s="108">
        <f>IFERROR(IF(EXACT(VLOOKUP(IE156,OFERTA_0,4,FALSE),IH156),1,0),0)</f>
        <v>0</v>
      </c>
      <c r="IP156" s="108">
        <f t="shared" ref="IP156:IQ156" si="1670">IFERROR(IF(II156&lt;=0,0,1),0)</f>
        <v>0</v>
      </c>
      <c r="IQ156" s="108">
        <f t="shared" si="1670"/>
        <v>0</v>
      </c>
      <c r="IR156" s="108">
        <f t="shared" ref="IR156" si="1671">PRODUCT(IL156:IQ156)</f>
        <v>0</v>
      </c>
      <c r="IS156" s="109">
        <f t="shared" ref="IS156" si="1672">ROUND(IJ156,0)</f>
        <v>0</v>
      </c>
      <c r="IT156" s="110">
        <f t="shared" ref="IT156" si="1673">IJ156-IS156</f>
        <v>0</v>
      </c>
      <c r="IV156" s="358"/>
      <c r="IW156" s="358"/>
      <c r="IX156" s="359"/>
      <c r="IY156" s="339"/>
      <c r="IZ156" s="360"/>
      <c r="JA156" s="361"/>
      <c r="JB156" s="362"/>
      <c r="JC156" s="341"/>
      <c r="JD156" s="341"/>
      <c r="JE156" s="335">
        <f t="shared" ref="JE156" si="1674">IFERROR(IF(EXACT(VLOOKUP(IX156,OFERTA_0,1,FALSE),IX156),1,0),0)</f>
        <v>0</v>
      </c>
      <c r="JF156" s="108">
        <f>IFERROR(IF(EXACT(VLOOKUP(IX156,OFERTA_0,2,FALSE),IY156),1,0),0)</f>
        <v>0</v>
      </c>
      <c r="JG156" s="108">
        <f>IFERROR(IF(EXACT(VLOOKUP(IX156,OFERTA_0,3,FALSE),IZ156),1,0),0)</f>
        <v>0</v>
      </c>
      <c r="JH156" s="108">
        <f>IFERROR(IF(EXACT(VLOOKUP(IX156,OFERTA_0,4,FALSE),JA156),1,0),0)</f>
        <v>0</v>
      </c>
      <c r="JI156" s="108">
        <f t="shared" ref="JI156:JJ156" si="1675">IFERROR(IF(JB156&lt;=0,0,1),0)</f>
        <v>0</v>
      </c>
      <c r="JJ156" s="108">
        <f t="shared" si="1675"/>
        <v>0</v>
      </c>
      <c r="JK156" s="108">
        <f t="shared" ref="JK156" si="1676">PRODUCT(JE156:JJ156)</f>
        <v>0</v>
      </c>
      <c r="JL156" s="109">
        <f t="shared" ref="JL156" si="1677">ROUND(JC156,0)</f>
        <v>0</v>
      </c>
      <c r="JM156" s="110">
        <f t="shared" ref="JM156" si="1678">JC156-JL156</f>
        <v>0</v>
      </c>
    </row>
    <row r="157" spans="2:273" ht="16.5" hidden="1" x14ac:dyDescent="0.25">
      <c r="B157" s="340"/>
      <c r="C157" s="340"/>
      <c r="D157" s="348"/>
      <c r="E157" s="349"/>
      <c r="F157" s="441"/>
      <c r="G157" s="351"/>
      <c r="H157" s="351"/>
      <c r="I157" s="351"/>
      <c r="J157" s="352"/>
      <c r="K157" s="342"/>
      <c r="N157" s="340"/>
      <c r="O157" s="340"/>
      <c r="P157" s="348"/>
      <c r="Q157" s="349"/>
      <c r="R157" s="441"/>
      <c r="S157" s="351"/>
      <c r="T157" s="351"/>
      <c r="U157" s="351"/>
      <c r="V157" s="352"/>
      <c r="W157" s="342"/>
      <c r="X157" s="691"/>
      <c r="Y157" s="691"/>
      <c r="Z157" s="691"/>
      <c r="AA157" s="691"/>
      <c r="AB157" s="691"/>
      <c r="AC157" s="691"/>
      <c r="AD157" s="691"/>
      <c r="AE157" s="691"/>
      <c r="AF157" s="691"/>
      <c r="AG157" s="691"/>
      <c r="AH157" s="691"/>
      <c r="AI157" s="692"/>
      <c r="AL157" s="340"/>
      <c r="AM157" s="340"/>
      <c r="AN157" s="348"/>
      <c r="AO157" s="349"/>
      <c r="AP157" s="441"/>
      <c r="AQ157" s="351"/>
      <c r="AR157" s="351"/>
      <c r="AS157" s="351"/>
      <c r="AT157" s="352"/>
      <c r="AU157" s="342"/>
      <c r="AV157" s="691"/>
      <c r="AW157" s="691"/>
      <c r="AX157" s="691"/>
      <c r="AY157" s="691"/>
      <c r="AZ157" s="691"/>
      <c r="BA157" s="691"/>
      <c r="BB157" s="691"/>
      <c r="BC157" s="691"/>
      <c r="BD157" s="691"/>
      <c r="BE157" s="691"/>
      <c r="BF157" s="691"/>
      <c r="BG157" s="692"/>
      <c r="BJ157" s="340"/>
      <c r="BK157" s="340"/>
      <c r="BL157" s="348"/>
      <c r="BM157" s="349"/>
      <c r="BN157" s="441"/>
      <c r="BO157" s="370"/>
      <c r="BP157" s="370"/>
      <c r="BQ157" s="370"/>
      <c r="BR157" s="371"/>
      <c r="BS157" s="342"/>
      <c r="BT157" s="691"/>
      <c r="BU157" s="691"/>
      <c r="BV157" s="691"/>
      <c r="BW157" s="691"/>
      <c r="BX157" s="691"/>
      <c r="BY157" s="691"/>
      <c r="BZ157" s="691"/>
      <c r="CA157" s="691"/>
      <c r="CB157" s="691"/>
      <c r="CC157" s="691"/>
      <c r="CD157" s="691"/>
      <c r="CE157" s="692"/>
      <c r="CH157" s="340"/>
      <c r="CI157" s="340"/>
      <c r="CJ157" s="348"/>
      <c r="CK157" s="349"/>
      <c r="CL157" s="350"/>
      <c r="CM157" s="351"/>
      <c r="CN157" s="352"/>
      <c r="CO157" s="342"/>
      <c r="CP157" s="691"/>
      <c r="CQ157" s="691"/>
      <c r="CR157" s="691"/>
      <c r="CS157" s="691"/>
      <c r="CT157" s="691"/>
      <c r="CU157" s="691"/>
      <c r="CV157" s="691"/>
      <c r="CW157" s="691"/>
      <c r="CX157" s="692"/>
      <c r="DA157" s="340"/>
      <c r="DB157" s="340"/>
      <c r="DC157" s="348"/>
      <c r="DD157" s="349"/>
      <c r="DE157" s="350"/>
      <c r="DF157" s="351"/>
      <c r="DG157" s="352"/>
      <c r="DH157" s="342"/>
      <c r="DI157" s="691"/>
      <c r="DJ157" s="691"/>
      <c r="DK157" s="691"/>
      <c r="DL157" s="691"/>
      <c r="DM157" s="691"/>
      <c r="DN157" s="691"/>
      <c r="DO157" s="691"/>
      <c r="DP157" s="691"/>
      <c r="DQ157" s="692"/>
      <c r="DT157" s="340"/>
      <c r="DU157" s="340"/>
      <c r="DV157" s="348"/>
      <c r="DW157" s="349"/>
      <c r="DX157" s="350"/>
      <c r="DY157" s="351"/>
      <c r="DZ157" s="352"/>
      <c r="EA157" s="342"/>
      <c r="EB157" s="691"/>
      <c r="EC157" s="691"/>
      <c r="ED157" s="691"/>
      <c r="EE157" s="691"/>
      <c r="EF157" s="691"/>
      <c r="EG157" s="691"/>
      <c r="EH157" s="691"/>
      <c r="EI157" s="691"/>
      <c r="EJ157" s="692"/>
      <c r="EM157" s="340"/>
      <c r="EN157" s="340"/>
      <c r="EO157" s="348"/>
      <c r="EP157" s="349"/>
      <c r="EQ157" s="350"/>
      <c r="ER157" s="351"/>
      <c r="ES157" s="352"/>
      <c r="ET157" s="342"/>
      <c r="EU157" s="691"/>
      <c r="EV157" s="691"/>
      <c r="EW157" s="691"/>
      <c r="EX157" s="691"/>
      <c r="EY157" s="691"/>
      <c r="EZ157" s="691"/>
      <c r="FA157" s="691"/>
      <c r="FB157" s="691"/>
      <c r="FC157" s="692"/>
      <c r="FF157" s="340"/>
      <c r="FG157" s="340"/>
      <c r="FH157" s="348"/>
      <c r="FI157" s="349"/>
      <c r="FJ157" s="350"/>
      <c r="FK157" s="351"/>
      <c r="FL157" s="352"/>
      <c r="FM157" s="342"/>
      <c r="FN157" s="691"/>
      <c r="FO157" s="691"/>
      <c r="FP157" s="691"/>
      <c r="FQ157" s="691"/>
      <c r="FR157" s="691"/>
      <c r="FS157" s="691"/>
      <c r="FT157" s="691"/>
      <c r="FU157" s="691"/>
      <c r="FV157" s="692"/>
      <c r="FY157" s="340"/>
      <c r="FZ157" s="340"/>
      <c r="GA157" s="348"/>
      <c r="GB157" s="349"/>
      <c r="GC157" s="350"/>
      <c r="GD157" s="351"/>
      <c r="GE157" s="352"/>
      <c r="GF157" s="342"/>
      <c r="GG157" s="691"/>
      <c r="GH157" s="691"/>
      <c r="GI157" s="691"/>
      <c r="GJ157" s="691"/>
      <c r="GK157" s="691"/>
      <c r="GL157" s="691"/>
      <c r="GM157" s="691"/>
      <c r="GN157" s="691"/>
      <c r="GO157" s="692"/>
      <c r="GR157" s="340"/>
      <c r="GS157" s="340"/>
      <c r="GT157" s="348"/>
      <c r="GU157" s="349"/>
      <c r="GV157" s="350"/>
      <c r="GW157" s="351"/>
      <c r="GX157" s="352"/>
      <c r="GY157" s="342"/>
      <c r="GZ157" s="691"/>
      <c r="HA157" s="691"/>
      <c r="HB157" s="691"/>
      <c r="HC157" s="691"/>
      <c r="HD157" s="691"/>
      <c r="HE157" s="691"/>
      <c r="HF157" s="691"/>
      <c r="HG157" s="691"/>
      <c r="HH157" s="692"/>
      <c r="HK157" s="340"/>
      <c r="HL157" s="340"/>
      <c r="HM157" s="348"/>
      <c r="HN157" s="349"/>
      <c r="HO157" s="350"/>
      <c r="HP157" s="351"/>
      <c r="HQ157" s="352"/>
      <c r="HR157" s="342"/>
      <c r="HS157" s="691"/>
      <c r="HT157" s="691"/>
      <c r="HU157" s="691"/>
      <c r="HV157" s="691"/>
      <c r="HW157" s="691"/>
      <c r="HX157" s="691"/>
      <c r="HY157" s="691"/>
      <c r="HZ157" s="691"/>
      <c r="IA157" s="692"/>
      <c r="ID157" s="340"/>
      <c r="IE157" s="340"/>
      <c r="IF157" s="348"/>
      <c r="IG157" s="349"/>
      <c r="IH157" s="350"/>
      <c r="II157" s="351"/>
      <c r="IJ157" s="352"/>
      <c r="IK157" s="342"/>
      <c r="IL157" s="691"/>
      <c r="IM157" s="691"/>
      <c r="IN157" s="691"/>
      <c r="IO157" s="691"/>
      <c r="IP157" s="691"/>
      <c r="IQ157" s="691"/>
      <c r="IR157" s="691"/>
      <c r="IS157" s="691"/>
      <c r="IT157" s="692"/>
      <c r="IV157" s="340"/>
      <c r="IW157" s="340"/>
      <c r="IX157" s="348"/>
      <c r="IY157" s="349"/>
      <c r="IZ157" s="350"/>
      <c r="JA157" s="351"/>
      <c r="JB157" s="352"/>
      <c r="JC157" s="342"/>
      <c r="JD157" s="342"/>
      <c r="JE157" s="691"/>
      <c r="JF157" s="691"/>
      <c r="JG157" s="691"/>
      <c r="JH157" s="691"/>
      <c r="JI157" s="691"/>
      <c r="JJ157" s="691"/>
      <c r="JK157" s="691"/>
      <c r="JL157" s="691"/>
      <c r="JM157" s="692"/>
    </row>
    <row r="158" spans="2:273" hidden="1" x14ac:dyDescent="0.25">
      <c r="B158" s="358"/>
      <c r="C158" s="358"/>
      <c r="D158" s="359"/>
      <c r="E158" s="339"/>
      <c r="F158" s="439"/>
      <c r="G158" s="361"/>
      <c r="H158" s="361"/>
      <c r="I158" s="361"/>
      <c r="J158" s="362"/>
      <c r="K158" s="338"/>
      <c r="N158" s="358"/>
      <c r="O158" s="358"/>
      <c r="P158" s="359"/>
      <c r="Q158" s="339"/>
      <c r="R158" s="439"/>
      <c r="S158" s="361"/>
      <c r="T158" s="361"/>
      <c r="U158" s="361"/>
      <c r="V158" s="362"/>
      <c r="W158" s="338"/>
      <c r="X158" s="335">
        <f t="shared" ref="X158:X162" si="1679">IFERROR(IF(EXACT(VLOOKUP(O158,OFERTA_0,1,FALSE),O158),1,0),0)</f>
        <v>0</v>
      </c>
      <c r="Y158" s="335"/>
      <c r="Z158" s="335"/>
      <c r="AA158" s="108">
        <f>IFERROR(IF(EXACT(VLOOKUP(O158,OFERTA_0,2,FALSE),P158),1,0),0)</f>
        <v>0</v>
      </c>
      <c r="AB158" s="108"/>
      <c r="AC158" s="108">
        <f>IFERROR(IF(EXACT(VLOOKUP(O158,OFERTA_0,3,FALSE),Q158),1,0),0)</f>
        <v>0</v>
      </c>
      <c r="AD158" s="108">
        <f>IFERROR(IF(EXACT(VLOOKUP(O158,OFERTA_0,4,FALSE),R158),1,0),0)</f>
        <v>0</v>
      </c>
      <c r="AE158" s="108">
        <f>IFERROR(IF(S158&lt;=0,0,1),0)</f>
        <v>0</v>
      </c>
      <c r="AF158" s="108">
        <f t="shared" ref="AF158:AF162" si="1680">IFERROR(IF(V158&lt;=0,0,1),0)</f>
        <v>0</v>
      </c>
      <c r="AG158" s="108">
        <f t="shared" ref="AG158:AG162" si="1681">PRODUCT(X158:AF158)</f>
        <v>0</v>
      </c>
      <c r="AH158" s="109">
        <f t="shared" ref="AH158:AH162" si="1682">ROUND(V158,0)</f>
        <v>0</v>
      </c>
      <c r="AI158" s="110">
        <f t="shared" ref="AI158:AI162" si="1683">V158-AH158</f>
        <v>0</v>
      </c>
      <c r="AL158" s="358"/>
      <c r="AM158" s="358"/>
      <c r="AN158" s="359"/>
      <c r="AO158" s="339"/>
      <c r="AP158" s="439"/>
      <c r="AQ158" s="361"/>
      <c r="AR158" s="361"/>
      <c r="AS158" s="361"/>
      <c r="AT158" s="362"/>
      <c r="AU158" s="338"/>
      <c r="AV158" s="335">
        <f t="shared" ref="AV158:AV162" si="1684">IFERROR(IF(EXACT(VLOOKUP(AM158,OFERTA_0,1,FALSE),AM158),1,0),0)</f>
        <v>0</v>
      </c>
      <c r="AW158" s="335"/>
      <c r="AX158" s="335"/>
      <c r="AY158" s="335"/>
      <c r="AZ158" s="108">
        <f>IFERROR(IF(EXACT(VLOOKUP(AM158,OFERTA_0,2,FALSE),AN158),1,0),0)</f>
        <v>0</v>
      </c>
      <c r="BA158" s="108">
        <f>IFERROR(IF(EXACT(VLOOKUP(AM158,OFERTA_0,3,FALSE),AO158),1,0),0)</f>
        <v>0</v>
      </c>
      <c r="BB158" s="108">
        <f>IFERROR(IF(EXACT(VLOOKUP(AM158,OFERTA_0,4,FALSE),AP158),1,0),0)</f>
        <v>0</v>
      </c>
      <c r="BC158" s="108">
        <f>IFERROR(IF(AQ158&lt;=0,0,1),0)</f>
        <v>0</v>
      </c>
      <c r="BD158" s="108">
        <f t="shared" ref="BD158:BD162" si="1685">IFERROR(IF(AT158&lt;=0,0,1),0)</f>
        <v>0</v>
      </c>
      <c r="BE158" s="108">
        <f t="shared" ref="BE158:BE162" si="1686">PRODUCT(AV158:BD158)</f>
        <v>0</v>
      </c>
      <c r="BF158" s="109">
        <f t="shared" ref="BF158:BF162" si="1687">ROUND(AT158,0)</f>
        <v>0</v>
      </c>
      <c r="BG158" s="110">
        <f t="shared" ref="BG158:BG162" si="1688">AT158-BF158</f>
        <v>0</v>
      </c>
      <c r="BJ158" s="358"/>
      <c r="BK158" s="358"/>
      <c r="BL158" s="359"/>
      <c r="BM158" s="339"/>
      <c r="BN158" s="439"/>
      <c r="BO158" s="368"/>
      <c r="BP158" s="368"/>
      <c r="BQ158" s="368"/>
      <c r="BR158" s="369"/>
      <c r="BS158" s="338"/>
      <c r="BT158" s="335">
        <f t="shared" ref="BT158:BT162" si="1689">IFERROR(IF(EXACT(VLOOKUP(BK158,OFERTA_0,1,FALSE),BK158),1,0),0)</f>
        <v>0</v>
      </c>
      <c r="BU158" s="335"/>
      <c r="BV158" s="335"/>
      <c r="BW158" s="335"/>
      <c r="BX158" s="108">
        <f>IFERROR(IF(EXACT(VLOOKUP(BK158,OFERTA_0,2,FALSE),BL158),1,0),0)</f>
        <v>0</v>
      </c>
      <c r="BY158" s="108">
        <f>IFERROR(IF(EXACT(VLOOKUP(BK158,OFERTA_0,3,FALSE),BM158),1,0),0)</f>
        <v>0</v>
      </c>
      <c r="BZ158" s="108">
        <f>IFERROR(IF(EXACT(VLOOKUP(BK158,OFERTA_0,4,FALSE),BN158),1,0),0)</f>
        <v>0</v>
      </c>
      <c r="CA158" s="108">
        <f>IFERROR(IF(BO158&lt;=0,0,1),0)</f>
        <v>0</v>
      </c>
      <c r="CB158" s="108">
        <f t="shared" ref="CB158:CB162" si="1690">IFERROR(IF(BR158&lt;=0,0,1),0)</f>
        <v>0</v>
      </c>
      <c r="CC158" s="108">
        <f t="shared" ref="CC158:CC162" si="1691">PRODUCT(BT158:CB158)</f>
        <v>0</v>
      </c>
      <c r="CD158" s="109">
        <f t="shared" ref="CD158:CD162" si="1692">ROUND(BR158,0)</f>
        <v>0</v>
      </c>
      <c r="CE158" s="110">
        <f t="shared" ref="CE158:CE162" si="1693">BR158-CD158</f>
        <v>0</v>
      </c>
      <c r="CH158" s="358"/>
      <c r="CI158" s="358"/>
      <c r="CJ158" s="359"/>
      <c r="CK158" s="339"/>
      <c r="CL158" s="360"/>
      <c r="CM158" s="361"/>
      <c r="CN158" s="362"/>
      <c r="CO158" s="338"/>
      <c r="CP158" s="335">
        <f t="shared" ref="CP158:CP162" si="1694">IFERROR(IF(EXACT(VLOOKUP(CI158,OFERTA_0,1,FALSE),CI158),1,0),0)</f>
        <v>0</v>
      </c>
      <c r="CQ158" s="108">
        <f>IFERROR(IF(EXACT(VLOOKUP(CI158,OFERTA_0,2,FALSE),CJ158),1,0),0)</f>
        <v>0</v>
      </c>
      <c r="CR158" s="108">
        <f>IFERROR(IF(EXACT(VLOOKUP(CI158,OFERTA_0,3,FALSE),CK158),1,0),0)</f>
        <v>0</v>
      </c>
      <c r="CS158" s="108">
        <f>IFERROR(IF(EXACT(VLOOKUP(CI158,OFERTA_0,4,FALSE),CL158),1,0),0)</f>
        <v>0</v>
      </c>
      <c r="CT158" s="108">
        <f t="shared" ref="CT158:CU162" si="1695">IFERROR(IF(CM158&lt;=0,0,1),0)</f>
        <v>0</v>
      </c>
      <c r="CU158" s="108">
        <f t="shared" si="1695"/>
        <v>0</v>
      </c>
      <c r="CV158" s="108">
        <f t="shared" ref="CV158:CV162" si="1696">PRODUCT(CP158:CU158)</f>
        <v>0</v>
      </c>
      <c r="CW158" s="109">
        <f t="shared" ref="CW158:CW162" si="1697">ROUND(CN158,0)</f>
        <v>0</v>
      </c>
      <c r="CX158" s="110">
        <f t="shared" ref="CX158:CX162" si="1698">CN158-CW158</f>
        <v>0</v>
      </c>
      <c r="DA158" s="358"/>
      <c r="DB158" s="358"/>
      <c r="DC158" s="359"/>
      <c r="DD158" s="339"/>
      <c r="DE158" s="360"/>
      <c r="DF158" s="361"/>
      <c r="DG158" s="362"/>
      <c r="DH158" s="338"/>
      <c r="DI158" s="335">
        <f t="shared" ref="DI158:DI162" si="1699">IFERROR(IF(EXACT(VLOOKUP(DB158,OFERTA_0,1,FALSE),DB158),1,0),0)</f>
        <v>0</v>
      </c>
      <c r="DJ158" s="108">
        <f>IFERROR(IF(EXACT(VLOOKUP(DB158,OFERTA_0,2,FALSE),DC158),1,0),0)</f>
        <v>0</v>
      </c>
      <c r="DK158" s="108">
        <f>IFERROR(IF(EXACT(VLOOKUP(DB158,OFERTA_0,3,FALSE),DD158),1,0),0)</f>
        <v>0</v>
      </c>
      <c r="DL158" s="108">
        <f>IFERROR(IF(EXACT(VLOOKUP(DB158,OFERTA_0,4,FALSE),DE158),1,0),0)</f>
        <v>0</v>
      </c>
      <c r="DM158" s="108">
        <f t="shared" ref="DM158:DN162" si="1700">IFERROR(IF(DF158&lt;=0,0,1),0)</f>
        <v>0</v>
      </c>
      <c r="DN158" s="108">
        <f t="shared" si="1700"/>
        <v>0</v>
      </c>
      <c r="DO158" s="108">
        <f t="shared" ref="DO158:DO162" si="1701">PRODUCT(DI158:DN158)</f>
        <v>0</v>
      </c>
      <c r="DP158" s="109">
        <f t="shared" ref="DP158:DP162" si="1702">ROUND(DG158,0)</f>
        <v>0</v>
      </c>
      <c r="DQ158" s="110">
        <f t="shared" ref="DQ158:DQ162" si="1703">DG158-DP158</f>
        <v>0</v>
      </c>
      <c r="DT158" s="358"/>
      <c r="DU158" s="358"/>
      <c r="DV158" s="359"/>
      <c r="DW158" s="339"/>
      <c r="DX158" s="360"/>
      <c r="DY158" s="361"/>
      <c r="DZ158" s="362"/>
      <c r="EA158" s="338"/>
      <c r="EB158" s="335">
        <f t="shared" ref="EB158:EB162" si="1704">IFERROR(IF(EXACT(VLOOKUP(DU158,OFERTA_0,1,FALSE),DU158),1,0),0)</f>
        <v>0</v>
      </c>
      <c r="EC158" s="108">
        <f>IFERROR(IF(EXACT(VLOOKUP(DU158,OFERTA_0,2,FALSE),DV158),1,0),0)</f>
        <v>0</v>
      </c>
      <c r="ED158" s="108">
        <f>IFERROR(IF(EXACT(VLOOKUP(DU158,OFERTA_0,3,FALSE),DW158),1,0),0)</f>
        <v>0</v>
      </c>
      <c r="EE158" s="108">
        <f>IFERROR(IF(EXACT(VLOOKUP(DU158,OFERTA_0,4,FALSE),DX158),1,0),0)</f>
        <v>0</v>
      </c>
      <c r="EF158" s="108">
        <f t="shared" ref="EF158:EG162" si="1705">IFERROR(IF(DY158&lt;=0,0,1),0)</f>
        <v>0</v>
      </c>
      <c r="EG158" s="108">
        <f t="shared" si="1705"/>
        <v>0</v>
      </c>
      <c r="EH158" s="108">
        <f t="shared" ref="EH158:EH162" si="1706">PRODUCT(EB158:EG158)</f>
        <v>0</v>
      </c>
      <c r="EI158" s="109">
        <f t="shared" ref="EI158:EI162" si="1707">ROUND(DZ158,0)</f>
        <v>0</v>
      </c>
      <c r="EJ158" s="110">
        <f t="shared" ref="EJ158:EJ162" si="1708">DZ158-EI158</f>
        <v>0</v>
      </c>
      <c r="EM158" s="358"/>
      <c r="EN158" s="358"/>
      <c r="EO158" s="359"/>
      <c r="EP158" s="339"/>
      <c r="EQ158" s="360"/>
      <c r="ER158" s="361"/>
      <c r="ES158" s="362"/>
      <c r="ET158" s="338"/>
      <c r="EU158" s="335">
        <f t="shared" ref="EU158:EU162" si="1709">IFERROR(IF(EXACT(VLOOKUP(EN158,OFERTA_0,1,FALSE),EN158),1,0),0)</f>
        <v>0</v>
      </c>
      <c r="EV158" s="108">
        <f>IFERROR(IF(EXACT(VLOOKUP(EN158,OFERTA_0,2,FALSE),EO158),1,0),0)</f>
        <v>0</v>
      </c>
      <c r="EW158" s="108">
        <f>IFERROR(IF(EXACT(VLOOKUP(EN158,OFERTA_0,3,FALSE),EP158),1,0),0)</f>
        <v>0</v>
      </c>
      <c r="EX158" s="108">
        <f>IFERROR(IF(EXACT(VLOOKUP(EN158,OFERTA_0,4,FALSE),EQ158),1,0),0)</f>
        <v>0</v>
      </c>
      <c r="EY158" s="108">
        <f t="shared" ref="EY158:EZ162" si="1710">IFERROR(IF(ER158&lt;=0,0,1),0)</f>
        <v>0</v>
      </c>
      <c r="EZ158" s="108">
        <f t="shared" si="1710"/>
        <v>0</v>
      </c>
      <c r="FA158" s="108">
        <f t="shared" ref="FA158:FA162" si="1711">PRODUCT(EU158:EZ158)</f>
        <v>0</v>
      </c>
      <c r="FB158" s="109">
        <f t="shared" ref="FB158:FB162" si="1712">ROUND(ES158,0)</f>
        <v>0</v>
      </c>
      <c r="FC158" s="110">
        <f t="shared" ref="FC158:FC162" si="1713">ES158-FB158</f>
        <v>0</v>
      </c>
      <c r="FF158" s="358"/>
      <c r="FG158" s="358"/>
      <c r="FH158" s="359"/>
      <c r="FI158" s="339"/>
      <c r="FJ158" s="360"/>
      <c r="FK158" s="361"/>
      <c r="FL158" s="362"/>
      <c r="FM158" s="338"/>
      <c r="FN158" s="335">
        <f t="shared" ref="FN158:FN162" si="1714">IFERROR(IF(EXACT(VLOOKUP(FG158,OFERTA_0,1,FALSE),FG158),1,0),0)</f>
        <v>0</v>
      </c>
      <c r="FO158" s="108">
        <f>IFERROR(IF(EXACT(VLOOKUP(FG158,OFERTA_0,2,FALSE),FH158),1,0),0)</f>
        <v>0</v>
      </c>
      <c r="FP158" s="108">
        <f>IFERROR(IF(EXACT(VLOOKUP(FG158,OFERTA_0,3,FALSE),FI158),1,0),0)</f>
        <v>0</v>
      </c>
      <c r="FQ158" s="108">
        <f>IFERROR(IF(EXACT(VLOOKUP(FG158,OFERTA_0,4,FALSE),FJ158),1,0),0)</f>
        <v>0</v>
      </c>
      <c r="FR158" s="108">
        <f t="shared" ref="FR158:FS162" si="1715">IFERROR(IF(FK158&lt;=0,0,1),0)</f>
        <v>0</v>
      </c>
      <c r="FS158" s="108">
        <f t="shared" si="1715"/>
        <v>0</v>
      </c>
      <c r="FT158" s="108">
        <f t="shared" ref="FT158:FT162" si="1716">PRODUCT(FN158:FS158)</f>
        <v>0</v>
      </c>
      <c r="FU158" s="109">
        <f t="shared" ref="FU158:FU162" si="1717">ROUND(FL158,0)</f>
        <v>0</v>
      </c>
      <c r="FV158" s="110">
        <f t="shared" ref="FV158:FV162" si="1718">FL158-FU158</f>
        <v>0</v>
      </c>
      <c r="FY158" s="358"/>
      <c r="FZ158" s="358"/>
      <c r="GA158" s="359"/>
      <c r="GB158" s="339"/>
      <c r="GC158" s="360"/>
      <c r="GD158" s="361"/>
      <c r="GE158" s="362"/>
      <c r="GF158" s="338"/>
      <c r="GG158" s="335">
        <f t="shared" ref="GG158:GG162" si="1719">IFERROR(IF(EXACT(VLOOKUP(FZ158,OFERTA_0,1,FALSE),FZ158),1,0),0)</f>
        <v>0</v>
      </c>
      <c r="GH158" s="108">
        <f>IFERROR(IF(EXACT(VLOOKUP(FZ158,OFERTA_0,2,FALSE),GA158),1,0),0)</f>
        <v>0</v>
      </c>
      <c r="GI158" s="108">
        <f>IFERROR(IF(EXACT(VLOOKUP(FZ158,OFERTA_0,3,FALSE),GB158),1,0),0)</f>
        <v>0</v>
      </c>
      <c r="GJ158" s="108">
        <f>IFERROR(IF(EXACT(VLOOKUP(FZ158,OFERTA_0,4,FALSE),GC158),1,0),0)</f>
        <v>0</v>
      </c>
      <c r="GK158" s="108">
        <f t="shared" ref="GK158:GL162" si="1720">IFERROR(IF(GD158&lt;=0,0,1),0)</f>
        <v>0</v>
      </c>
      <c r="GL158" s="108">
        <f t="shared" si="1720"/>
        <v>0</v>
      </c>
      <c r="GM158" s="108">
        <f t="shared" ref="GM158:GM162" si="1721">PRODUCT(GG158:GL158)</f>
        <v>0</v>
      </c>
      <c r="GN158" s="109">
        <f t="shared" ref="GN158:GN162" si="1722">ROUND(GE158,0)</f>
        <v>0</v>
      </c>
      <c r="GO158" s="110">
        <f t="shared" ref="GO158:GO162" si="1723">GE158-GN158</f>
        <v>0</v>
      </c>
      <c r="GR158" s="358"/>
      <c r="GS158" s="358"/>
      <c r="GT158" s="359"/>
      <c r="GU158" s="339"/>
      <c r="GV158" s="360"/>
      <c r="GW158" s="361"/>
      <c r="GX158" s="362"/>
      <c r="GY158" s="338"/>
      <c r="GZ158" s="335">
        <f t="shared" ref="GZ158:GZ162" si="1724">IFERROR(IF(EXACT(VLOOKUP(GS158,OFERTA_0,1,FALSE),GS158),1,0),0)</f>
        <v>0</v>
      </c>
      <c r="HA158" s="108">
        <f>IFERROR(IF(EXACT(VLOOKUP(GS158,OFERTA_0,2,FALSE),GT158),1,0),0)</f>
        <v>0</v>
      </c>
      <c r="HB158" s="108">
        <f>IFERROR(IF(EXACT(VLOOKUP(GS158,OFERTA_0,3,FALSE),GU158),1,0),0)</f>
        <v>0</v>
      </c>
      <c r="HC158" s="108">
        <f>IFERROR(IF(EXACT(VLOOKUP(GS158,OFERTA_0,4,FALSE),GV158),1,0),0)</f>
        <v>0</v>
      </c>
      <c r="HD158" s="108">
        <f t="shared" ref="HD158:HE162" si="1725">IFERROR(IF(GW158&lt;=0,0,1),0)</f>
        <v>0</v>
      </c>
      <c r="HE158" s="108">
        <f t="shared" si="1725"/>
        <v>0</v>
      </c>
      <c r="HF158" s="108">
        <f t="shared" ref="HF158:HF162" si="1726">PRODUCT(GZ158:HE158)</f>
        <v>0</v>
      </c>
      <c r="HG158" s="109">
        <f t="shared" ref="HG158:HG162" si="1727">ROUND(GX158,0)</f>
        <v>0</v>
      </c>
      <c r="HH158" s="110">
        <f t="shared" ref="HH158:HH162" si="1728">GX158-HG158</f>
        <v>0</v>
      </c>
      <c r="HK158" s="358"/>
      <c r="HL158" s="358"/>
      <c r="HM158" s="359"/>
      <c r="HN158" s="339"/>
      <c r="HO158" s="360"/>
      <c r="HP158" s="361"/>
      <c r="HQ158" s="362"/>
      <c r="HR158" s="338"/>
      <c r="HS158" s="335">
        <f t="shared" ref="HS158:HS162" si="1729">IFERROR(IF(EXACT(VLOOKUP(HL158,OFERTA_0,1,FALSE),HL158),1,0),0)</f>
        <v>0</v>
      </c>
      <c r="HT158" s="108">
        <f>IFERROR(IF(EXACT(VLOOKUP(HL158,OFERTA_0,2,FALSE),HM158),1,0),0)</f>
        <v>0</v>
      </c>
      <c r="HU158" s="108">
        <f>IFERROR(IF(EXACT(VLOOKUP(HL158,OFERTA_0,3,FALSE),HN158),1,0),0)</f>
        <v>0</v>
      </c>
      <c r="HV158" s="108">
        <f>IFERROR(IF(EXACT(VLOOKUP(HL158,OFERTA_0,4,FALSE),HO158),1,0),0)</f>
        <v>0</v>
      </c>
      <c r="HW158" s="108">
        <f t="shared" ref="HW158:HX162" si="1730">IFERROR(IF(HP158&lt;=0,0,1),0)</f>
        <v>0</v>
      </c>
      <c r="HX158" s="108">
        <f t="shared" si="1730"/>
        <v>0</v>
      </c>
      <c r="HY158" s="108">
        <f t="shared" ref="HY158:HY162" si="1731">PRODUCT(HS158:HX158)</f>
        <v>0</v>
      </c>
      <c r="HZ158" s="109">
        <f t="shared" ref="HZ158:HZ162" si="1732">ROUND(HQ158,0)</f>
        <v>0</v>
      </c>
      <c r="IA158" s="110">
        <f t="shared" ref="IA158:IA162" si="1733">HQ158-HZ158</f>
        <v>0</v>
      </c>
      <c r="ID158" s="358"/>
      <c r="IE158" s="358"/>
      <c r="IF158" s="359"/>
      <c r="IG158" s="339"/>
      <c r="IH158" s="360"/>
      <c r="II158" s="361"/>
      <c r="IJ158" s="362"/>
      <c r="IK158" s="338"/>
      <c r="IL158" s="335">
        <f t="shared" ref="IL158:IL162" si="1734">IFERROR(IF(EXACT(VLOOKUP(IE158,OFERTA_0,1,FALSE),IE158),1,0),0)</f>
        <v>0</v>
      </c>
      <c r="IM158" s="108">
        <f>IFERROR(IF(EXACT(VLOOKUP(IE158,OFERTA_0,2,FALSE),IF158),1,0),0)</f>
        <v>0</v>
      </c>
      <c r="IN158" s="108">
        <f>IFERROR(IF(EXACT(VLOOKUP(IE158,OFERTA_0,3,FALSE),IG158),1,0),0)</f>
        <v>0</v>
      </c>
      <c r="IO158" s="108">
        <f>IFERROR(IF(EXACT(VLOOKUP(IE158,OFERTA_0,4,FALSE),IH158),1,0),0)</f>
        <v>0</v>
      </c>
      <c r="IP158" s="108">
        <f t="shared" ref="IP158:IQ162" si="1735">IFERROR(IF(II158&lt;=0,0,1),0)</f>
        <v>0</v>
      </c>
      <c r="IQ158" s="108">
        <f t="shared" si="1735"/>
        <v>0</v>
      </c>
      <c r="IR158" s="108">
        <f t="shared" ref="IR158:IR162" si="1736">PRODUCT(IL158:IQ158)</f>
        <v>0</v>
      </c>
      <c r="IS158" s="109">
        <f t="shared" ref="IS158:IS162" si="1737">ROUND(IJ158,0)</f>
        <v>0</v>
      </c>
      <c r="IT158" s="110">
        <f t="shared" ref="IT158:IT162" si="1738">IJ158-IS158</f>
        <v>0</v>
      </c>
      <c r="IV158" s="358"/>
      <c r="IW158" s="358"/>
      <c r="IX158" s="359"/>
      <c r="IY158" s="339"/>
      <c r="IZ158" s="360"/>
      <c r="JA158" s="361"/>
      <c r="JB158" s="362"/>
      <c r="JC158" s="338"/>
      <c r="JD158" s="338"/>
      <c r="JE158" s="335">
        <f t="shared" ref="JE158:JE162" si="1739">IFERROR(IF(EXACT(VLOOKUP(IX158,OFERTA_0,1,FALSE),IX158),1,0),0)</f>
        <v>0</v>
      </c>
      <c r="JF158" s="108">
        <f>IFERROR(IF(EXACT(VLOOKUP(IX158,OFERTA_0,2,FALSE),IY158),1,0),0)</f>
        <v>0</v>
      </c>
      <c r="JG158" s="108">
        <f>IFERROR(IF(EXACT(VLOOKUP(IX158,OFERTA_0,3,FALSE),IZ158),1,0),0)</f>
        <v>0</v>
      </c>
      <c r="JH158" s="108">
        <f>IFERROR(IF(EXACT(VLOOKUP(IX158,OFERTA_0,4,FALSE),JA158),1,0),0)</f>
        <v>0</v>
      </c>
      <c r="JI158" s="108">
        <f t="shared" ref="JI158:JJ162" si="1740">IFERROR(IF(JB158&lt;=0,0,1),0)</f>
        <v>0</v>
      </c>
      <c r="JJ158" s="108">
        <f t="shared" si="1740"/>
        <v>0</v>
      </c>
      <c r="JK158" s="108">
        <f t="shared" ref="JK158:JK162" si="1741">PRODUCT(JE158:JJ158)</f>
        <v>0</v>
      </c>
      <c r="JL158" s="109">
        <f t="shared" ref="JL158:JL162" si="1742">ROUND(JC158,0)</f>
        <v>0</v>
      </c>
      <c r="JM158" s="110">
        <f t="shared" ref="JM158:JM162" si="1743">JC158-JL158</f>
        <v>0</v>
      </c>
    </row>
    <row r="159" spans="2:273" hidden="1" x14ac:dyDescent="0.25">
      <c r="B159" s="358"/>
      <c r="C159" s="358"/>
      <c r="D159" s="359"/>
      <c r="E159" s="339"/>
      <c r="F159" s="439"/>
      <c r="G159" s="361"/>
      <c r="H159" s="361"/>
      <c r="I159" s="361"/>
      <c r="J159" s="362"/>
      <c r="K159" s="338"/>
      <c r="N159" s="358"/>
      <c r="O159" s="358"/>
      <c r="P159" s="359"/>
      <c r="Q159" s="339"/>
      <c r="R159" s="439"/>
      <c r="S159" s="361"/>
      <c r="T159" s="361"/>
      <c r="U159" s="361"/>
      <c r="V159" s="362"/>
      <c r="W159" s="338"/>
      <c r="X159" s="335">
        <f t="shared" si="1679"/>
        <v>0</v>
      </c>
      <c r="Y159" s="335"/>
      <c r="Z159" s="335"/>
      <c r="AA159" s="108">
        <f>IFERROR(IF(EXACT(VLOOKUP(O159,OFERTA_0,2,FALSE),P159),1,0),0)</f>
        <v>0</v>
      </c>
      <c r="AB159" s="108"/>
      <c r="AC159" s="108">
        <f>IFERROR(IF(EXACT(VLOOKUP(O159,OFERTA_0,3,FALSE),Q159),1,0),0)</f>
        <v>0</v>
      </c>
      <c r="AD159" s="108">
        <f>IFERROR(IF(EXACT(VLOOKUP(O159,OFERTA_0,4,FALSE),R159),1,0),0)</f>
        <v>0</v>
      </c>
      <c r="AE159" s="108">
        <f>IFERROR(IF(S159&lt;=0,0,1),0)</f>
        <v>0</v>
      </c>
      <c r="AF159" s="108">
        <f t="shared" si="1680"/>
        <v>0</v>
      </c>
      <c r="AG159" s="108">
        <f t="shared" si="1681"/>
        <v>0</v>
      </c>
      <c r="AH159" s="109">
        <f t="shared" si="1682"/>
        <v>0</v>
      </c>
      <c r="AI159" s="110">
        <f t="shared" si="1683"/>
        <v>0</v>
      </c>
      <c r="AL159" s="358"/>
      <c r="AM159" s="358"/>
      <c r="AN159" s="359"/>
      <c r="AO159" s="339"/>
      <c r="AP159" s="439"/>
      <c r="AQ159" s="361"/>
      <c r="AR159" s="361"/>
      <c r="AS159" s="361"/>
      <c r="AT159" s="362"/>
      <c r="AU159" s="338"/>
      <c r="AV159" s="335">
        <f t="shared" si="1684"/>
        <v>0</v>
      </c>
      <c r="AW159" s="335"/>
      <c r="AX159" s="335"/>
      <c r="AY159" s="335"/>
      <c r="AZ159" s="108">
        <f>IFERROR(IF(EXACT(VLOOKUP(AM159,OFERTA_0,2,FALSE),AN159),1,0),0)</f>
        <v>0</v>
      </c>
      <c r="BA159" s="108">
        <f>IFERROR(IF(EXACT(VLOOKUP(AM159,OFERTA_0,3,FALSE),AO159),1,0),0)</f>
        <v>0</v>
      </c>
      <c r="BB159" s="108">
        <f>IFERROR(IF(EXACT(VLOOKUP(AM159,OFERTA_0,4,FALSE),AP159),1,0),0)</f>
        <v>0</v>
      </c>
      <c r="BC159" s="108">
        <f>IFERROR(IF(AQ159&lt;=0,0,1),0)</f>
        <v>0</v>
      </c>
      <c r="BD159" s="108">
        <f t="shared" si="1685"/>
        <v>0</v>
      </c>
      <c r="BE159" s="108">
        <f t="shared" si="1686"/>
        <v>0</v>
      </c>
      <c r="BF159" s="109">
        <f t="shared" si="1687"/>
        <v>0</v>
      </c>
      <c r="BG159" s="110">
        <f t="shared" si="1688"/>
        <v>0</v>
      </c>
      <c r="BJ159" s="358"/>
      <c r="BK159" s="358"/>
      <c r="BL159" s="359"/>
      <c r="BM159" s="339"/>
      <c r="BN159" s="439"/>
      <c r="BO159" s="368"/>
      <c r="BP159" s="368"/>
      <c r="BQ159" s="368"/>
      <c r="BR159" s="369"/>
      <c r="BS159" s="338"/>
      <c r="BT159" s="335">
        <f t="shared" si="1689"/>
        <v>0</v>
      </c>
      <c r="BU159" s="335"/>
      <c r="BV159" s="335"/>
      <c r="BW159" s="335"/>
      <c r="BX159" s="108">
        <f>IFERROR(IF(EXACT(VLOOKUP(BK159,OFERTA_0,2,FALSE),BL159),1,0),0)</f>
        <v>0</v>
      </c>
      <c r="BY159" s="108">
        <f>IFERROR(IF(EXACT(VLOOKUP(BK159,OFERTA_0,3,FALSE),BM159),1,0),0)</f>
        <v>0</v>
      </c>
      <c r="BZ159" s="108">
        <f>IFERROR(IF(EXACT(VLOOKUP(BK159,OFERTA_0,4,FALSE),BN159),1,0),0)</f>
        <v>0</v>
      </c>
      <c r="CA159" s="108">
        <f>IFERROR(IF(BO159&lt;=0,0,1),0)</f>
        <v>0</v>
      </c>
      <c r="CB159" s="108">
        <f t="shared" si="1690"/>
        <v>0</v>
      </c>
      <c r="CC159" s="108">
        <f t="shared" si="1691"/>
        <v>0</v>
      </c>
      <c r="CD159" s="109">
        <f t="shared" si="1692"/>
        <v>0</v>
      </c>
      <c r="CE159" s="110">
        <f t="shared" si="1693"/>
        <v>0</v>
      </c>
      <c r="CH159" s="358"/>
      <c r="CI159" s="358"/>
      <c r="CJ159" s="359"/>
      <c r="CK159" s="339"/>
      <c r="CL159" s="360"/>
      <c r="CM159" s="361"/>
      <c r="CN159" s="362"/>
      <c r="CO159" s="338"/>
      <c r="CP159" s="335">
        <f t="shared" si="1694"/>
        <v>0</v>
      </c>
      <c r="CQ159" s="108">
        <f>IFERROR(IF(EXACT(VLOOKUP(CI159,OFERTA_0,2,FALSE),CJ159),1,0),0)</f>
        <v>0</v>
      </c>
      <c r="CR159" s="108">
        <f>IFERROR(IF(EXACT(VLOOKUP(CI159,OFERTA_0,3,FALSE),CK159),1,0),0)</f>
        <v>0</v>
      </c>
      <c r="CS159" s="108">
        <f>IFERROR(IF(EXACT(VLOOKUP(CI159,OFERTA_0,4,FALSE),CL159),1,0),0)</f>
        <v>0</v>
      </c>
      <c r="CT159" s="108">
        <f t="shared" si="1695"/>
        <v>0</v>
      </c>
      <c r="CU159" s="108">
        <f t="shared" si="1695"/>
        <v>0</v>
      </c>
      <c r="CV159" s="108">
        <f t="shared" si="1696"/>
        <v>0</v>
      </c>
      <c r="CW159" s="109">
        <f t="shared" si="1697"/>
        <v>0</v>
      </c>
      <c r="CX159" s="110">
        <f t="shared" si="1698"/>
        <v>0</v>
      </c>
      <c r="DA159" s="358"/>
      <c r="DB159" s="358"/>
      <c r="DC159" s="359"/>
      <c r="DD159" s="339"/>
      <c r="DE159" s="360"/>
      <c r="DF159" s="361"/>
      <c r="DG159" s="362"/>
      <c r="DH159" s="338"/>
      <c r="DI159" s="335">
        <f t="shared" si="1699"/>
        <v>0</v>
      </c>
      <c r="DJ159" s="108">
        <f>IFERROR(IF(EXACT(VLOOKUP(DB159,OFERTA_0,2,FALSE),DC159),1,0),0)</f>
        <v>0</v>
      </c>
      <c r="DK159" s="108">
        <f>IFERROR(IF(EXACT(VLOOKUP(DB159,OFERTA_0,3,FALSE),DD159),1,0),0)</f>
        <v>0</v>
      </c>
      <c r="DL159" s="108">
        <f>IFERROR(IF(EXACT(VLOOKUP(DB159,OFERTA_0,4,FALSE),DE159),1,0),0)</f>
        <v>0</v>
      </c>
      <c r="DM159" s="108">
        <f t="shared" si="1700"/>
        <v>0</v>
      </c>
      <c r="DN159" s="108">
        <f t="shared" si="1700"/>
        <v>0</v>
      </c>
      <c r="DO159" s="108">
        <f t="shared" si="1701"/>
        <v>0</v>
      </c>
      <c r="DP159" s="109">
        <f t="shared" si="1702"/>
        <v>0</v>
      </c>
      <c r="DQ159" s="110">
        <f t="shared" si="1703"/>
        <v>0</v>
      </c>
      <c r="DT159" s="358"/>
      <c r="DU159" s="358"/>
      <c r="DV159" s="359"/>
      <c r="DW159" s="339"/>
      <c r="DX159" s="360"/>
      <c r="DY159" s="361"/>
      <c r="DZ159" s="362"/>
      <c r="EA159" s="338"/>
      <c r="EB159" s="335">
        <f t="shared" si="1704"/>
        <v>0</v>
      </c>
      <c r="EC159" s="108">
        <f>IFERROR(IF(EXACT(VLOOKUP(DU159,OFERTA_0,2,FALSE),DV159),1,0),0)</f>
        <v>0</v>
      </c>
      <c r="ED159" s="108">
        <f>IFERROR(IF(EXACT(VLOOKUP(DU159,OFERTA_0,3,FALSE),DW159),1,0),0)</f>
        <v>0</v>
      </c>
      <c r="EE159" s="108">
        <f>IFERROR(IF(EXACT(VLOOKUP(DU159,OFERTA_0,4,FALSE),DX159),1,0),0)</f>
        <v>0</v>
      </c>
      <c r="EF159" s="108">
        <f t="shared" si="1705"/>
        <v>0</v>
      </c>
      <c r="EG159" s="108">
        <f t="shared" si="1705"/>
        <v>0</v>
      </c>
      <c r="EH159" s="108">
        <f t="shared" si="1706"/>
        <v>0</v>
      </c>
      <c r="EI159" s="109">
        <f t="shared" si="1707"/>
        <v>0</v>
      </c>
      <c r="EJ159" s="110">
        <f t="shared" si="1708"/>
        <v>0</v>
      </c>
      <c r="EM159" s="358"/>
      <c r="EN159" s="358"/>
      <c r="EO159" s="359"/>
      <c r="EP159" s="339"/>
      <c r="EQ159" s="360"/>
      <c r="ER159" s="361"/>
      <c r="ES159" s="362"/>
      <c r="ET159" s="338"/>
      <c r="EU159" s="335">
        <f t="shared" si="1709"/>
        <v>0</v>
      </c>
      <c r="EV159" s="108">
        <f>IFERROR(IF(EXACT(VLOOKUP(EN159,OFERTA_0,2,FALSE),EO159),1,0),0)</f>
        <v>0</v>
      </c>
      <c r="EW159" s="108">
        <f>IFERROR(IF(EXACT(VLOOKUP(EN159,OFERTA_0,3,FALSE),EP159),1,0),0)</f>
        <v>0</v>
      </c>
      <c r="EX159" s="108">
        <f>IFERROR(IF(EXACT(VLOOKUP(EN159,OFERTA_0,4,FALSE),EQ159),1,0),0)</f>
        <v>0</v>
      </c>
      <c r="EY159" s="108">
        <f t="shared" si="1710"/>
        <v>0</v>
      </c>
      <c r="EZ159" s="108">
        <f t="shared" si="1710"/>
        <v>0</v>
      </c>
      <c r="FA159" s="108">
        <f t="shared" si="1711"/>
        <v>0</v>
      </c>
      <c r="FB159" s="109">
        <f t="shared" si="1712"/>
        <v>0</v>
      </c>
      <c r="FC159" s="110">
        <f t="shared" si="1713"/>
        <v>0</v>
      </c>
      <c r="FF159" s="358"/>
      <c r="FG159" s="358"/>
      <c r="FH159" s="359"/>
      <c r="FI159" s="339"/>
      <c r="FJ159" s="360"/>
      <c r="FK159" s="361"/>
      <c r="FL159" s="362"/>
      <c r="FM159" s="338"/>
      <c r="FN159" s="335">
        <f t="shared" si="1714"/>
        <v>0</v>
      </c>
      <c r="FO159" s="108">
        <f>IFERROR(IF(EXACT(VLOOKUP(FG159,OFERTA_0,2,FALSE),FH159),1,0),0)</f>
        <v>0</v>
      </c>
      <c r="FP159" s="108">
        <f>IFERROR(IF(EXACT(VLOOKUP(FG159,OFERTA_0,3,FALSE),FI159),1,0),0)</f>
        <v>0</v>
      </c>
      <c r="FQ159" s="108">
        <f>IFERROR(IF(EXACT(VLOOKUP(FG159,OFERTA_0,4,FALSE),FJ159),1,0),0)</f>
        <v>0</v>
      </c>
      <c r="FR159" s="108">
        <f t="shared" si="1715"/>
        <v>0</v>
      </c>
      <c r="FS159" s="108">
        <f t="shared" si="1715"/>
        <v>0</v>
      </c>
      <c r="FT159" s="108">
        <f t="shared" si="1716"/>
        <v>0</v>
      </c>
      <c r="FU159" s="109">
        <f t="shared" si="1717"/>
        <v>0</v>
      </c>
      <c r="FV159" s="110">
        <f t="shared" si="1718"/>
        <v>0</v>
      </c>
      <c r="FY159" s="358"/>
      <c r="FZ159" s="358"/>
      <c r="GA159" s="359"/>
      <c r="GB159" s="339"/>
      <c r="GC159" s="360"/>
      <c r="GD159" s="361"/>
      <c r="GE159" s="362"/>
      <c r="GF159" s="338"/>
      <c r="GG159" s="335">
        <f t="shared" si="1719"/>
        <v>0</v>
      </c>
      <c r="GH159" s="108">
        <f>IFERROR(IF(EXACT(VLOOKUP(FZ159,OFERTA_0,2,FALSE),GA159),1,0),0)</f>
        <v>0</v>
      </c>
      <c r="GI159" s="108">
        <f>IFERROR(IF(EXACT(VLOOKUP(FZ159,OFERTA_0,3,FALSE),GB159),1,0),0)</f>
        <v>0</v>
      </c>
      <c r="GJ159" s="108">
        <f>IFERROR(IF(EXACT(VLOOKUP(FZ159,OFERTA_0,4,FALSE),GC159),1,0),0)</f>
        <v>0</v>
      </c>
      <c r="GK159" s="108">
        <f t="shared" si="1720"/>
        <v>0</v>
      </c>
      <c r="GL159" s="108">
        <f t="shared" si="1720"/>
        <v>0</v>
      </c>
      <c r="GM159" s="108">
        <f t="shared" si="1721"/>
        <v>0</v>
      </c>
      <c r="GN159" s="109">
        <f t="shared" si="1722"/>
        <v>0</v>
      </c>
      <c r="GO159" s="110">
        <f t="shared" si="1723"/>
        <v>0</v>
      </c>
      <c r="GR159" s="358"/>
      <c r="GS159" s="358"/>
      <c r="GT159" s="359"/>
      <c r="GU159" s="339"/>
      <c r="GV159" s="360"/>
      <c r="GW159" s="361"/>
      <c r="GX159" s="362"/>
      <c r="GY159" s="338"/>
      <c r="GZ159" s="335">
        <f t="shared" si="1724"/>
        <v>0</v>
      </c>
      <c r="HA159" s="108">
        <f>IFERROR(IF(EXACT(VLOOKUP(GS159,OFERTA_0,2,FALSE),GT159),1,0),0)</f>
        <v>0</v>
      </c>
      <c r="HB159" s="108">
        <f>IFERROR(IF(EXACT(VLOOKUP(GS159,OFERTA_0,3,FALSE),GU159),1,0),0)</f>
        <v>0</v>
      </c>
      <c r="HC159" s="108">
        <f>IFERROR(IF(EXACT(VLOOKUP(GS159,OFERTA_0,4,FALSE),GV159),1,0),0)</f>
        <v>0</v>
      </c>
      <c r="HD159" s="108">
        <f t="shared" si="1725"/>
        <v>0</v>
      </c>
      <c r="HE159" s="108">
        <f t="shared" si="1725"/>
        <v>0</v>
      </c>
      <c r="HF159" s="108">
        <f t="shared" si="1726"/>
        <v>0</v>
      </c>
      <c r="HG159" s="109">
        <f t="shared" si="1727"/>
        <v>0</v>
      </c>
      <c r="HH159" s="110">
        <f t="shared" si="1728"/>
        <v>0</v>
      </c>
      <c r="HK159" s="358"/>
      <c r="HL159" s="358"/>
      <c r="HM159" s="359"/>
      <c r="HN159" s="339"/>
      <c r="HO159" s="360"/>
      <c r="HP159" s="361"/>
      <c r="HQ159" s="362"/>
      <c r="HR159" s="338"/>
      <c r="HS159" s="335">
        <f t="shared" si="1729"/>
        <v>0</v>
      </c>
      <c r="HT159" s="108">
        <f>IFERROR(IF(EXACT(VLOOKUP(HL159,OFERTA_0,2,FALSE),HM159),1,0),0)</f>
        <v>0</v>
      </c>
      <c r="HU159" s="108">
        <f>IFERROR(IF(EXACT(VLOOKUP(HL159,OFERTA_0,3,FALSE),HN159),1,0),0)</f>
        <v>0</v>
      </c>
      <c r="HV159" s="108">
        <f>IFERROR(IF(EXACT(VLOOKUP(HL159,OFERTA_0,4,FALSE),HO159),1,0),0)</f>
        <v>0</v>
      </c>
      <c r="HW159" s="108">
        <f t="shared" si="1730"/>
        <v>0</v>
      </c>
      <c r="HX159" s="108">
        <f t="shared" si="1730"/>
        <v>0</v>
      </c>
      <c r="HY159" s="108">
        <f t="shared" si="1731"/>
        <v>0</v>
      </c>
      <c r="HZ159" s="109">
        <f t="shared" si="1732"/>
        <v>0</v>
      </c>
      <c r="IA159" s="110">
        <f t="shared" si="1733"/>
        <v>0</v>
      </c>
      <c r="ID159" s="358"/>
      <c r="IE159" s="358"/>
      <c r="IF159" s="359"/>
      <c r="IG159" s="339"/>
      <c r="IH159" s="360"/>
      <c r="II159" s="361"/>
      <c r="IJ159" s="362"/>
      <c r="IK159" s="338"/>
      <c r="IL159" s="335">
        <f t="shared" si="1734"/>
        <v>0</v>
      </c>
      <c r="IM159" s="108">
        <f>IFERROR(IF(EXACT(VLOOKUP(IE159,OFERTA_0,2,FALSE),IF159),1,0),0)</f>
        <v>0</v>
      </c>
      <c r="IN159" s="108">
        <f>IFERROR(IF(EXACT(VLOOKUP(IE159,OFERTA_0,3,FALSE),IG159),1,0),0)</f>
        <v>0</v>
      </c>
      <c r="IO159" s="108">
        <f>IFERROR(IF(EXACT(VLOOKUP(IE159,OFERTA_0,4,FALSE),IH159),1,0),0)</f>
        <v>0</v>
      </c>
      <c r="IP159" s="108">
        <f t="shared" si="1735"/>
        <v>0</v>
      </c>
      <c r="IQ159" s="108">
        <f t="shared" si="1735"/>
        <v>0</v>
      </c>
      <c r="IR159" s="108">
        <f t="shared" si="1736"/>
        <v>0</v>
      </c>
      <c r="IS159" s="109">
        <f t="shared" si="1737"/>
        <v>0</v>
      </c>
      <c r="IT159" s="110">
        <f t="shared" si="1738"/>
        <v>0</v>
      </c>
      <c r="IV159" s="358"/>
      <c r="IW159" s="358"/>
      <c r="IX159" s="359"/>
      <c r="IY159" s="339"/>
      <c r="IZ159" s="360"/>
      <c r="JA159" s="361"/>
      <c r="JB159" s="362"/>
      <c r="JC159" s="338"/>
      <c r="JD159" s="338"/>
      <c r="JE159" s="335">
        <f t="shared" si="1739"/>
        <v>0</v>
      </c>
      <c r="JF159" s="108">
        <f>IFERROR(IF(EXACT(VLOOKUP(IX159,OFERTA_0,2,FALSE),IY159),1,0),0)</f>
        <v>0</v>
      </c>
      <c r="JG159" s="108">
        <f>IFERROR(IF(EXACT(VLOOKUP(IX159,OFERTA_0,3,FALSE),IZ159),1,0),0)</f>
        <v>0</v>
      </c>
      <c r="JH159" s="108">
        <f>IFERROR(IF(EXACT(VLOOKUP(IX159,OFERTA_0,4,FALSE),JA159),1,0),0)</f>
        <v>0</v>
      </c>
      <c r="JI159" s="108">
        <f t="shared" si="1740"/>
        <v>0</v>
      </c>
      <c r="JJ159" s="108">
        <f t="shared" si="1740"/>
        <v>0</v>
      </c>
      <c r="JK159" s="108">
        <f t="shared" si="1741"/>
        <v>0</v>
      </c>
      <c r="JL159" s="109">
        <f t="shared" si="1742"/>
        <v>0</v>
      </c>
      <c r="JM159" s="110">
        <f t="shared" si="1743"/>
        <v>0</v>
      </c>
    </row>
    <row r="160" spans="2:273" hidden="1" x14ac:dyDescent="0.25">
      <c r="B160" s="358"/>
      <c r="C160" s="358"/>
      <c r="D160" s="359"/>
      <c r="E160" s="339"/>
      <c r="F160" s="439"/>
      <c r="G160" s="361"/>
      <c r="H160" s="361"/>
      <c r="I160" s="361"/>
      <c r="J160" s="362"/>
      <c r="K160" s="338"/>
      <c r="N160" s="358"/>
      <c r="O160" s="358"/>
      <c r="P160" s="359"/>
      <c r="Q160" s="339"/>
      <c r="R160" s="439"/>
      <c r="S160" s="361"/>
      <c r="T160" s="361"/>
      <c r="U160" s="361"/>
      <c r="V160" s="362"/>
      <c r="W160" s="338"/>
      <c r="X160" s="335">
        <f t="shared" si="1679"/>
        <v>0</v>
      </c>
      <c r="Y160" s="335"/>
      <c r="Z160" s="335"/>
      <c r="AA160" s="108">
        <f>IFERROR(IF(EXACT(VLOOKUP(O160,OFERTA_0,2,FALSE),P160),1,0),0)</f>
        <v>0</v>
      </c>
      <c r="AB160" s="108"/>
      <c r="AC160" s="108">
        <f>IFERROR(IF(EXACT(VLOOKUP(O160,OFERTA_0,3,FALSE),Q160),1,0),0)</f>
        <v>0</v>
      </c>
      <c r="AD160" s="108">
        <f>IFERROR(IF(EXACT(VLOOKUP(O160,OFERTA_0,4,FALSE),R160),1,0),0)</f>
        <v>0</v>
      </c>
      <c r="AE160" s="108">
        <f>IFERROR(IF(S160&lt;=0,0,1),0)</f>
        <v>0</v>
      </c>
      <c r="AF160" s="108">
        <f t="shared" si="1680"/>
        <v>0</v>
      </c>
      <c r="AG160" s="108">
        <f t="shared" si="1681"/>
        <v>0</v>
      </c>
      <c r="AH160" s="109">
        <f t="shared" si="1682"/>
        <v>0</v>
      </c>
      <c r="AI160" s="110">
        <f t="shared" si="1683"/>
        <v>0</v>
      </c>
      <c r="AL160" s="358"/>
      <c r="AM160" s="358"/>
      <c r="AN160" s="359"/>
      <c r="AO160" s="339"/>
      <c r="AP160" s="439"/>
      <c r="AQ160" s="361"/>
      <c r="AR160" s="361"/>
      <c r="AS160" s="361"/>
      <c r="AT160" s="362"/>
      <c r="AU160" s="338"/>
      <c r="AV160" s="335">
        <f t="shared" si="1684"/>
        <v>0</v>
      </c>
      <c r="AW160" s="335"/>
      <c r="AX160" s="335"/>
      <c r="AY160" s="335"/>
      <c r="AZ160" s="108">
        <f>IFERROR(IF(EXACT(VLOOKUP(AM160,OFERTA_0,2,FALSE),AN160),1,0),0)</f>
        <v>0</v>
      </c>
      <c r="BA160" s="108">
        <f>IFERROR(IF(EXACT(VLOOKUP(AM160,OFERTA_0,3,FALSE),AO160),1,0),0)</f>
        <v>0</v>
      </c>
      <c r="BB160" s="108">
        <f>IFERROR(IF(EXACT(VLOOKUP(AM160,OFERTA_0,4,FALSE),AP160),1,0),0)</f>
        <v>0</v>
      </c>
      <c r="BC160" s="108">
        <f>IFERROR(IF(AQ160&lt;=0,0,1),0)</f>
        <v>0</v>
      </c>
      <c r="BD160" s="108">
        <f t="shared" si="1685"/>
        <v>0</v>
      </c>
      <c r="BE160" s="108">
        <f t="shared" si="1686"/>
        <v>0</v>
      </c>
      <c r="BF160" s="109">
        <f t="shared" si="1687"/>
        <v>0</v>
      </c>
      <c r="BG160" s="110">
        <f t="shared" si="1688"/>
        <v>0</v>
      </c>
      <c r="BJ160" s="358"/>
      <c r="BK160" s="358"/>
      <c r="BL160" s="359"/>
      <c r="BM160" s="339"/>
      <c r="BN160" s="439"/>
      <c r="BO160" s="368"/>
      <c r="BP160" s="368"/>
      <c r="BQ160" s="368"/>
      <c r="BR160" s="369"/>
      <c r="BS160" s="338"/>
      <c r="BT160" s="335">
        <f t="shared" si="1689"/>
        <v>0</v>
      </c>
      <c r="BU160" s="335"/>
      <c r="BV160" s="335"/>
      <c r="BW160" s="335"/>
      <c r="BX160" s="108">
        <f>IFERROR(IF(EXACT(VLOOKUP(BK160,OFERTA_0,2,FALSE),BL160),1,0),0)</f>
        <v>0</v>
      </c>
      <c r="BY160" s="108">
        <f>IFERROR(IF(EXACT(VLOOKUP(BK160,OFERTA_0,3,FALSE),BM160),1,0),0)</f>
        <v>0</v>
      </c>
      <c r="BZ160" s="108">
        <f>IFERROR(IF(EXACT(VLOOKUP(BK160,OFERTA_0,4,FALSE),BN160),1,0),0)</f>
        <v>0</v>
      </c>
      <c r="CA160" s="108">
        <f>IFERROR(IF(BO160&lt;=0,0,1),0)</f>
        <v>0</v>
      </c>
      <c r="CB160" s="108">
        <f t="shared" si="1690"/>
        <v>0</v>
      </c>
      <c r="CC160" s="108">
        <f t="shared" si="1691"/>
        <v>0</v>
      </c>
      <c r="CD160" s="109">
        <f t="shared" si="1692"/>
        <v>0</v>
      </c>
      <c r="CE160" s="110">
        <f t="shared" si="1693"/>
        <v>0</v>
      </c>
      <c r="CH160" s="358"/>
      <c r="CI160" s="358"/>
      <c r="CJ160" s="359"/>
      <c r="CK160" s="339"/>
      <c r="CL160" s="360"/>
      <c r="CM160" s="361"/>
      <c r="CN160" s="362"/>
      <c r="CO160" s="338"/>
      <c r="CP160" s="335">
        <f t="shared" si="1694"/>
        <v>0</v>
      </c>
      <c r="CQ160" s="108">
        <f>IFERROR(IF(EXACT(VLOOKUP(CI160,OFERTA_0,2,FALSE),CJ160),1,0),0)</f>
        <v>0</v>
      </c>
      <c r="CR160" s="108">
        <f>IFERROR(IF(EXACT(VLOOKUP(CI160,OFERTA_0,3,FALSE),CK160),1,0),0)</f>
        <v>0</v>
      </c>
      <c r="CS160" s="108">
        <f>IFERROR(IF(EXACT(VLOOKUP(CI160,OFERTA_0,4,FALSE),CL160),1,0),0)</f>
        <v>0</v>
      </c>
      <c r="CT160" s="108">
        <f t="shared" si="1695"/>
        <v>0</v>
      </c>
      <c r="CU160" s="108">
        <f t="shared" si="1695"/>
        <v>0</v>
      </c>
      <c r="CV160" s="108">
        <f t="shared" si="1696"/>
        <v>0</v>
      </c>
      <c r="CW160" s="109">
        <f t="shared" si="1697"/>
        <v>0</v>
      </c>
      <c r="CX160" s="110">
        <f t="shared" si="1698"/>
        <v>0</v>
      </c>
      <c r="DA160" s="358"/>
      <c r="DB160" s="358"/>
      <c r="DC160" s="359"/>
      <c r="DD160" s="339"/>
      <c r="DE160" s="360"/>
      <c r="DF160" s="361"/>
      <c r="DG160" s="362"/>
      <c r="DH160" s="338"/>
      <c r="DI160" s="335">
        <f t="shared" si="1699"/>
        <v>0</v>
      </c>
      <c r="DJ160" s="108">
        <f>IFERROR(IF(EXACT(VLOOKUP(DB160,OFERTA_0,2,FALSE),DC160),1,0),0)</f>
        <v>0</v>
      </c>
      <c r="DK160" s="108">
        <f>IFERROR(IF(EXACT(VLOOKUP(DB160,OFERTA_0,3,FALSE),DD160),1,0),0)</f>
        <v>0</v>
      </c>
      <c r="DL160" s="108">
        <f>IFERROR(IF(EXACT(VLOOKUP(DB160,OFERTA_0,4,FALSE),DE160),1,0),0)</f>
        <v>0</v>
      </c>
      <c r="DM160" s="108">
        <f t="shared" si="1700"/>
        <v>0</v>
      </c>
      <c r="DN160" s="108">
        <f t="shared" si="1700"/>
        <v>0</v>
      </c>
      <c r="DO160" s="108">
        <f t="shared" si="1701"/>
        <v>0</v>
      </c>
      <c r="DP160" s="109">
        <f t="shared" si="1702"/>
        <v>0</v>
      </c>
      <c r="DQ160" s="110">
        <f t="shared" si="1703"/>
        <v>0</v>
      </c>
      <c r="DT160" s="358"/>
      <c r="DU160" s="358"/>
      <c r="DV160" s="359"/>
      <c r="DW160" s="339"/>
      <c r="DX160" s="360"/>
      <c r="DY160" s="361"/>
      <c r="DZ160" s="362"/>
      <c r="EA160" s="338"/>
      <c r="EB160" s="335">
        <f t="shared" si="1704"/>
        <v>0</v>
      </c>
      <c r="EC160" s="108">
        <f>IFERROR(IF(EXACT(VLOOKUP(DU160,OFERTA_0,2,FALSE),DV160),1,0),0)</f>
        <v>0</v>
      </c>
      <c r="ED160" s="108">
        <f>IFERROR(IF(EXACT(VLOOKUP(DU160,OFERTA_0,3,FALSE),DW160),1,0),0)</f>
        <v>0</v>
      </c>
      <c r="EE160" s="108">
        <f>IFERROR(IF(EXACT(VLOOKUP(DU160,OFERTA_0,4,FALSE),DX160),1,0),0)</f>
        <v>0</v>
      </c>
      <c r="EF160" s="108">
        <f t="shared" si="1705"/>
        <v>0</v>
      </c>
      <c r="EG160" s="108">
        <f t="shared" si="1705"/>
        <v>0</v>
      </c>
      <c r="EH160" s="108">
        <f t="shared" si="1706"/>
        <v>0</v>
      </c>
      <c r="EI160" s="109">
        <f t="shared" si="1707"/>
        <v>0</v>
      </c>
      <c r="EJ160" s="110">
        <f t="shared" si="1708"/>
        <v>0</v>
      </c>
      <c r="EM160" s="358"/>
      <c r="EN160" s="358"/>
      <c r="EO160" s="359"/>
      <c r="EP160" s="339"/>
      <c r="EQ160" s="360"/>
      <c r="ER160" s="361"/>
      <c r="ES160" s="362"/>
      <c r="ET160" s="338"/>
      <c r="EU160" s="335">
        <f t="shared" si="1709"/>
        <v>0</v>
      </c>
      <c r="EV160" s="108">
        <f>IFERROR(IF(EXACT(VLOOKUP(EN160,OFERTA_0,2,FALSE),EO160),1,0),0)</f>
        <v>0</v>
      </c>
      <c r="EW160" s="108">
        <f>IFERROR(IF(EXACT(VLOOKUP(EN160,OFERTA_0,3,FALSE),EP160),1,0),0)</f>
        <v>0</v>
      </c>
      <c r="EX160" s="108">
        <f>IFERROR(IF(EXACT(VLOOKUP(EN160,OFERTA_0,4,FALSE),EQ160),1,0),0)</f>
        <v>0</v>
      </c>
      <c r="EY160" s="108">
        <f t="shared" si="1710"/>
        <v>0</v>
      </c>
      <c r="EZ160" s="108">
        <f t="shared" si="1710"/>
        <v>0</v>
      </c>
      <c r="FA160" s="108">
        <f t="shared" si="1711"/>
        <v>0</v>
      </c>
      <c r="FB160" s="109">
        <f t="shared" si="1712"/>
        <v>0</v>
      </c>
      <c r="FC160" s="110">
        <f t="shared" si="1713"/>
        <v>0</v>
      </c>
      <c r="FF160" s="358"/>
      <c r="FG160" s="358"/>
      <c r="FH160" s="359"/>
      <c r="FI160" s="339"/>
      <c r="FJ160" s="360"/>
      <c r="FK160" s="361"/>
      <c r="FL160" s="362"/>
      <c r="FM160" s="338"/>
      <c r="FN160" s="335">
        <f t="shared" si="1714"/>
        <v>0</v>
      </c>
      <c r="FO160" s="108">
        <f>IFERROR(IF(EXACT(VLOOKUP(FG160,OFERTA_0,2,FALSE),FH160),1,0),0)</f>
        <v>0</v>
      </c>
      <c r="FP160" s="108">
        <f>IFERROR(IF(EXACT(VLOOKUP(FG160,OFERTA_0,3,FALSE),FI160),1,0),0)</f>
        <v>0</v>
      </c>
      <c r="FQ160" s="108">
        <f>IFERROR(IF(EXACT(VLOOKUP(FG160,OFERTA_0,4,FALSE),FJ160),1,0),0)</f>
        <v>0</v>
      </c>
      <c r="FR160" s="108">
        <f t="shared" si="1715"/>
        <v>0</v>
      </c>
      <c r="FS160" s="108">
        <f t="shared" si="1715"/>
        <v>0</v>
      </c>
      <c r="FT160" s="108">
        <f t="shared" si="1716"/>
        <v>0</v>
      </c>
      <c r="FU160" s="109">
        <f t="shared" si="1717"/>
        <v>0</v>
      </c>
      <c r="FV160" s="110">
        <f t="shared" si="1718"/>
        <v>0</v>
      </c>
      <c r="FY160" s="358"/>
      <c r="FZ160" s="358"/>
      <c r="GA160" s="359"/>
      <c r="GB160" s="339"/>
      <c r="GC160" s="360"/>
      <c r="GD160" s="361"/>
      <c r="GE160" s="362"/>
      <c r="GF160" s="338"/>
      <c r="GG160" s="335">
        <f t="shared" si="1719"/>
        <v>0</v>
      </c>
      <c r="GH160" s="108">
        <f>IFERROR(IF(EXACT(VLOOKUP(FZ160,OFERTA_0,2,FALSE),GA160),1,0),0)</f>
        <v>0</v>
      </c>
      <c r="GI160" s="108">
        <f>IFERROR(IF(EXACT(VLOOKUP(FZ160,OFERTA_0,3,FALSE),GB160),1,0),0)</f>
        <v>0</v>
      </c>
      <c r="GJ160" s="108">
        <f>IFERROR(IF(EXACT(VLOOKUP(FZ160,OFERTA_0,4,FALSE),GC160),1,0),0)</f>
        <v>0</v>
      </c>
      <c r="GK160" s="108">
        <f t="shared" si="1720"/>
        <v>0</v>
      </c>
      <c r="GL160" s="108">
        <f t="shared" si="1720"/>
        <v>0</v>
      </c>
      <c r="GM160" s="108">
        <f t="shared" si="1721"/>
        <v>0</v>
      </c>
      <c r="GN160" s="109">
        <f t="shared" si="1722"/>
        <v>0</v>
      </c>
      <c r="GO160" s="110">
        <f t="shared" si="1723"/>
        <v>0</v>
      </c>
      <c r="GR160" s="358"/>
      <c r="GS160" s="358"/>
      <c r="GT160" s="359"/>
      <c r="GU160" s="339"/>
      <c r="GV160" s="360"/>
      <c r="GW160" s="361"/>
      <c r="GX160" s="362"/>
      <c r="GY160" s="338"/>
      <c r="GZ160" s="335">
        <f t="shared" si="1724"/>
        <v>0</v>
      </c>
      <c r="HA160" s="108">
        <f>IFERROR(IF(EXACT(VLOOKUP(GS160,OFERTA_0,2,FALSE),GT160),1,0),0)</f>
        <v>0</v>
      </c>
      <c r="HB160" s="108">
        <f>IFERROR(IF(EXACT(VLOOKUP(GS160,OFERTA_0,3,FALSE),GU160),1,0),0)</f>
        <v>0</v>
      </c>
      <c r="HC160" s="108">
        <f>IFERROR(IF(EXACT(VLOOKUP(GS160,OFERTA_0,4,FALSE),GV160),1,0),0)</f>
        <v>0</v>
      </c>
      <c r="HD160" s="108">
        <f t="shared" si="1725"/>
        <v>0</v>
      </c>
      <c r="HE160" s="108">
        <f t="shared" si="1725"/>
        <v>0</v>
      </c>
      <c r="HF160" s="108">
        <f t="shared" si="1726"/>
        <v>0</v>
      </c>
      <c r="HG160" s="109">
        <f t="shared" si="1727"/>
        <v>0</v>
      </c>
      <c r="HH160" s="110">
        <f t="shared" si="1728"/>
        <v>0</v>
      </c>
      <c r="HK160" s="358"/>
      <c r="HL160" s="358"/>
      <c r="HM160" s="359"/>
      <c r="HN160" s="339"/>
      <c r="HO160" s="360"/>
      <c r="HP160" s="361"/>
      <c r="HQ160" s="362"/>
      <c r="HR160" s="338"/>
      <c r="HS160" s="335">
        <f t="shared" si="1729"/>
        <v>0</v>
      </c>
      <c r="HT160" s="108">
        <f>IFERROR(IF(EXACT(VLOOKUP(HL160,OFERTA_0,2,FALSE),HM160),1,0),0)</f>
        <v>0</v>
      </c>
      <c r="HU160" s="108">
        <f>IFERROR(IF(EXACT(VLOOKUP(HL160,OFERTA_0,3,FALSE),HN160),1,0),0)</f>
        <v>0</v>
      </c>
      <c r="HV160" s="108">
        <f>IFERROR(IF(EXACT(VLOOKUP(HL160,OFERTA_0,4,FALSE),HO160),1,0),0)</f>
        <v>0</v>
      </c>
      <c r="HW160" s="108">
        <f t="shared" si="1730"/>
        <v>0</v>
      </c>
      <c r="HX160" s="108">
        <f t="shared" si="1730"/>
        <v>0</v>
      </c>
      <c r="HY160" s="108">
        <f t="shared" si="1731"/>
        <v>0</v>
      </c>
      <c r="HZ160" s="109">
        <f t="shared" si="1732"/>
        <v>0</v>
      </c>
      <c r="IA160" s="110">
        <f t="shared" si="1733"/>
        <v>0</v>
      </c>
      <c r="ID160" s="358"/>
      <c r="IE160" s="358"/>
      <c r="IF160" s="359"/>
      <c r="IG160" s="339"/>
      <c r="IH160" s="360"/>
      <c r="II160" s="361"/>
      <c r="IJ160" s="362"/>
      <c r="IK160" s="338"/>
      <c r="IL160" s="335">
        <f t="shared" si="1734"/>
        <v>0</v>
      </c>
      <c r="IM160" s="108">
        <f>IFERROR(IF(EXACT(VLOOKUP(IE160,OFERTA_0,2,FALSE),IF160),1,0),0)</f>
        <v>0</v>
      </c>
      <c r="IN160" s="108">
        <f>IFERROR(IF(EXACT(VLOOKUP(IE160,OFERTA_0,3,FALSE),IG160),1,0),0)</f>
        <v>0</v>
      </c>
      <c r="IO160" s="108">
        <f>IFERROR(IF(EXACT(VLOOKUP(IE160,OFERTA_0,4,FALSE),IH160),1,0),0)</f>
        <v>0</v>
      </c>
      <c r="IP160" s="108">
        <f t="shared" si="1735"/>
        <v>0</v>
      </c>
      <c r="IQ160" s="108">
        <f t="shared" si="1735"/>
        <v>0</v>
      </c>
      <c r="IR160" s="108">
        <f t="shared" si="1736"/>
        <v>0</v>
      </c>
      <c r="IS160" s="109">
        <f t="shared" si="1737"/>
        <v>0</v>
      </c>
      <c r="IT160" s="110">
        <f t="shared" si="1738"/>
        <v>0</v>
      </c>
      <c r="IV160" s="358"/>
      <c r="IW160" s="358"/>
      <c r="IX160" s="359"/>
      <c r="IY160" s="339"/>
      <c r="IZ160" s="360"/>
      <c r="JA160" s="361"/>
      <c r="JB160" s="362"/>
      <c r="JC160" s="338"/>
      <c r="JD160" s="338"/>
      <c r="JE160" s="335">
        <f t="shared" si="1739"/>
        <v>0</v>
      </c>
      <c r="JF160" s="108">
        <f>IFERROR(IF(EXACT(VLOOKUP(IX160,OFERTA_0,2,FALSE),IY160),1,0),0)</f>
        <v>0</v>
      </c>
      <c r="JG160" s="108">
        <f>IFERROR(IF(EXACT(VLOOKUP(IX160,OFERTA_0,3,FALSE),IZ160),1,0),0)</f>
        <v>0</v>
      </c>
      <c r="JH160" s="108">
        <f>IFERROR(IF(EXACT(VLOOKUP(IX160,OFERTA_0,4,FALSE),JA160),1,0),0)</f>
        <v>0</v>
      </c>
      <c r="JI160" s="108">
        <f t="shared" si="1740"/>
        <v>0</v>
      </c>
      <c r="JJ160" s="108">
        <f t="shared" si="1740"/>
        <v>0</v>
      </c>
      <c r="JK160" s="108">
        <f t="shared" si="1741"/>
        <v>0</v>
      </c>
      <c r="JL160" s="109">
        <f t="shared" si="1742"/>
        <v>0</v>
      </c>
      <c r="JM160" s="110">
        <f t="shared" si="1743"/>
        <v>0</v>
      </c>
    </row>
    <row r="161" spans="2:273" hidden="1" x14ac:dyDescent="0.25">
      <c r="B161" s="358"/>
      <c r="C161" s="358"/>
      <c r="D161" s="359"/>
      <c r="E161" s="339"/>
      <c r="F161" s="439"/>
      <c r="G161" s="361"/>
      <c r="H161" s="361"/>
      <c r="I161" s="361"/>
      <c r="J161" s="362"/>
      <c r="K161" s="338"/>
      <c r="N161" s="358"/>
      <c r="O161" s="358"/>
      <c r="P161" s="359"/>
      <c r="Q161" s="339"/>
      <c r="R161" s="439"/>
      <c r="S161" s="361"/>
      <c r="T161" s="361"/>
      <c r="U161" s="361"/>
      <c r="V161" s="362"/>
      <c r="W161" s="338"/>
      <c r="X161" s="335">
        <f t="shared" si="1679"/>
        <v>0</v>
      </c>
      <c r="Y161" s="335"/>
      <c r="Z161" s="335"/>
      <c r="AA161" s="108">
        <f>IFERROR(IF(EXACT(VLOOKUP(O161,OFERTA_0,2,FALSE),P161),1,0),0)</f>
        <v>0</v>
      </c>
      <c r="AB161" s="108"/>
      <c r="AC161" s="108">
        <f>IFERROR(IF(EXACT(VLOOKUP(O161,OFERTA_0,3,FALSE),Q161),1,0),0)</f>
        <v>0</v>
      </c>
      <c r="AD161" s="108">
        <f>IFERROR(IF(EXACT(VLOOKUP(O161,OFERTA_0,4,FALSE),R161),1,0),0)</f>
        <v>0</v>
      </c>
      <c r="AE161" s="108">
        <f>IFERROR(IF(S161&lt;=0,0,1),0)</f>
        <v>0</v>
      </c>
      <c r="AF161" s="108">
        <f t="shared" si="1680"/>
        <v>0</v>
      </c>
      <c r="AG161" s="108">
        <f t="shared" si="1681"/>
        <v>0</v>
      </c>
      <c r="AH161" s="109">
        <f t="shared" si="1682"/>
        <v>0</v>
      </c>
      <c r="AI161" s="110">
        <f t="shared" si="1683"/>
        <v>0</v>
      </c>
      <c r="AL161" s="358"/>
      <c r="AM161" s="358"/>
      <c r="AN161" s="359"/>
      <c r="AO161" s="339"/>
      <c r="AP161" s="439"/>
      <c r="AQ161" s="361"/>
      <c r="AR161" s="361"/>
      <c r="AS161" s="361"/>
      <c r="AT161" s="362"/>
      <c r="AU161" s="338"/>
      <c r="AV161" s="335">
        <f t="shared" si="1684"/>
        <v>0</v>
      </c>
      <c r="AW161" s="335"/>
      <c r="AX161" s="335"/>
      <c r="AY161" s="335"/>
      <c r="AZ161" s="108">
        <f>IFERROR(IF(EXACT(VLOOKUP(AM161,OFERTA_0,2,FALSE),AN161),1,0),0)</f>
        <v>0</v>
      </c>
      <c r="BA161" s="108">
        <f>IFERROR(IF(EXACT(VLOOKUP(AM161,OFERTA_0,3,FALSE),AO161),1,0),0)</f>
        <v>0</v>
      </c>
      <c r="BB161" s="108">
        <f>IFERROR(IF(EXACT(VLOOKUP(AM161,OFERTA_0,4,FALSE),AP161),1,0),0)</f>
        <v>0</v>
      </c>
      <c r="BC161" s="108">
        <f>IFERROR(IF(AQ161&lt;=0,0,1),0)</f>
        <v>0</v>
      </c>
      <c r="BD161" s="108">
        <f t="shared" si="1685"/>
        <v>0</v>
      </c>
      <c r="BE161" s="108">
        <f t="shared" si="1686"/>
        <v>0</v>
      </c>
      <c r="BF161" s="109">
        <f t="shared" si="1687"/>
        <v>0</v>
      </c>
      <c r="BG161" s="110">
        <f t="shared" si="1688"/>
        <v>0</v>
      </c>
      <c r="BJ161" s="358"/>
      <c r="BK161" s="358"/>
      <c r="BL161" s="359"/>
      <c r="BM161" s="339"/>
      <c r="BN161" s="439"/>
      <c r="BO161" s="368"/>
      <c r="BP161" s="368"/>
      <c r="BQ161" s="368"/>
      <c r="BR161" s="369"/>
      <c r="BS161" s="338"/>
      <c r="BT161" s="335">
        <f t="shared" si="1689"/>
        <v>0</v>
      </c>
      <c r="BU161" s="335"/>
      <c r="BV161" s="335"/>
      <c r="BW161" s="335"/>
      <c r="BX161" s="108">
        <f>IFERROR(IF(EXACT(VLOOKUP(BK161,OFERTA_0,2,FALSE),BL161),1,0),0)</f>
        <v>0</v>
      </c>
      <c r="BY161" s="108">
        <f>IFERROR(IF(EXACT(VLOOKUP(BK161,OFERTA_0,3,FALSE),BM161),1,0),0)</f>
        <v>0</v>
      </c>
      <c r="BZ161" s="108">
        <f>IFERROR(IF(EXACT(VLOOKUP(BK161,OFERTA_0,4,FALSE),BN161),1,0),0)</f>
        <v>0</v>
      </c>
      <c r="CA161" s="108">
        <f>IFERROR(IF(BO161&lt;=0,0,1),0)</f>
        <v>0</v>
      </c>
      <c r="CB161" s="108">
        <f t="shared" si="1690"/>
        <v>0</v>
      </c>
      <c r="CC161" s="108">
        <f t="shared" si="1691"/>
        <v>0</v>
      </c>
      <c r="CD161" s="109">
        <f t="shared" si="1692"/>
        <v>0</v>
      </c>
      <c r="CE161" s="110">
        <f t="shared" si="1693"/>
        <v>0</v>
      </c>
      <c r="CH161" s="358"/>
      <c r="CI161" s="358"/>
      <c r="CJ161" s="359"/>
      <c r="CK161" s="339"/>
      <c r="CL161" s="360"/>
      <c r="CM161" s="361"/>
      <c r="CN161" s="362"/>
      <c r="CO161" s="338"/>
      <c r="CP161" s="335">
        <f t="shared" si="1694"/>
        <v>0</v>
      </c>
      <c r="CQ161" s="108">
        <f>IFERROR(IF(EXACT(VLOOKUP(CI161,OFERTA_0,2,FALSE),CJ161),1,0),0)</f>
        <v>0</v>
      </c>
      <c r="CR161" s="108">
        <f>IFERROR(IF(EXACT(VLOOKUP(CI161,OFERTA_0,3,FALSE),CK161),1,0),0)</f>
        <v>0</v>
      </c>
      <c r="CS161" s="108">
        <f>IFERROR(IF(EXACT(VLOOKUP(CI161,OFERTA_0,4,FALSE),CL161),1,0),0)</f>
        <v>0</v>
      </c>
      <c r="CT161" s="108">
        <f t="shared" si="1695"/>
        <v>0</v>
      </c>
      <c r="CU161" s="108">
        <f t="shared" si="1695"/>
        <v>0</v>
      </c>
      <c r="CV161" s="108">
        <f t="shared" si="1696"/>
        <v>0</v>
      </c>
      <c r="CW161" s="109">
        <f t="shared" si="1697"/>
        <v>0</v>
      </c>
      <c r="CX161" s="110">
        <f t="shared" si="1698"/>
        <v>0</v>
      </c>
      <c r="DA161" s="358"/>
      <c r="DB161" s="358"/>
      <c r="DC161" s="359"/>
      <c r="DD161" s="339"/>
      <c r="DE161" s="360"/>
      <c r="DF161" s="361"/>
      <c r="DG161" s="362"/>
      <c r="DH161" s="338"/>
      <c r="DI161" s="335">
        <f t="shared" si="1699"/>
        <v>0</v>
      </c>
      <c r="DJ161" s="108">
        <f>IFERROR(IF(EXACT(VLOOKUP(DB161,OFERTA_0,2,FALSE),DC161),1,0),0)</f>
        <v>0</v>
      </c>
      <c r="DK161" s="108">
        <f>IFERROR(IF(EXACT(VLOOKUP(DB161,OFERTA_0,3,FALSE),DD161),1,0),0)</f>
        <v>0</v>
      </c>
      <c r="DL161" s="108">
        <f>IFERROR(IF(EXACT(VLOOKUP(DB161,OFERTA_0,4,FALSE),DE161),1,0),0)</f>
        <v>0</v>
      </c>
      <c r="DM161" s="108">
        <f t="shared" si="1700"/>
        <v>0</v>
      </c>
      <c r="DN161" s="108">
        <f t="shared" si="1700"/>
        <v>0</v>
      </c>
      <c r="DO161" s="108">
        <f t="shared" si="1701"/>
        <v>0</v>
      </c>
      <c r="DP161" s="109">
        <f t="shared" si="1702"/>
        <v>0</v>
      </c>
      <c r="DQ161" s="110">
        <f t="shared" si="1703"/>
        <v>0</v>
      </c>
      <c r="DT161" s="358"/>
      <c r="DU161" s="358"/>
      <c r="DV161" s="359"/>
      <c r="DW161" s="339"/>
      <c r="DX161" s="360"/>
      <c r="DY161" s="361"/>
      <c r="DZ161" s="362"/>
      <c r="EA161" s="338"/>
      <c r="EB161" s="335">
        <f t="shared" si="1704"/>
        <v>0</v>
      </c>
      <c r="EC161" s="108">
        <f>IFERROR(IF(EXACT(VLOOKUP(DU161,OFERTA_0,2,FALSE),DV161),1,0),0)</f>
        <v>0</v>
      </c>
      <c r="ED161" s="108">
        <f>IFERROR(IF(EXACT(VLOOKUP(DU161,OFERTA_0,3,FALSE),DW161),1,0),0)</f>
        <v>0</v>
      </c>
      <c r="EE161" s="108">
        <f>IFERROR(IF(EXACT(VLOOKUP(DU161,OFERTA_0,4,FALSE),DX161),1,0),0)</f>
        <v>0</v>
      </c>
      <c r="EF161" s="108">
        <f t="shared" si="1705"/>
        <v>0</v>
      </c>
      <c r="EG161" s="108">
        <f t="shared" si="1705"/>
        <v>0</v>
      </c>
      <c r="EH161" s="108">
        <f t="shared" si="1706"/>
        <v>0</v>
      </c>
      <c r="EI161" s="109">
        <f t="shared" si="1707"/>
        <v>0</v>
      </c>
      <c r="EJ161" s="110">
        <f t="shared" si="1708"/>
        <v>0</v>
      </c>
      <c r="EM161" s="358"/>
      <c r="EN161" s="358"/>
      <c r="EO161" s="359"/>
      <c r="EP161" s="339"/>
      <c r="EQ161" s="360"/>
      <c r="ER161" s="361"/>
      <c r="ES161" s="362"/>
      <c r="ET161" s="338"/>
      <c r="EU161" s="335">
        <f t="shared" si="1709"/>
        <v>0</v>
      </c>
      <c r="EV161" s="108">
        <f>IFERROR(IF(EXACT(VLOOKUP(EN161,OFERTA_0,2,FALSE),EO161),1,0),0)</f>
        <v>0</v>
      </c>
      <c r="EW161" s="108">
        <f>IFERROR(IF(EXACT(VLOOKUP(EN161,OFERTA_0,3,FALSE),EP161),1,0),0)</f>
        <v>0</v>
      </c>
      <c r="EX161" s="108">
        <f>IFERROR(IF(EXACT(VLOOKUP(EN161,OFERTA_0,4,FALSE),EQ161),1,0),0)</f>
        <v>0</v>
      </c>
      <c r="EY161" s="108">
        <f t="shared" si="1710"/>
        <v>0</v>
      </c>
      <c r="EZ161" s="108">
        <f t="shared" si="1710"/>
        <v>0</v>
      </c>
      <c r="FA161" s="108">
        <f t="shared" si="1711"/>
        <v>0</v>
      </c>
      <c r="FB161" s="109">
        <f t="shared" si="1712"/>
        <v>0</v>
      </c>
      <c r="FC161" s="110">
        <f t="shared" si="1713"/>
        <v>0</v>
      </c>
      <c r="FF161" s="358"/>
      <c r="FG161" s="358"/>
      <c r="FH161" s="359"/>
      <c r="FI161" s="339"/>
      <c r="FJ161" s="360"/>
      <c r="FK161" s="361"/>
      <c r="FL161" s="362"/>
      <c r="FM161" s="338"/>
      <c r="FN161" s="335">
        <f t="shared" si="1714"/>
        <v>0</v>
      </c>
      <c r="FO161" s="108">
        <f>IFERROR(IF(EXACT(VLOOKUP(FG161,OFERTA_0,2,FALSE),FH161),1,0),0)</f>
        <v>0</v>
      </c>
      <c r="FP161" s="108">
        <f>IFERROR(IF(EXACT(VLOOKUP(FG161,OFERTA_0,3,FALSE),FI161),1,0),0)</f>
        <v>0</v>
      </c>
      <c r="FQ161" s="108">
        <f>IFERROR(IF(EXACT(VLOOKUP(FG161,OFERTA_0,4,FALSE),FJ161),1,0),0)</f>
        <v>0</v>
      </c>
      <c r="FR161" s="108">
        <f t="shared" si="1715"/>
        <v>0</v>
      </c>
      <c r="FS161" s="108">
        <f t="shared" si="1715"/>
        <v>0</v>
      </c>
      <c r="FT161" s="108">
        <f t="shared" si="1716"/>
        <v>0</v>
      </c>
      <c r="FU161" s="109">
        <f t="shared" si="1717"/>
        <v>0</v>
      </c>
      <c r="FV161" s="110">
        <f t="shared" si="1718"/>
        <v>0</v>
      </c>
      <c r="FY161" s="358"/>
      <c r="FZ161" s="358"/>
      <c r="GA161" s="359"/>
      <c r="GB161" s="339"/>
      <c r="GC161" s="360"/>
      <c r="GD161" s="361"/>
      <c r="GE161" s="362"/>
      <c r="GF161" s="338"/>
      <c r="GG161" s="335">
        <f t="shared" si="1719"/>
        <v>0</v>
      </c>
      <c r="GH161" s="108">
        <f>IFERROR(IF(EXACT(VLOOKUP(FZ161,OFERTA_0,2,FALSE),GA161),1,0),0)</f>
        <v>0</v>
      </c>
      <c r="GI161" s="108">
        <f>IFERROR(IF(EXACT(VLOOKUP(FZ161,OFERTA_0,3,FALSE),GB161),1,0),0)</f>
        <v>0</v>
      </c>
      <c r="GJ161" s="108">
        <f>IFERROR(IF(EXACT(VLOOKUP(FZ161,OFERTA_0,4,FALSE),GC161),1,0),0)</f>
        <v>0</v>
      </c>
      <c r="GK161" s="108">
        <f t="shared" si="1720"/>
        <v>0</v>
      </c>
      <c r="GL161" s="108">
        <f t="shared" si="1720"/>
        <v>0</v>
      </c>
      <c r="GM161" s="108">
        <f t="shared" si="1721"/>
        <v>0</v>
      </c>
      <c r="GN161" s="109">
        <f t="shared" si="1722"/>
        <v>0</v>
      </c>
      <c r="GO161" s="110">
        <f t="shared" si="1723"/>
        <v>0</v>
      </c>
      <c r="GR161" s="358"/>
      <c r="GS161" s="358"/>
      <c r="GT161" s="359"/>
      <c r="GU161" s="339"/>
      <c r="GV161" s="360"/>
      <c r="GW161" s="361"/>
      <c r="GX161" s="362"/>
      <c r="GY161" s="338"/>
      <c r="GZ161" s="335">
        <f t="shared" si="1724"/>
        <v>0</v>
      </c>
      <c r="HA161" s="108">
        <f>IFERROR(IF(EXACT(VLOOKUP(GS161,OFERTA_0,2,FALSE),GT161),1,0),0)</f>
        <v>0</v>
      </c>
      <c r="HB161" s="108">
        <f>IFERROR(IF(EXACT(VLOOKUP(GS161,OFERTA_0,3,FALSE),GU161),1,0),0)</f>
        <v>0</v>
      </c>
      <c r="HC161" s="108">
        <f>IFERROR(IF(EXACT(VLOOKUP(GS161,OFERTA_0,4,FALSE),GV161),1,0),0)</f>
        <v>0</v>
      </c>
      <c r="HD161" s="108">
        <f t="shared" si="1725"/>
        <v>0</v>
      </c>
      <c r="HE161" s="108">
        <f t="shared" si="1725"/>
        <v>0</v>
      </c>
      <c r="HF161" s="108">
        <f t="shared" si="1726"/>
        <v>0</v>
      </c>
      <c r="HG161" s="109">
        <f t="shared" si="1727"/>
        <v>0</v>
      </c>
      <c r="HH161" s="110">
        <f t="shared" si="1728"/>
        <v>0</v>
      </c>
      <c r="HK161" s="358"/>
      <c r="HL161" s="358"/>
      <c r="HM161" s="359"/>
      <c r="HN161" s="339"/>
      <c r="HO161" s="360"/>
      <c r="HP161" s="361"/>
      <c r="HQ161" s="362"/>
      <c r="HR161" s="338"/>
      <c r="HS161" s="335">
        <f t="shared" si="1729"/>
        <v>0</v>
      </c>
      <c r="HT161" s="108">
        <f>IFERROR(IF(EXACT(VLOOKUP(HL161,OFERTA_0,2,FALSE),HM161),1,0),0)</f>
        <v>0</v>
      </c>
      <c r="HU161" s="108">
        <f>IFERROR(IF(EXACT(VLOOKUP(HL161,OFERTA_0,3,FALSE),HN161),1,0),0)</f>
        <v>0</v>
      </c>
      <c r="HV161" s="108">
        <f>IFERROR(IF(EXACT(VLOOKUP(HL161,OFERTA_0,4,FALSE),HO161),1,0),0)</f>
        <v>0</v>
      </c>
      <c r="HW161" s="108">
        <f t="shared" si="1730"/>
        <v>0</v>
      </c>
      <c r="HX161" s="108">
        <f t="shared" si="1730"/>
        <v>0</v>
      </c>
      <c r="HY161" s="108">
        <f t="shared" si="1731"/>
        <v>0</v>
      </c>
      <c r="HZ161" s="109">
        <f t="shared" si="1732"/>
        <v>0</v>
      </c>
      <c r="IA161" s="110">
        <f t="shared" si="1733"/>
        <v>0</v>
      </c>
      <c r="ID161" s="358"/>
      <c r="IE161" s="358"/>
      <c r="IF161" s="359"/>
      <c r="IG161" s="339"/>
      <c r="IH161" s="360"/>
      <c r="II161" s="361"/>
      <c r="IJ161" s="362"/>
      <c r="IK161" s="338"/>
      <c r="IL161" s="335">
        <f t="shared" si="1734"/>
        <v>0</v>
      </c>
      <c r="IM161" s="108">
        <f>IFERROR(IF(EXACT(VLOOKUP(IE161,OFERTA_0,2,FALSE),IF161),1,0),0)</f>
        <v>0</v>
      </c>
      <c r="IN161" s="108">
        <f>IFERROR(IF(EXACT(VLOOKUP(IE161,OFERTA_0,3,FALSE),IG161),1,0),0)</f>
        <v>0</v>
      </c>
      <c r="IO161" s="108">
        <f>IFERROR(IF(EXACT(VLOOKUP(IE161,OFERTA_0,4,FALSE),IH161),1,0),0)</f>
        <v>0</v>
      </c>
      <c r="IP161" s="108">
        <f t="shared" si="1735"/>
        <v>0</v>
      </c>
      <c r="IQ161" s="108">
        <f t="shared" si="1735"/>
        <v>0</v>
      </c>
      <c r="IR161" s="108">
        <f t="shared" si="1736"/>
        <v>0</v>
      </c>
      <c r="IS161" s="109">
        <f t="shared" si="1737"/>
        <v>0</v>
      </c>
      <c r="IT161" s="110">
        <f t="shared" si="1738"/>
        <v>0</v>
      </c>
      <c r="IV161" s="358"/>
      <c r="IW161" s="358"/>
      <c r="IX161" s="359"/>
      <c r="IY161" s="339"/>
      <c r="IZ161" s="360"/>
      <c r="JA161" s="361"/>
      <c r="JB161" s="362"/>
      <c r="JC161" s="338"/>
      <c r="JD161" s="338"/>
      <c r="JE161" s="335">
        <f t="shared" si="1739"/>
        <v>0</v>
      </c>
      <c r="JF161" s="108">
        <f>IFERROR(IF(EXACT(VLOOKUP(IX161,OFERTA_0,2,FALSE),IY161),1,0),0)</f>
        <v>0</v>
      </c>
      <c r="JG161" s="108">
        <f>IFERROR(IF(EXACT(VLOOKUP(IX161,OFERTA_0,3,FALSE),IZ161),1,0),0)</f>
        <v>0</v>
      </c>
      <c r="JH161" s="108">
        <f>IFERROR(IF(EXACT(VLOOKUP(IX161,OFERTA_0,4,FALSE),JA161),1,0),0)</f>
        <v>0</v>
      </c>
      <c r="JI161" s="108">
        <f t="shared" si="1740"/>
        <v>0</v>
      </c>
      <c r="JJ161" s="108">
        <f t="shared" si="1740"/>
        <v>0</v>
      </c>
      <c r="JK161" s="108">
        <f t="shared" si="1741"/>
        <v>0</v>
      </c>
      <c r="JL161" s="109">
        <f t="shared" si="1742"/>
        <v>0</v>
      </c>
      <c r="JM161" s="110">
        <f t="shared" si="1743"/>
        <v>0</v>
      </c>
    </row>
    <row r="162" spans="2:273" hidden="1" x14ac:dyDescent="0.25">
      <c r="B162" s="358"/>
      <c r="C162" s="358"/>
      <c r="D162" s="359"/>
      <c r="E162" s="339"/>
      <c r="F162" s="439"/>
      <c r="G162" s="361"/>
      <c r="H162" s="361"/>
      <c r="I162" s="361"/>
      <c r="J162" s="362"/>
      <c r="K162" s="338"/>
      <c r="N162" s="358"/>
      <c r="O162" s="358"/>
      <c r="P162" s="359"/>
      <c r="Q162" s="339"/>
      <c r="R162" s="439"/>
      <c r="S162" s="361"/>
      <c r="T162" s="361"/>
      <c r="U162" s="361"/>
      <c r="V162" s="362"/>
      <c r="W162" s="338"/>
      <c r="X162" s="335">
        <f t="shared" si="1679"/>
        <v>0</v>
      </c>
      <c r="Y162" s="335"/>
      <c r="Z162" s="335"/>
      <c r="AA162" s="108">
        <f>IFERROR(IF(EXACT(VLOOKUP(O162,OFERTA_0,2,FALSE),P162),1,0),0)</f>
        <v>0</v>
      </c>
      <c r="AB162" s="108"/>
      <c r="AC162" s="108">
        <f>IFERROR(IF(EXACT(VLOOKUP(O162,OFERTA_0,3,FALSE),Q162),1,0),0)</f>
        <v>0</v>
      </c>
      <c r="AD162" s="108">
        <f>IFERROR(IF(EXACT(VLOOKUP(O162,OFERTA_0,4,FALSE),R162),1,0),0)</f>
        <v>0</v>
      </c>
      <c r="AE162" s="108">
        <f>IFERROR(IF(S162&lt;=0,0,1),0)</f>
        <v>0</v>
      </c>
      <c r="AF162" s="108">
        <f t="shared" si="1680"/>
        <v>0</v>
      </c>
      <c r="AG162" s="108">
        <f t="shared" si="1681"/>
        <v>0</v>
      </c>
      <c r="AH162" s="109">
        <f t="shared" si="1682"/>
        <v>0</v>
      </c>
      <c r="AI162" s="110">
        <f t="shared" si="1683"/>
        <v>0</v>
      </c>
      <c r="AL162" s="358"/>
      <c r="AM162" s="358"/>
      <c r="AN162" s="359"/>
      <c r="AO162" s="339"/>
      <c r="AP162" s="439"/>
      <c r="AQ162" s="361"/>
      <c r="AR162" s="361"/>
      <c r="AS162" s="361"/>
      <c r="AT162" s="362"/>
      <c r="AU162" s="338"/>
      <c r="AV162" s="335">
        <f t="shared" si="1684"/>
        <v>0</v>
      </c>
      <c r="AW162" s="335"/>
      <c r="AX162" s="335"/>
      <c r="AY162" s="335"/>
      <c r="AZ162" s="108">
        <f>IFERROR(IF(EXACT(VLOOKUP(AM162,OFERTA_0,2,FALSE),AN162),1,0),0)</f>
        <v>0</v>
      </c>
      <c r="BA162" s="108">
        <f>IFERROR(IF(EXACT(VLOOKUP(AM162,OFERTA_0,3,FALSE),AO162),1,0),0)</f>
        <v>0</v>
      </c>
      <c r="BB162" s="108">
        <f>IFERROR(IF(EXACT(VLOOKUP(AM162,OFERTA_0,4,FALSE),AP162),1,0),0)</f>
        <v>0</v>
      </c>
      <c r="BC162" s="108">
        <f>IFERROR(IF(AQ162&lt;=0,0,1),0)</f>
        <v>0</v>
      </c>
      <c r="BD162" s="108">
        <f t="shared" si="1685"/>
        <v>0</v>
      </c>
      <c r="BE162" s="108">
        <f t="shared" si="1686"/>
        <v>0</v>
      </c>
      <c r="BF162" s="109">
        <f t="shared" si="1687"/>
        <v>0</v>
      </c>
      <c r="BG162" s="110">
        <f t="shared" si="1688"/>
        <v>0</v>
      </c>
      <c r="BJ162" s="358"/>
      <c r="BK162" s="358"/>
      <c r="BL162" s="359"/>
      <c r="BM162" s="339"/>
      <c r="BN162" s="439"/>
      <c r="BO162" s="368"/>
      <c r="BP162" s="368"/>
      <c r="BQ162" s="368"/>
      <c r="BR162" s="369"/>
      <c r="BS162" s="338"/>
      <c r="BT162" s="335">
        <f t="shared" si="1689"/>
        <v>0</v>
      </c>
      <c r="BU162" s="335"/>
      <c r="BV162" s="335"/>
      <c r="BW162" s="335"/>
      <c r="BX162" s="108">
        <f>IFERROR(IF(EXACT(VLOOKUP(BK162,OFERTA_0,2,FALSE),BL162),1,0),0)</f>
        <v>0</v>
      </c>
      <c r="BY162" s="108">
        <f>IFERROR(IF(EXACT(VLOOKUP(BK162,OFERTA_0,3,FALSE),BM162),1,0),0)</f>
        <v>0</v>
      </c>
      <c r="BZ162" s="108">
        <f>IFERROR(IF(EXACT(VLOOKUP(BK162,OFERTA_0,4,FALSE),BN162),1,0),0)</f>
        <v>0</v>
      </c>
      <c r="CA162" s="108">
        <f>IFERROR(IF(BO162&lt;=0,0,1),0)</f>
        <v>0</v>
      </c>
      <c r="CB162" s="108">
        <f t="shared" si="1690"/>
        <v>0</v>
      </c>
      <c r="CC162" s="108">
        <f t="shared" si="1691"/>
        <v>0</v>
      </c>
      <c r="CD162" s="109">
        <f t="shared" si="1692"/>
        <v>0</v>
      </c>
      <c r="CE162" s="110">
        <f t="shared" si="1693"/>
        <v>0</v>
      </c>
      <c r="CH162" s="358"/>
      <c r="CI162" s="358"/>
      <c r="CJ162" s="359"/>
      <c r="CK162" s="339"/>
      <c r="CL162" s="360"/>
      <c r="CM162" s="361"/>
      <c r="CN162" s="362"/>
      <c r="CO162" s="338"/>
      <c r="CP162" s="335">
        <f t="shared" si="1694"/>
        <v>0</v>
      </c>
      <c r="CQ162" s="108">
        <f>IFERROR(IF(EXACT(VLOOKUP(CI162,OFERTA_0,2,FALSE),CJ162),1,0),0)</f>
        <v>0</v>
      </c>
      <c r="CR162" s="108">
        <f>IFERROR(IF(EXACT(VLOOKUP(CI162,OFERTA_0,3,FALSE),CK162),1,0),0)</f>
        <v>0</v>
      </c>
      <c r="CS162" s="108">
        <f>IFERROR(IF(EXACT(VLOOKUP(CI162,OFERTA_0,4,FALSE),CL162),1,0),0)</f>
        <v>0</v>
      </c>
      <c r="CT162" s="108">
        <f t="shared" si="1695"/>
        <v>0</v>
      </c>
      <c r="CU162" s="108">
        <f t="shared" si="1695"/>
        <v>0</v>
      </c>
      <c r="CV162" s="108">
        <f t="shared" si="1696"/>
        <v>0</v>
      </c>
      <c r="CW162" s="109">
        <f t="shared" si="1697"/>
        <v>0</v>
      </c>
      <c r="CX162" s="110">
        <f t="shared" si="1698"/>
        <v>0</v>
      </c>
      <c r="DA162" s="358"/>
      <c r="DB162" s="358"/>
      <c r="DC162" s="359"/>
      <c r="DD162" s="339"/>
      <c r="DE162" s="360"/>
      <c r="DF162" s="361"/>
      <c r="DG162" s="362"/>
      <c r="DH162" s="338"/>
      <c r="DI162" s="335">
        <f t="shared" si="1699"/>
        <v>0</v>
      </c>
      <c r="DJ162" s="108">
        <f>IFERROR(IF(EXACT(VLOOKUP(DB162,OFERTA_0,2,FALSE),DC162),1,0),0)</f>
        <v>0</v>
      </c>
      <c r="DK162" s="108">
        <f>IFERROR(IF(EXACT(VLOOKUP(DB162,OFERTA_0,3,FALSE),DD162),1,0),0)</f>
        <v>0</v>
      </c>
      <c r="DL162" s="108">
        <f>IFERROR(IF(EXACT(VLOOKUP(DB162,OFERTA_0,4,FALSE),DE162),1,0),0)</f>
        <v>0</v>
      </c>
      <c r="DM162" s="108">
        <f t="shared" si="1700"/>
        <v>0</v>
      </c>
      <c r="DN162" s="108">
        <f t="shared" si="1700"/>
        <v>0</v>
      </c>
      <c r="DO162" s="108">
        <f t="shared" si="1701"/>
        <v>0</v>
      </c>
      <c r="DP162" s="109">
        <f t="shared" si="1702"/>
        <v>0</v>
      </c>
      <c r="DQ162" s="110">
        <f t="shared" si="1703"/>
        <v>0</v>
      </c>
      <c r="DT162" s="358"/>
      <c r="DU162" s="358"/>
      <c r="DV162" s="359"/>
      <c r="DW162" s="339"/>
      <c r="DX162" s="360"/>
      <c r="DY162" s="361"/>
      <c r="DZ162" s="362"/>
      <c r="EA162" s="338"/>
      <c r="EB162" s="335">
        <f t="shared" si="1704"/>
        <v>0</v>
      </c>
      <c r="EC162" s="108">
        <f>IFERROR(IF(EXACT(VLOOKUP(DU162,OFERTA_0,2,FALSE),DV162),1,0),0)</f>
        <v>0</v>
      </c>
      <c r="ED162" s="108">
        <f>IFERROR(IF(EXACT(VLOOKUP(DU162,OFERTA_0,3,FALSE),DW162),1,0),0)</f>
        <v>0</v>
      </c>
      <c r="EE162" s="108">
        <f>IFERROR(IF(EXACT(VLOOKUP(DU162,OFERTA_0,4,FALSE),DX162),1,0),0)</f>
        <v>0</v>
      </c>
      <c r="EF162" s="108">
        <f t="shared" si="1705"/>
        <v>0</v>
      </c>
      <c r="EG162" s="108">
        <f t="shared" si="1705"/>
        <v>0</v>
      </c>
      <c r="EH162" s="108">
        <f t="shared" si="1706"/>
        <v>0</v>
      </c>
      <c r="EI162" s="109">
        <f t="shared" si="1707"/>
        <v>0</v>
      </c>
      <c r="EJ162" s="110">
        <f t="shared" si="1708"/>
        <v>0</v>
      </c>
      <c r="EM162" s="358"/>
      <c r="EN162" s="358"/>
      <c r="EO162" s="359"/>
      <c r="EP162" s="339"/>
      <c r="EQ162" s="360"/>
      <c r="ER162" s="361"/>
      <c r="ES162" s="362"/>
      <c r="ET162" s="338"/>
      <c r="EU162" s="335">
        <f t="shared" si="1709"/>
        <v>0</v>
      </c>
      <c r="EV162" s="108">
        <f>IFERROR(IF(EXACT(VLOOKUP(EN162,OFERTA_0,2,FALSE),EO162),1,0),0)</f>
        <v>0</v>
      </c>
      <c r="EW162" s="108">
        <f>IFERROR(IF(EXACT(VLOOKUP(EN162,OFERTA_0,3,FALSE),EP162),1,0),0)</f>
        <v>0</v>
      </c>
      <c r="EX162" s="108">
        <f>IFERROR(IF(EXACT(VLOOKUP(EN162,OFERTA_0,4,FALSE),EQ162),1,0),0)</f>
        <v>0</v>
      </c>
      <c r="EY162" s="108">
        <f t="shared" si="1710"/>
        <v>0</v>
      </c>
      <c r="EZ162" s="108">
        <f t="shared" si="1710"/>
        <v>0</v>
      </c>
      <c r="FA162" s="108">
        <f t="shared" si="1711"/>
        <v>0</v>
      </c>
      <c r="FB162" s="109">
        <f t="shared" si="1712"/>
        <v>0</v>
      </c>
      <c r="FC162" s="110">
        <f t="shared" si="1713"/>
        <v>0</v>
      </c>
      <c r="FF162" s="358"/>
      <c r="FG162" s="358"/>
      <c r="FH162" s="359"/>
      <c r="FI162" s="339"/>
      <c r="FJ162" s="360"/>
      <c r="FK162" s="361"/>
      <c r="FL162" s="362"/>
      <c r="FM162" s="338"/>
      <c r="FN162" s="335">
        <f t="shared" si="1714"/>
        <v>0</v>
      </c>
      <c r="FO162" s="108">
        <f>IFERROR(IF(EXACT(VLOOKUP(FG162,OFERTA_0,2,FALSE),FH162),1,0),0)</f>
        <v>0</v>
      </c>
      <c r="FP162" s="108">
        <f>IFERROR(IF(EXACT(VLOOKUP(FG162,OFERTA_0,3,FALSE),FI162),1,0),0)</f>
        <v>0</v>
      </c>
      <c r="FQ162" s="108">
        <f>IFERROR(IF(EXACT(VLOOKUP(FG162,OFERTA_0,4,FALSE),FJ162),1,0),0)</f>
        <v>0</v>
      </c>
      <c r="FR162" s="108">
        <f t="shared" si="1715"/>
        <v>0</v>
      </c>
      <c r="FS162" s="108">
        <f t="shared" si="1715"/>
        <v>0</v>
      </c>
      <c r="FT162" s="108">
        <f t="shared" si="1716"/>
        <v>0</v>
      </c>
      <c r="FU162" s="109">
        <f t="shared" si="1717"/>
        <v>0</v>
      </c>
      <c r="FV162" s="110">
        <f t="shared" si="1718"/>
        <v>0</v>
      </c>
      <c r="FY162" s="358"/>
      <c r="FZ162" s="358"/>
      <c r="GA162" s="359"/>
      <c r="GB162" s="339"/>
      <c r="GC162" s="360"/>
      <c r="GD162" s="361"/>
      <c r="GE162" s="362"/>
      <c r="GF162" s="338"/>
      <c r="GG162" s="335">
        <f t="shared" si="1719"/>
        <v>0</v>
      </c>
      <c r="GH162" s="108">
        <f>IFERROR(IF(EXACT(VLOOKUP(FZ162,OFERTA_0,2,FALSE),GA162),1,0),0)</f>
        <v>0</v>
      </c>
      <c r="GI162" s="108">
        <f>IFERROR(IF(EXACT(VLOOKUP(FZ162,OFERTA_0,3,FALSE),GB162),1,0),0)</f>
        <v>0</v>
      </c>
      <c r="GJ162" s="108">
        <f>IFERROR(IF(EXACT(VLOOKUP(FZ162,OFERTA_0,4,FALSE),GC162),1,0),0)</f>
        <v>0</v>
      </c>
      <c r="GK162" s="108">
        <f t="shared" si="1720"/>
        <v>0</v>
      </c>
      <c r="GL162" s="108">
        <f t="shared" si="1720"/>
        <v>0</v>
      </c>
      <c r="GM162" s="108">
        <f t="shared" si="1721"/>
        <v>0</v>
      </c>
      <c r="GN162" s="109">
        <f t="shared" si="1722"/>
        <v>0</v>
      </c>
      <c r="GO162" s="110">
        <f t="shared" si="1723"/>
        <v>0</v>
      </c>
      <c r="GR162" s="358"/>
      <c r="GS162" s="358"/>
      <c r="GT162" s="359"/>
      <c r="GU162" s="339"/>
      <c r="GV162" s="360"/>
      <c r="GW162" s="361"/>
      <c r="GX162" s="362"/>
      <c r="GY162" s="338"/>
      <c r="GZ162" s="335">
        <f t="shared" si="1724"/>
        <v>0</v>
      </c>
      <c r="HA162" s="108">
        <f>IFERROR(IF(EXACT(VLOOKUP(GS162,OFERTA_0,2,FALSE),GT162),1,0),0)</f>
        <v>0</v>
      </c>
      <c r="HB162" s="108">
        <f>IFERROR(IF(EXACT(VLOOKUP(GS162,OFERTA_0,3,FALSE),GU162),1,0),0)</f>
        <v>0</v>
      </c>
      <c r="HC162" s="108">
        <f>IFERROR(IF(EXACT(VLOOKUP(GS162,OFERTA_0,4,FALSE),GV162),1,0),0)</f>
        <v>0</v>
      </c>
      <c r="HD162" s="108">
        <f t="shared" si="1725"/>
        <v>0</v>
      </c>
      <c r="HE162" s="108">
        <f t="shared" si="1725"/>
        <v>0</v>
      </c>
      <c r="HF162" s="108">
        <f t="shared" si="1726"/>
        <v>0</v>
      </c>
      <c r="HG162" s="109">
        <f t="shared" si="1727"/>
        <v>0</v>
      </c>
      <c r="HH162" s="110">
        <f t="shared" si="1728"/>
        <v>0</v>
      </c>
      <c r="HK162" s="358"/>
      <c r="HL162" s="358"/>
      <c r="HM162" s="359"/>
      <c r="HN162" s="339"/>
      <c r="HO162" s="360"/>
      <c r="HP162" s="361"/>
      <c r="HQ162" s="362"/>
      <c r="HR162" s="338"/>
      <c r="HS162" s="335">
        <f t="shared" si="1729"/>
        <v>0</v>
      </c>
      <c r="HT162" s="108">
        <f>IFERROR(IF(EXACT(VLOOKUP(HL162,OFERTA_0,2,FALSE),HM162),1,0),0)</f>
        <v>0</v>
      </c>
      <c r="HU162" s="108">
        <f>IFERROR(IF(EXACT(VLOOKUP(HL162,OFERTA_0,3,FALSE),HN162),1,0),0)</f>
        <v>0</v>
      </c>
      <c r="HV162" s="108">
        <f>IFERROR(IF(EXACT(VLOOKUP(HL162,OFERTA_0,4,FALSE),HO162),1,0),0)</f>
        <v>0</v>
      </c>
      <c r="HW162" s="108">
        <f t="shared" si="1730"/>
        <v>0</v>
      </c>
      <c r="HX162" s="108">
        <f t="shared" si="1730"/>
        <v>0</v>
      </c>
      <c r="HY162" s="108">
        <f t="shared" si="1731"/>
        <v>0</v>
      </c>
      <c r="HZ162" s="109">
        <f t="shared" si="1732"/>
        <v>0</v>
      </c>
      <c r="IA162" s="110">
        <f t="shared" si="1733"/>
        <v>0</v>
      </c>
      <c r="ID162" s="358"/>
      <c r="IE162" s="358"/>
      <c r="IF162" s="359"/>
      <c r="IG162" s="339"/>
      <c r="IH162" s="360"/>
      <c r="II162" s="361"/>
      <c r="IJ162" s="362"/>
      <c r="IK162" s="338"/>
      <c r="IL162" s="335">
        <f t="shared" si="1734"/>
        <v>0</v>
      </c>
      <c r="IM162" s="108">
        <f>IFERROR(IF(EXACT(VLOOKUP(IE162,OFERTA_0,2,FALSE),IF162),1,0),0)</f>
        <v>0</v>
      </c>
      <c r="IN162" s="108">
        <f>IFERROR(IF(EXACT(VLOOKUP(IE162,OFERTA_0,3,FALSE),IG162),1,0),0)</f>
        <v>0</v>
      </c>
      <c r="IO162" s="108">
        <f>IFERROR(IF(EXACT(VLOOKUP(IE162,OFERTA_0,4,FALSE),IH162),1,0),0)</f>
        <v>0</v>
      </c>
      <c r="IP162" s="108">
        <f t="shared" si="1735"/>
        <v>0</v>
      </c>
      <c r="IQ162" s="108">
        <f t="shared" si="1735"/>
        <v>0</v>
      </c>
      <c r="IR162" s="108">
        <f t="shared" si="1736"/>
        <v>0</v>
      </c>
      <c r="IS162" s="109">
        <f t="shared" si="1737"/>
        <v>0</v>
      </c>
      <c r="IT162" s="110">
        <f t="shared" si="1738"/>
        <v>0</v>
      </c>
      <c r="IV162" s="358"/>
      <c r="IW162" s="358"/>
      <c r="IX162" s="359"/>
      <c r="IY162" s="339"/>
      <c r="IZ162" s="360"/>
      <c r="JA162" s="361"/>
      <c r="JB162" s="362"/>
      <c r="JC162" s="338"/>
      <c r="JD162" s="338"/>
      <c r="JE162" s="335">
        <f t="shared" si="1739"/>
        <v>0</v>
      </c>
      <c r="JF162" s="108">
        <f>IFERROR(IF(EXACT(VLOOKUP(IX162,OFERTA_0,2,FALSE),IY162),1,0),0)</f>
        <v>0</v>
      </c>
      <c r="JG162" s="108">
        <f>IFERROR(IF(EXACT(VLOOKUP(IX162,OFERTA_0,3,FALSE),IZ162),1,0),0)</f>
        <v>0</v>
      </c>
      <c r="JH162" s="108">
        <f>IFERROR(IF(EXACT(VLOOKUP(IX162,OFERTA_0,4,FALSE),JA162),1,0),0)</f>
        <v>0</v>
      </c>
      <c r="JI162" s="108">
        <f t="shared" si="1740"/>
        <v>0</v>
      </c>
      <c r="JJ162" s="108">
        <f t="shared" si="1740"/>
        <v>0</v>
      </c>
      <c r="JK162" s="108">
        <f t="shared" si="1741"/>
        <v>0</v>
      </c>
      <c r="JL162" s="109">
        <f t="shared" si="1742"/>
        <v>0</v>
      </c>
      <c r="JM162" s="110">
        <f t="shared" si="1743"/>
        <v>0</v>
      </c>
    </row>
    <row r="163" spans="2:273" ht="16.5" hidden="1" x14ac:dyDescent="0.25">
      <c r="B163" s="340"/>
      <c r="C163" s="340"/>
      <c r="D163" s="348"/>
      <c r="E163" s="349"/>
      <c r="F163" s="441"/>
      <c r="G163" s="351"/>
      <c r="H163" s="351"/>
      <c r="I163" s="351"/>
      <c r="J163" s="352"/>
      <c r="K163" s="342"/>
      <c r="N163" s="340"/>
      <c r="O163" s="340"/>
      <c r="P163" s="348"/>
      <c r="Q163" s="349"/>
      <c r="R163" s="441"/>
      <c r="S163" s="351"/>
      <c r="T163" s="351"/>
      <c r="U163" s="351"/>
      <c r="V163" s="352"/>
      <c r="W163" s="342"/>
      <c r="X163" s="691"/>
      <c r="Y163" s="691"/>
      <c r="Z163" s="691"/>
      <c r="AA163" s="691"/>
      <c r="AB163" s="691"/>
      <c r="AC163" s="691"/>
      <c r="AD163" s="691"/>
      <c r="AE163" s="691"/>
      <c r="AF163" s="691"/>
      <c r="AG163" s="691"/>
      <c r="AH163" s="691"/>
      <c r="AI163" s="692"/>
      <c r="AL163" s="340"/>
      <c r="AM163" s="340"/>
      <c r="AN163" s="348"/>
      <c r="AO163" s="349"/>
      <c r="AP163" s="441"/>
      <c r="AQ163" s="351"/>
      <c r="AR163" s="351"/>
      <c r="AS163" s="351"/>
      <c r="AT163" s="352"/>
      <c r="AU163" s="342"/>
      <c r="AV163" s="691"/>
      <c r="AW163" s="691"/>
      <c r="AX163" s="691"/>
      <c r="AY163" s="691"/>
      <c r="AZ163" s="691"/>
      <c r="BA163" s="691"/>
      <c r="BB163" s="691"/>
      <c r="BC163" s="691"/>
      <c r="BD163" s="691"/>
      <c r="BE163" s="691"/>
      <c r="BF163" s="691"/>
      <c r="BG163" s="692"/>
      <c r="BJ163" s="340"/>
      <c r="BK163" s="340"/>
      <c r="BL163" s="348"/>
      <c r="BM163" s="349"/>
      <c r="BN163" s="441"/>
      <c r="BO163" s="370"/>
      <c r="BP163" s="370"/>
      <c r="BQ163" s="370"/>
      <c r="BR163" s="371"/>
      <c r="BS163" s="342"/>
      <c r="BT163" s="691"/>
      <c r="BU163" s="691"/>
      <c r="BV163" s="691"/>
      <c r="BW163" s="691"/>
      <c r="BX163" s="691"/>
      <c r="BY163" s="691"/>
      <c r="BZ163" s="691"/>
      <c r="CA163" s="691"/>
      <c r="CB163" s="691"/>
      <c r="CC163" s="691"/>
      <c r="CD163" s="691"/>
      <c r="CE163" s="692"/>
      <c r="CH163" s="340"/>
      <c r="CI163" s="340"/>
      <c r="CJ163" s="348"/>
      <c r="CK163" s="349"/>
      <c r="CL163" s="350"/>
      <c r="CM163" s="351"/>
      <c r="CN163" s="352"/>
      <c r="CO163" s="342"/>
      <c r="CP163" s="691"/>
      <c r="CQ163" s="691"/>
      <c r="CR163" s="691"/>
      <c r="CS163" s="691"/>
      <c r="CT163" s="691"/>
      <c r="CU163" s="691"/>
      <c r="CV163" s="691"/>
      <c r="CW163" s="691"/>
      <c r="CX163" s="692"/>
      <c r="DA163" s="340"/>
      <c r="DB163" s="340"/>
      <c r="DC163" s="348"/>
      <c r="DD163" s="349"/>
      <c r="DE163" s="350"/>
      <c r="DF163" s="351"/>
      <c r="DG163" s="352"/>
      <c r="DH163" s="342"/>
      <c r="DI163" s="691"/>
      <c r="DJ163" s="691"/>
      <c r="DK163" s="691"/>
      <c r="DL163" s="691"/>
      <c r="DM163" s="691"/>
      <c r="DN163" s="691"/>
      <c r="DO163" s="691"/>
      <c r="DP163" s="691"/>
      <c r="DQ163" s="692"/>
      <c r="DT163" s="340"/>
      <c r="DU163" s="340"/>
      <c r="DV163" s="348"/>
      <c r="DW163" s="349"/>
      <c r="DX163" s="350"/>
      <c r="DY163" s="351"/>
      <c r="DZ163" s="352"/>
      <c r="EA163" s="342"/>
      <c r="EB163" s="691"/>
      <c r="EC163" s="691"/>
      <c r="ED163" s="691"/>
      <c r="EE163" s="691"/>
      <c r="EF163" s="691"/>
      <c r="EG163" s="691"/>
      <c r="EH163" s="691"/>
      <c r="EI163" s="691"/>
      <c r="EJ163" s="692"/>
      <c r="EM163" s="340"/>
      <c r="EN163" s="340"/>
      <c r="EO163" s="348"/>
      <c r="EP163" s="349"/>
      <c r="EQ163" s="350"/>
      <c r="ER163" s="351"/>
      <c r="ES163" s="352"/>
      <c r="ET163" s="342"/>
      <c r="EU163" s="691"/>
      <c r="EV163" s="691"/>
      <c r="EW163" s="691"/>
      <c r="EX163" s="691"/>
      <c r="EY163" s="691"/>
      <c r="EZ163" s="691"/>
      <c r="FA163" s="691"/>
      <c r="FB163" s="691"/>
      <c r="FC163" s="692"/>
      <c r="FF163" s="340"/>
      <c r="FG163" s="340"/>
      <c r="FH163" s="348"/>
      <c r="FI163" s="349"/>
      <c r="FJ163" s="350"/>
      <c r="FK163" s="351"/>
      <c r="FL163" s="352"/>
      <c r="FM163" s="342"/>
      <c r="FN163" s="691"/>
      <c r="FO163" s="691"/>
      <c r="FP163" s="691"/>
      <c r="FQ163" s="691"/>
      <c r="FR163" s="691"/>
      <c r="FS163" s="691"/>
      <c r="FT163" s="691"/>
      <c r="FU163" s="691"/>
      <c r="FV163" s="692"/>
      <c r="FY163" s="340"/>
      <c r="FZ163" s="340"/>
      <c r="GA163" s="348"/>
      <c r="GB163" s="349"/>
      <c r="GC163" s="350"/>
      <c r="GD163" s="351"/>
      <c r="GE163" s="352"/>
      <c r="GF163" s="342"/>
      <c r="GG163" s="691"/>
      <c r="GH163" s="691"/>
      <c r="GI163" s="691"/>
      <c r="GJ163" s="691"/>
      <c r="GK163" s="691"/>
      <c r="GL163" s="691"/>
      <c r="GM163" s="691"/>
      <c r="GN163" s="691"/>
      <c r="GO163" s="692"/>
      <c r="GR163" s="340"/>
      <c r="GS163" s="340"/>
      <c r="GT163" s="348"/>
      <c r="GU163" s="349"/>
      <c r="GV163" s="350"/>
      <c r="GW163" s="351"/>
      <c r="GX163" s="352"/>
      <c r="GY163" s="342"/>
      <c r="GZ163" s="691"/>
      <c r="HA163" s="691"/>
      <c r="HB163" s="691"/>
      <c r="HC163" s="691"/>
      <c r="HD163" s="691"/>
      <c r="HE163" s="691"/>
      <c r="HF163" s="691"/>
      <c r="HG163" s="691"/>
      <c r="HH163" s="692"/>
      <c r="HK163" s="340"/>
      <c r="HL163" s="340"/>
      <c r="HM163" s="348"/>
      <c r="HN163" s="349"/>
      <c r="HO163" s="350"/>
      <c r="HP163" s="351"/>
      <c r="HQ163" s="352"/>
      <c r="HR163" s="342"/>
      <c r="HS163" s="691"/>
      <c r="HT163" s="691"/>
      <c r="HU163" s="691"/>
      <c r="HV163" s="691"/>
      <c r="HW163" s="691"/>
      <c r="HX163" s="691"/>
      <c r="HY163" s="691"/>
      <c r="HZ163" s="691"/>
      <c r="IA163" s="692"/>
      <c r="ID163" s="340"/>
      <c r="IE163" s="340"/>
      <c r="IF163" s="348"/>
      <c r="IG163" s="349"/>
      <c r="IH163" s="350"/>
      <c r="II163" s="351"/>
      <c r="IJ163" s="352"/>
      <c r="IK163" s="342"/>
      <c r="IL163" s="691"/>
      <c r="IM163" s="691"/>
      <c r="IN163" s="691"/>
      <c r="IO163" s="691"/>
      <c r="IP163" s="691"/>
      <c r="IQ163" s="691"/>
      <c r="IR163" s="691"/>
      <c r="IS163" s="691"/>
      <c r="IT163" s="692"/>
      <c r="IV163" s="340"/>
      <c r="IW163" s="340"/>
      <c r="IX163" s="348"/>
      <c r="IY163" s="349"/>
      <c r="IZ163" s="350"/>
      <c r="JA163" s="351"/>
      <c r="JB163" s="352"/>
      <c r="JC163" s="342"/>
      <c r="JD163" s="342"/>
      <c r="JE163" s="691"/>
      <c r="JF163" s="691"/>
      <c r="JG163" s="691"/>
      <c r="JH163" s="691"/>
      <c r="JI163" s="691"/>
      <c r="JJ163" s="691"/>
      <c r="JK163" s="691"/>
      <c r="JL163" s="691"/>
      <c r="JM163" s="692"/>
    </row>
    <row r="164" spans="2:273" hidden="1" x14ac:dyDescent="0.25">
      <c r="B164" s="340"/>
      <c r="C164" s="340"/>
      <c r="D164" s="348"/>
      <c r="E164" s="354"/>
      <c r="F164" s="440"/>
      <c r="G164" s="356"/>
      <c r="H164" s="356"/>
      <c r="I164" s="356"/>
      <c r="J164" s="357"/>
      <c r="K164" s="342"/>
      <c r="N164" s="340"/>
      <c r="O164" s="340"/>
      <c r="P164" s="348"/>
      <c r="Q164" s="354"/>
      <c r="R164" s="440"/>
      <c r="S164" s="356"/>
      <c r="T164" s="356"/>
      <c r="U164" s="356"/>
      <c r="V164" s="357"/>
      <c r="W164" s="342"/>
      <c r="X164" s="691"/>
      <c r="Y164" s="691"/>
      <c r="Z164" s="691"/>
      <c r="AA164" s="691"/>
      <c r="AB164" s="691"/>
      <c r="AC164" s="691"/>
      <c r="AD164" s="691"/>
      <c r="AE164" s="691"/>
      <c r="AF164" s="691"/>
      <c r="AG164" s="691"/>
      <c r="AH164" s="691"/>
      <c r="AI164" s="692"/>
      <c r="AL164" s="340"/>
      <c r="AM164" s="340"/>
      <c r="AN164" s="348"/>
      <c r="AO164" s="354"/>
      <c r="AP164" s="440"/>
      <c r="AQ164" s="356"/>
      <c r="AR164" s="356"/>
      <c r="AS164" s="356"/>
      <c r="AT164" s="357"/>
      <c r="AU164" s="342"/>
      <c r="AV164" s="691"/>
      <c r="AW164" s="691"/>
      <c r="AX164" s="691"/>
      <c r="AY164" s="691"/>
      <c r="AZ164" s="691"/>
      <c r="BA164" s="691"/>
      <c r="BB164" s="691"/>
      <c r="BC164" s="691"/>
      <c r="BD164" s="691"/>
      <c r="BE164" s="691"/>
      <c r="BF164" s="691"/>
      <c r="BG164" s="692"/>
      <c r="BJ164" s="340"/>
      <c r="BK164" s="340"/>
      <c r="BL164" s="348"/>
      <c r="BM164" s="354"/>
      <c r="BN164" s="440"/>
      <c r="BO164" s="372"/>
      <c r="BP164" s="372"/>
      <c r="BQ164" s="372"/>
      <c r="BR164" s="373"/>
      <c r="BS164" s="342"/>
      <c r="BT164" s="691"/>
      <c r="BU164" s="691"/>
      <c r="BV164" s="691"/>
      <c r="BW164" s="691"/>
      <c r="BX164" s="691"/>
      <c r="BY164" s="691"/>
      <c r="BZ164" s="691"/>
      <c r="CA164" s="691"/>
      <c r="CB164" s="691"/>
      <c r="CC164" s="691"/>
      <c r="CD164" s="691"/>
      <c r="CE164" s="692"/>
      <c r="CH164" s="340"/>
      <c r="CI164" s="340"/>
      <c r="CJ164" s="348"/>
      <c r="CK164" s="354"/>
      <c r="CL164" s="355"/>
      <c r="CM164" s="356"/>
      <c r="CN164" s="357"/>
      <c r="CO164" s="342"/>
      <c r="CP164" s="691"/>
      <c r="CQ164" s="691"/>
      <c r="CR164" s="691"/>
      <c r="CS164" s="691"/>
      <c r="CT164" s="691"/>
      <c r="CU164" s="691"/>
      <c r="CV164" s="691"/>
      <c r="CW164" s="691"/>
      <c r="CX164" s="692"/>
      <c r="DA164" s="340"/>
      <c r="DB164" s="340"/>
      <c r="DC164" s="348"/>
      <c r="DD164" s="354"/>
      <c r="DE164" s="355"/>
      <c r="DF164" s="356"/>
      <c r="DG164" s="357"/>
      <c r="DH164" s="342"/>
      <c r="DI164" s="691"/>
      <c r="DJ164" s="691"/>
      <c r="DK164" s="691"/>
      <c r="DL164" s="691"/>
      <c r="DM164" s="691"/>
      <c r="DN164" s="691"/>
      <c r="DO164" s="691"/>
      <c r="DP164" s="691"/>
      <c r="DQ164" s="692"/>
      <c r="DT164" s="340"/>
      <c r="DU164" s="340"/>
      <c r="DV164" s="348"/>
      <c r="DW164" s="354"/>
      <c r="DX164" s="355"/>
      <c r="DY164" s="356"/>
      <c r="DZ164" s="357"/>
      <c r="EA164" s="342"/>
      <c r="EB164" s="691"/>
      <c r="EC164" s="691"/>
      <c r="ED164" s="691"/>
      <c r="EE164" s="691"/>
      <c r="EF164" s="691"/>
      <c r="EG164" s="691"/>
      <c r="EH164" s="691"/>
      <c r="EI164" s="691"/>
      <c r="EJ164" s="692"/>
      <c r="EM164" s="340"/>
      <c r="EN164" s="340"/>
      <c r="EO164" s="348"/>
      <c r="EP164" s="354"/>
      <c r="EQ164" s="355"/>
      <c r="ER164" s="356"/>
      <c r="ES164" s="357"/>
      <c r="ET164" s="342"/>
      <c r="EU164" s="691"/>
      <c r="EV164" s="691"/>
      <c r="EW164" s="691"/>
      <c r="EX164" s="691"/>
      <c r="EY164" s="691"/>
      <c r="EZ164" s="691"/>
      <c r="FA164" s="691"/>
      <c r="FB164" s="691"/>
      <c r="FC164" s="692"/>
      <c r="FF164" s="340"/>
      <c r="FG164" s="340"/>
      <c r="FH164" s="348"/>
      <c r="FI164" s="354"/>
      <c r="FJ164" s="355"/>
      <c r="FK164" s="356"/>
      <c r="FL164" s="357"/>
      <c r="FM164" s="342"/>
      <c r="FN164" s="691"/>
      <c r="FO164" s="691"/>
      <c r="FP164" s="691"/>
      <c r="FQ164" s="691"/>
      <c r="FR164" s="691"/>
      <c r="FS164" s="691"/>
      <c r="FT164" s="691"/>
      <c r="FU164" s="691"/>
      <c r="FV164" s="692"/>
      <c r="FY164" s="340"/>
      <c r="FZ164" s="340"/>
      <c r="GA164" s="348"/>
      <c r="GB164" s="354"/>
      <c r="GC164" s="355"/>
      <c r="GD164" s="356"/>
      <c r="GE164" s="357"/>
      <c r="GF164" s="342"/>
      <c r="GG164" s="691"/>
      <c r="GH164" s="691"/>
      <c r="GI164" s="691"/>
      <c r="GJ164" s="691"/>
      <c r="GK164" s="691"/>
      <c r="GL164" s="691"/>
      <c r="GM164" s="691"/>
      <c r="GN164" s="691"/>
      <c r="GO164" s="692"/>
      <c r="GR164" s="340"/>
      <c r="GS164" s="340"/>
      <c r="GT164" s="348"/>
      <c r="GU164" s="354"/>
      <c r="GV164" s="355"/>
      <c r="GW164" s="356"/>
      <c r="GX164" s="357"/>
      <c r="GY164" s="342"/>
      <c r="GZ164" s="691"/>
      <c r="HA164" s="691"/>
      <c r="HB164" s="691"/>
      <c r="HC164" s="691"/>
      <c r="HD164" s="691"/>
      <c r="HE164" s="691"/>
      <c r="HF164" s="691"/>
      <c r="HG164" s="691"/>
      <c r="HH164" s="692"/>
      <c r="HK164" s="340"/>
      <c r="HL164" s="340"/>
      <c r="HM164" s="348"/>
      <c r="HN164" s="354"/>
      <c r="HO164" s="355"/>
      <c r="HP164" s="356"/>
      <c r="HQ164" s="357"/>
      <c r="HR164" s="342"/>
      <c r="HS164" s="691"/>
      <c r="HT164" s="691"/>
      <c r="HU164" s="691"/>
      <c r="HV164" s="691"/>
      <c r="HW164" s="691"/>
      <c r="HX164" s="691"/>
      <c r="HY164" s="691"/>
      <c r="HZ164" s="691"/>
      <c r="IA164" s="692"/>
      <c r="ID164" s="340"/>
      <c r="IE164" s="340"/>
      <c r="IF164" s="348"/>
      <c r="IG164" s="354"/>
      <c r="IH164" s="355"/>
      <c r="II164" s="356"/>
      <c r="IJ164" s="357"/>
      <c r="IK164" s="342"/>
      <c r="IL164" s="691"/>
      <c r="IM164" s="691"/>
      <c r="IN164" s="691"/>
      <c r="IO164" s="691"/>
      <c r="IP164" s="691"/>
      <c r="IQ164" s="691"/>
      <c r="IR164" s="691"/>
      <c r="IS164" s="691"/>
      <c r="IT164" s="692"/>
      <c r="IV164" s="340"/>
      <c r="IW164" s="340"/>
      <c r="IX164" s="348"/>
      <c r="IY164" s="354"/>
      <c r="IZ164" s="355"/>
      <c r="JA164" s="356"/>
      <c r="JB164" s="357"/>
      <c r="JC164" s="342"/>
      <c r="JD164" s="342"/>
      <c r="JE164" s="691"/>
      <c r="JF164" s="691"/>
      <c r="JG164" s="691"/>
      <c r="JH164" s="691"/>
      <c r="JI164" s="691"/>
      <c r="JJ164" s="691"/>
      <c r="JK164" s="691"/>
      <c r="JL164" s="691"/>
      <c r="JM164" s="692"/>
    </row>
    <row r="165" spans="2:273" hidden="1" x14ac:dyDescent="0.25">
      <c r="B165" s="358"/>
      <c r="C165" s="358"/>
      <c r="D165" s="359"/>
      <c r="E165" s="339"/>
      <c r="F165" s="439"/>
      <c r="G165" s="361"/>
      <c r="H165" s="361"/>
      <c r="I165" s="361"/>
      <c r="J165" s="362"/>
      <c r="K165" s="338"/>
      <c r="N165" s="358"/>
      <c r="O165" s="358"/>
      <c r="P165" s="359"/>
      <c r="Q165" s="339"/>
      <c r="R165" s="439"/>
      <c r="S165" s="361"/>
      <c r="T165" s="361"/>
      <c r="U165" s="361"/>
      <c r="V165" s="362"/>
      <c r="W165" s="338"/>
      <c r="X165" s="335">
        <f t="shared" ref="X165:X169" si="1744">IFERROR(IF(EXACT(VLOOKUP(O165,OFERTA_0,1,FALSE),O165),1,0),0)</f>
        <v>0</v>
      </c>
      <c r="Y165" s="335"/>
      <c r="Z165" s="335"/>
      <c r="AA165" s="108">
        <f>IFERROR(IF(EXACT(VLOOKUP(O165,OFERTA_0,2,FALSE),P165),1,0),0)</f>
        <v>0</v>
      </c>
      <c r="AB165" s="108"/>
      <c r="AC165" s="108">
        <f>IFERROR(IF(EXACT(VLOOKUP(O165,OFERTA_0,3,FALSE),Q165),1,0),0)</f>
        <v>0</v>
      </c>
      <c r="AD165" s="108">
        <f>IFERROR(IF(EXACT(VLOOKUP(O165,OFERTA_0,4,FALSE),R165),1,0),0)</f>
        <v>0</v>
      </c>
      <c r="AE165" s="108">
        <f>IFERROR(IF(S165&lt;=0,0,1),0)</f>
        <v>0</v>
      </c>
      <c r="AF165" s="108">
        <f t="shared" ref="AF165:AF169" si="1745">IFERROR(IF(V165&lt;=0,0,1),0)</f>
        <v>0</v>
      </c>
      <c r="AG165" s="108">
        <f t="shared" ref="AG165:AG169" si="1746">PRODUCT(X165:AF165)</f>
        <v>0</v>
      </c>
      <c r="AH165" s="109">
        <f t="shared" ref="AH165:AH169" si="1747">ROUND(V165,0)</f>
        <v>0</v>
      </c>
      <c r="AI165" s="110">
        <f t="shared" ref="AI165:AI169" si="1748">V165-AH165</f>
        <v>0</v>
      </c>
      <c r="AL165" s="358"/>
      <c r="AM165" s="358"/>
      <c r="AN165" s="359"/>
      <c r="AO165" s="339"/>
      <c r="AP165" s="439"/>
      <c r="AQ165" s="361"/>
      <c r="AR165" s="361"/>
      <c r="AS165" s="361"/>
      <c r="AT165" s="362"/>
      <c r="AU165" s="338"/>
      <c r="AV165" s="335">
        <f t="shared" ref="AV165:AV169" si="1749">IFERROR(IF(EXACT(VLOOKUP(AM165,OFERTA_0,1,FALSE),AM165),1,0),0)</f>
        <v>0</v>
      </c>
      <c r="AW165" s="335"/>
      <c r="AX165" s="335"/>
      <c r="AY165" s="335"/>
      <c r="AZ165" s="108">
        <f>IFERROR(IF(EXACT(VLOOKUP(AM165,OFERTA_0,2,FALSE),AN165),1,0),0)</f>
        <v>0</v>
      </c>
      <c r="BA165" s="108">
        <f>IFERROR(IF(EXACT(VLOOKUP(AM165,OFERTA_0,3,FALSE),AO165),1,0),0)</f>
        <v>0</v>
      </c>
      <c r="BB165" s="108">
        <f>IFERROR(IF(EXACT(VLOOKUP(AM165,OFERTA_0,4,FALSE),AP165),1,0),0)</f>
        <v>0</v>
      </c>
      <c r="BC165" s="108">
        <f>IFERROR(IF(AQ165&lt;=0,0,1),0)</f>
        <v>0</v>
      </c>
      <c r="BD165" s="108">
        <f t="shared" ref="BD165:BD169" si="1750">IFERROR(IF(AT165&lt;=0,0,1),0)</f>
        <v>0</v>
      </c>
      <c r="BE165" s="108">
        <f t="shared" ref="BE165:BE169" si="1751">PRODUCT(AV165:BD165)</f>
        <v>0</v>
      </c>
      <c r="BF165" s="109">
        <f t="shared" ref="BF165:BF169" si="1752">ROUND(AT165,0)</f>
        <v>0</v>
      </c>
      <c r="BG165" s="110">
        <f t="shared" ref="BG165:BG169" si="1753">AT165-BF165</f>
        <v>0</v>
      </c>
      <c r="BJ165" s="358"/>
      <c r="BK165" s="358"/>
      <c r="BL165" s="359"/>
      <c r="BM165" s="339"/>
      <c r="BN165" s="439"/>
      <c r="BO165" s="368"/>
      <c r="BP165" s="368"/>
      <c r="BQ165" s="368"/>
      <c r="BR165" s="369"/>
      <c r="BS165" s="338"/>
      <c r="BT165" s="335">
        <f t="shared" ref="BT165:BT169" si="1754">IFERROR(IF(EXACT(VLOOKUP(BK165,OFERTA_0,1,FALSE),BK165),1,0),0)</f>
        <v>0</v>
      </c>
      <c r="BU165" s="335"/>
      <c r="BV165" s="335"/>
      <c r="BW165" s="335"/>
      <c r="BX165" s="108">
        <f>IFERROR(IF(EXACT(VLOOKUP(BK165,OFERTA_0,2,FALSE),BL165),1,0),0)</f>
        <v>0</v>
      </c>
      <c r="BY165" s="108">
        <f>IFERROR(IF(EXACT(VLOOKUP(BK165,OFERTA_0,3,FALSE),BM165),1,0),0)</f>
        <v>0</v>
      </c>
      <c r="BZ165" s="108">
        <f>IFERROR(IF(EXACT(VLOOKUP(BK165,OFERTA_0,4,FALSE),BN165),1,0),0)</f>
        <v>0</v>
      </c>
      <c r="CA165" s="108">
        <f>IFERROR(IF(BO165&lt;=0,0,1),0)</f>
        <v>0</v>
      </c>
      <c r="CB165" s="108">
        <f t="shared" ref="CB165:CB169" si="1755">IFERROR(IF(BR165&lt;=0,0,1),0)</f>
        <v>0</v>
      </c>
      <c r="CC165" s="108">
        <f t="shared" ref="CC165:CC169" si="1756">PRODUCT(BT165:CB165)</f>
        <v>0</v>
      </c>
      <c r="CD165" s="109">
        <f t="shared" ref="CD165:CD169" si="1757">ROUND(BR165,0)</f>
        <v>0</v>
      </c>
      <c r="CE165" s="110">
        <f t="shared" ref="CE165:CE169" si="1758">BR165-CD165</f>
        <v>0</v>
      </c>
      <c r="CH165" s="358"/>
      <c r="CI165" s="358"/>
      <c r="CJ165" s="359"/>
      <c r="CK165" s="339"/>
      <c r="CL165" s="360"/>
      <c r="CM165" s="361"/>
      <c r="CN165" s="362"/>
      <c r="CO165" s="338"/>
      <c r="CP165" s="335">
        <f t="shared" ref="CP165:CP169" si="1759">IFERROR(IF(EXACT(VLOOKUP(CI165,OFERTA_0,1,FALSE),CI165),1,0),0)</f>
        <v>0</v>
      </c>
      <c r="CQ165" s="108">
        <f>IFERROR(IF(EXACT(VLOOKUP(CI165,OFERTA_0,2,FALSE),CJ165),1,0),0)</f>
        <v>0</v>
      </c>
      <c r="CR165" s="108">
        <f>IFERROR(IF(EXACT(VLOOKUP(CI165,OFERTA_0,3,FALSE),CK165),1,0),0)</f>
        <v>0</v>
      </c>
      <c r="CS165" s="108">
        <f>IFERROR(IF(EXACT(VLOOKUP(CI165,OFERTA_0,4,FALSE),CL165),1,0),0)</f>
        <v>0</v>
      </c>
      <c r="CT165" s="108">
        <f t="shared" ref="CT165:CU169" si="1760">IFERROR(IF(CM165&lt;=0,0,1),0)</f>
        <v>0</v>
      </c>
      <c r="CU165" s="108">
        <f t="shared" si="1760"/>
        <v>0</v>
      </c>
      <c r="CV165" s="108">
        <f t="shared" ref="CV165:CV169" si="1761">PRODUCT(CP165:CU165)</f>
        <v>0</v>
      </c>
      <c r="CW165" s="109">
        <f t="shared" ref="CW165:CW169" si="1762">ROUND(CN165,0)</f>
        <v>0</v>
      </c>
      <c r="CX165" s="110">
        <f t="shared" ref="CX165:CX169" si="1763">CN165-CW165</f>
        <v>0</v>
      </c>
      <c r="DA165" s="358"/>
      <c r="DB165" s="358"/>
      <c r="DC165" s="359"/>
      <c r="DD165" s="339"/>
      <c r="DE165" s="360"/>
      <c r="DF165" s="361"/>
      <c r="DG165" s="362"/>
      <c r="DH165" s="338"/>
      <c r="DI165" s="335">
        <f t="shared" ref="DI165:DI169" si="1764">IFERROR(IF(EXACT(VLOOKUP(DB165,OFERTA_0,1,FALSE),DB165),1,0),0)</f>
        <v>0</v>
      </c>
      <c r="DJ165" s="108">
        <f>IFERROR(IF(EXACT(VLOOKUP(DB165,OFERTA_0,2,FALSE),DC165),1,0),0)</f>
        <v>0</v>
      </c>
      <c r="DK165" s="108">
        <f>IFERROR(IF(EXACT(VLOOKUP(DB165,OFERTA_0,3,FALSE),DD165),1,0),0)</f>
        <v>0</v>
      </c>
      <c r="DL165" s="108">
        <f>IFERROR(IF(EXACT(VLOOKUP(DB165,OFERTA_0,4,FALSE),DE165),1,0),0)</f>
        <v>0</v>
      </c>
      <c r="DM165" s="108">
        <f t="shared" ref="DM165:DN169" si="1765">IFERROR(IF(DF165&lt;=0,0,1),0)</f>
        <v>0</v>
      </c>
      <c r="DN165" s="108">
        <f t="shared" si="1765"/>
        <v>0</v>
      </c>
      <c r="DO165" s="108">
        <f t="shared" ref="DO165:DO169" si="1766">PRODUCT(DI165:DN165)</f>
        <v>0</v>
      </c>
      <c r="DP165" s="109">
        <f t="shared" ref="DP165:DP169" si="1767">ROUND(DG165,0)</f>
        <v>0</v>
      </c>
      <c r="DQ165" s="110">
        <f t="shared" ref="DQ165:DQ169" si="1768">DG165-DP165</f>
        <v>0</v>
      </c>
      <c r="DT165" s="358"/>
      <c r="DU165" s="358"/>
      <c r="DV165" s="359"/>
      <c r="DW165" s="339"/>
      <c r="DX165" s="360"/>
      <c r="DY165" s="361"/>
      <c r="DZ165" s="362"/>
      <c r="EA165" s="338"/>
      <c r="EB165" s="335">
        <f t="shared" ref="EB165:EB169" si="1769">IFERROR(IF(EXACT(VLOOKUP(DU165,OFERTA_0,1,FALSE),DU165),1,0),0)</f>
        <v>0</v>
      </c>
      <c r="EC165" s="108">
        <f>IFERROR(IF(EXACT(VLOOKUP(DU165,OFERTA_0,2,FALSE),DV165),1,0),0)</f>
        <v>0</v>
      </c>
      <c r="ED165" s="108">
        <f>IFERROR(IF(EXACT(VLOOKUP(DU165,OFERTA_0,3,FALSE),DW165),1,0),0)</f>
        <v>0</v>
      </c>
      <c r="EE165" s="108">
        <f>IFERROR(IF(EXACT(VLOOKUP(DU165,OFERTA_0,4,FALSE),DX165),1,0),0)</f>
        <v>0</v>
      </c>
      <c r="EF165" s="108">
        <f t="shared" ref="EF165:EG169" si="1770">IFERROR(IF(DY165&lt;=0,0,1),0)</f>
        <v>0</v>
      </c>
      <c r="EG165" s="108">
        <f t="shared" si="1770"/>
        <v>0</v>
      </c>
      <c r="EH165" s="108">
        <f t="shared" ref="EH165:EH169" si="1771">PRODUCT(EB165:EG165)</f>
        <v>0</v>
      </c>
      <c r="EI165" s="109">
        <f t="shared" ref="EI165:EI169" si="1772">ROUND(DZ165,0)</f>
        <v>0</v>
      </c>
      <c r="EJ165" s="110">
        <f t="shared" ref="EJ165:EJ169" si="1773">DZ165-EI165</f>
        <v>0</v>
      </c>
      <c r="EM165" s="358"/>
      <c r="EN165" s="358"/>
      <c r="EO165" s="359"/>
      <c r="EP165" s="339"/>
      <c r="EQ165" s="360"/>
      <c r="ER165" s="361"/>
      <c r="ES165" s="362"/>
      <c r="ET165" s="338"/>
      <c r="EU165" s="335">
        <f t="shared" ref="EU165:EU169" si="1774">IFERROR(IF(EXACT(VLOOKUP(EN165,OFERTA_0,1,FALSE),EN165),1,0),0)</f>
        <v>0</v>
      </c>
      <c r="EV165" s="108">
        <f>IFERROR(IF(EXACT(VLOOKUP(EN165,OFERTA_0,2,FALSE),EO165),1,0),0)</f>
        <v>0</v>
      </c>
      <c r="EW165" s="108">
        <f>IFERROR(IF(EXACT(VLOOKUP(EN165,OFERTA_0,3,FALSE),EP165),1,0),0)</f>
        <v>0</v>
      </c>
      <c r="EX165" s="108">
        <f>IFERROR(IF(EXACT(VLOOKUP(EN165,OFERTA_0,4,FALSE),EQ165),1,0),0)</f>
        <v>0</v>
      </c>
      <c r="EY165" s="108">
        <f t="shared" ref="EY165:EZ169" si="1775">IFERROR(IF(ER165&lt;=0,0,1),0)</f>
        <v>0</v>
      </c>
      <c r="EZ165" s="108">
        <f t="shared" si="1775"/>
        <v>0</v>
      </c>
      <c r="FA165" s="108">
        <f t="shared" ref="FA165:FA169" si="1776">PRODUCT(EU165:EZ165)</f>
        <v>0</v>
      </c>
      <c r="FB165" s="109">
        <f t="shared" ref="FB165:FB169" si="1777">ROUND(ES165,0)</f>
        <v>0</v>
      </c>
      <c r="FC165" s="110">
        <f t="shared" ref="FC165:FC169" si="1778">ES165-FB165</f>
        <v>0</v>
      </c>
      <c r="FF165" s="358"/>
      <c r="FG165" s="358"/>
      <c r="FH165" s="359"/>
      <c r="FI165" s="339"/>
      <c r="FJ165" s="360"/>
      <c r="FK165" s="361"/>
      <c r="FL165" s="362"/>
      <c r="FM165" s="338"/>
      <c r="FN165" s="335">
        <f t="shared" ref="FN165:FN169" si="1779">IFERROR(IF(EXACT(VLOOKUP(FG165,OFERTA_0,1,FALSE),FG165),1,0),0)</f>
        <v>0</v>
      </c>
      <c r="FO165" s="108">
        <f>IFERROR(IF(EXACT(VLOOKUP(FG165,OFERTA_0,2,FALSE),FH165),1,0),0)</f>
        <v>0</v>
      </c>
      <c r="FP165" s="108">
        <f>IFERROR(IF(EXACT(VLOOKUP(FG165,OFERTA_0,3,FALSE),FI165),1,0),0)</f>
        <v>0</v>
      </c>
      <c r="FQ165" s="108">
        <f>IFERROR(IF(EXACT(VLOOKUP(FG165,OFERTA_0,4,FALSE),FJ165),1,0),0)</f>
        <v>0</v>
      </c>
      <c r="FR165" s="108">
        <f t="shared" ref="FR165:FS169" si="1780">IFERROR(IF(FK165&lt;=0,0,1),0)</f>
        <v>0</v>
      </c>
      <c r="FS165" s="108">
        <f t="shared" si="1780"/>
        <v>0</v>
      </c>
      <c r="FT165" s="108">
        <f t="shared" ref="FT165:FT169" si="1781">PRODUCT(FN165:FS165)</f>
        <v>0</v>
      </c>
      <c r="FU165" s="109">
        <f t="shared" ref="FU165:FU169" si="1782">ROUND(FL165,0)</f>
        <v>0</v>
      </c>
      <c r="FV165" s="110">
        <f t="shared" ref="FV165:FV169" si="1783">FL165-FU165</f>
        <v>0</v>
      </c>
      <c r="FY165" s="358"/>
      <c r="FZ165" s="358"/>
      <c r="GA165" s="359"/>
      <c r="GB165" s="339"/>
      <c r="GC165" s="360"/>
      <c r="GD165" s="361"/>
      <c r="GE165" s="362"/>
      <c r="GF165" s="338"/>
      <c r="GG165" s="335">
        <f t="shared" ref="GG165:GG169" si="1784">IFERROR(IF(EXACT(VLOOKUP(FZ165,OFERTA_0,1,FALSE),FZ165),1,0),0)</f>
        <v>0</v>
      </c>
      <c r="GH165" s="108">
        <f>IFERROR(IF(EXACT(VLOOKUP(FZ165,OFERTA_0,2,FALSE),GA165),1,0),0)</f>
        <v>0</v>
      </c>
      <c r="GI165" s="108">
        <f>IFERROR(IF(EXACT(VLOOKUP(FZ165,OFERTA_0,3,FALSE),GB165),1,0),0)</f>
        <v>0</v>
      </c>
      <c r="GJ165" s="108">
        <f>IFERROR(IF(EXACT(VLOOKUP(FZ165,OFERTA_0,4,FALSE),GC165),1,0),0)</f>
        <v>0</v>
      </c>
      <c r="GK165" s="108">
        <f t="shared" ref="GK165:GL169" si="1785">IFERROR(IF(GD165&lt;=0,0,1),0)</f>
        <v>0</v>
      </c>
      <c r="GL165" s="108">
        <f t="shared" si="1785"/>
        <v>0</v>
      </c>
      <c r="GM165" s="108">
        <f t="shared" ref="GM165:GM169" si="1786">PRODUCT(GG165:GL165)</f>
        <v>0</v>
      </c>
      <c r="GN165" s="109">
        <f t="shared" ref="GN165:GN169" si="1787">ROUND(GE165,0)</f>
        <v>0</v>
      </c>
      <c r="GO165" s="110">
        <f t="shared" ref="GO165:GO169" si="1788">GE165-GN165</f>
        <v>0</v>
      </c>
      <c r="GR165" s="358"/>
      <c r="GS165" s="358"/>
      <c r="GT165" s="359"/>
      <c r="GU165" s="339"/>
      <c r="GV165" s="360"/>
      <c r="GW165" s="361"/>
      <c r="GX165" s="362"/>
      <c r="GY165" s="338"/>
      <c r="GZ165" s="335">
        <f t="shared" ref="GZ165:GZ169" si="1789">IFERROR(IF(EXACT(VLOOKUP(GS165,OFERTA_0,1,FALSE),GS165),1,0),0)</f>
        <v>0</v>
      </c>
      <c r="HA165" s="108">
        <f>IFERROR(IF(EXACT(VLOOKUP(GS165,OFERTA_0,2,FALSE),GT165),1,0),0)</f>
        <v>0</v>
      </c>
      <c r="HB165" s="108">
        <f>IFERROR(IF(EXACT(VLOOKUP(GS165,OFERTA_0,3,FALSE),GU165),1,0),0)</f>
        <v>0</v>
      </c>
      <c r="HC165" s="108">
        <f>IFERROR(IF(EXACT(VLOOKUP(GS165,OFERTA_0,4,FALSE),GV165),1,0),0)</f>
        <v>0</v>
      </c>
      <c r="HD165" s="108">
        <f t="shared" ref="HD165:HE169" si="1790">IFERROR(IF(GW165&lt;=0,0,1),0)</f>
        <v>0</v>
      </c>
      <c r="HE165" s="108">
        <f t="shared" si="1790"/>
        <v>0</v>
      </c>
      <c r="HF165" s="108">
        <f t="shared" ref="HF165:HF169" si="1791">PRODUCT(GZ165:HE165)</f>
        <v>0</v>
      </c>
      <c r="HG165" s="109">
        <f t="shared" ref="HG165:HG169" si="1792">ROUND(GX165,0)</f>
        <v>0</v>
      </c>
      <c r="HH165" s="110">
        <f t="shared" ref="HH165:HH169" si="1793">GX165-HG165</f>
        <v>0</v>
      </c>
      <c r="HK165" s="358"/>
      <c r="HL165" s="358"/>
      <c r="HM165" s="359"/>
      <c r="HN165" s="339"/>
      <c r="HO165" s="360"/>
      <c r="HP165" s="361"/>
      <c r="HQ165" s="362"/>
      <c r="HR165" s="338"/>
      <c r="HS165" s="335">
        <f t="shared" ref="HS165:HS169" si="1794">IFERROR(IF(EXACT(VLOOKUP(HL165,OFERTA_0,1,FALSE),HL165),1,0),0)</f>
        <v>0</v>
      </c>
      <c r="HT165" s="108">
        <f>IFERROR(IF(EXACT(VLOOKUP(HL165,OFERTA_0,2,FALSE),HM165),1,0),0)</f>
        <v>0</v>
      </c>
      <c r="HU165" s="108">
        <f>IFERROR(IF(EXACT(VLOOKUP(HL165,OFERTA_0,3,FALSE),HN165),1,0),0)</f>
        <v>0</v>
      </c>
      <c r="HV165" s="108">
        <f>IFERROR(IF(EXACT(VLOOKUP(HL165,OFERTA_0,4,FALSE),HO165),1,0),0)</f>
        <v>0</v>
      </c>
      <c r="HW165" s="108">
        <f t="shared" ref="HW165:HX169" si="1795">IFERROR(IF(HP165&lt;=0,0,1),0)</f>
        <v>0</v>
      </c>
      <c r="HX165" s="108">
        <f t="shared" si="1795"/>
        <v>0</v>
      </c>
      <c r="HY165" s="108">
        <f t="shared" ref="HY165:HY169" si="1796">PRODUCT(HS165:HX165)</f>
        <v>0</v>
      </c>
      <c r="HZ165" s="109">
        <f t="shared" ref="HZ165:HZ169" si="1797">ROUND(HQ165,0)</f>
        <v>0</v>
      </c>
      <c r="IA165" s="110">
        <f t="shared" ref="IA165:IA169" si="1798">HQ165-HZ165</f>
        <v>0</v>
      </c>
      <c r="ID165" s="358"/>
      <c r="IE165" s="358"/>
      <c r="IF165" s="359"/>
      <c r="IG165" s="339"/>
      <c r="IH165" s="360"/>
      <c r="II165" s="361"/>
      <c r="IJ165" s="362"/>
      <c r="IK165" s="338"/>
      <c r="IL165" s="335">
        <f t="shared" ref="IL165:IL169" si="1799">IFERROR(IF(EXACT(VLOOKUP(IE165,OFERTA_0,1,FALSE),IE165),1,0),0)</f>
        <v>0</v>
      </c>
      <c r="IM165" s="108">
        <f>IFERROR(IF(EXACT(VLOOKUP(IE165,OFERTA_0,2,FALSE),IF165),1,0),0)</f>
        <v>0</v>
      </c>
      <c r="IN165" s="108">
        <f>IFERROR(IF(EXACT(VLOOKUP(IE165,OFERTA_0,3,FALSE),IG165),1,0),0)</f>
        <v>0</v>
      </c>
      <c r="IO165" s="108">
        <f>IFERROR(IF(EXACT(VLOOKUP(IE165,OFERTA_0,4,FALSE),IH165),1,0),0)</f>
        <v>0</v>
      </c>
      <c r="IP165" s="108">
        <f t="shared" ref="IP165:IQ169" si="1800">IFERROR(IF(II165&lt;=0,0,1),0)</f>
        <v>0</v>
      </c>
      <c r="IQ165" s="108">
        <f t="shared" si="1800"/>
        <v>0</v>
      </c>
      <c r="IR165" s="108">
        <f t="shared" ref="IR165:IR169" si="1801">PRODUCT(IL165:IQ165)</f>
        <v>0</v>
      </c>
      <c r="IS165" s="109">
        <f t="shared" ref="IS165:IS169" si="1802">ROUND(IJ165,0)</f>
        <v>0</v>
      </c>
      <c r="IT165" s="110">
        <f t="shared" ref="IT165:IT169" si="1803">IJ165-IS165</f>
        <v>0</v>
      </c>
      <c r="IV165" s="358"/>
      <c r="IW165" s="358"/>
      <c r="IX165" s="359"/>
      <c r="IY165" s="339"/>
      <c r="IZ165" s="360"/>
      <c r="JA165" s="361"/>
      <c r="JB165" s="362"/>
      <c r="JC165" s="338"/>
      <c r="JD165" s="338"/>
      <c r="JE165" s="335">
        <f t="shared" ref="JE165:JE169" si="1804">IFERROR(IF(EXACT(VLOOKUP(IX165,OFERTA_0,1,FALSE),IX165),1,0),0)</f>
        <v>0</v>
      </c>
      <c r="JF165" s="108">
        <f>IFERROR(IF(EXACT(VLOOKUP(IX165,OFERTA_0,2,FALSE),IY165),1,0),0)</f>
        <v>0</v>
      </c>
      <c r="JG165" s="108">
        <f>IFERROR(IF(EXACT(VLOOKUP(IX165,OFERTA_0,3,FALSE),IZ165),1,0),0)</f>
        <v>0</v>
      </c>
      <c r="JH165" s="108">
        <f>IFERROR(IF(EXACT(VLOOKUP(IX165,OFERTA_0,4,FALSE),JA165),1,0),0)</f>
        <v>0</v>
      </c>
      <c r="JI165" s="108">
        <f t="shared" ref="JI165:JJ169" si="1805">IFERROR(IF(JB165&lt;=0,0,1),0)</f>
        <v>0</v>
      </c>
      <c r="JJ165" s="108">
        <f t="shared" si="1805"/>
        <v>0</v>
      </c>
      <c r="JK165" s="108">
        <f t="shared" ref="JK165:JK169" si="1806">PRODUCT(JE165:JJ165)</f>
        <v>0</v>
      </c>
      <c r="JL165" s="109">
        <f t="shared" ref="JL165:JL169" si="1807">ROUND(JC165,0)</f>
        <v>0</v>
      </c>
      <c r="JM165" s="110">
        <f t="shared" ref="JM165:JM169" si="1808">JC165-JL165</f>
        <v>0</v>
      </c>
    </row>
    <row r="166" spans="2:273" hidden="1" x14ac:dyDescent="0.25">
      <c r="B166" s="358"/>
      <c r="C166" s="358"/>
      <c r="D166" s="359"/>
      <c r="E166" s="339"/>
      <c r="F166" s="439"/>
      <c r="G166" s="361"/>
      <c r="H166" s="361"/>
      <c r="I166" s="361"/>
      <c r="J166" s="362"/>
      <c r="K166" s="338"/>
      <c r="N166" s="358"/>
      <c r="O166" s="358"/>
      <c r="P166" s="359"/>
      <c r="Q166" s="339"/>
      <c r="R166" s="439"/>
      <c r="S166" s="361"/>
      <c r="T166" s="361"/>
      <c r="U166" s="361"/>
      <c r="V166" s="362"/>
      <c r="W166" s="338"/>
      <c r="X166" s="335">
        <f t="shared" si="1744"/>
        <v>0</v>
      </c>
      <c r="Y166" s="335"/>
      <c r="Z166" s="335"/>
      <c r="AA166" s="108">
        <f>IFERROR(IF(EXACT(VLOOKUP(O166,OFERTA_0,2,FALSE),P166),1,0),0)</f>
        <v>0</v>
      </c>
      <c r="AB166" s="108"/>
      <c r="AC166" s="108">
        <f>IFERROR(IF(EXACT(VLOOKUP(O166,OFERTA_0,3,FALSE),Q166),1,0),0)</f>
        <v>0</v>
      </c>
      <c r="AD166" s="108">
        <f>IFERROR(IF(EXACT(VLOOKUP(O166,OFERTA_0,4,FALSE),R166),1,0),0)</f>
        <v>0</v>
      </c>
      <c r="AE166" s="108">
        <f>IFERROR(IF(S166&lt;=0,0,1),0)</f>
        <v>0</v>
      </c>
      <c r="AF166" s="108">
        <f t="shared" si="1745"/>
        <v>0</v>
      </c>
      <c r="AG166" s="108">
        <f t="shared" si="1746"/>
        <v>0</v>
      </c>
      <c r="AH166" s="109">
        <f t="shared" si="1747"/>
        <v>0</v>
      </c>
      <c r="AI166" s="110">
        <f t="shared" si="1748"/>
        <v>0</v>
      </c>
      <c r="AL166" s="358"/>
      <c r="AM166" s="358"/>
      <c r="AN166" s="359"/>
      <c r="AO166" s="339"/>
      <c r="AP166" s="439"/>
      <c r="AQ166" s="361"/>
      <c r="AR166" s="361"/>
      <c r="AS166" s="361"/>
      <c r="AT166" s="362"/>
      <c r="AU166" s="338"/>
      <c r="AV166" s="335">
        <f t="shared" si="1749"/>
        <v>0</v>
      </c>
      <c r="AW166" s="335"/>
      <c r="AX166" s="335"/>
      <c r="AY166" s="335"/>
      <c r="AZ166" s="108">
        <f>IFERROR(IF(EXACT(VLOOKUP(AM166,OFERTA_0,2,FALSE),AN166),1,0),0)</f>
        <v>0</v>
      </c>
      <c r="BA166" s="108">
        <f>IFERROR(IF(EXACT(VLOOKUP(AM166,OFERTA_0,3,FALSE),AO166),1,0),0)</f>
        <v>0</v>
      </c>
      <c r="BB166" s="108">
        <f>IFERROR(IF(EXACT(VLOOKUP(AM166,OFERTA_0,4,FALSE),AP166),1,0),0)</f>
        <v>0</v>
      </c>
      <c r="BC166" s="108">
        <f>IFERROR(IF(AQ166&lt;=0,0,1),0)</f>
        <v>0</v>
      </c>
      <c r="BD166" s="108">
        <f t="shared" si="1750"/>
        <v>0</v>
      </c>
      <c r="BE166" s="108">
        <f t="shared" si="1751"/>
        <v>0</v>
      </c>
      <c r="BF166" s="109">
        <f t="shared" si="1752"/>
        <v>0</v>
      </c>
      <c r="BG166" s="110">
        <f t="shared" si="1753"/>
        <v>0</v>
      </c>
      <c r="BJ166" s="358"/>
      <c r="BK166" s="358"/>
      <c r="BL166" s="359"/>
      <c r="BM166" s="339"/>
      <c r="BN166" s="439"/>
      <c r="BO166" s="368"/>
      <c r="BP166" s="368"/>
      <c r="BQ166" s="368"/>
      <c r="BR166" s="369"/>
      <c r="BS166" s="338"/>
      <c r="BT166" s="335">
        <f t="shared" si="1754"/>
        <v>0</v>
      </c>
      <c r="BU166" s="335"/>
      <c r="BV166" s="335"/>
      <c r="BW166" s="335"/>
      <c r="BX166" s="108">
        <f>IFERROR(IF(EXACT(VLOOKUP(BK166,OFERTA_0,2,FALSE),BL166),1,0),0)</f>
        <v>0</v>
      </c>
      <c r="BY166" s="108">
        <f>IFERROR(IF(EXACT(VLOOKUP(BK166,OFERTA_0,3,FALSE),BM166),1,0),0)</f>
        <v>0</v>
      </c>
      <c r="BZ166" s="108">
        <f>IFERROR(IF(EXACT(VLOOKUP(BK166,OFERTA_0,4,FALSE),BN166),1,0),0)</f>
        <v>0</v>
      </c>
      <c r="CA166" s="108">
        <f>IFERROR(IF(BO166&lt;=0,0,1),0)</f>
        <v>0</v>
      </c>
      <c r="CB166" s="108">
        <f t="shared" si="1755"/>
        <v>0</v>
      </c>
      <c r="CC166" s="108">
        <f t="shared" si="1756"/>
        <v>0</v>
      </c>
      <c r="CD166" s="109">
        <f t="shared" si="1757"/>
        <v>0</v>
      </c>
      <c r="CE166" s="110">
        <f t="shared" si="1758"/>
        <v>0</v>
      </c>
      <c r="CH166" s="358"/>
      <c r="CI166" s="358"/>
      <c r="CJ166" s="359"/>
      <c r="CK166" s="339"/>
      <c r="CL166" s="360"/>
      <c r="CM166" s="361"/>
      <c r="CN166" s="362"/>
      <c r="CO166" s="338"/>
      <c r="CP166" s="335">
        <f t="shared" si="1759"/>
        <v>0</v>
      </c>
      <c r="CQ166" s="108">
        <f>IFERROR(IF(EXACT(VLOOKUP(CI166,OFERTA_0,2,FALSE),CJ166),1,0),0)</f>
        <v>0</v>
      </c>
      <c r="CR166" s="108">
        <f>IFERROR(IF(EXACT(VLOOKUP(CI166,OFERTA_0,3,FALSE),CK166),1,0),0)</f>
        <v>0</v>
      </c>
      <c r="CS166" s="108">
        <f>IFERROR(IF(EXACT(VLOOKUP(CI166,OFERTA_0,4,FALSE),CL166),1,0),0)</f>
        <v>0</v>
      </c>
      <c r="CT166" s="108">
        <f t="shared" si="1760"/>
        <v>0</v>
      </c>
      <c r="CU166" s="108">
        <f t="shared" si="1760"/>
        <v>0</v>
      </c>
      <c r="CV166" s="108">
        <f t="shared" si="1761"/>
        <v>0</v>
      </c>
      <c r="CW166" s="109">
        <f t="shared" si="1762"/>
        <v>0</v>
      </c>
      <c r="CX166" s="110">
        <f t="shared" si="1763"/>
        <v>0</v>
      </c>
      <c r="DA166" s="358"/>
      <c r="DB166" s="358"/>
      <c r="DC166" s="359"/>
      <c r="DD166" s="339"/>
      <c r="DE166" s="360"/>
      <c r="DF166" s="361"/>
      <c r="DG166" s="362"/>
      <c r="DH166" s="338"/>
      <c r="DI166" s="335">
        <f t="shared" si="1764"/>
        <v>0</v>
      </c>
      <c r="DJ166" s="108">
        <f>IFERROR(IF(EXACT(VLOOKUP(DB166,OFERTA_0,2,FALSE),DC166),1,0),0)</f>
        <v>0</v>
      </c>
      <c r="DK166" s="108">
        <f>IFERROR(IF(EXACT(VLOOKUP(DB166,OFERTA_0,3,FALSE),DD166),1,0),0)</f>
        <v>0</v>
      </c>
      <c r="DL166" s="108">
        <f>IFERROR(IF(EXACT(VLOOKUP(DB166,OFERTA_0,4,FALSE),DE166),1,0),0)</f>
        <v>0</v>
      </c>
      <c r="DM166" s="108">
        <f t="shared" si="1765"/>
        <v>0</v>
      </c>
      <c r="DN166" s="108">
        <f t="shared" si="1765"/>
        <v>0</v>
      </c>
      <c r="DO166" s="108">
        <f t="shared" si="1766"/>
        <v>0</v>
      </c>
      <c r="DP166" s="109">
        <f t="shared" si="1767"/>
        <v>0</v>
      </c>
      <c r="DQ166" s="110">
        <f t="shared" si="1768"/>
        <v>0</v>
      </c>
      <c r="DT166" s="358"/>
      <c r="DU166" s="358"/>
      <c r="DV166" s="359"/>
      <c r="DW166" s="339"/>
      <c r="DX166" s="360"/>
      <c r="DY166" s="361"/>
      <c r="DZ166" s="362"/>
      <c r="EA166" s="338"/>
      <c r="EB166" s="335">
        <f t="shared" si="1769"/>
        <v>0</v>
      </c>
      <c r="EC166" s="108">
        <f>IFERROR(IF(EXACT(VLOOKUP(DU166,OFERTA_0,2,FALSE),DV166),1,0),0)</f>
        <v>0</v>
      </c>
      <c r="ED166" s="108">
        <f>IFERROR(IF(EXACT(VLOOKUP(DU166,OFERTA_0,3,FALSE),DW166),1,0),0)</f>
        <v>0</v>
      </c>
      <c r="EE166" s="108">
        <f>IFERROR(IF(EXACT(VLOOKUP(DU166,OFERTA_0,4,FALSE),DX166),1,0),0)</f>
        <v>0</v>
      </c>
      <c r="EF166" s="108">
        <f t="shared" si="1770"/>
        <v>0</v>
      </c>
      <c r="EG166" s="108">
        <f t="shared" si="1770"/>
        <v>0</v>
      </c>
      <c r="EH166" s="108">
        <f t="shared" si="1771"/>
        <v>0</v>
      </c>
      <c r="EI166" s="109">
        <f t="shared" si="1772"/>
        <v>0</v>
      </c>
      <c r="EJ166" s="110">
        <f t="shared" si="1773"/>
        <v>0</v>
      </c>
      <c r="EM166" s="358"/>
      <c r="EN166" s="358"/>
      <c r="EO166" s="359"/>
      <c r="EP166" s="339"/>
      <c r="EQ166" s="360"/>
      <c r="ER166" s="361"/>
      <c r="ES166" s="362"/>
      <c r="ET166" s="338"/>
      <c r="EU166" s="335">
        <f t="shared" si="1774"/>
        <v>0</v>
      </c>
      <c r="EV166" s="108">
        <f>IFERROR(IF(EXACT(VLOOKUP(EN166,OFERTA_0,2,FALSE),EO166),1,0),0)</f>
        <v>0</v>
      </c>
      <c r="EW166" s="108">
        <f>IFERROR(IF(EXACT(VLOOKUP(EN166,OFERTA_0,3,FALSE),EP166),1,0),0)</f>
        <v>0</v>
      </c>
      <c r="EX166" s="108">
        <f>IFERROR(IF(EXACT(VLOOKUP(EN166,OFERTA_0,4,FALSE),EQ166),1,0),0)</f>
        <v>0</v>
      </c>
      <c r="EY166" s="108">
        <f t="shared" si="1775"/>
        <v>0</v>
      </c>
      <c r="EZ166" s="108">
        <f t="shared" si="1775"/>
        <v>0</v>
      </c>
      <c r="FA166" s="108">
        <f t="shared" si="1776"/>
        <v>0</v>
      </c>
      <c r="FB166" s="109">
        <f t="shared" si="1777"/>
        <v>0</v>
      </c>
      <c r="FC166" s="110">
        <f t="shared" si="1778"/>
        <v>0</v>
      </c>
      <c r="FF166" s="358"/>
      <c r="FG166" s="358"/>
      <c r="FH166" s="359"/>
      <c r="FI166" s="339"/>
      <c r="FJ166" s="360"/>
      <c r="FK166" s="361"/>
      <c r="FL166" s="362"/>
      <c r="FM166" s="338"/>
      <c r="FN166" s="335">
        <f t="shared" si="1779"/>
        <v>0</v>
      </c>
      <c r="FO166" s="108">
        <f>IFERROR(IF(EXACT(VLOOKUP(FG166,OFERTA_0,2,FALSE),FH166),1,0),0)</f>
        <v>0</v>
      </c>
      <c r="FP166" s="108">
        <f>IFERROR(IF(EXACT(VLOOKUP(FG166,OFERTA_0,3,FALSE),FI166),1,0),0)</f>
        <v>0</v>
      </c>
      <c r="FQ166" s="108">
        <f>IFERROR(IF(EXACT(VLOOKUP(FG166,OFERTA_0,4,FALSE),FJ166),1,0),0)</f>
        <v>0</v>
      </c>
      <c r="FR166" s="108">
        <f t="shared" si="1780"/>
        <v>0</v>
      </c>
      <c r="FS166" s="108">
        <f t="shared" si="1780"/>
        <v>0</v>
      </c>
      <c r="FT166" s="108">
        <f t="shared" si="1781"/>
        <v>0</v>
      </c>
      <c r="FU166" s="109">
        <f t="shared" si="1782"/>
        <v>0</v>
      </c>
      <c r="FV166" s="110">
        <f t="shared" si="1783"/>
        <v>0</v>
      </c>
      <c r="FY166" s="358"/>
      <c r="FZ166" s="358"/>
      <c r="GA166" s="359"/>
      <c r="GB166" s="339"/>
      <c r="GC166" s="360"/>
      <c r="GD166" s="361"/>
      <c r="GE166" s="362"/>
      <c r="GF166" s="338"/>
      <c r="GG166" s="335">
        <f t="shared" si="1784"/>
        <v>0</v>
      </c>
      <c r="GH166" s="108">
        <f>IFERROR(IF(EXACT(VLOOKUP(FZ166,OFERTA_0,2,FALSE),GA166),1,0),0)</f>
        <v>0</v>
      </c>
      <c r="GI166" s="108">
        <f>IFERROR(IF(EXACT(VLOOKUP(FZ166,OFERTA_0,3,FALSE),GB166),1,0),0)</f>
        <v>0</v>
      </c>
      <c r="GJ166" s="108">
        <f>IFERROR(IF(EXACT(VLOOKUP(FZ166,OFERTA_0,4,FALSE),GC166),1,0),0)</f>
        <v>0</v>
      </c>
      <c r="GK166" s="108">
        <f t="shared" si="1785"/>
        <v>0</v>
      </c>
      <c r="GL166" s="108">
        <f t="shared" si="1785"/>
        <v>0</v>
      </c>
      <c r="GM166" s="108">
        <f t="shared" si="1786"/>
        <v>0</v>
      </c>
      <c r="GN166" s="109">
        <f t="shared" si="1787"/>
        <v>0</v>
      </c>
      <c r="GO166" s="110">
        <f t="shared" si="1788"/>
        <v>0</v>
      </c>
      <c r="GR166" s="358"/>
      <c r="GS166" s="358"/>
      <c r="GT166" s="359"/>
      <c r="GU166" s="339"/>
      <c r="GV166" s="360"/>
      <c r="GW166" s="361"/>
      <c r="GX166" s="362"/>
      <c r="GY166" s="338"/>
      <c r="GZ166" s="335">
        <f t="shared" si="1789"/>
        <v>0</v>
      </c>
      <c r="HA166" s="108">
        <f>IFERROR(IF(EXACT(VLOOKUP(GS166,OFERTA_0,2,FALSE),GT166),1,0),0)</f>
        <v>0</v>
      </c>
      <c r="HB166" s="108">
        <f>IFERROR(IF(EXACT(VLOOKUP(GS166,OFERTA_0,3,FALSE),GU166),1,0),0)</f>
        <v>0</v>
      </c>
      <c r="HC166" s="108">
        <f>IFERROR(IF(EXACT(VLOOKUP(GS166,OFERTA_0,4,FALSE),GV166),1,0),0)</f>
        <v>0</v>
      </c>
      <c r="HD166" s="108">
        <f t="shared" si="1790"/>
        <v>0</v>
      </c>
      <c r="HE166" s="108">
        <f t="shared" si="1790"/>
        <v>0</v>
      </c>
      <c r="HF166" s="108">
        <f t="shared" si="1791"/>
        <v>0</v>
      </c>
      <c r="HG166" s="109">
        <f t="shared" si="1792"/>
        <v>0</v>
      </c>
      <c r="HH166" s="110">
        <f t="shared" si="1793"/>
        <v>0</v>
      </c>
      <c r="HK166" s="358"/>
      <c r="HL166" s="358"/>
      <c r="HM166" s="359"/>
      <c r="HN166" s="339"/>
      <c r="HO166" s="360"/>
      <c r="HP166" s="361"/>
      <c r="HQ166" s="362"/>
      <c r="HR166" s="338"/>
      <c r="HS166" s="335">
        <f t="shared" si="1794"/>
        <v>0</v>
      </c>
      <c r="HT166" s="108">
        <f>IFERROR(IF(EXACT(VLOOKUP(HL166,OFERTA_0,2,FALSE),HM166),1,0),0)</f>
        <v>0</v>
      </c>
      <c r="HU166" s="108">
        <f>IFERROR(IF(EXACT(VLOOKUP(HL166,OFERTA_0,3,FALSE),HN166),1,0),0)</f>
        <v>0</v>
      </c>
      <c r="HV166" s="108">
        <f>IFERROR(IF(EXACT(VLOOKUP(HL166,OFERTA_0,4,FALSE),HO166),1,0),0)</f>
        <v>0</v>
      </c>
      <c r="HW166" s="108">
        <f t="shared" si="1795"/>
        <v>0</v>
      </c>
      <c r="HX166" s="108">
        <f t="shared" si="1795"/>
        <v>0</v>
      </c>
      <c r="HY166" s="108">
        <f t="shared" si="1796"/>
        <v>0</v>
      </c>
      <c r="HZ166" s="109">
        <f t="shared" si="1797"/>
        <v>0</v>
      </c>
      <c r="IA166" s="110">
        <f t="shared" si="1798"/>
        <v>0</v>
      </c>
      <c r="ID166" s="358"/>
      <c r="IE166" s="358"/>
      <c r="IF166" s="359"/>
      <c r="IG166" s="339"/>
      <c r="IH166" s="360"/>
      <c r="II166" s="361"/>
      <c r="IJ166" s="362"/>
      <c r="IK166" s="338"/>
      <c r="IL166" s="335">
        <f t="shared" si="1799"/>
        <v>0</v>
      </c>
      <c r="IM166" s="108">
        <f>IFERROR(IF(EXACT(VLOOKUP(IE166,OFERTA_0,2,FALSE),IF166),1,0),0)</f>
        <v>0</v>
      </c>
      <c r="IN166" s="108">
        <f>IFERROR(IF(EXACT(VLOOKUP(IE166,OFERTA_0,3,FALSE),IG166),1,0),0)</f>
        <v>0</v>
      </c>
      <c r="IO166" s="108">
        <f>IFERROR(IF(EXACT(VLOOKUP(IE166,OFERTA_0,4,FALSE),IH166),1,0),0)</f>
        <v>0</v>
      </c>
      <c r="IP166" s="108">
        <f t="shared" si="1800"/>
        <v>0</v>
      </c>
      <c r="IQ166" s="108">
        <f t="shared" si="1800"/>
        <v>0</v>
      </c>
      <c r="IR166" s="108">
        <f t="shared" si="1801"/>
        <v>0</v>
      </c>
      <c r="IS166" s="109">
        <f t="shared" si="1802"/>
        <v>0</v>
      </c>
      <c r="IT166" s="110">
        <f t="shared" si="1803"/>
        <v>0</v>
      </c>
      <c r="IV166" s="358"/>
      <c r="IW166" s="358"/>
      <c r="IX166" s="359"/>
      <c r="IY166" s="339"/>
      <c r="IZ166" s="360"/>
      <c r="JA166" s="361"/>
      <c r="JB166" s="362"/>
      <c r="JC166" s="338"/>
      <c r="JD166" s="338"/>
      <c r="JE166" s="335">
        <f t="shared" si="1804"/>
        <v>0</v>
      </c>
      <c r="JF166" s="108">
        <f>IFERROR(IF(EXACT(VLOOKUP(IX166,OFERTA_0,2,FALSE),IY166),1,0),0)</f>
        <v>0</v>
      </c>
      <c r="JG166" s="108">
        <f>IFERROR(IF(EXACT(VLOOKUP(IX166,OFERTA_0,3,FALSE),IZ166),1,0),0)</f>
        <v>0</v>
      </c>
      <c r="JH166" s="108">
        <f>IFERROR(IF(EXACT(VLOOKUP(IX166,OFERTA_0,4,FALSE),JA166),1,0),0)</f>
        <v>0</v>
      </c>
      <c r="JI166" s="108">
        <f t="shared" si="1805"/>
        <v>0</v>
      </c>
      <c r="JJ166" s="108">
        <f t="shared" si="1805"/>
        <v>0</v>
      </c>
      <c r="JK166" s="108">
        <f t="shared" si="1806"/>
        <v>0</v>
      </c>
      <c r="JL166" s="109">
        <f t="shared" si="1807"/>
        <v>0</v>
      </c>
      <c r="JM166" s="110">
        <f t="shared" si="1808"/>
        <v>0</v>
      </c>
    </row>
    <row r="167" spans="2:273" hidden="1" x14ac:dyDescent="0.25">
      <c r="B167" s="358"/>
      <c r="C167" s="358"/>
      <c r="D167" s="359"/>
      <c r="E167" s="339"/>
      <c r="F167" s="439"/>
      <c r="G167" s="361"/>
      <c r="H167" s="361"/>
      <c r="I167" s="361"/>
      <c r="J167" s="362"/>
      <c r="K167" s="338"/>
      <c r="N167" s="358"/>
      <c r="O167" s="358"/>
      <c r="P167" s="359"/>
      <c r="Q167" s="339"/>
      <c r="R167" s="439"/>
      <c r="S167" s="361"/>
      <c r="T167" s="361"/>
      <c r="U167" s="361"/>
      <c r="V167" s="362"/>
      <c r="W167" s="338"/>
      <c r="X167" s="335">
        <f t="shared" si="1744"/>
        <v>0</v>
      </c>
      <c r="Y167" s="335"/>
      <c r="Z167" s="335"/>
      <c r="AA167" s="108">
        <f>IFERROR(IF(EXACT(VLOOKUP(O167,OFERTA_0,2,FALSE),P167),1,0),0)</f>
        <v>0</v>
      </c>
      <c r="AB167" s="108"/>
      <c r="AC167" s="108">
        <f>IFERROR(IF(EXACT(VLOOKUP(O167,OFERTA_0,3,FALSE),Q167),1,0),0)</f>
        <v>0</v>
      </c>
      <c r="AD167" s="108">
        <f>IFERROR(IF(EXACT(VLOOKUP(O167,OFERTA_0,4,FALSE),R167),1,0),0)</f>
        <v>0</v>
      </c>
      <c r="AE167" s="108">
        <f>IFERROR(IF(S167&lt;=0,0,1),0)</f>
        <v>0</v>
      </c>
      <c r="AF167" s="108">
        <f t="shared" si="1745"/>
        <v>0</v>
      </c>
      <c r="AG167" s="108">
        <f t="shared" si="1746"/>
        <v>0</v>
      </c>
      <c r="AH167" s="109">
        <f t="shared" si="1747"/>
        <v>0</v>
      </c>
      <c r="AI167" s="110">
        <f t="shared" si="1748"/>
        <v>0</v>
      </c>
      <c r="AL167" s="358"/>
      <c r="AM167" s="358"/>
      <c r="AN167" s="359"/>
      <c r="AO167" s="339"/>
      <c r="AP167" s="439"/>
      <c r="AQ167" s="361"/>
      <c r="AR167" s="361"/>
      <c r="AS167" s="361"/>
      <c r="AT167" s="362"/>
      <c r="AU167" s="338"/>
      <c r="AV167" s="335">
        <f t="shared" si="1749"/>
        <v>0</v>
      </c>
      <c r="AW167" s="335"/>
      <c r="AX167" s="335"/>
      <c r="AY167" s="335"/>
      <c r="AZ167" s="108">
        <f>IFERROR(IF(EXACT(VLOOKUP(AM167,OFERTA_0,2,FALSE),AN167),1,0),0)</f>
        <v>0</v>
      </c>
      <c r="BA167" s="108">
        <f>IFERROR(IF(EXACT(VLOOKUP(AM167,OFERTA_0,3,FALSE),AO167),1,0),0)</f>
        <v>0</v>
      </c>
      <c r="BB167" s="108">
        <f>IFERROR(IF(EXACT(VLOOKUP(AM167,OFERTA_0,4,FALSE),AP167),1,0),0)</f>
        <v>0</v>
      </c>
      <c r="BC167" s="108">
        <f>IFERROR(IF(AQ167&lt;=0,0,1),0)</f>
        <v>0</v>
      </c>
      <c r="BD167" s="108">
        <f t="shared" si="1750"/>
        <v>0</v>
      </c>
      <c r="BE167" s="108">
        <f t="shared" si="1751"/>
        <v>0</v>
      </c>
      <c r="BF167" s="109">
        <f t="shared" si="1752"/>
        <v>0</v>
      </c>
      <c r="BG167" s="110">
        <f t="shared" si="1753"/>
        <v>0</v>
      </c>
      <c r="BJ167" s="358"/>
      <c r="BK167" s="358"/>
      <c r="BL167" s="359"/>
      <c r="BM167" s="339"/>
      <c r="BN167" s="439"/>
      <c r="BO167" s="368"/>
      <c r="BP167" s="368"/>
      <c r="BQ167" s="368"/>
      <c r="BR167" s="369"/>
      <c r="BS167" s="338"/>
      <c r="BT167" s="335">
        <f t="shared" si="1754"/>
        <v>0</v>
      </c>
      <c r="BU167" s="335"/>
      <c r="BV167" s="335"/>
      <c r="BW167" s="335"/>
      <c r="BX167" s="108">
        <f>IFERROR(IF(EXACT(VLOOKUP(BK167,OFERTA_0,2,FALSE),BL167),1,0),0)</f>
        <v>0</v>
      </c>
      <c r="BY167" s="108">
        <f>IFERROR(IF(EXACT(VLOOKUP(BK167,OFERTA_0,3,FALSE),BM167),1,0),0)</f>
        <v>0</v>
      </c>
      <c r="BZ167" s="108">
        <f>IFERROR(IF(EXACT(VLOOKUP(BK167,OFERTA_0,4,FALSE),BN167),1,0),0)</f>
        <v>0</v>
      </c>
      <c r="CA167" s="108">
        <f>IFERROR(IF(BO167&lt;=0,0,1),0)</f>
        <v>0</v>
      </c>
      <c r="CB167" s="108">
        <f t="shared" si="1755"/>
        <v>0</v>
      </c>
      <c r="CC167" s="108">
        <f t="shared" si="1756"/>
        <v>0</v>
      </c>
      <c r="CD167" s="109">
        <f t="shared" si="1757"/>
        <v>0</v>
      </c>
      <c r="CE167" s="110">
        <f t="shared" si="1758"/>
        <v>0</v>
      </c>
      <c r="CH167" s="358"/>
      <c r="CI167" s="358"/>
      <c r="CJ167" s="359"/>
      <c r="CK167" s="339"/>
      <c r="CL167" s="360"/>
      <c r="CM167" s="361"/>
      <c r="CN167" s="362"/>
      <c r="CO167" s="338"/>
      <c r="CP167" s="335">
        <f t="shared" si="1759"/>
        <v>0</v>
      </c>
      <c r="CQ167" s="108">
        <f>IFERROR(IF(EXACT(VLOOKUP(CI167,OFERTA_0,2,FALSE),CJ167),1,0),0)</f>
        <v>0</v>
      </c>
      <c r="CR167" s="108">
        <f>IFERROR(IF(EXACT(VLOOKUP(CI167,OFERTA_0,3,FALSE),CK167),1,0),0)</f>
        <v>0</v>
      </c>
      <c r="CS167" s="108">
        <f>IFERROR(IF(EXACT(VLOOKUP(CI167,OFERTA_0,4,FALSE),CL167),1,0),0)</f>
        <v>0</v>
      </c>
      <c r="CT167" s="108">
        <f t="shared" si="1760"/>
        <v>0</v>
      </c>
      <c r="CU167" s="108">
        <f t="shared" si="1760"/>
        <v>0</v>
      </c>
      <c r="CV167" s="108">
        <f t="shared" si="1761"/>
        <v>0</v>
      </c>
      <c r="CW167" s="109">
        <f t="shared" si="1762"/>
        <v>0</v>
      </c>
      <c r="CX167" s="110">
        <f t="shared" si="1763"/>
        <v>0</v>
      </c>
      <c r="DA167" s="358"/>
      <c r="DB167" s="358"/>
      <c r="DC167" s="359"/>
      <c r="DD167" s="339"/>
      <c r="DE167" s="360"/>
      <c r="DF167" s="361"/>
      <c r="DG167" s="362"/>
      <c r="DH167" s="338"/>
      <c r="DI167" s="335">
        <f t="shared" si="1764"/>
        <v>0</v>
      </c>
      <c r="DJ167" s="108">
        <f>IFERROR(IF(EXACT(VLOOKUP(DB167,OFERTA_0,2,FALSE),DC167),1,0),0)</f>
        <v>0</v>
      </c>
      <c r="DK167" s="108">
        <f>IFERROR(IF(EXACT(VLOOKUP(DB167,OFERTA_0,3,FALSE),DD167),1,0),0)</f>
        <v>0</v>
      </c>
      <c r="DL167" s="108">
        <f>IFERROR(IF(EXACT(VLOOKUP(DB167,OFERTA_0,4,FALSE),DE167),1,0),0)</f>
        <v>0</v>
      </c>
      <c r="DM167" s="108">
        <f t="shared" si="1765"/>
        <v>0</v>
      </c>
      <c r="DN167" s="108">
        <f t="shared" si="1765"/>
        <v>0</v>
      </c>
      <c r="DO167" s="108">
        <f t="shared" si="1766"/>
        <v>0</v>
      </c>
      <c r="DP167" s="109">
        <f t="shared" si="1767"/>
        <v>0</v>
      </c>
      <c r="DQ167" s="110">
        <f t="shared" si="1768"/>
        <v>0</v>
      </c>
      <c r="DT167" s="358"/>
      <c r="DU167" s="358"/>
      <c r="DV167" s="359"/>
      <c r="DW167" s="339"/>
      <c r="DX167" s="360"/>
      <c r="DY167" s="361"/>
      <c r="DZ167" s="362"/>
      <c r="EA167" s="338"/>
      <c r="EB167" s="335">
        <f t="shared" si="1769"/>
        <v>0</v>
      </c>
      <c r="EC167" s="108">
        <f>IFERROR(IF(EXACT(VLOOKUP(DU167,OFERTA_0,2,FALSE),DV167),1,0),0)</f>
        <v>0</v>
      </c>
      <c r="ED167" s="108">
        <f>IFERROR(IF(EXACT(VLOOKUP(DU167,OFERTA_0,3,FALSE),DW167),1,0),0)</f>
        <v>0</v>
      </c>
      <c r="EE167" s="108">
        <f>IFERROR(IF(EXACT(VLOOKUP(DU167,OFERTA_0,4,FALSE),DX167),1,0),0)</f>
        <v>0</v>
      </c>
      <c r="EF167" s="108">
        <f t="shared" si="1770"/>
        <v>0</v>
      </c>
      <c r="EG167" s="108">
        <f t="shared" si="1770"/>
        <v>0</v>
      </c>
      <c r="EH167" s="108">
        <f t="shared" si="1771"/>
        <v>0</v>
      </c>
      <c r="EI167" s="109">
        <f t="shared" si="1772"/>
        <v>0</v>
      </c>
      <c r="EJ167" s="110">
        <f t="shared" si="1773"/>
        <v>0</v>
      </c>
      <c r="EM167" s="358"/>
      <c r="EN167" s="358"/>
      <c r="EO167" s="359"/>
      <c r="EP167" s="339"/>
      <c r="EQ167" s="360"/>
      <c r="ER167" s="361"/>
      <c r="ES167" s="362"/>
      <c r="ET167" s="338"/>
      <c r="EU167" s="335">
        <f t="shared" si="1774"/>
        <v>0</v>
      </c>
      <c r="EV167" s="108">
        <f>IFERROR(IF(EXACT(VLOOKUP(EN167,OFERTA_0,2,FALSE),EO167),1,0),0)</f>
        <v>0</v>
      </c>
      <c r="EW167" s="108">
        <f>IFERROR(IF(EXACT(VLOOKUP(EN167,OFERTA_0,3,FALSE),EP167),1,0),0)</f>
        <v>0</v>
      </c>
      <c r="EX167" s="108">
        <f>IFERROR(IF(EXACT(VLOOKUP(EN167,OFERTA_0,4,FALSE),EQ167),1,0),0)</f>
        <v>0</v>
      </c>
      <c r="EY167" s="108">
        <f t="shared" si="1775"/>
        <v>0</v>
      </c>
      <c r="EZ167" s="108">
        <f t="shared" si="1775"/>
        <v>0</v>
      </c>
      <c r="FA167" s="108">
        <f t="shared" si="1776"/>
        <v>0</v>
      </c>
      <c r="FB167" s="109">
        <f t="shared" si="1777"/>
        <v>0</v>
      </c>
      <c r="FC167" s="110">
        <f t="shared" si="1778"/>
        <v>0</v>
      </c>
      <c r="FF167" s="358"/>
      <c r="FG167" s="358"/>
      <c r="FH167" s="359"/>
      <c r="FI167" s="339"/>
      <c r="FJ167" s="360"/>
      <c r="FK167" s="361"/>
      <c r="FL167" s="362"/>
      <c r="FM167" s="338"/>
      <c r="FN167" s="335">
        <f t="shared" si="1779"/>
        <v>0</v>
      </c>
      <c r="FO167" s="108">
        <f>IFERROR(IF(EXACT(VLOOKUP(FG167,OFERTA_0,2,FALSE),FH167),1,0),0)</f>
        <v>0</v>
      </c>
      <c r="FP167" s="108">
        <f>IFERROR(IF(EXACT(VLOOKUP(FG167,OFERTA_0,3,FALSE),FI167),1,0),0)</f>
        <v>0</v>
      </c>
      <c r="FQ167" s="108">
        <f>IFERROR(IF(EXACT(VLOOKUP(FG167,OFERTA_0,4,FALSE),FJ167),1,0),0)</f>
        <v>0</v>
      </c>
      <c r="FR167" s="108">
        <f t="shared" si="1780"/>
        <v>0</v>
      </c>
      <c r="FS167" s="108">
        <f t="shared" si="1780"/>
        <v>0</v>
      </c>
      <c r="FT167" s="108">
        <f t="shared" si="1781"/>
        <v>0</v>
      </c>
      <c r="FU167" s="109">
        <f t="shared" si="1782"/>
        <v>0</v>
      </c>
      <c r="FV167" s="110">
        <f t="shared" si="1783"/>
        <v>0</v>
      </c>
      <c r="FY167" s="358"/>
      <c r="FZ167" s="358"/>
      <c r="GA167" s="359"/>
      <c r="GB167" s="339"/>
      <c r="GC167" s="360"/>
      <c r="GD167" s="361"/>
      <c r="GE167" s="362"/>
      <c r="GF167" s="338"/>
      <c r="GG167" s="335">
        <f t="shared" si="1784"/>
        <v>0</v>
      </c>
      <c r="GH167" s="108">
        <f>IFERROR(IF(EXACT(VLOOKUP(FZ167,OFERTA_0,2,FALSE),GA167),1,0),0)</f>
        <v>0</v>
      </c>
      <c r="GI167" s="108">
        <f>IFERROR(IF(EXACT(VLOOKUP(FZ167,OFERTA_0,3,FALSE),GB167),1,0),0)</f>
        <v>0</v>
      </c>
      <c r="GJ167" s="108">
        <f>IFERROR(IF(EXACT(VLOOKUP(FZ167,OFERTA_0,4,FALSE),GC167),1,0),0)</f>
        <v>0</v>
      </c>
      <c r="GK167" s="108">
        <f t="shared" si="1785"/>
        <v>0</v>
      </c>
      <c r="GL167" s="108">
        <f t="shared" si="1785"/>
        <v>0</v>
      </c>
      <c r="GM167" s="108">
        <f t="shared" si="1786"/>
        <v>0</v>
      </c>
      <c r="GN167" s="109">
        <f t="shared" si="1787"/>
        <v>0</v>
      </c>
      <c r="GO167" s="110">
        <f t="shared" si="1788"/>
        <v>0</v>
      </c>
      <c r="GR167" s="358"/>
      <c r="GS167" s="358"/>
      <c r="GT167" s="359"/>
      <c r="GU167" s="339"/>
      <c r="GV167" s="360"/>
      <c r="GW167" s="361"/>
      <c r="GX167" s="362"/>
      <c r="GY167" s="338"/>
      <c r="GZ167" s="335">
        <f t="shared" si="1789"/>
        <v>0</v>
      </c>
      <c r="HA167" s="108">
        <f>IFERROR(IF(EXACT(VLOOKUP(GS167,OFERTA_0,2,FALSE),GT167),1,0),0)</f>
        <v>0</v>
      </c>
      <c r="HB167" s="108">
        <f>IFERROR(IF(EXACT(VLOOKUP(GS167,OFERTA_0,3,FALSE),GU167),1,0),0)</f>
        <v>0</v>
      </c>
      <c r="HC167" s="108">
        <f>IFERROR(IF(EXACT(VLOOKUP(GS167,OFERTA_0,4,FALSE),GV167),1,0),0)</f>
        <v>0</v>
      </c>
      <c r="HD167" s="108">
        <f t="shared" si="1790"/>
        <v>0</v>
      </c>
      <c r="HE167" s="108">
        <f t="shared" si="1790"/>
        <v>0</v>
      </c>
      <c r="HF167" s="108">
        <f t="shared" si="1791"/>
        <v>0</v>
      </c>
      <c r="HG167" s="109">
        <f t="shared" si="1792"/>
        <v>0</v>
      </c>
      <c r="HH167" s="110">
        <f t="shared" si="1793"/>
        <v>0</v>
      </c>
      <c r="HK167" s="358"/>
      <c r="HL167" s="358"/>
      <c r="HM167" s="359"/>
      <c r="HN167" s="339"/>
      <c r="HO167" s="360"/>
      <c r="HP167" s="361"/>
      <c r="HQ167" s="362"/>
      <c r="HR167" s="338"/>
      <c r="HS167" s="335">
        <f t="shared" si="1794"/>
        <v>0</v>
      </c>
      <c r="HT167" s="108">
        <f>IFERROR(IF(EXACT(VLOOKUP(HL167,OFERTA_0,2,FALSE),HM167),1,0),0)</f>
        <v>0</v>
      </c>
      <c r="HU167" s="108">
        <f>IFERROR(IF(EXACT(VLOOKUP(HL167,OFERTA_0,3,FALSE),HN167),1,0),0)</f>
        <v>0</v>
      </c>
      <c r="HV167" s="108">
        <f>IFERROR(IF(EXACT(VLOOKUP(HL167,OFERTA_0,4,FALSE),HO167),1,0),0)</f>
        <v>0</v>
      </c>
      <c r="HW167" s="108">
        <f t="shared" si="1795"/>
        <v>0</v>
      </c>
      <c r="HX167" s="108">
        <f t="shared" si="1795"/>
        <v>0</v>
      </c>
      <c r="HY167" s="108">
        <f t="shared" si="1796"/>
        <v>0</v>
      </c>
      <c r="HZ167" s="109">
        <f t="shared" si="1797"/>
        <v>0</v>
      </c>
      <c r="IA167" s="110">
        <f t="shared" si="1798"/>
        <v>0</v>
      </c>
      <c r="ID167" s="358"/>
      <c r="IE167" s="358"/>
      <c r="IF167" s="359"/>
      <c r="IG167" s="339"/>
      <c r="IH167" s="360"/>
      <c r="II167" s="361"/>
      <c r="IJ167" s="362"/>
      <c r="IK167" s="338"/>
      <c r="IL167" s="335">
        <f t="shared" si="1799"/>
        <v>0</v>
      </c>
      <c r="IM167" s="108">
        <f>IFERROR(IF(EXACT(VLOOKUP(IE167,OFERTA_0,2,FALSE),IF167),1,0),0)</f>
        <v>0</v>
      </c>
      <c r="IN167" s="108">
        <f>IFERROR(IF(EXACT(VLOOKUP(IE167,OFERTA_0,3,FALSE),IG167),1,0),0)</f>
        <v>0</v>
      </c>
      <c r="IO167" s="108">
        <f>IFERROR(IF(EXACT(VLOOKUP(IE167,OFERTA_0,4,FALSE),IH167),1,0),0)</f>
        <v>0</v>
      </c>
      <c r="IP167" s="108">
        <f t="shared" si="1800"/>
        <v>0</v>
      </c>
      <c r="IQ167" s="108">
        <f t="shared" si="1800"/>
        <v>0</v>
      </c>
      <c r="IR167" s="108">
        <f t="shared" si="1801"/>
        <v>0</v>
      </c>
      <c r="IS167" s="109">
        <f t="shared" si="1802"/>
        <v>0</v>
      </c>
      <c r="IT167" s="110">
        <f t="shared" si="1803"/>
        <v>0</v>
      </c>
      <c r="IV167" s="358"/>
      <c r="IW167" s="358"/>
      <c r="IX167" s="359"/>
      <c r="IY167" s="339"/>
      <c r="IZ167" s="360"/>
      <c r="JA167" s="361"/>
      <c r="JB167" s="362"/>
      <c r="JC167" s="338"/>
      <c r="JD167" s="338"/>
      <c r="JE167" s="335">
        <f t="shared" si="1804"/>
        <v>0</v>
      </c>
      <c r="JF167" s="108">
        <f>IFERROR(IF(EXACT(VLOOKUP(IX167,OFERTA_0,2,FALSE),IY167),1,0),0)</f>
        <v>0</v>
      </c>
      <c r="JG167" s="108">
        <f>IFERROR(IF(EXACT(VLOOKUP(IX167,OFERTA_0,3,FALSE),IZ167),1,0),0)</f>
        <v>0</v>
      </c>
      <c r="JH167" s="108">
        <f>IFERROR(IF(EXACT(VLOOKUP(IX167,OFERTA_0,4,FALSE),JA167),1,0),0)</f>
        <v>0</v>
      </c>
      <c r="JI167" s="108">
        <f t="shared" si="1805"/>
        <v>0</v>
      </c>
      <c r="JJ167" s="108">
        <f t="shared" si="1805"/>
        <v>0</v>
      </c>
      <c r="JK167" s="108">
        <f t="shared" si="1806"/>
        <v>0</v>
      </c>
      <c r="JL167" s="109">
        <f t="shared" si="1807"/>
        <v>0</v>
      </c>
      <c r="JM167" s="110">
        <f t="shared" si="1808"/>
        <v>0</v>
      </c>
    </row>
    <row r="168" spans="2:273" hidden="1" x14ac:dyDescent="0.25">
      <c r="B168" s="358"/>
      <c r="C168" s="358"/>
      <c r="D168" s="359"/>
      <c r="E168" s="339"/>
      <c r="F168" s="439"/>
      <c r="G168" s="361"/>
      <c r="H168" s="361"/>
      <c r="I168" s="361"/>
      <c r="J168" s="362"/>
      <c r="K168" s="338"/>
      <c r="N168" s="358"/>
      <c r="O168" s="358"/>
      <c r="P168" s="359"/>
      <c r="Q168" s="339"/>
      <c r="R168" s="439"/>
      <c r="S168" s="361"/>
      <c r="T168" s="361"/>
      <c r="U168" s="361"/>
      <c r="V168" s="362"/>
      <c r="W168" s="338"/>
      <c r="X168" s="335">
        <f t="shared" si="1744"/>
        <v>0</v>
      </c>
      <c r="Y168" s="335"/>
      <c r="Z168" s="335"/>
      <c r="AA168" s="108">
        <f>IFERROR(IF(EXACT(VLOOKUP(O168,OFERTA_0,2,FALSE),P168),1,0),0)</f>
        <v>0</v>
      </c>
      <c r="AB168" s="108"/>
      <c r="AC168" s="108">
        <f>IFERROR(IF(EXACT(VLOOKUP(O168,OFERTA_0,3,FALSE),Q168),1,0),0)</f>
        <v>0</v>
      </c>
      <c r="AD168" s="108">
        <f>IFERROR(IF(EXACT(VLOOKUP(O168,OFERTA_0,4,FALSE),R168),1,0),0)</f>
        <v>0</v>
      </c>
      <c r="AE168" s="108">
        <f>IFERROR(IF(S168&lt;=0,0,1),0)</f>
        <v>0</v>
      </c>
      <c r="AF168" s="108">
        <f t="shared" si="1745"/>
        <v>0</v>
      </c>
      <c r="AG168" s="108">
        <f t="shared" si="1746"/>
        <v>0</v>
      </c>
      <c r="AH168" s="109">
        <f t="shared" si="1747"/>
        <v>0</v>
      </c>
      <c r="AI168" s="110">
        <f t="shared" si="1748"/>
        <v>0</v>
      </c>
      <c r="AL168" s="358"/>
      <c r="AM168" s="358"/>
      <c r="AN168" s="359"/>
      <c r="AO168" s="339"/>
      <c r="AP168" s="439"/>
      <c r="AQ168" s="361"/>
      <c r="AR168" s="361"/>
      <c r="AS168" s="361"/>
      <c r="AT168" s="362"/>
      <c r="AU168" s="338"/>
      <c r="AV168" s="335">
        <f t="shared" si="1749"/>
        <v>0</v>
      </c>
      <c r="AW168" s="335"/>
      <c r="AX168" s="335"/>
      <c r="AY168" s="335"/>
      <c r="AZ168" s="108">
        <f>IFERROR(IF(EXACT(VLOOKUP(AM168,OFERTA_0,2,FALSE),AN168),1,0),0)</f>
        <v>0</v>
      </c>
      <c r="BA168" s="108">
        <f>IFERROR(IF(EXACT(VLOOKUP(AM168,OFERTA_0,3,FALSE),AO168),1,0),0)</f>
        <v>0</v>
      </c>
      <c r="BB168" s="108">
        <f>IFERROR(IF(EXACT(VLOOKUP(AM168,OFERTA_0,4,FALSE),AP168),1,0),0)</f>
        <v>0</v>
      </c>
      <c r="BC168" s="108">
        <f>IFERROR(IF(AQ168&lt;=0,0,1),0)</f>
        <v>0</v>
      </c>
      <c r="BD168" s="108">
        <f t="shared" si="1750"/>
        <v>0</v>
      </c>
      <c r="BE168" s="108">
        <f t="shared" si="1751"/>
        <v>0</v>
      </c>
      <c r="BF168" s="109">
        <f t="shared" si="1752"/>
        <v>0</v>
      </c>
      <c r="BG168" s="110">
        <f t="shared" si="1753"/>
        <v>0</v>
      </c>
      <c r="BJ168" s="358"/>
      <c r="BK168" s="358"/>
      <c r="BL168" s="359"/>
      <c r="BM168" s="339"/>
      <c r="BN168" s="439"/>
      <c r="BO168" s="368"/>
      <c r="BP168" s="368"/>
      <c r="BQ168" s="368"/>
      <c r="BR168" s="369"/>
      <c r="BS168" s="338"/>
      <c r="BT168" s="335">
        <f t="shared" si="1754"/>
        <v>0</v>
      </c>
      <c r="BU168" s="335"/>
      <c r="BV168" s="335"/>
      <c r="BW168" s="335"/>
      <c r="BX168" s="108">
        <f>IFERROR(IF(EXACT(VLOOKUP(BK168,OFERTA_0,2,FALSE),BL168),1,0),0)</f>
        <v>0</v>
      </c>
      <c r="BY168" s="108">
        <f>IFERROR(IF(EXACT(VLOOKUP(BK168,OFERTA_0,3,FALSE),BM168),1,0),0)</f>
        <v>0</v>
      </c>
      <c r="BZ168" s="108">
        <f>IFERROR(IF(EXACT(VLOOKUP(BK168,OFERTA_0,4,FALSE),BN168),1,0),0)</f>
        <v>0</v>
      </c>
      <c r="CA168" s="108">
        <f>IFERROR(IF(BO168&lt;=0,0,1),0)</f>
        <v>0</v>
      </c>
      <c r="CB168" s="108">
        <f t="shared" si="1755"/>
        <v>0</v>
      </c>
      <c r="CC168" s="108">
        <f t="shared" si="1756"/>
        <v>0</v>
      </c>
      <c r="CD168" s="109">
        <f t="shared" si="1757"/>
        <v>0</v>
      </c>
      <c r="CE168" s="110">
        <f t="shared" si="1758"/>
        <v>0</v>
      </c>
      <c r="CH168" s="358"/>
      <c r="CI168" s="358"/>
      <c r="CJ168" s="359"/>
      <c r="CK168" s="339"/>
      <c r="CL168" s="360"/>
      <c r="CM168" s="361"/>
      <c r="CN168" s="362"/>
      <c r="CO168" s="338"/>
      <c r="CP168" s="335">
        <f t="shared" si="1759"/>
        <v>0</v>
      </c>
      <c r="CQ168" s="108">
        <f>IFERROR(IF(EXACT(VLOOKUP(CI168,OFERTA_0,2,FALSE),CJ168),1,0),0)</f>
        <v>0</v>
      </c>
      <c r="CR168" s="108">
        <f>IFERROR(IF(EXACT(VLOOKUP(CI168,OFERTA_0,3,FALSE),CK168),1,0),0)</f>
        <v>0</v>
      </c>
      <c r="CS168" s="108">
        <f>IFERROR(IF(EXACT(VLOOKUP(CI168,OFERTA_0,4,FALSE),CL168),1,0),0)</f>
        <v>0</v>
      </c>
      <c r="CT168" s="108">
        <f t="shared" si="1760"/>
        <v>0</v>
      </c>
      <c r="CU168" s="108">
        <f t="shared" si="1760"/>
        <v>0</v>
      </c>
      <c r="CV168" s="108">
        <f t="shared" si="1761"/>
        <v>0</v>
      </c>
      <c r="CW168" s="109">
        <f t="shared" si="1762"/>
        <v>0</v>
      </c>
      <c r="CX168" s="110">
        <f t="shared" si="1763"/>
        <v>0</v>
      </c>
      <c r="DA168" s="358"/>
      <c r="DB168" s="358"/>
      <c r="DC168" s="359"/>
      <c r="DD168" s="339"/>
      <c r="DE168" s="360"/>
      <c r="DF168" s="361"/>
      <c r="DG168" s="362"/>
      <c r="DH168" s="338"/>
      <c r="DI168" s="335">
        <f t="shared" si="1764"/>
        <v>0</v>
      </c>
      <c r="DJ168" s="108">
        <f>IFERROR(IF(EXACT(VLOOKUP(DB168,OFERTA_0,2,FALSE),DC168),1,0),0)</f>
        <v>0</v>
      </c>
      <c r="DK168" s="108">
        <f>IFERROR(IF(EXACT(VLOOKUP(DB168,OFERTA_0,3,FALSE),DD168),1,0),0)</f>
        <v>0</v>
      </c>
      <c r="DL168" s="108">
        <f>IFERROR(IF(EXACT(VLOOKUP(DB168,OFERTA_0,4,FALSE),DE168),1,0),0)</f>
        <v>0</v>
      </c>
      <c r="DM168" s="108">
        <f t="shared" si="1765"/>
        <v>0</v>
      </c>
      <c r="DN168" s="108">
        <f t="shared" si="1765"/>
        <v>0</v>
      </c>
      <c r="DO168" s="108">
        <f t="shared" si="1766"/>
        <v>0</v>
      </c>
      <c r="DP168" s="109">
        <f t="shared" si="1767"/>
        <v>0</v>
      </c>
      <c r="DQ168" s="110">
        <f t="shared" si="1768"/>
        <v>0</v>
      </c>
      <c r="DT168" s="358"/>
      <c r="DU168" s="358"/>
      <c r="DV168" s="359"/>
      <c r="DW168" s="339"/>
      <c r="DX168" s="360"/>
      <c r="DY168" s="361"/>
      <c r="DZ168" s="362"/>
      <c r="EA168" s="338"/>
      <c r="EB168" s="335">
        <f t="shared" si="1769"/>
        <v>0</v>
      </c>
      <c r="EC168" s="108">
        <f>IFERROR(IF(EXACT(VLOOKUP(DU168,OFERTA_0,2,FALSE),DV168),1,0),0)</f>
        <v>0</v>
      </c>
      <c r="ED168" s="108">
        <f>IFERROR(IF(EXACT(VLOOKUP(DU168,OFERTA_0,3,FALSE),DW168),1,0),0)</f>
        <v>0</v>
      </c>
      <c r="EE168" s="108">
        <f>IFERROR(IF(EXACT(VLOOKUP(DU168,OFERTA_0,4,FALSE),DX168),1,0),0)</f>
        <v>0</v>
      </c>
      <c r="EF168" s="108">
        <f t="shared" si="1770"/>
        <v>0</v>
      </c>
      <c r="EG168" s="108">
        <f t="shared" si="1770"/>
        <v>0</v>
      </c>
      <c r="EH168" s="108">
        <f t="shared" si="1771"/>
        <v>0</v>
      </c>
      <c r="EI168" s="109">
        <f t="shared" si="1772"/>
        <v>0</v>
      </c>
      <c r="EJ168" s="110">
        <f t="shared" si="1773"/>
        <v>0</v>
      </c>
      <c r="EM168" s="358"/>
      <c r="EN168" s="358"/>
      <c r="EO168" s="359"/>
      <c r="EP168" s="339"/>
      <c r="EQ168" s="360"/>
      <c r="ER168" s="361"/>
      <c r="ES168" s="362"/>
      <c r="ET168" s="338"/>
      <c r="EU168" s="335">
        <f t="shared" si="1774"/>
        <v>0</v>
      </c>
      <c r="EV168" s="108">
        <f>IFERROR(IF(EXACT(VLOOKUP(EN168,OFERTA_0,2,FALSE),EO168),1,0),0)</f>
        <v>0</v>
      </c>
      <c r="EW168" s="108">
        <f>IFERROR(IF(EXACT(VLOOKUP(EN168,OFERTA_0,3,FALSE),EP168),1,0),0)</f>
        <v>0</v>
      </c>
      <c r="EX168" s="108">
        <f>IFERROR(IF(EXACT(VLOOKUP(EN168,OFERTA_0,4,FALSE),EQ168),1,0),0)</f>
        <v>0</v>
      </c>
      <c r="EY168" s="108">
        <f t="shared" si="1775"/>
        <v>0</v>
      </c>
      <c r="EZ168" s="108">
        <f t="shared" si="1775"/>
        <v>0</v>
      </c>
      <c r="FA168" s="108">
        <f t="shared" si="1776"/>
        <v>0</v>
      </c>
      <c r="FB168" s="109">
        <f t="shared" si="1777"/>
        <v>0</v>
      </c>
      <c r="FC168" s="110">
        <f t="shared" si="1778"/>
        <v>0</v>
      </c>
      <c r="FF168" s="358"/>
      <c r="FG168" s="358"/>
      <c r="FH168" s="359"/>
      <c r="FI168" s="339"/>
      <c r="FJ168" s="360"/>
      <c r="FK168" s="361"/>
      <c r="FL168" s="362"/>
      <c r="FM168" s="338"/>
      <c r="FN168" s="335">
        <f t="shared" si="1779"/>
        <v>0</v>
      </c>
      <c r="FO168" s="108">
        <f>IFERROR(IF(EXACT(VLOOKUP(FG168,OFERTA_0,2,FALSE),FH168),1,0),0)</f>
        <v>0</v>
      </c>
      <c r="FP168" s="108">
        <f>IFERROR(IF(EXACT(VLOOKUP(FG168,OFERTA_0,3,FALSE),FI168),1,0),0)</f>
        <v>0</v>
      </c>
      <c r="FQ168" s="108">
        <f>IFERROR(IF(EXACT(VLOOKUP(FG168,OFERTA_0,4,FALSE),FJ168),1,0),0)</f>
        <v>0</v>
      </c>
      <c r="FR168" s="108">
        <f t="shared" si="1780"/>
        <v>0</v>
      </c>
      <c r="FS168" s="108">
        <f t="shared" si="1780"/>
        <v>0</v>
      </c>
      <c r="FT168" s="108">
        <f t="shared" si="1781"/>
        <v>0</v>
      </c>
      <c r="FU168" s="109">
        <f t="shared" si="1782"/>
        <v>0</v>
      </c>
      <c r="FV168" s="110">
        <f t="shared" si="1783"/>
        <v>0</v>
      </c>
      <c r="FY168" s="358"/>
      <c r="FZ168" s="358"/>
      <c r="GA168" s="359"/>
      <c r="GB168" s="339"/>
      <c r="GC168" s="360"/>
      <c r="GD168" s="361"/>
      <c r="GE168" s="362"/>
      <c r="GF168" s="338"/>
      <c r="GG168" s="335">
        <f t="shared" si="1784"/>
        <v>0</v>
      </c>
      <c r="GH168" s="108">
        <f>IFERROR(IF(EXACT(VLOOKUP(FZ168,OFERTA_0,2,FALSE),GA168),1,0),0)</f>
        <v>0</v>
      </c>
      <c r="GI168" s="108">
        <f>IFERROR(IF(EXACT(VLOOKUP(FZ168,OFERTA_0,3,FALSE),GB168),1,0),0)</f>
        <v>0</v>
      </c>
      <c r="GJ168" s="108">
        <f>IFERROR(IF(EXACT(VLOOKUP(FZ168,OFERTA_0,4,FALSE),GC168),1,0),0)</f>
        <v>0</v>
      </c>
      <c r="GK168" s="108">
        <f t="shared" si="1785"/>
        <v>0</v>
      </c>
      <c r="GL168" s="108">
        <f t="shared" si="1785"/>
        <v>0</v>
      </c>
      <c r="GM168" s="108">
        <f t="shared" si="1786"/>
        <v>0</v>
      </c>
      <c r="GN168" s="109">
        <f t="shared" si="1787"/>
        <v>0</v>
      </c>
      <c r="GO168" s="110">
        <f t="shared" si="1788"/>
        <v>0</v>
      </c>
      <c r="GR168" s="358"/>
      <c r="GS168" s="358"/>
      <c r="GT168" s="359"/>
      <c r="GU168" s="339"/>
      <c r="GV168" s="360"/>
      <c r="GW168" s="361"/>
      <c r="GX168" s="362"/>
      <c r="GY168" s="338"/>
      <c r="GZ168" s="335">
        <f t="shared" si="1789"/>
        <v>0</v>
      </c>
      <c r="HA168" s="108">
        <f>IFERROR(IF(EXACT(VLOOKUP(GS168,OFERTA_0,2,FALSE),GT168),1,0),0)</f>
        <v>0</v>
      </c>
      <c r="HB168" s="108">
        <f>IFERROR(IF(EXACT(VLOOKUP(GS168,OFERTA_0,3,FALSE),GU168),1,0),0)</f>
        <v>0</v>
      </c>
      <c r="HC168" s="108">
        <f>IFERROR(IF(EXACT(VLOOKUP(GS168,OFERTA_0,4,FALSE),GV168),1,0),0)</f>
        <v>0</v>
      </c>
      <c r="HD168" s="108">
        <f t="shared" si="1790"/>
        <v>0</v>
      </c>
      <c r="HE168" s="108">
        <f t="shared" si="1790"/>
        <v>0</v>
      </c>
      <c r="HF168" s="108">
        <f t="shared" si="1791"/>
        <v>0</v>
      </c>
      <c r="HG168" s="109">
        <f t="shared" si="1792"/>
        <v>0</v>
      </c>
      <c r="HH168" s="110">
        <f t="shared" si="1793"/>
        <v>0</v>
      </c>
      <c r="HK168" s="358"/>
      <c r="HL168" s="358"/>
      <c r="HM168" s="359"/>
      <c r="HN168" s="339"/>
      <c r="HO168" s="360"/>
      <c r="HP168" s="361"/>
      <c r="HQ168" s="362"/>
      <c r="HR168" s="338"/>
      <c r="HS168" s="335">
        <f t="shared" si="1794"/>
        <v>0</v>
      </c>
      <c r="HT168" s="108">
        <f>IFERROR(IF(EXACT(VLOOKUP(HL168,OFERTA_0,2,FALSE),HM168),1,0),0)</f>
        <v>0</v>
      </c>
      <c r="HU168" s="108">
        <f>IFERROR(IF(EXACT(VLOOKUP(HL168,OFERTA_0,3,FALSE),HN168),1,0),0)</f>
        <v>0</v>
      </c>
      <c r="HV168" s="108">
        <f>IFERROR(IF(EXACT(VLOOKUP(HL168,OFERTA_0,4,FALSE),HO168),1,0),0)</f>
        <v>0</v>
      </c>
      <c r="HW168" s="108">
        <f t="shared" si="1795"/>
        <v>0</v>
      </c>
      <c r="HX168" s="108">
        <f t="shared" si="1795"/>
        <v>0</v>
      </c>
      <c r="HY168" s="108">
        <f t="shared" si="1796"/>
        <v>0</v>
      </c>
      <c r="HZ168" s="109">
        <f t="shared" si="1797"/>
        <v>0</v>
      </c>
      <c r="IA168" s="110">
        <f t="shared" si="1798"/>
        <v>0</v>
      </c>
      <c r="ID168" s="358"/>
      <c r="IE168" s="358"/>
      <c r="IF168" s="359"/>
      <c r="IG168" s="339"/>
      <c r="IH168" s="360"/>
      <c r="II168" s="361"/>
      <c r="IJ168" s="362"/>
      <c r="IK168" s="338"/>
      <c r="IL168" s="335">
        <f t="shared" si="1799"/>
        <v>0</v>
      </c>
      <c r="IM168" s="108">
        <f>IFERROR(IF(EXACT(VLOOKUP(IE168,OFERTA_0,2,FALSE),IF168),1,0),0)</f>
        <v>0</v>
      </c>
      <c r="IN168" s="108">
        <f>IFERROR(IF(EXACT(VLOOKUP(IE168,OFERTA_0,3,FALSE),IG168),1,0),0)</f>
        <v>0</v>
      </c>
      <c r="IO168" s="108">
        <f>IFERROR(IF(EXACT(VLOOKUP(IE168,OFERTA_0,4,FALSE),IH168),1,0),0)</f>
        <v>0</v>
      </c>
      <c r="IP168" s="108">
        <f t="shared" si="1800"/>
        <v>0</v>
      </c>
      <c r="IQ168" s="108">
        <f t="shared" si="1800"/>
        <v>0</v>
      </c>
      <c r="IR168" s="108">
        <f t="shared" si="1801"/>
        <v>0</v>
      </c>
      <c r="IS168" s="109">
        <f t="shared" si="1802"/>
        <v>0</v>
      </c>
      <c r="IT168" s="110">
        <f t="shared" si="1803"/>
        <v>0</v>
      </c>
      <c r="IV168" s="358"/>
      <c r="IW168" s="358"/>
      <c r="IX168" s="359"/>
      <c r="IY168" s="339"/>
      <c r="IZ168" s="360"/>
      <c r="JA168" s="361"/>
      <c r="JB168" s="362"/>
      <c r="JC168" s="338"/>
      <c r="JD168" s="338"/>
      <c r="JE168" s="335">
        <f t="shared" si="1804"/>
        <v>0</v>
      </c>
      <c r="JF168" s="108">
        <f>IFERROR(IF(EXACT(VLOOKUP(IX168,OFERTA_0,2,FALSE),IY168),1,0),0)</f>
        <v>0</v>
      </c>
      <c r="JG168" s="108">
        <f>IFERROR(IF(EXACT(VLOOKUP(IX168,OFERTA_0,3,FALSE),IZ168),1,0),0)</f>
        <v>0</v>
      </c>
      <c r="JH168" s="108">
        <f>IFERROR(IF(EXACT(VLOOKUP(IX168,OFERTA_0,4,FALSE),JA168),1,0),0)</f>
        <v>0</v>
      </c>
      <c r="JI168" s="108">
        <f t="shared" si="1805"/>
        <v>0</v>
      </c>
      <c r="JJ168" s="108">
        <f t="shared" si="1805"/>
        <v>0</v>
      </c>
      <c r="JK168" s="108">
        <f t="shared" si="1806"/>
        <v>0</v>
      </c>
      <c r="JL168" s="109">
        <f t="shared" si="1807"/>
        <v>0</v>
      </c>
      <c r="JM168" s="110">
        <f t="shared" si="1808"/>
        <v>0</v>
      </c>
    </row>
    <row r="169" spans="2:273" hidden="1" x14ac:dyDescent="0.25">
      <c r="B169" s="358"/>
      <c r="C169" s="358"/>
      <c r="D169" s="359"/>
      <c r="E169" s="339"/>
      <c r="F169" s="439"/>
      <c r="G169" s="361"/>
      <c r="H169" s="361"/>
      <c r="I169" s="361"/>
      <c r="J169" s="362"/>
      <c r="K169" s="338"/>
      <c r="N169" s="358"/>
      <c r="O169" s="358"/>
      <c r="P169" s="359"/>
      <c r="Q169" s="339"/>
      <c r="R169" s="439"/>
      <c r="S169" s="361"/>
      <c r="T169" s="361"/>
      <c r="U169" s="361"/>
      <c r="V169" s="362"/>
      <c r="W169" s="338"/>
      <c r="X169" s="335">
        <f t="shared" si="1744"/>
        <v>0</v>
      </c>
      <c r="Y169" s="335"/>
      <c r="Z169" s="335"/>
      <c r="AA169" s="108">
        <f>IFERROR(IF(EXACT(VLOOKUP(O169,OFERTA_0,2,FALSE),P169),1,0),0)</f>
        <v>0</v>
      </c>
      <c r="AB169" s="108"/>
      <c r="AC169" s="108">
        <f>IFERROR(IF(EXACT(VLOOKUP(O169,OFERTA_0,3,FALSE),Q169),1,0),0)</f>
        <v>0</v>
      </c>
      <c r="AD169" s="108">
        <f>IFERROR(IF(EXACT(VLOOKUP(O169,OFERTA_0,4,FALSE),R169),1,0),0)</f>
        <v>0</v>
      </c>
      <c r="AE169" s="108">
        <f>IFERROR(IF(S169&lt;=0,0,1),0)</f>
        <v>0</v>
      </c>
      <c r="AF169" s="108">
        <f t="shared" si="1745"/>
        <v>0</v>
      </c>
      <c r="AG169" s="108">
        <f t="shared" si="1746"/>
        <v>0</v>
      </c>
      <c r="AH169" s="109">
        <f t="shared" si="1747"/>
        <v>0</v>
      </c>
      <c r="AI169" s="110">
        <f t="shared" si="1748"/>
        <v>0</v>
      </c>
      <c r="AL169" s="358"/>
      <c r="AM169" s="358"/>
      <c r="AN169" s="359"/>
      <c r="AO169" s="339"/>
      <c r="AP169" s="439"/>
      <c r="AQ169" s="361"/>
      <c r="AR169" s="361"/>
      <c r="AS169" s="361"/>
      <c r="AT169" s="362"/>
      <c r="AU169" s="338"/>
      <c r="AV169" s="335">
        <f t="shared" si="1749"/>
        <v>0</v>
      </c>
      <c r="AW169" s="335"/>
      <c r="AX169" s="335"/>
      <c r="AY169" s="335"/>
      <c r="AZ169" s="108">
        <f>IFERROR(IF(EXACT(VLOOKUP(AM169,OFERTA_0,2,FALSE),AN169),1,0),0)</f>
        <v>0</v>
      </c>
      <c r="BA169" s="108">
        <f>IFERROR(IF(EXACT(VLOOKUP(AM169,OFERTA_0,3,FALSE),AO169),1,0),0)</f>
        <v>0</v>
      </c>
      <c r="BB169" s="108">
        <f>IFERROR(IF(EXACT(VLOOKUP(AM169,OFERTA_0,4,FALSE),AP169),1,0),0)</f>
        <v>0</v>
      </c>
      <c r="BC169" s="108">
        <f>IFERROR(IF(AQ169&lt;=0,0,1),0)</f>
        <v>0</v>
      </c>
      <c r="BD169" s="108">
        <f t="shared" si="1750"/>
        <v>0</v>
      </c>
      <c r="BE169" s="108">
        <f t="shared" si="1751"/>
        <v>0</v>
      </c>
      <c r="BF169" s="109">
        <f t="shared" si="1752"/>
        <v>0</v>
      </c>
      <c r="BG169" s="110">
        <f t="shared" si="1753"/>
        <v>0</v>
      </c>
      <c r="BJ169" s="358"/>
      <c r="BK169" s="358"/>
      <c r="BL169" s="359"/>
      <c r="BM169" s="339"/>
      <c r="BN169" s="439"/>
      <c r="BO169" s="368"/>
      <c r="BP169" s="368"/>
      <c r="BQ169" s="368"/>
      <c r="BR169" s="369"/>
      <c r="BS169" s="338"/>
      <c r="BT169" s="335">
        <f t="shared" si="1754"/>
        <v>0</v>
      </c>
      <c r="BU169" s="335"/>
      <c r="BV169" s="335"/>
      <c r="BW169" s="335"/>
      <c r="BX169" s="108">
        <f>IFERROR(IF(EXACT(VLOOKUP(BK169,OFERTA_0,2,FALSE),BL169),1,0),0)</f>
        <v>0</v>
      </c>
      <c r="BY169" s="108">
        <f>IFERROR(IF(EXACT(VLOOKUP(BK169,OFERTA_0,3,FALSE),BM169),1,0),0)</f>
        <v>0</v>
      </c>
      <c r="BZ169" s="108">
        <f>IFERROR(IF(EXACT(VLOOKUP(BK169,OFERTA_0,4,FALSE),BN169),1,0),0)</f>
        <v>0</v>
      </c>
      <c r="CA169" s="108">
        <f>IFERROR(IF(BO169&lt;=0,0,1),0)</f>
        <v>0</v>
      </c>
      <c r="CB169" s="108">
        <f t="shared" si="1755"/>
        <v>0</v>
      </c>
      <c r="CC169" s="108">
        <f t="shared" si="1756"/>
        <v>0</v>
      </c>
      <c r="CD169" s="109">
        <f t="shared" si="1757"/>
        <v>0</v>
      </c>
      <c r="CE169" s="110">
        <f t="shared" si="1758"/>
        <v>0</v>
      </c>
      <c r="CH169" s="358"/>
      <c r="CI169" s="358"/>
      <c r="CJ169" s="359"/>
      <c r="CK169" s="339"/>
      <c r="CL169" s="360"/>
      <c r="CM169" s="361"/>
      <c r="CN169" s="362"/>
      <c r="CO169" s="338"/>
      <c r="CP169" s="335">
        <f t="shared" si="1759"/>
        <v>0</v>
      </c>
      <c r="CQ169" s="108">
        <f>IFERROR(IF(EXACT(VLOOKUP(CI169,OFERTA_0,2,FALSE),CJ169),1,0),0)</f>
        <v>0</v>
      </c>
      <c r="CR169" s="108">
        <f>IFERROR(IF(EXACT(VLOOKUP(CI169,OFERTA_0,3,FALSE),CK169),1,0),0)</f>
        <v>0</v>
      </c>
      <c r="CS169" s="108">
        <f>IFERROR(IF(EXACT(VLOOKUP(CI169,OFERTA_0,4,FALSE),CL169),1,0),0)</f>
        <v>0</v>
      </c>
      <c r="CT169" s="108">
        <f t="shared" si="1760"/>
        <v>0</v>
      </c>
      <c r="CU169" s="108">
        <f t="shared" si="1760"/>
        <v>0</v>
      </c>
      <c r="CV169" s="108">
        <f t="shared" si="1761"/>
        <v>0</v>
      </c>
      <c r="CW169" s="109">
        <f t="shared" si="1762"/>
        <v>0</v>
      </c>
      <c r="CX169" s="110">
        <f t="shared" si="1763"/>
        <v>0</v>
      </c>
      <c r="DA169" s="358"/>
      <c r="DB169" s="358"/>
      <c r="DC169" s="359"/>
      <c r="DD169" s="339"/>
      <c r="DE169" s="360"/>
      <c r="DF169" s="361"/>
      <c r="DG169" s="362"/>
      <c r="DH169" s="338"/>
      <c r="DI169" s="335">
        <f t="shared" si="1764"/>
        <v>0</v>
      </c>
      <c r="DJ169" s="108">
        <f>IFERROR(IF(EXACT(VLOOKUP(DB169,OFERTA_0,2,FALSE),DC169),1,0),0)</f>
        <v>0</v>
      </c>
      <c r="DK169" s="108">
        <f>IFERROR(IF(EXACT(VLOOKUP(DB169,OFERTA_0,3,FALSE),DD169),1,0),0)</f>
        <v>0</v>
      </c>
      <c r="DL169" s="108">
        <f>IFERROR(IF(EXACT(VLOOKUP(DB169,OFERTA_0,4,FALSE),DE169),1,0),0)</f>
        <v>0</v>
      </c>
      <c r="DM169" s="108">
        <f t="shared" si="1765"/>
        <v>0</v>
      </c>
      <c r="DN169" s="108">
        <f t="shared" si="1765"/>
        <v>0</v>
      </c>
      <c r="DO169" s="108">
        <f t="shared" si="1766"/>
        <v>0</v>
      </c>
      <c r="DP169" s="109">
        <f t="shared" si="1767"/>
        <v>0</v>
      </c>
      <c r="DQ169" s="110">
        <f t="shared" si="1768"/>
        <v>0</v>
      </c>
      <c r="DT169" s="358"/>
      <c r="DU169" s="358"/>
      <c r="DV169" s="359"/>
      <c r="DW169" s="339"/>
      <c r="DX169" s="360"/>
      <c r="DY169" s="361"/>
      <c r="DZ169" s="362"/>
      <c r="EA169" s="338"/>
      <c r="EB169" s="335">
        <f t="shared" si="1769"/>
        <v>0</v>
      </c>
      <c r="EC169" s="108">
        <f>IFERROR(IF(EXACT(VLOOKUP(DU169,OFERTA_0,2,FALSE),DV169),1,0),0)</f>
        <v>0</v>
      </c>
      <c r="ED169" s="108">
        <f>IFERROR(IF(EXACT(VLOOKUP(DU169,OFERTA_0,3,FALSE),DW169),1,0),0)</f>
        <v>0</v>
      </c>
      <c r="EE169" s="108">
        <f>IFERROR(IF(EXACT(VLOOKUP(DU169,OFERTA_0,4,FALSE),DX169),1,0),0)</f>
        <v>0</v>
      </c>
      <c r="EF169" s="108">
        <f t="shared" si="1770"/>
        <v>0</v>
      </c>
      <c r="EG169" s="108">
        <f t="shared" si="1770"/>
        <v>0</v>
      </c>
      <c r="EH169" s="108">
        <f t="shared" si="1771"/>
        <v>0</v>
      </c>
      <c r="EI169" s="109">
        <f t="shared" si="1772"/>
        <v>0</v>
      </c>
      <c r="EJ169" s="110">
        <f t="shared" si="1773"/>
        <v>0</v>
      </c>
      <c r="EM169" s="358"/>
      <c r="EN169" s="358"/>
      <c r="EO169" s="359"/>
      <c r="EP169" s="339"/>
      <c r="EQ169" s="360"/>
      <c r="ER169" s="361"/>
      <c r="ES169" s="362"/>
      <c r="ET169" s="338"/>
      <c r="EU169" s="335">
        <f t="shared" si="1774"/>
        <v>0</v>
      </c>
      <c r="EV169" s="108">
        <f>IFERROR(IF(EXACT(VLOOKUP(EN169,OFERTA_0,2,FALSE),EO169),1,0),0)</f>
        <v>0</v>
      </c>
      <c r="EW169" s="108">
        <f>IFERROR(IF(EXACT(VLOOKUP(EN169,OFERTA_0,3,FALSE),EP169),1,0),0)</f>
        <v>0</v>
      </c>
      <c r="EX169" s="108">
        <f>IFERROR(IF(EXACT(VLOOKUP(EN169,OFERTA_0,4,FALSE),EQ169),1,0),0)</f>
        <v>0</v>
      </c>
      <c r="EY169" s="108">
        <f t="shared" si="1775"/>
        <v>0</v>
      </c>
      <c r="EZ169" s="108">
        <f t="shared" si="1775"/>
        <v>0</v>
      </c>
      <c r="FA169" s="108">
        <f t="shared" si="1776"/>
        <v>0</v>
      </c>
      <c r="FB169" s="109">
        <f t="shared" si="1777"/>
        <v>0</v>
      </c>
      <c r="FC169" s="110">
        <f t="shared" si="1778"/>
        <v>0</v>
      </c>
      <c r="FF169" s="358"/>
      <c r="FG169" s="358"/>
      <c r="FH169" s="359"/>
      <c r="FI169" s="339"/>
      <c r="FJ169" s="360"/>
      <c r="FK169" s="361"/>
      <c r="FL169" s="362"/>
      <c r="FM169" s="338"/>
      <c r="FN169" s="335">
        <f t="shared" si="1779"/>
        <v>0</v>
      </c>
      <c r="FO169" s="108">
        <f>IFERROR(IF(EXACT(VLOOKUP(FG169,OFERTA_0,2,FALSE),FH169),1,0),0)</f>
        <v>0</v>
      </c>
      <c r="FP169" s="108">
        <f>IFERROR(IF(EXACT(VLOOKUP(FG169,OFERTA_0,3,FALSE),FI169),1,0),0)</f>
        <v>0</v>
      </c>
      <c r="FQ169" s="108">
        <f>IFERROR(IF(EXACT(VLOOKUP(FG169,OFERTA_0,4,FALSE),FJ169),1,0),0)</f>
        <v>0</v>
      </c>
      <c r="FR169" s="108">
        <f t="shared" si="1780"/>
        <v>0</v>
      </c>
      <c r="FS169" s="108">
        <f t="shared" si="1780"/>
        <v>0</v>
      </c>
      <c r="FT169" s="108">
        <f t="shared" si="1781"/>
        <v>0</v>
      </c>
      <c r="FU169" s="109">
        <f t="shared" si="1782"/>
        <v>0</v>
      </c>
      <c r="FV169" s="110">
        <f t="shared" si="1783"/>
        <v>0</v>
      </c>
      <c r="FY169" s="358"/>
      <c r="FZ169" s="358"/>
      <c r="GA169" s="359"/>
      <c r="GB169" s="339"/>
      <c r="GC169" s="360"/>
      <c r="GD169" s="361"/>
      <c r="GE169" s="362"/>
      <c r="GF169" s="338"/>
      <c r="GG169" s="335">
        <f t="shared" si="1784"/>
        <v>0</v>
      </c>
      <c r="GH169" s="108">
        <f>IFERROR(IF(EXACT(VLOOKUP(FZ169,OFERTA_0,2,FALSE),GA169),1,0),0)</f>
        <v>0</v>
      </c>
      <c r="GI169" s="108">
        <f>IFERROR(IF(EXACT(VLOOKUP(FZ169,OFERTA_0,3,FALSE),GB169),1,0),0)</f>
        <v>0</v>
      </c>
      <c r="GJ169" s="108">
        <f>IFERROR(IF(EXACT(VLOOKUP(FZ169,OFERTA_0,4,FALSE),GC169),1,0),0)</f>
        <v>0</v>
      </c>
      <c r="GK169" s="108">
        <f t="shared" si="1785"/>
        <v>0</v>
      </c>
      <c r="GL169" s="108">
        <f t="shared" si="1785"/>
        <v>0</v>
      </c>
      <c r="GM169" s="108">
        <f t="shared" si="1786"/>
        <v>0</v>
      </c>
      <c r="GN169" s="109">
        <f t="shared" si="1787"/>
        <v>0</v>
      </c>
      <c r="GO169" s="110">
        <f t="shared" si="1788"/>
        <v>0</v>
      </c>
      <c r="GR169" s="358"/>
      <c r="GS169" s="358"/>
      <c r="GT169" s="359"/>
      <c r="GU169" s="339"/>
      <c r="GV169" s="360"/>
      <c r="GW169" s="361"/>
      <c r="GX169" s="362"/>
      <c r="GY169" s="338"/>
      <c r="GZ169" s="335">
        <f t="shared" si="1789"/>
        <v>0</v>
      </c>
      <c r="HA169" s="108">
        <f>IFERROR(IF(EXACT(VLOOKUP(GS169,OFERTA_0,2,FALSE),GT169),1,0),0)</f>
        <v>0</v>
      </c>
      <c r="HB169" s="108">
        <f>IFERROR(IF(EXACT(VLOOKUP(GS169,OFERTA_0,3,FALSE),GU169),1,0),0)</f>
        <v>0</v>
      </c>
      <c r="HC169" s="108">
        <f>IFERROR(IF(EXACT(VLOOKUP(GS169,OFERTA_0,4,FALSE),GV169),1,0),0)</f>
        <v>0</v>
      </c>
      <c r="HD169" s="108">
        <f t="shared" si="1790"/>
        <v>0</v>
      </c>
      <c r="HE169" s="108">
        <f t="shared" si="1790"/>
        <v>0</v>
      </c>
      <c r="HF169" s="108">
        <f t="shared" si="1791"/>
        <v>0</v>
      </c>
      <c r="HG169" s="109">
        <f t="shared" si="1792"/>
        <v>0</v>
      </c>
      <c r="HH169" s="110">
        <f t="shared" si="1793"/>
        <v>0</v>
      </c>
      <c r="HK169" s="358"/>
      <c r="HL169" s="358"/>
      <c r="HM169" s="359"/>
      <c r="HN169" s="339"/>
      <c r="HO169" s="360"/>
      <c r="HP169" s="361"/>
      <c r="HQ169" s="362"/>
      <c r="HR169" s="338"/>
      <c r="HS169" s="335">
        <f t="shared" si="1794"/>
        <v>0</v>
      </c>
      <c r="HT169" s="108">
        <f>IFERROR(IF(EXACT(VLOOKUP(HL169,OFERTA_0,2,FALSE),HM169),1,0),0)</f>
        <v>0</v>
      </c>
      <c r="HU169" s="108">
        <f>IFERROR(IF(EXACT(VLOOKUP(HL169,OFERTA_0,3,FALSE),HN169),1,0),0)</f>
        <v>0</v>
      </c>
      <c r="HV169" s="108">
        <f>IFERROR(IF(EXACT(VLOOKUP(HL169,OFERTA_0,4,FALSE),HO169),1,0),0)</f>
        <v>0</v>
      </c>
      <c r="HW169" s="108">
        <f t="shared" si="1795"/>
        <v>0</v>
      </c>
      <c r="HX169" s="108">
        <f t="shared" si="1795"/>
        <v>0</v>
      </c>
      <c r="HY169" s="108">
        <f t="shared" si="1796"/>
        <v>0</v>
      </c>
      <c r="HZ169" s="109">
        <f t="shared" si="1797"/>
        <v>0</v>
      </c>
      <c r="IA169" s="110">
        <f t="shared" si="1798"/>
        <v>0</v>
      </c>
      <c r="ID169" s="358"/>
      <c r="IE169" s="358"/>
      <c r="IF169" s="359"/>
      <c r="IG169" s="339"/>
      <c r="IH169" s="360"/>
      <c r="II169" s="361"/>
      <c r="IJ169" s="362"/>
      <c r="IK169" s="338"/>
      <c r="IL169" s="335">
        <f t="shared" si="1799"/>
        <v>0</v>
      </c>
      <c r="IM169" s="108">
        <f>IFERROR(IF(EXACT(VLOOKUP(IE169,OFERTA_0,2,FALSE),IF169),1,0),0)</f>
        <v>0</v>
      </c>
      <c r="IN169" s="108">
        <f>IFERROR(IF(EXACT(VLOOKUP(IE169,OFERTA_0,3,FALSE),IG169),1,0),0)</f>
        <v>0</v>
      </c>
      <c r="IO169" s="108">
        <f>IFERROR(IF(EXACT(VLOOKUP(IE169,OFERTA_0,4,FALSE),IH169),1,0),0)</f>
        <v>0</v>
      </c>
      <c r="IP169" s="108">
        <f t="shared" si="1800"/>
        <v>0</v>
      </c>
      <c r="IQ169" s="108">
        <f t="shared" si="1800"/>
        <v>0</v>
      </c>
      <c r="IR169" s="108">
        <f t="shared" si="1801"/>
        <v>0</v>
      </c>
      <c r="IS169" s="109">
        <f t="shared" si="1802"/>
        <v>0</v>
      </c>
      <c r="IT169" s="110">
        <f t="shared" si="1803"/>
        <v>0</v>
      </c>
      <c r="IV169" s="358"/>
      <c r="IW169" s="358"/>
      <c r="IX169" s="359"/>
      <c r="IY169" s="339"/>
      <c r="IZ169" s="360"/>
      <c r="JA169" s="361"/>
      <c r="JB169" s="362"/>
      <c r="JC169" s="338"/>
      <c r="JD169" s="338"/>
      <c r="JE169" s="335">
        <f t="shared" si="1804"/>
        <v>0</v>
      </c>
      <c r="JF169" s="108">
        <f>IFERROR(IF(EXACT(VLOOKUP(IX169,OFERTA_0,2,FALSE),IY169),1,0),0)</f>
        <v>0</v>
      </c>
      <c r="JG169" s="108">
        <f>IFERROR(IF(EXACT(VLOOKUP(IX169,OFERTA_0,3,FALSE),IZ169),1,0),0)</f>
        <v>0</v>
      </c>
      <c r="JH169" s="108">
        <f>IFERROR(IF(EXACT(VLOOKUP(IX169,OFERTA_0,4,FALSE),JA169),1,0),0)</f>
        <v>0</v>
      </c>
      <c r="JI169" s="108">
        <f t="shared" si="1805"/>
        <v>0</v>
      </c>
      <c r="JJ169" s="108">
        <f t="shared" si="1805"/>
        <v>0</v>
      </c>
      <c r="JK169" s="108">
        <f t="shared" si="1806"/>
        <v>0</v>
      </c>
      <c r="JL169" s="109">
        <f t="shared" si="1807"/>
        <v>0</v>
      </c>
      <c r="JM169" s="110">
        <f t="shared" si="1808"/>
        <v>0</v>
      </c>
    </row>
    <row r="170" spans="2:273" ht="16.5" hidden="1" x14ac:dyDescent="0.25">
      <c r="B170" s="340"/>
      <c r="C170" s="340"/>
      <c r="D170" s="348"/>
      <c r="E170" s="349"/>
      <c r="F170" s="441"/>
      <c r="G170" s="351"/>
      <c r="H170" s="351"/>
      <c r="I170" s="351"/>
      <c r="J170" s="352"/>
      <c r="K170" s="353"/>
      <c r="N170" s="340"/>
      <c r="O170" s="340"/>
      <c r="P170" s="348"/>
      <c r="Q170" s="349"/>
      <c r="R170" s="441"/>
      <c r="S170" s="351"/>
      <c r="T170" s="351"/>
      <c r="U170" s="351"/>
      <c r="V170" s="352"/>
      <c r="W170" s="353"/>
      <c r="X170" s="691"/>
      <c r="Y170" s="691"/>
      <c r="Z170" s="691"/>
      <c r="AA170" s="691"/>
      <c r="AB170" s="691"/>
      <c r="AC170" s="691"/>
      <c r="AD170" s="691"/>
      <c r="AE170" s="691"/>
      <c r="AF170" s="691"/>
      <c r="AG170" s="691"/>
      <c r="AH170" s="691"/>
      <c r="AI170" s="692"/>
      <c r="AL170" s="340"/>
      <c r="AM170" s="340"/>
      <c r="AN170" s="348"/>
      <c r="AO170" s="349"/>
      <c r="AP170" s="441"/>
      <c r="AQ170" s="351"/>
      <c r="AR170" s="351"/>
      <c r="AS170" s="351"/>
      <c r="AT170" s="352"/>
      <c r="AU170" s="353"/>
      <c r="AV170" s="691"/>
      <c r="AW170" s="691"/>
      <c r="AX170" s="691"/>
      <c r="AY170" s="691"/>
      <c r="AZ170" s="691"/>
      <c r="BA170" s="691"/>
      <c r="BB170" s="691"/>
      <c r="BC170" s="691"/>
      <c r="BD170" s="691"/>
      <c r="BE170" s="691"/>
      <c r="BF170" s="691"/>
      <c r="BG170" s="692"/>
      <c r="BJ170" s="340"/>
      <c r="BK170" s="340"/>
      <c r="BL170" s="348"/>
      <c r="BM170" s="349"/>
      <c r="BN170" s="441"/>
      <c r="BO170" s="370"/>
      <c r="BP170" s="370"/>
      <c r="BQ170" s="370"/>
      <c r="BR170" s="371"/>
      <c r="BS170" s="353"/>
      <c r="BT170" s="691"/>
      <c r="BU170" s="691"/>
      <c r="BV170" s="691"/>
      <c r="BW170" s="691"/>
      <c r="BX170" s="691"/>
      <c r="BY170" s="691"/>
      <c r="BZ170" s="691"/>
      <c r="CA170" s="691"/>
      <c r="CB170" s="691"/>
      <c r="CC170" s="691"/>
      <c r="CD170" s="691"/>
      <c r="CE170" s="692"/>
      <c r="CH170" s="340"/>
      <c r="CI170" s="340"/>
      <c r="CJ170" s="348"/>
      <c r="CK170" s="349"/>
      <c r="CL170" s="350"/>
      <c r="CM170" s="351"/>
      <c r="CN170" s="352"/>
      <c r="CO170" s="353"/>
      <c r="CP170" s="691"/>
      <c r="CQ170" s="691"/>
      <c r="CR170" s="691"/>
      <c r="CS170" s="691"/>
      <c r="CT170" s="691"/>
      <c r="CU170" s="691"/>
      <c r="CV170" s="691"/>
      <c r="CW170" s="691"/>
      <c r="CX170" s="692"/>
      <c r="DA170" s="340"/>
      <c r="DB170" s="340"/>
      <c r="DC170" s="348"/>
      <c r="DD170" s="349"/>
      <c r="DE170" s="350"/>
      <c r="DF170" s="351"/>
      <c r="DG170" s="352"/>
      <c r="DH170" s="353"/>
      <c r="DI170" s="691"/>
      <c r="DJ170" s="691"/>
      <c r="DK170" s="691"/>
      <c r="DL170" s="691"/>
      <c r="DM170" s="691"/>
      <c r="DN170" s="691"/>
      <c r="DO170" s="691"/>
      <c r="DP170" s="691"/>
      <c r="DQ170" s="692"/>
      <c r="DT170" s="340"/>
      <c r="DU170" s="340"/>
      <c r="DV170" s="348"/>
      <c r="DW170" s="349"/>
      <c r="DX170" s="350"/>
      <c r="DY170" s="351"/>
      <c r="DZ170" s="352"/>
      <c r="EA170" s="353"/>
      <c r="EB170" s="691"/>
      <c r="EC170" s="691"/>
      <c r="ED170" s="691"/>
      <c r="EE170" s="691"/>
      <c r="EF170" s="691"/>
      <c r="EG170" s="691"/>
      <c r="EH170" s="691"/>
      <c r="EI170" s="691"/>
      <c r="EJ170" s="692"/>
      <c r="EM170" s="340"/>
      <c r="EN170" s="340"/>
      <c r="EO170" s="348"/>
      <c r="EP170" s="349"/>
      <c r="EQ170" s="350"/>
      <c r="ER170" s="351"/>
      <c r="ES170" s="352"/>
      <c r="ET170" s="353"/>
      <c r="EU170" s="691"/>
      <c r="EV170" s="691"/>
      <c r="EW170" s="691"/>
      <c r="EX170" s="691"/>
      <c r="EY170" s="691"/>
      <c r="EZ170" s="691"/>
      <c r="FA170" s="691"/>
      <c r="FB170" s="691"/>
      <c r="FC170" s="692"/>
      <c r="FF170" s="340"/>
      <c r="FG170" s="340"/>
      <c r="FH170" s="348"/>
      <c r="FI170" s="349"/>
      <c r="FJ170" s="350"/>
      <c r="FK170" s="351"/>
      <c r="FL170" s="352"/>
      <c r="FM170" s="353"/>
      <c r="FN170" s="691"/>
      <c r="FO170" s="691"/>
      <c r="FP170" s="691"/>
      <c r="FQ170" s="691"/>
      <c r="FR170" s="691"/>
      <c r="FS170" s="691"/>
      <c r="FT170" s="691"/>
      <c r="FU170" s="691"/>
      <c r="FV170" s="692"/>
      <c r="FY170" s="340"/>
      <c r="FZ170" s="340"/>
      <c r="GA170" s="348"/>
      <c r="GB170" s="349"/>
      <c r="GC170" s="350"/>
      <c r="GD170" s="351"/>
      <c r="GE170" s="352"/>
      <c r="GF170" s="353"/>
      <c r="GG170" s="691"/>
      <c r="GH170" s="691"/>
      <c r="GI170" s="691"/>
      <c r="GJ170" s="691"/>
      <c r="GK170" s="691"/>
      <c r="GL170" s="691"/>
      <c r="GM170" s="691"/>
      <c r="GN170" s="691"/>
      <c r="GO170" s="692"/>
      <c r="GR170" s="340"/>
      <c r="GS170" s="340"/>
      <c r="GT170" s="348"/>
      <c r="GU170" s="349"/>
      <c r="GV170" s="350"/>
      <c r="GW170" s="351"/>
      <c r="GX170" s="352"/>
      <c r="GY170" s="353"/>
      <c r="GZ170" s="691"/>
      <c r="HA170" s="691"/>
      <c r="HB170" s="691"/>
      <c r="HC170" s="691"/>
      <c r="HD170" s="691"/>
      <c r="HE170" s="691"/>
      <c r="HF170" s="691"/>
      <c r="HG170" s="691"/>
      <c r="HH170" s="692"/>
      <c r="HK170" s="340"/>
      <c r="HL170" s="340"/>
      <c r="HM170" s="348"/>
      <c r="HN170" s="349"/>
      <c r="HO170" s="350"/>
      <c r="HP170" s="351"/>
      <c r="HQ170" s="352"/>
      <c r="HR170" s="353"/>
      <c r="HS170" s="691"/>
      <c r="HT170" s="691"/>
      <c r="HU170" s="691"/>
      <c r="HV170" s="691"/>
      <c r="HW170" s="691"/>
      <c r="HX170" s="691"/>
      <c r="HY170" s="691"/>
      <c r="HZ170" s="691"/>
      <c r="IA170" s="692"/>
      <c r="ID170" s="340"/>
      <c r="IE170" s="340"/>
      <c r="IF170" s="348"/>
      <c r="IG170" s="349"/>
      <c r="IH170" s="350"/>
      <c r="II170" s="351"/>
      <c r="IJ170" s="352"/>
      <c r="IK170" s="353"/>
      <c r="IL170" s="691"/>
      <c r="IM170" s="691"/>
      <c r="IN170" s="691"/>
      <c r="IO170" s="691"/>
      <c r="IP170" s="691"/>
      <c r="IQ170" s="691"/>
      <c r="IR170" s="691"/>
      <c r="IS170" s="691"/>
      <c r="IT170" s="692"/>
      <c r="IV170" s="340"/>
      <c r="IW170" s="340"/>
      <c r="IX170" s="348"/>
      <c r="IY170" s="349"/>
      <c r="IZ170" s="350"/>
      <c r="JA170" s="351"/>
      <c r="JB170" s="352"/>
      <c r="JC170" s="353"/>
      <c r="JD170" s="353"/>
      <c r="JE170" s="691"/>
      <c r="JF170" s="691"/>
      <c r="JG170" s="691"/>
      <c r="JH170" s="691"/>
      <c r="JI170" s="691"/>
      <c r="JJ170" s="691"/>
      <c r="JK170" s="691"/>
      <c r="JL170" s="691"/>
      <c r="JM170" s="692"/>
    </row>
    <row r="171" spans="2:273" ht="16.5" hidden="1" x14ac:dyDescent="0.25">
      <c r="B171" s="340"/>
      <c r="C171" s="340"/>
      <c r="D171" s="348"/>
      <c r="E171" s="349"/>
      <c r="F171" s="441"/>
      <c r="G171" s="351"/>
      <c r="H171" s="351"/>
      <c r="I171" s="351"/>
      <c r="J171" s="352"/>
      <c r="K171" s="342"/>
      <c r="N171" s="340"/>
      <c r="O171" s="340"/>
      <c r="P171" s="348"/>
      <c r="Q171" s="349"/>
      <c r="R171" s="441"/>
      <c r="S171" s="351"/>
      <c r="T171" s="351"/>
      <c r="U171" s="351"/>
      <c r="V171" s="352"/>
      <c r="W171" s="342"/>
      <c r="X171" s="691"/>
      <c r="Y171" s="691"/>
      <c r="Z171" s="691"/>
      <c r="AA171" s="691"/>
      <c r="AB171" s="691"/>
      <c r="AC171" s="691"/>
      <c r="AD171" s="691"/>
      <c r="AE171" s="691"/>
      <c r="AF171" s="691"/>
      <c r="AG171" s="691"/>
      <c r="AH171" s="691"/>
      <c r="AI171" s="692"/>
      <c r="AL171" s="340"/>
      <c r="AM171" s="340"/>
      <c r="AN171" s="348"/>
      <c r="AO171" s="349"/>
      <c r="AP171" s="441"/>
      <c r="AQ171" s="351"/>
      <c r="AR171" s="351"/>
      <c r="AS171" s="351"/>
      <c r="AT171" s="352"/>
      <c r="AU171" s="342"/>
      <c r="AV171" s="691"/>
      <c r="AW171" s="691"/>
      <c r="AX171" s="691"/>
      <c r="AY171" s="691"/>
      <c r="AZ171" s="691"/>
      <c r="BA171" s="691"/>
      <c r="BB171" s="691"/>
      <c r="BC171" s="691"/>
      <c r="BD171" s="691"/>
      <c r="BE171" s="691"/>
      <c r="BF171" s="691"/>
      <c r="BG171" s="692"/>
      <c r="BJ171" s="340"/>
      <c r="BK171" s="340"/>
      <c r="BL171" s="348"/>
      <c r="BM171" s="349"/>
      <c r="BN171" s="441"/>
      <c r="BO171" s="370"/>
      <c r="BP171" s="370"/>
      <c r="BQ171" s="370"/>
      <c r="BR171" s="371"/>
      <c r="BS171" s="342"/>
      <c r="BT171" s="691"/>
      <c r="BU171" s="691"/>
      <c r="BV171" s="691"/>
      <c r="BW171" s="691"/>
      <c r="BX171" s="691"/>
      <c r="BY171" s="691"/>
      <c r="BZ171" s="691"/>
      <c r="CA171" s="691"/>
      <c r="CB171" s="691"/>
      <c r="CC171" s="691"/>
      <c r="CD171" s="691"/>
      <c r="CE171" s="692"/>
      <c r="CH171" s="340"/>
      <c r="CI171" s="340"/>
      <c r="CJ171" s="348"/>
      <c r="CK171" s="349"/>
      <c r="CL171" s="350"/>
      <c r="CM171" s="351"/>
      <c r="CN171" s="352"/>
      <c r="CO171" s="342"/>
      <c r="CP171" s="691"/>
      <c r="CQ171" s="691"/>
      <c r="CR171" s="691"/>
      <c r="CS171" s="691"/>
      <c r="CT171" s="691"/>
      <c r="CU171" s="691"/>
      <c r="CV171" s="691"/>
      <c r="CW171" s="691"/>
      <c r="CX171" s="692"/>
      <c r="DA171" s="340"/>
      <c r="DB171" s="340"/>
      <c r="DC171" s="348"/>
      <c r="DD171" s="349"/>
      <c r="DE171" s="350"/>
      <c r="DF171" s="351"/>
      <c r="DG171" s="352"/>
      <c r="DH171" s="342"/>
      <c r="DI171" s="691"/>
      <c r="DJ171" s="691"/>
      <c r="DK171" s="691"/>
      <c r="DL171" s="691"/>
      <c r="DM171" s="691"/>
      <c r="DN171" s="691"/>
      <c r="DO171" s="691"/>
      <c r="DP171" s="691"/>
      <c r="DQ171" s="692"/>
      <c r="DT171" s="340"/>
      <c r="DU171" s="340"/>
      <c r="DV171" s="348"/>
      <c r="DW171" s="349"/>
      <c r="DX171" s="350"/>
      <c r="DY171" s="351"/>
      <c r="DZ171" s="352"/>
      <c r="EA171" s="342"/>
      <c r="EB171" s="691"/>
      <c r="EC171" s="691"/>
      <c r="ED171" s="691"/>
      <c r="EE171" s="691"/>
      <c r="EF171" s="691"/>
      <c r="EG171" s="691"/>
      <c r="EH171" s="691"/>
      <c r="EI171" s="691"/>
      <c r="EJ171" s="692"/>
      <c r="EM171" s="340"/>
      <c r="EN171" s="340"/>
      <c r="EO171" s="348"/>
      <c r="EP171" s="349"/>
      <c r="EQ171" s="350"/>
      <c r="ER171" s="351"/>
      <c r="ES171" s="352"/>
      <c r="ET171" s="342"/>
      <c r="EU171" s="691"/>
      <c r="EV171" s="691"/>
      <c r="EW171" s="691"/>
      <c r="EX171" s="691"/>
      <c r="EY171" s="691"/>
      <c r="EZ171" s="691"/>
      <c r="FA171" s="691"/>
      <c r="FB171" s="691"/>
      <c r="FC171" s="692"/>
      <c r="FF171" s="340"/>
      <c r="FG171" s="340"/>
      <c r="FH171" s="348"/>
      <c r="FI171" s="349"/>
      <c r="FJ171" s="350"/>
      <c r="FK171" s="351"/>
      <c r="FL171" s="352"/>
      <c r="FM171" s="342"/>
      <c r="FN171" s="691"/>
      <c r="FO171" s="691"/>
      <c r="FP171" s="691"/>
      <c r="FQ171" s="691"/>
      <c r="FR171" s="691"/>
      <c r="FS171" s="691"/>
      <c r="FT171" s="691"/>
      <c r="FU171" s="691"/>
      <c r="FV171" s="692"/>
      <c r="FY171" s="340"/>
      <c r="FZ171" s="340"/>
      <c r="GA171" s="348"/>
      <c r="GB171" s="349"/>
      <c r="GC171" s="350"/>
      <c r="GD171" s="351"/>
      <c r="GE171" s="352"/>
      <c r="GF171" s="342"/>
      <c r="GG171" s="691"/>
      <c r="GH171" s="691"/>
      <c r="GI171" s="691"/>
      <c r="GJ171" s="691"/>
      <c r="GK171" s="691"/>
      <c r="GL171" s="691"/>
      <c r="GM171" s="691"/>
      <c r="GN171" s="691"/>
      <c r="GO171" s="692"/>
      <c r="GR171" s="340"/>
      <c r="GS171" s="340"/>
      <c r="GT171" s="348"/>
      <c r="GU171" s="349"/>
      <c r="GV171" s="350"/>
      <c r="GW171" s="351"/>
      <c r="GX171" s="352"/>
      <c r="GY171" s="342"/>
      <c r="GZ171" s="691"/>
      <c r="HA171" s="691"/>
      <c r="HB171" s="691"/>
      <c r="HC171" s="691"/>
      <c r="HD171" s="691"/>
      <c r="HE171" s="691"/>
      <c r="HF171" s="691"/>
      <c r="HG171" s="691"/>
      <c r="HH171" s="692"/>
      <c r="HK171" s="340"/>
      <c r="HL171" s="340"/>
      <c r="HM171" s="348"/>
      <c r="HN171" s="349"/>
      <c r="HO171" s="350"/>
      <c r="HP171" s="351"/>
      <c r="HQ171" s="352"/>
      <c r="HR171" s="342"/>
      <c r="HS171" s="691"/>
      <c r="HT171" s="691"/>
      <c r="HU171" s="691"/>
      <c r="HV171" s="691"/>
      <c r="HW171" s="691"/>
      <c r="HX171" s="691"/>
      <c r="HY171" s="691"/>
      <c r="HZ171" s="691"/>
      <c r="IA171" s="692"/>
      <c r="ID171" s="340"/>
      <c r="IE171" s="340"/>
      <c r="IF171" s="348"/>
      <c r="IG171" s="349"/>
      <c r="IH171" s="350"/>
      <c r="II171" s="351"/>
      <c r="IJ171" s="352"/>
      <c r="IK171" s="342"/>
      <c r="IL171" s="691"/>
      <c r="IM171" s="691"/>
      <c r="IN171" s="691"/>
      <c r="IO171" s="691"/>
      <c r="IP171" s="691"/>
      <c r="IQ171" s="691"/>
      <c r="IR171" s="691"/>
      <c r="IS171" s="691"/>
      <c r="IT171" s="692"/>
      <c r="IV171" s="340"/>
      <c r="IW171" s="340"/>
      <c r="IX171" s="348"/>
      <c r="IY171" s="349"/>
      <c r="IZ171" s="350"/>
      <c r="JA171" s="351"/>
      <c r="JB171" s="352"/>
      <c r="JC171" s="342"/>
      <c r="JD171" s="342"/>
      <c r="JE171" s="691"/>
      <c r="JF171" s="691"/>
      <c r="JG171" s="691"/>
      <c r="JH171" s="691"/>
      <c r="JI171" s="691"/>
      <c r="JJ171" s="691"/>
      <c r="JK171" s="691"/>
      <c r="JL171" s="691"/>
      <c r="JM171" s="692"/>
    </row>
    <row r="172" spans="2:273" hidden="1" x14ac:dyDescent="0.25">
      <c r="B172" s="358"/>
      <c r="C172" s="358"/>
      <c r="D172" s="359"/>
      <c r="E172" s="339"/>
      <c r="F172" s="439"/>
      <c r="G172" s="361"/>
      <c r="H172" s="361"/>
      <c r="I172" s="361"/>
      <c r="J172" s="362"/>
      <c r="K172" s="338"/>
      <c r="N172" s="358"/>
      <c r="O172" s="358"/>
      <c r="P172" s="359"/>
      <c r="Q172" s="339"/>
      <c r="R172" s="439"/>
      <c r="S172" s="361"/>
      <c r="T172" s="361"/>
      <c r="U172" s="361"/>
      <c r="V172" s="362"/>
      <c r="W172" s="338"/>
      <c r="X172" s="335">
        <f t="shared" ref="X172:X175" si="1809">IFERROR(IF(EXACT(VLOOKUP(O172,OFERTA_0,1,FALSE),O172),1,0),0)</f>
        <v>0</v>
      </c>
      <c r="Y172" s="335"/>
      <c r="Z172" s="335"/>
      <c r="AA172" s="108">
        <f>IFERROR(IF(EXACT(VLOOKUP(O172,OFERTA_0,2,FALSE),P172),1,0),0)</f>
        <v>0</v>
      </c>
      <c r="AB172" s="108"/>
      <c r="AC172" s="108">
        <f>IFERROR(IF(EXACT(VLOOKUP(O172,OFERTA_0,3,FALSE),Q172),1,0),0)</f>
        <v>0</v>
      </c>
      <c r="AD172" s="108">
        <f>IFERROR(IF(EXACT(VLOOKUP(O172,OFERTA_0,4,FALSE),R172),1,0),0)</f>
        <v>0</v>
      </c>
      <c r="AE172" s="108">
        <f>IFERROR(IF(S172&lt;=0,0,1),0)</f>
        <v>0</v>
      </c>
      <c r="AF172" s="108">
        <f t="shared" ref="AF172:AF175" si="1810">IFERROR(IF(V172&lt;=0,0,1),0)</f>
        <v>0</v>
      </c>
      <c r="AG172" s="108">
        <f t="shared" ref="AG172:AG175" si="1811">PRODUCT(X172:AF172)</f>
        <v>0</v>
      </c>
      <c r="AH172" s="109">
        <f t="shared" ref="AH172:AH175" si="1812">ROUND(V172,0)</f>
        <v>0</v>
      </c>
      <c r="AI172" s="110">
        <f t="shared" ref="AI172:AI175" si="1813">V172-AH172</f>
        <v>0</v>
      </c>
      <c r="AL172" s="358"/>
      <c r="AM172" s="358"/>
      <c r="AN172" s="359"/>
      <c r="AO172" s="339"/>
      <c r="AP172" s="439"/>
      <c r="AQ172" s="361"/>
      <c r="AR172" s="361"/>
      <c r="AS172" s="361"/>
      <c r="AT172" s="362"/>
      <c r="AU172" s="338"/>
      <c r="AV172" s="335">
        <f t="shared" ref="AV172:AV175" si="1814">IFERROR(IF(EXACT(VLOOKUP(AM172,OFERTA_0,1,FALSE),AM172),1,0),0)</f>
        <v>0</v>
      </c>
      <c r="AW172" s="335"/>
      <c r="AX172" s="335"/>
      <c r="AY172" s="335"/>
      <c r="AZ172" s="108">
        <f>IFERROR(IF(EXACT(VLOOKUP(AM172,OFERTA_0,2,FALSE),AN172),1,0),0)</f>
        <v>0</v>
      </c>
      <c r="BA172" s="108">
        <f>IFERROR(IF(EXACT(VLOOKUP(AM172,OFERTA_0,3,FALSE),AO172),1,0),0)</f>
        <v>0</v>
      </c>
      <c r="BB172" s="108">
        <f>IFERROR(IF(EXACT(VLOOKUP(AM172,OFERTA_0,4,FALSE),AP172),1,0),0)</f>
        <v>0</v>
      </c>
      <c r="BC172" s="108">
        <f>IFERROR(IF(AQ172&lt;=0,0,1),0)</f>
        <v>0</v>
      </c>
      <c r="BD172" s="108">
        <f t="shared" ref="BD172:BD175" si="1815">IFERROR(IF(AT172&lt;=0,0,1),0)</f>
        <v>0</v>
      </c>
      <c r="BE172" s="108">
        <f t="shared" ref="BE172:BE175" si="1816">PRODUCT(AV172:BD172)</f>
        <v>0</v>
      </c>
      <c r="BF172" s="109">
        <f t="shared" ref="BF172:BF175" si="1817">ROUND(AT172,0)</f>
        <v>0</v>
      </c>
      <c r="BG172" s="110">
        <f t="shared" ref="BG172:BG175" si="1818">AT172-BF172</f>
        <v>0</v>
      </c>
      <c r="BJ172" s="358"/>
      <c r="BK172" s="358"/>
      <c r="BL172" s="359"/>
      <c r="BM172" s="339"/>
      <c r="BN172" s="439"/>
      <c r="BO172" s="368"/>
      <c r="BP172" s="368"/>
      <c r="BQ172" s="368"/>
      <c r="BR172" s="369"/>
      <c r="BS172" s="338"/>
      <c r="BT172" s="335">
        <f t="shared" ref="BT172:BT175" si="1819">IFERROR(IF(EXACT(VLOOKUP(BK172,OFERTA_0,1,FALSE),BK172),1,0),0)</f>
        <v>0</v>
      </c>
      <c r="BU172" s="335"/>
      <c r="BV172" s="335"/>
      <c r="BW172" s="335"/>
      <c r="BX172" s="108">
        <f>IFERROR(IF(EXACT(VLOOKUP(BK172,OFERTA_0,2,FALSE),BL172),1,0),0)</f>
        <v>0</v>
      </c>
      <c r="BY172" s="108">
        <f>IFERROR(IF(EXACT(VLOOKUP(BK172,OFERTA_0,3,FALSE),BM172),1,0),0)</f>
        <v>0</v>
      </c>
      <c r="BZ172" s="108">
        <f>IFERROR(IF(EXACT(VLOOKUP(BK172,OFERTA_0,4,FALSE),BN172),1,0),0)</f>
        <v>0</v>
      </c>
      <c r="CA172" s="108">
        <f>IFERROR(IF(BO172&lt;=0,0,1),0)</f>
        <v>0</v>
      </c>
      <c r="CB172" s="108">
        <f t="shared" ref="CB172:CB175" si="1820">IFERROR(IF(BR172&lt;=0,0,1),0)</f>
        <v>0</v>
      </c>
      <c r="CC172" s="108">
        <f t="shared" ref="CC172:CC175" si="1821">PRODUCT(BT172:CB172)</f>
        <v>0</v>
      </c>
      <c r="CD172" s="109">
        <f t="shared" ref="CD172:CD175" si="1822">ROUND(BR172,0)</f>
        <v>0</v>
      </c>
      <c r="CE172" s="110">
        <f t="shared" ref="CE172:CE175" si="1823">BR172-CD172</f>
        <v>0</v>
      </c>
      <c r="CH172" s="358"/>
      <c r="CI172" s="358"/>
      <c r="CJ172" s="359"/>
      <c r="CK172" s="339"/>
      <c r="CL172" s="360"/>
      <c r="CM172" s="361"/>
      <c r="CN172" s="362"/>
      <c r="CO172" s="338"/>
      <c r="CP172" s="335">
        <f t="shared" ref="CP172:CP175" si="1824">IFERROR(IF(EXACT(VLOOKUP(CI172,OFERTA_0,1,FALSE),CI172),1,0),0)</f>
        <v>0</v>
      </c>
      <c r="CQ172" s="108">
        <f>IFERROR(IF(EXACT(VLOOKUP(CI172,OFERTA_0,2,FALSE),CJ172),1,0),0)</f>
        <v>0</v>
      </c>
      <c r="CR172" s="108">
        <f>IFERROR(IF(EXACT(VLOOKUP(CI172,OFERTA_0,3,FALSE),CK172),1,0),0)</f>
        <v>0</v>
      </c>
      <c r="CS172" s="108">
        <f>IFERROR(IF(EXACT(VLOOKUP(CI172,OFERTA_0,4,FALSE),CL172),1,0),0)</f>
        <v>0</v>
      </c>
      <c r="CT172" s="108">
        <f t="shared" ref="CT172:CU175" si="1825">IFERROR(IF(CM172&lt;=0,0,1),0)</f>
        <v>0</v>
      </c>
      <c r="CU172" s="108">
        <f t="shared" si="1825"/>
        <v>0</v>
      </c>
      <c r="CV172" s="108">
        <f t="shared" ref="CV172:CV175" si="1826">PRODUCT(CP172:CU172)</f>
        <v>0</v>
      </c>
      <c r="CW172" s="109">
        <f t="shared" ref="CW172:CW175" si="1827">ROUND(CN172,0)</f>
        <v>0</v>
      </c>
      <c r="CX172" s="110">
        <f t="shared" ref="CX172:CX175" si="1828">CN172-CW172</f>
        <v>0</v>
      </c>
      <c r="DA172" s="358"/>
      <c r="DB172" s="358"/>
      <c r="DC172" s="359"/>
      <c r="DD172" s="339"/>
      <c r="DE172" s="360"/>
      <c r="DF172" s="361"/>
      <c r="DG172" s="362"/>
      <c r="DH172" s="338"/>
      <c r="DI172" s="335">
        <f t="shared" ref="DI172:DI175" si="1829">IFERROR(IF(EXACT(VLOOKUP(DB172,OFERTA_0,1,FALSE),DB172),1,0),0)</f>
        <v>0</v>
      </c>
      <c r="DJ172" s="108">
        <f>IFERROR(IF(EXACT(VLOOKUP(DB172,OFERTA_0,2,FALSE),DC172),1,0),0)</f>
        <v>0</v>
      </c>
      <c r="DK172" s="108">
        <f>IFERROR(IF(EXACT(VLOOKUP(DB172,OFERTA_0,3,FALSE),DD172),1,0),0)</f>
        <v>0</v>
      </c>
      <c r="DL172" s="108">
        <f>IFERROR(IF(EXACT(VLOOKUP(DB172,OFERTA_0,4,FALSE),DE172),1,0),0)</f>
        <v>0</v>
      </c>
      <c r="DM172" s="108">
        <f t="shared" ref="DM172:DN175" si="1830">IFERROR(IF(DF172&lt;=0,0,1),0)</f>
        <v>0</v>
      </c>
      <c r="DN172" s="108">
        <f t="shared" si="1830"/>
        <v>0</v>
      </c>
      <c r="DO172" s="108">
        <f t="shared" ref="DO172:DO175" si="1831">PRODUCT(DI172:DN172)</f>
        <v>0</v>
      </c>
      <c r="DP172" s="109">
        <f t="shared" ref="DP172:DP175" si="1832">ROUND(DG172,0)</f>
        <v>0</v>
      </c>
      <c r="DQ172" s="110">
        <f t="shared" ref="DQ172:DQ175" si="1833">DG172-DP172</f>
        <v>0</v>
      </c>
      <c r="DT172" s="358"/>
      <c r="DU172" s="358"/>
      <c r="DV172" s="359"/>
      <c r="DW172" s="339"/>
      <c r="DX172" s="360"/>
      <c r="DY172" s="361"/>
      <c r="DZ172" s="362"/>
      <c r="EA172" s="338"/>
      <c r="EB172" s="335">
        <f t="shared" ref="EB172:EB175" si="1834">IFERROR(IF(EXACT(VLOOKUP(DU172,OFERTA_0,1,FALSE),DU172),1,0),0)</f>
        <v>0</v>
      </c>
      <c r="EC172" s="108">
        <f>IFERROR(IF(EXACT(VLOOKUP(DU172,OFERTA_0,2,FALSE),DV172),1,0),0)</f>
        <v>0</v>
      </c>
      <c r="ED172" s="108">
        <f>IFERROR(IF(EXACT(VLOOKUP(DU172,OFERTA_0,3,FALSE),DW172),1,0),0)</f>
        <v>0</v>
      </c>
      <c r="EE172" s="108">
        <f>IFERROR(IF(EXACT(VLOOKUP(DU172,OFERTA_0,4,FALSE),DX172),1,0),0)</f>
        <v>0</v>
      </c>
      <c r="EF172" s="108">
        <f t="shared" ref="EF172:EG175" si="1835">IFERROR(IF(DY172&lt;=0,0,1),0)</f>
        <v>0</v>
      </c>
      <c r="EG172" s="108">
        <f t="shared" si="1835"/>
        <v>0</v>
      </c>
      <c r="EH172" s="108">
        <f t="shared" ref="EH172:EH175" si="1836">PRODUCT(EB172:EG172)</f>
        <v>0</v>
      </c>
      <c r="EI172" s="109">
        <f t="shared" ref="EI172:EI175" si="1837">ROUND(DZ172,0)</f>
        <v>0</v>
      </c>
      <c r="EJ172" s="110">
        <f t="shared" ref="EJ172:EJ175" si="1838">DZ172-EI172</f>
        <v>0</v>
      </c>
      <c r="EM172" s="358"/>
      <c r="EN172" s="358"/>
      <c r="EO172" s="359"/>
      <c r="EP172" s="339"/>
      <c r="EQ172" s="360"/>
      <c r="ER172" s="361"/>
      <c r="ES172" s="362"/>
      <c r="ET172" s="338"/>
      <c r="EU172" s="335">
        <f t="shared" ref="EU172:EU175" si="1839">IFERROR(IF(EXACT(VLOOKUP(EN172,OFERTA_0,1,FALSE),EN172),1,0),0)</f>
        <v>0</v>
      </c>
      <c r="EV172" s="108">
        <f>IFERROR(IF(EXACT(VLOOKUP(EN172,OFERTA_0,2,FALSE),EO172),1,0),0)</f>
        <v>0</v>
      </c>
      <c r="EW172" s="108">
        <f>IFERROR(IF(EXACT(VLOOKUP(EN172,OFERTA_0,3,FALSE),EP172),1,0),0)</f>
        <v>0</v>
      </c>
      <c r="EX172" s="108">
        <f>IFERROR(IF(EXACT(VLOOKUP(EN172,OFERTA_0,4,FALSE),EQ172),1,0),0)</f>
        <v>0</v>
      </c>
      <c r="EY172" s="108">
        <f t="shared" ref="EY172:EZ175" si="1840">IFERROR(IF(ER172&lt;=0,0,1),0)</f>
        <v>0</v>
      </c>
      <c r="EZ172" s="108">
        <f t="shared" si="1840"/>
        <v>0</v>
      </c>
      <c r="FA172" s="108">
        <f t="shared" ref="FA172:FA175" si="1841">PRODUCT(EU172:EZ172)</f>
        <v>0</v>
      </c>
      <c r="FB172" s="109">
        <f t="shared" ref="FB172:FB175" si="1842">ROUND(ES172,0)</f>
        <v>0</v>
      </c>
      <c r="FC172" s="110">
        <f t="shared" ref="FC172:FC175" si="1843">ES172-FB172</f>
        <v>0</v>
      </c>
      <c r="FF172" s="358"/>
      <c r="FG172" s="358"/>
      <c r="FH172" s="359"/>
      <c r="FI172" s="339"/>
      <c r="FJ172" s="360"/>
      <c r="FK172" s="361"/>
      <c r="FL172" s="362"/>
      <c r="FM172" s="338"/>
      <c r="FN172" s="335">
        <f t="shared" ref="FN172:FN175" si="1844">IFERROR(IF(EXACT(VLOOKUP(FG172,OFERTA_0,1,FALSE),FG172),1,0),0)</f>
        <v>0</v>
      </c>
      <c r="FO172" s="108">
        <f>IFERROR(IF(EXACT(VLOOKUP(FG172,OFERTA_0,2,FALSE),FH172),1,0),0)</f>
        <v>0</v>
      </c>
      <c r="FP172" s="108">
        <f>IFERROR(IF(EXACT(VLOOKUP(FG172,OFERTA_0,3,FALSE),FI172),1,0),0)</f>
        <v>0</v>
      </c>
      <c r="FQ172" s="108">
        <f>IFERROR(IF(EXACT(VLOOKUP(FG172,OFERTA_0,4,FALSE),FJ172),1,0),0)</f>
        <v>0</v>
      </c>
      <c r="FR172" s="108">
        <f t="shared" ref="FR172:FS175" si="1845">IFERROR(IF(FK172&lt;=0,0,1),0)</f>
        <v>0</v>
      </c>
      <c r="FS172" s="108">
        <f t="shared" si="1845"/>
        <v>0</v>
      </c>
      <c r="FT172" s="108">
        <f t="shared" ref="FT172:FT175" si="1846">PRODUCT(FN172:FS172)</f>
        <v>0</v>
      </c>
      <c r="FU172" s="109">
        <f t="shared" ref="FU172:FU175" si="1847">ROUND(FL172,0)</f>
        <v>0</v>
      </c>
      <c r="FV172" s="110">
        <f t="shared" ref="FV172:FV175" si="1848">FL172-FU172</f>
        <v>0</v>
      </c>
      <c r="FY172" s="358"/>
      <c r="FZ172" s="358"/>
      <c r="GA172" s="359"/>
      <c r="GB172" s="339"/>
      <c r="GC172" s="360"/>
      <c r="GD172" s="361"/>
      <c r="GE172" s="362"/>
      <c r="GF172" s="338"/>
      <c r="GG172" s="335">
        <f t="shared" ref="GG172:GG175" si="1849">IFERROR(IF(EXACT(VLOOKUP(FZ172,OFERTA_0,1,FALSE),FZ172),1,0),0)</f>
        <v>0</v>
      </c>
      <c r="GH172" s="108">
        <f>IFERROR(IF(EXACT(VLOOKUP(FZ172,OFERTA_0,2,FALSE),GA172),1,0),0)</f>
        <v>0</v>
      </c>
      <c r="GI172" s="108">
        <f>IFERROR(IF(EXACT(VLOOKUP(FZ172,OFERTA_0,3,FALSE),GB172),1,0),0)</f>
        <v>0</v>
      </c>
      <c r="GJ172" s="108">
        <f>IFERROR(IF(EXACT(VLOOKUP(FZ172,OFERTA_0,4,FALSE),GC172),1,0),0)</f>
        <v>0</v>
      </c>
      <c r="GK172" s="108">
        <f t="shared" ref="GK172:GL175" si="1850">IFERROR(IF(GD172&lt;=0,0,1),0)</f>
        <v>0</v>
      </c>
      <c r="GL172" s="108">
        <f t="shared" si="1850"/>
        <v>0</v>
      </c>
      <c r="GM172" s="108">
        <f t="shared" ref="GM172:GM175" si="1851">PRODUCT(GG172:GL172)</f>
        <v>0</v>
      </c>
      <c r="GN172" s="109">
        <f t="shared" ref="GN172:GN175" si="1852">ROUND(GE172,0)</f>
        <v>0</v>
      </c>
      <c r="GO172" s="110">
        <f t="shared" ref="GO172:GO175" si="1853">GE172-GN172</f>
        <v>0</v>
      </c>
      <c r="GR172" s="358"/>
      <c r="GS172" s="358"/>
      <c r="GT172" s="359"/>
      <c r="GU172" s="339"/>
      <c r="GV172" s="360"/>
      <c r="GW172" s="361"/>
      <c r="GX172" s="362"/>
      <c r="GY172" s="338"/>
      <c r="GZ172" s="335">
        <f t="shared" ref="GZ172:GZ175" si="1854">IFERROR(IF(EXACT(VLOOKUP(GS172,OFERTA_0,1,FALSE),GS172),1,0),0)</f>
        <v>0</v>
      </c>
      <c r="HA172" s="108">
        <f>IFERROR(IF(EXACT(VLOOKUP(GS172,OFERTA_0,2,FALSE),GT172),1,0),0)</f>
        <v>0</v>
      </c>
      <c r="HB172" s="108">
        <f>IFERROR(IF(EXACT(VLOOKUP(GS172,OFERTA_0,3,FALSE),GU172),1,0),0)</f>
        <v>0</v>
      </c>
      <c r="HC172" s="108">
        <f>IFERROR(IF(EXACT(VLOOKUP(GS172,OFERTA_0,4,FALSE),GV172),1,0),0)</f>
        <v>0</v>
      </c>
      <c r="HD172" s="108">
        <f t="shared" ref="HD172:HE175" si="1855">IFERROR(IF(GW172&lt;=0,0,1),0)</f>
        <v>0</v>
      </c>
      <c r="HE172" s="108">
        <f t="shared" si="1855"/>
        <v>0</v>
      </c>
      <c r="HF172" s="108">
        <f t="shared" ref="HF172:HF175" si="1856">PRODUCT(GZ172:HE172)</f>
        <v>0</v>
      </c>
      <c r="HG172" s="109">
        <f t="shared" ref="HG172:HG175" si="1857">ROUND(GX172,0)</f>
        <v>0</v>
      </c>
      <c r="HH172" s="110">
        <f t="shared" ref="HH172:HH175" si="1858">GX172-HG172</f>
        <v>0</v>
      </c>
      <c r="HK172" s="358"/>
      <c r="HL172" s="358"/>
      <c r="HM172" s="359"/>
      <c r="HN172" s="339"/>
      <c r="HO172" s="360"/>
      <c r="HP172" s="361"/>
      <c r="HQ172" s="362"/>
      <c r="HR172" s="338"/>
      <c r="HS172" s="335">
        <f t="shared" ref="HS172:HS175" si="1859">IFERROR(IF(EXACT(VLOOKUP(HL172,OFERTA_0,1,FALSE),HL172),1,0),0)</f>
        <v>0</v>
      </c>
      <c r="HT172" s="108">
        <f>IFERROR(IF(EXACT(VLOOKUP(HL172,OFERTA_0,2,FALSE),HM172),1,0),0)</f>
        <v>0</v>
      </c>
      <c r="HU172" s="108">
        <f>IFERROR(IF(EXACT(VLOOKUP(HL172,OFERTA_0,3,FALSE),HN172),1,0),0)</f>
        <v>0</v>
      </c>
      <c r="HV172" s="108">
        <f>IFERROR(IF(EXACT(VLOOKUP(HL172,OFERTA_0,4,FALSE),HO172),1,0),0)</f>
        <v>0</v>
      </c>
      <c r="HW172" s="108">
        <f t="shared" ref="HW172:HX175" si="1860">IFERROR(IF(HP172&lt;=0,0,1),0)</f>
        <v>0</v>
      </c>
      <c r="HX172" s="108">
        <f t="shared" si="1860"/>
        <v>0</v>
      </c>
      <c r="HY172" s="108">
        <f t="shared" ref="HY172:HY175" si="1861">PRODUCT(HS172:HX172)</f>
        <v>0</v>
      </c>
      <c r="HZ172" s="109">
        <f t="shared" ref="HZ172:HZ175" si="1862">ROUND(HQ172,0)</f>
        <v>0</v>
      </c>
      <c r="IA172" s="110">
        <f t="shared" ref="IA172:IA175" si="1863">HQ172-HZ172</f>
        <v>0</v>
      </c>
      <c r="ID172" s="358"/>
      <c r="IE172" s="358"/>
      <c r="IF172" s="359"/>
      <c r="IG172" s="339"/>
      <c r="IH172" s="360"/>
      <c r="II172" s="361"/>
      <c r="IJ172" s="362"/>
      <c r="IK172" s="338"/>
      <c r="IL172" s="335">
        <f t="shared" ref="IL172:IL175" si="1864">IFERROR(IF(EXACT(VLOOKUP(IE172,OFERTA_0,1,FALSE),IE172),1,0),0)</f>
        <v>0</v>
      </c>
      <c r="IM172" s="108">
        <f>IFERROR(IF(EXACT(VLOOKUP(IE172,OFERTA_0,2,FALSE),IF172),1,0),0)</f>
        <v>0</v>
      </c>
      <c r="IN172" s="108">
        <f>IFERROR(IF(EXACT(VLOOKUP(IE172,OFERTA_0,3,FALSE),IG172),1,0),0)</f>
        <v>0</v>
      </c>
      <c r="IO172" s="108">
        <f>IFERROR(IF(EXACT(VLOOKUP(IE172,OFERTA_0,4,FALSE),IH172),1,0),0)</f>
        <v>0</v>
      </c>
      <c r="IP172" s="108">
        <f t="shared" ref="IP172:IQ175" si="1865">IFERROR(IF(II172&lt;=0,0,1),0)</f>
        <v>0</v>
      </c>
      <c r="IQ172" s="108">
        <f t="shared" si="1865"/>
        <v>0</v>
      </c>
      <c r="IR172" s="108">
        <f t="shared" ref="IR172:IR175" si="1866">PRODUCT(IL172:IQ172)</f>
        <v>0</v>
      </c>
      <c r="IS172" s="109">
        <f t="shared" ref="IS172:IS175" si="1867">ROUND(IJ172,0)</f>
        <v>0</v>
      </c>
      <c r="IT172" s="110">
        <f t="shared" ref="IT172:IT175" si="1868">IJ172-IS172</f>
        <v>0</v>
      </c>
      <c r="IV172" s="358"/>
      <c r="IW172" s="358"/>
      <c r="IX172" s="359"/>
      <c r="IY172" s="339"/>
      <c r="IZ172" s="360"/>
      <c r="JA172" s="361"/>
      <c r="JB172" s="362"/>
      <c r="JC172" s="338"/>
      <c r="JD172" s="338"/>
      <c r="JE172" s="335">
        <f t="shared" ref="JE172:JE175" si="1869">IFERROR(IF(EXACT(VLOOKUP(IX172,OFERTA_0,1,FALSE),IX172),1,0),0)</f>
        <v>0</v>
      </c>
      <c r="JF172" s="108">
        <f>IFERROR(IF(EXACT(VLOOKUP(IX172,OFERTA_0,2,FALSE),IY172),1,0),0)</f>
        <v>0</v>
      </c>
      <c r="JG172" s="108">
        <f>IFERROR(IF(EXACT(VLOOKUP(IX172,OFERTA_0,3,FALSE),IZ172),1,0),0)</f>
        <v>0</v>
      </c>
      <c r="JH172" s="108">
        <f>IFERROR(IF(EXACT(VLOOKUP(IX172,OFERTA_0,4,FALSE),JA172),1,0),0)</f>
        <v>0</v>
      </c>
      <c r="JI172" s="108">
        <f t="shared" ref="JI172:JJ175" si="1870">IFERROR(IF(JB172&lt;=0,0,1),0)</f>
        <v>0</v>
      </c>
      <c r="JJ172" s="108">
        <f t="shared" si="1870"/>
        <v>0</v>
      </c>
      <c r="JK172" s="108">
        <f t="shared" ref="JK172:JK175" si="1871">PRODUCT(JE172:JJ172)</f>
        <v>0</v>
      </c>
      <c r="JL172" s="109">
        <f t="shared" ref="JL172:JL175" si="1872">ROUND(JC172,0)</f>
        <v>0</v>
      </c>
      <c r="JM172" s="110">
        <f t="shared" ref="JM172:JM175" si="1873">JC172-JL172</f>
        <v>0</v>
      </c>
    </row>
    <row r="173" spans="2:273" hidden="1" x14ac:dyDescent="0.25">
      <c r="B173" s="358"/>
      <c r="C173" s="358"/>
      <c r="D173" s="359"/>
      <c r="E173" s="339"/>
      <c r="F173" s="439"/>
      <c r="G173" s="361"/>
      <c r="H173" s="361"/>
      <c r="I173" s="361"/>
      <c r="J173" s="362"/>
      <c r="K173" s="338"/>
      <c r="N173" s="358"/>
      <c r="O173" s="358"/>
      <c r="P173" s="359"/>
      <c r="Q173" s="339"/>
      <c r="R173" s="439"/>
      <c r="S173" s="361"/>
      <c r="T173" s="361"/>
      <c r="U173" s="361"/>
      <c r="V173" s="362"/>
      <c r="W173" s="338"/>
      <c r="X173" s="335">
        <f t="shared" si="1809"/>
        <v>0</v>
      </c>
      <c r="Y173" s="335"/>
      <c r="Z173" s="335"/>
      <c r="AA173" s="108">
        <f>IFERROR(IF(EXACT(VLOOKUP(O173,OFERTA_0,2,FALSE),P173),1,0),0)</f>
        <v>0</v>
      </c>
      <c r="AB173" s="108"/>
      <c r="AC173" s="108">
        <f>IFERROR(IF(EXACT(VLOOKUP(O173,OFERTA_0,3,FALSE),Q173),1,0),0)</f>
        <v>0</v>
      </c>
      <c r="AD173" s="108">
        <f>IFERROR(IF(EXACT(VLOOKUP(O173,OFERTA_0,4,FALSE),R173),1,0),0)</f>
        <v>0</v>
      </c>
      <c r="AE173" s="108">
        <f>IFERROR(IF(S173&lt;=0,0,1),0)</f>
        <v>0</v>
      </c>
      <c r="AF173" s="108">
        <f t="shared" si="1810"/>
        <v>0</v>
      </c>
      <c r="AG173" s="108">
        <f t="shared" si="1811"/>
        <v>0</v>
      </c>
      <c r="AH173" s="109">
        <f t="shared" si="1812"/>
        <v>0</v>
      </c>
      <c r="AI173" s="110">
        <f t="shared" si="1813"/>
        <v>0</v>
      </c>
      <c r="AL173" s="358"/>
      <c r="AM173" s="358"/>
      <c r="AN173" s="359"/>
      <c r="AO173" s="339"/>
      <c r="AP173" s="439"/>
      <c r="AQ173" s="361"/>
      <c r="AR173" s="361"/>
      <c r="AS173" s="361"/>
      <c r="AT173" s="362"/>
      <c r="AU173" s="338"/>
      <c r="AV173" s="335">
        <f t="shared" si="1814"/>
        <v>0</v>
      </c>
      <c r="AW173" s="335"/>
      <c r="AX173" s="335"/>
      <c r="AY173" s="335"/>
      <c r="AZ173" s="108">
        <f>IFERROR(IF(EXACT(VLOOKUP(AM173,OFERTA_0,2,FALSE),AN173),1,0),0)</f>
        <v>0</v>
      </c>
      <c r="BA173" s="108">
        <f>IFERROR(IF(EXACT(VLOOKUP(AM173,OFERTA_0,3,FALSE),AO173),1,0),0)</f>
        <v>0</v>
      </c>
      <c r="BB173" s="108">
        <f>IFERROR(IF(EXACT(VLOOKUP(AM173,OFERTA_0,4,FALSE),AP173),1,0),0)</f>
        <v>0</v>
      </c>
      <c r="BC173" s="108">
        <f>IFERROR(IF(AQ173&lt;=0,0,1),0)</f>
        <v>0</v>
      </c>
      <c r="BD173" s="108">
        <f t="shared" si="1815"/>
        <v>0</v>
      </c>
      <c r="BE173" s="108">
        <f t="shared" si="1816"/>
        <v>0</v>
      </c>
      <c r="BF173" s="109">
        <f t="shared" si="1817"/>
        <v>0</v>
      </c>
      <c r="BG173" s="110">
        <f t="shared" si="1818"/>
        <v>0</v>
      </c>
      <c r="BJ173" s="358"/>
      <c r="BK173" s="358"/>
      <c r="BL173" s="359"/>
      <c r="BM173" s="339"/>
      <c r="BN173" s="439"/>
      <c r="BO173" s="368"/>
      <c r="BP173" s="368"/>
      <c r="BQ173" s="368"/>
      <c r="BR173" s="369"/>
      <c r="BS173" s="338"/>
      <c r="BT173" s="335">
        <f t="shared" si="1819"/>
        <v>0</v>
      </c>
      <c r="BU173" s="335"/>
      <c r="BV173" s="335"/>
      <c r="BW173" s="335"/>
      <c r="BX173" s="108">
        <f>IFERROR(IF(EXACT(VLOOKUP(BK173,OFERTA_0,2,FALSE),BL173),1,0),0)</f>
        <v>0</v>
      </c>
      <c r="BY173" s="108">
        <f>IFERROR(IF(EXACT(VLOOKUP(BK173,OFERTA_0,3,FALSE),BM173),1,0),0)</f>
        <v>0</v>
      </c>
      <c r="BZ173" s="108">
        <f>IFERROR(IF(EXACT(VLOOKUP(BK173,OFERTA_0,4,FALSE),BN173),1,0),0)</f>
        <v>0</v>
      </c>
      <c r="CA173" s="108">
        <f>IFERROR(IF(BO173&lt;=0,0,1),0)</f>
        <v>0</v>
      </c>
      <c r="CB173" s="108">
        <f t="shared" si="1820"/>
        <v>0</v>
      </c>
      <c r="CC173" s="108">
        <f t="shared" si="1821"/>
        <v>0</v>
      </c>
      <c r="CD173" s="109">
        <f t="shared" si="1822"/>
        <v>0</v>
      </c>
      <c r="CE173" s="110">
        <f t="shared" si="1823"/>
        <v>0</v>
      </c>
      <c r="CH173" s="358"/>
      <c r="CI173" s="358"/>
      <c r="CJ173" s="359"/>
      <c r="CK173" s="339"/>
      <c r="CL173" s="360"/>
      <c r="CM173" s="361"/>
      <c r="CN173" s="362"/>
      <c r="CO173" s="338"/>
      <c r="CP173" s="335">
        <f t="shared" si="1824"/>
        <v>0</v>
      </c>
      <c r="CQ173" s="108">
        <f>IFERROR(IF(EXACT(VLOOKUP(CI173,OFERTA_0,2,FALSE),CJ173),1,0),0)</f>
        <v>0</v>
      </c>
      <c r="CR173" s="108">
        <f>IFERROR(IF(EXACT(VLOOKUP(CI173,OFERTA_0,3,FALSE),CK173),1,0),0)</f>
        <v>0</v>
      </c>
      <c r="CS173" s="108">
        <f>IFERROR(IF(EXACT(VLOOKUP(CI173,OFERTA_0,4,FALSE),CL173),1,0),0)</f>
        <v>0</v>
      </c>
      <c r="CT173" s="108">
        <f t="shared" si="1825"/>
        <v>0</v>
      </c>
      <c r="CU173" s="108">
        <f t="shared" si="1825"/>
        <v>0</v>
      </c>
      <c r="CV173" s="108">
        <f t="shared" si="1826"/>
        <v>0</v>
      </c>
      <c r="CW173" s="109">
        <f t="shared" si="1827"/>
        <v>0</v>
      </c>
      <c r="CX173" s="110">
        <f t="shared" si="1828"/>
        <v>0</v>
      </c>
      <c r="DA173" s="358"/>
      <c r="DB173" s="358"/>
      <c r="DC173" s="359"/>
      <c r="DD173" s="339"/>
      <c r="DE173" s="360"/>
      <c r="DF173" s="361"/>
      <c r="DG173" s="362"/>
      <c r="DH173" s="338"/>
      <c r="DI173" s="335">
        <f t="shared" si="1829"/>
        <v>0</v>
      </c>
      <c r="DJ173" s="108">
        <f>IFERROR(IF(EXACT(VLOOKUP(DB173,OFERTA_0,2,FALSE),DC173),1,0),0)</f>
        <v>0</v>
      </c>
      <c r="DK173" s="108">
        <f>IFERROR(IF(EXACT(VLOOKUP(DB173,OFERTA_0,3,FALSE),DD173),1,0),0)</f>
        <v>0</v>
      </c>
      <c r="DL173" s="108">
        <f>IFERROR(IF(EXACT(VLOOKUP(DB173,OFERTA_0,4,FALSE),DE173),1,0),0)</f>
        <v>0</v>
      </c>
      <c r="DM173" s="108">
        <f t="shared" si="1830"/>
        <v>0</v>
      </c>
      <c r="DN173" s="108">
        <f t="shared" si="1830"/>
        <v>0</v>
      </c>
      <c r="DO173" s="108">
        <f t="shared" si="1831"/>
        <v>0</v>
      </c>
      <c r="DP173" s="109">
        <f t="shared" si="1832"/>
        <v>0</v>
      </c>
      <c r="DQ173" s="110">
        <f t="shared" si="1833"/>
        <v>0</v>
      </c>
      <c r="DT173" s="358"/>
      <c r="DU173" s="358"/>
      <c r="DV173" s="359"/>
      <c r="DW173" s="339"/>
      <c r="DX173" s="360"/>
      <c r="DY173" s="361"/>
      <c r="DZ173" s="362"/>
      <c r="EA173" s="338"/>
      <c r="EB173" s="335">
        <f t="shared" si="1834"/>
        <v>0</v>
      </c>
      <c r="EC173" s="108">
        <f>IFERROR(IF(EXACT(VLOOKUP(DU173,OFERTA_0,2,FALSE),DV173),1,0),0)</f>
        <v>0</v>
      </c>
      <c r="ED173" s="108">
        <f>IFERROR(IF(EXACT(VLOOKUP(DU173,OFERTA_0,3,FALSE),DW173),1,0),0)</f>
        <v>0</v>
      </c>
      <c r="EE173" s="108">
        <f>IFERROR(IF(EXACT(VLOOKUP(DU173,OFERTA_0,4,FALSE),DX173),1,0),0)</f>
        <v>0</v>
      </c>
      <c r="EF173" s="108">
        <f t="shared" si="1835"/>
        <v>0</v>
      </c>
      <c r="EG173" s="108">
        <f t="shared" si="1835"/>
        <v>0</v>
      </c>
      <c r="EH173" s="108">
        <f t="shared" si="1836"/>
        <v>0</v>
      </c>
      <c r="EI173" s="109">
        <f t="shared" si="1837"/>
        <v>0</v>
      </c>
      <c r="EJ173" s="110">
        <f t="shared" si="1838"/>
        <v>0</v>
      </c>
      <c r="EM173" s="358"/>
      <c r="EN173" s="358"/>
      <c r="EO173" s="359"/>
      <c r="EP173" s="339"/>
      <c r="EQ173" s="360"/>
      <c r="ER173" s="361"/>
      <c r="ES173" s="362"/>
      <c r="ET173" s="338"/>
      <c r="EU173" s="335">
        <f t="shared" si="1839"/>
        <v>0</v>
      </c>
      <c r="EV173" s="108">
        <f>IFERROR(IF(EXACT(VLOOKUP(EN173,OFERTA_0,2,FALSE),EO173),1,0),0)</f>
        <v>0</v>
      </c>
      <c r="EW173" s="108">
        <f>IFERROR(IF(EXACT(VLOOKUP(EN173,OFERTA_0,3,FALSE),EP173),1,0),0)</f>
        <v>0</v>
      </c>
      <c r="EX173" s="108">
        <f>IFERROR(IF(EXACT(VLOOKUP(EN173,OFERTA_0,4,FALSE),EQ173),1,0),0)</f>
        <v>0</v>
      </c>
      <c r="EY173" s="108">
        <f t="shared" si="1840"/>
        <v>0</v>
      </c>
      <c r="EZ173" s="108">
        <f t="shared" si="1840"/>
        <v>0</v>
      </c>
      <c r="FA173" s="108">
        <f t="shared" si="1841"/>
        <v>0</v>
      </c>
      <c r="FB173" s="109">
        <f t="shared" si="1842"/>
        <v>0</v>
      </c>
      <c r="FC173" s="110">
        <f t="shared" si="1843"/>
        <v>0</v>
      </c>
      <c r="FF173" s="358"/>
      <c r="FG173" s="358"/>
      <c r="FH173" s="359"/>
      <c r="FI173" s="339"/>
      <c r="FJ173" s="360"/>
      <c r="FK173" s="361"/>
      <c r="FL173" s="362"/>
      <c r="FM173" s="338"/>
      <c r="FN173" s="335">
        <f t="shared" si="1844"/>
        <v>0</v>
      </c>
      <c r="FO173" s="108">
        <f>IFERROR(IF(EXACT(VLOOKUP(FG173,OFERTA_0,2,FALSE),FH173),1,0),0)</f>
        <v>0</v>
      </c>
      <c r="FP173" s="108">
        <f>IFERROR(IF(EXACT(VLOOKUP(FG173,OFERTA_0,3,FALSE),FI173),1,0),0)</f>
        <v>0</v>
      </c>
      <c r="FQ173" s="108">
        <f>IFERROR(IF(EXACT(VLOOKUP(FG173,OFERTA_0,4,FALSE),FJ173),1,0),0)</f>
        <v>0</v>
      </c>
      <c r="FR173" s="108">
        <f t="shared" si="1845"/>
        <v>0</v>
      </c>
      <c r="FS173" s="108">
        <f t="shared" si="1845"/>
        <v>0</v>
      </c>
      <c r="FT173" s="108">
        <f t="shared" si="1846"/>
        <v>0</v>
      </c>
      <c r="FU173" s="109">
        <f t="shared" si="1847"/>
        <v>0</v>
      </c>
      <c r="FV173" s="110">
        <f t="shared" si="1848"/>
        <v>0</v>
      </c>
      <c r="FY173" s="358"/>
      <c r="FZ173" s="358"/>
      <c r="GA173" s="359"/>
      <c r="GB173" s="339"/>
      <c r="GC173" s="360"/>
      <c r="GD173" s="361"/>
      <c r="GE173" s="362"/>
      <c r="GF173" s="338"/>
      <c r="GG173" s="335">
        <f t="shared" si="1849"/>
        <v>0</v>
      </c>
      <c r="GH173" s="108">
        <f>IFERROR(IF(EXACT(VLOOKUP(FZ173,OFERTA_0,2,FALSE),GA173),1,0),0)</f>
        <v>0</v>
      </c>
      <c r="GI173" s="108">
        <f>IFERROR(IF(EXACT(VLOOKUP(FZ173,OFERTA_0,3,FALSE),GB173),1,0),0)</f>
        <v>0</v>
      </c>
      <c r="GJ173" s="108">
        <f>IFERROR(IF(EXACT(VLOOKUP(FZ173,OFERTA_0,4,FALSE),GC173),1,0),0)</f>
        <v>0</v>
      </c>
      <c r="GK173" s="108">
        <f t="shared" si="1850"/>
        <v>0</v>
      </c>
      <c r="GL173" s="108">
        <f t="shared" si="1850"/>
        <v>0</v>
      </c>
      <c r="GM173" s="108">
        <f t="shared" si="1851"/>
        <v>0</v>
      </c>
      <c r="GN173" s="109">
        <f t="shared" si="1852"/>
        <v>0</v>
      </c>
      <c r="GO173" s="110">
        <f t="shared" si="1853"/>
        <v>0</v>
      </c>
      <c r="GR173" s="358"/>
      <c r="GS173" s="358"/>
      <c r="GT173" s="359"/>
      <c r="GU173" s="339"/>
      <c r="GV173" s="360"/>
      <c r="GW173" s="361"/>
      <c r="GX173" s="362"/>
      <c r="GY173" s="338"/>
      <c r="GZ173" s="335">
        <f t="shared" si="1854"/>
        <v>0</v>
      </c>
      <c r="HA173" s="108">
        <f>IFERROR(IF(EXACT(VLOOKUP(GS173,OFERTA_0,2,FALSE),GT173),1,0),0)</f>
        <v>0</v>
      </c>
      <c r="HB173" s="108">
        <f>IFERROR(IF(EXACT(VLOOKUP(GS173,OFERTA_0,3,FALSE),GU173),1,0),0)</f>
        <v>0</v>
      </c>
      <c r="HC173" s="108">
        <f>IFERROR(IF(EXACT(VLOOKUP(GS173,OFERTA_0,4,FALSE),GV173),1,0),0)</f>
        <v>0</v>
      </c>
      <c r="HD173" s="108">
        <f t="shared" si="1855"/>
        <v>0</v>
      </c>
      <c r="HE173" s="108">
        <f t="shared" si="1855"/>
        <v>0</v>
      </c>
      <c r="HF173" s="108">
        <f t="shared" si="1856"/>
        <v>0</v>
      </c>
      <c r="HG173" s="109">
        <f t="shared" si="1857"/>
        <v>0</v>
      </c>
      <c r="HH173" s="110">
        <f t="shared" si="1858"/>
        <v>0</v>
      </c>
      <c r="HK173" s="358"/>
      <c r="HL173" s="358"/>
      <c r="HM173" s="359"/>
      <c r="HN173" s="339"/>
      <c r="HO173" s="360"/>
      <c r="HP173" s="361"/>
      <c r="HQ173" s="362"/>
      <c r="HR173" s="338"/>
      <c r="HS173" s="335">
        <f t="shared" si="1859"/>
        <v>0</v>
      </c>
      <c r="HT173" s="108">
        <f>IFERROR(IF(EXACT(VLOOKUP(HL173,OFERTA_0,2,FALSE),HM173),1,0),0)</f>
        <v>0</v>
      </c>
      <c r="HU173" s="108">
        <f>IFERROR(IF(EXACT(VLOOKUP(HL173,OFERTA_0,3,FALSE),HN173),1,0),0)</f>
        <v>0</v>
      </c>
      <c r="HV173" s="108">
        <f>IFERROR(IF(EXACT(VLOOKUP(HL173,OFERTA_0,4,FALSE),HO173),1,0),0)</f>
        <v>0</v>
      </c>
      <c r="HW173" s="108">
        <f t="shared" si="1860"/>
        <v>0</v>
      </c>
      <c r="HX173" s="108">
        <f t="shared" si="1860"/>
        <v>0</v>
      </c>
      <c r="HY173" s="108">
        <f t="shared" si="1861"/>
        <v>0</v>
      </c>
      <c r="HZ173" s="109">
        <f t="shared" si="1862"/>
        <v>0</v>
      </c>
      <c r="IA173" s="110">
        <f t="shared" si="1863"/>
        <v>0</v>
      </c>
      <c r="ID173" s="358"/>
      <c r="IE173" s="358"/>
      <c r="IF173" s="359"/>
      <c r="IG173" s="339"/>
      <c r="IH173" s="360"/>
      <c r="II173" s="361"/>
      <c r="IJ173" s="362"/>
      <c r="IK173" s="338"/>
      <c r="IL173" s="335">
        <f t="shared" si="1864"/>
        <v>0</v>
      </c>
      <c r="IM173" s="108">
        <f>IFERROR(IF(EXACT(VLOOKUP(IE173,OFERTA_0,2,FALSE),IF173),1,0),0)</f>
        <v>0</v>
      </c>
      <c r="IN173" s="108">
        <f>IFERROR(IF(EXACT(VLOOKUP(IE173,OFERTA_0,3,FALSE),IG173),1,0),0)</f>
        <v>0</v>
      </c>
      <c r="IO173" s="108">
        <f>IFERROR(IF(EXACT(VLOOKUP(IE173,OFERTA_0,4,FALSE),IH173),1,0),0)</f>
        <v>0</v>
      </c>
      <c r="IP173" s="108">
        <f t="shared" si="1865"/>
        <v>0</v>
      </c>
      <c r="IQ173" s="108">
        <f t="shared" si="1865"/>
        <v>0</v>
      </c>
      <c r="IR173" s="108">
        <f t="shared" si="1866"/>
        <v>0</v>
      </c>
      <c r="IS173" s="109">
        <f t="shared" si="1867"/>
        <v>0</v>
      </c>
      <c r="IT173" s="110">
        <f t="shared" si="1868"/>
        <v>0</v>
      </c>
      <c r="IV173" s="358"/>
      <c r="IW173" s="358"/>
      <c r="IX173" s="359"/>
      <c r="IY173" s="339"/>
      <c r="IZ173" s="360"/>
      <c r="JA173" s="361"/>
      <c r="JB173" s="362"/>
      <c r="JC173" s="338"/>
      <c r="JD173" s="338"/>
      <c r="JE173" s="335">
        <f t="shared" si="1869"/>
        <v>0</v>
      </c>
      <c r="JF173" s="108">
        <f>IFERROR(IF(EXACT(VLOOKUP(IX173,OFERTA_0,2,FALSE),IY173),1,0),0)</f>
        <v>0</v>
      </c>
      <c r="JG173" s="108">
        <f>IFERROR(IF(EXACT(VLOOKUP(IX173,OFERTA_0,3,FALSE),IZ173),1,0),0)</f>
        <v>0</v>
      </c>
      <c r="JH173" s="108">
        <f>IFERROR(IF(EXACT(VLOOKUP(IX173,OFERTA_0,4,FALSE),JA173),1,0),0)</f>
        <v>0</v>
      </c>
      <c r="JI173" s="108">
        <f t="shared" si="1870"/>
        <v>0</v>
      </c>
      <c r="JJ173" s="108">
        <f t="shared" si="1870"/>
        <v>0</v>
      </c>
      <c r="JK173" s="108">
        <f t="shared" si="1871"/>
        <v>0</v>
      </c>
      <c r="JL173" s="109">
        <f t="shared" si="1872"/>
        <v>0</v>
      </c>
      <c r="JM173" s="110">
        <f t="shared" si="1873"/>
        <v>0</v>
      </c>
    </row>
    <row r="174" spans="2:273" hidden="1" x14ac:dyDescent="0.25">
      <c r="B174" s="358"/>
      <c r="C174" s="358"/>
      <c r="D174" s="359"/>
      <c r="E174" s="339"/>
      <c r="F174" s="439"/>
      <c r="G174" s="361"/>
      <c r="H174" s="361"/>
      <c r="I174" s="361"/>
      <c r="J174" s="362"/>
      <c r="K174" s="338"/>
      <c r="N174" s="358"/>
      <c r="O174" s="358"/>
      <c r="P174" s="359"/>
      <c r="Q174" s="339"/>
      <c r="R174" s="439"/>
      <c r="S174" s="361"/>
      <c r="T174" s="361"/>
      <c r="U174" s="361"/>
      <c r="V174" s="362"/>
      <c r="W174" s="338"/>
      <c r="X174" s="335">
        <f t="shared" si="1809"/>
        <v>0</v>
      </c>
      <c r="Y174" s="335"/>
      <c r="Z174" s="335"/>
      <c r="AA174" s="108">
        <f>IFERROR(IF(EXACT(VLOOKUP(O174,OFERTA_0,2,FALSE),P174),1,0),0)</f>
        <v>0</v>
      </c>
      <c r="AB174" s="108"/>
      <c r="AC174" s="108">
        <f>IFERROR(IF(EXACT(VLOOKUP(O174,OFERTA_0,3,FALSE),Q174),1,0),0)</f>
        <v>0</v>
      </c>
      <c r="AD174" s="108">
        <f>IFERROR(IF(EXACT(VLOOKUP(O174,OFERTA_0,4,FALSE),R174),1,0),0)</f>
        <v>0</v>
      </c>
      <c r="AE174" s="108">
        <f>IFERROR(IF(S174&lt;=0,0,1),0)</f>
        <v>0</v>
      </c>
      <c r="AF174" s="108">
        <f t="shared" si="1810"/>
        <v>0</v>
      </c>
      <c r="AG174" s="108">
        <f t="shared" si="1811"/>
        <v>0</v>
      </c>
      <c r="AH174" s="109">
        <f t="shared" si="1812"/>
        <v>0</v>
      </c>
      <c r="AI174" s="110">
        <f t="shared" si="1813"/>
        <v>0</v>
      </c>
      <c r="AL174" s="358"/>
      <c r="AM174" s="358"/>
      <c r="AN174" s="359"/>
      <c r="AO174" s="339"/>
      <c r="AP174" s="439"/>
      <c r="AQ174" s="361"/>
      <c r="AR174" s="361"/>
      <c r="AS174" s="361"/>
      <c r="AT174" s="362"/>
      <c r="AU174" s="338"/>
      <c r="AV174" s="335">
        <f t="shared" si="1814"/>
        <v>0</v>
      </c>
      <c r="AW174" s="335"/>
      <c r="AX174" s="335"/>
      <c r="AY174" s="335"/>
      <c r="AZ174" s="108">
        <f>IFERROR(IF(EXACT(VLOOKUP(AM174,OFERTA_0,2,FALSE),AN174),1,0),0)</f>
        <v>0</v>
      </c>
      <c r="BA174" s="108">
        <f>IFERROR(IF(EXACT(VLOOKUP(AM174,OFERTA_0,3,FALSE),AO174),1,0),0)</f>
        <v>0</v>
      </c>
      <c r="BB174" s="108">
        <f>IFERROR(IF(EXACT(VLOOKUP(AM174,OFERTA_0,4,FALSE),AP174),1,0),0)</f>
        <v>0</v>
      </c>
      <c r="BC174" s="108">
        <f>IFERROR(IF(AQ174&lt;=0,0,1),0)</f>
        <v>0</v>
      </c>
      <c r="BD174" s="108">
        <f t="shared" si="1815"/>
        <v>0</v>
      </c>
      <c r="BE174" s="108">
        <f t="shared" si="1816"/>
        <v>0</v>
      </c>
      <c r="BF174" s="109">
        <f t="shared" si="1817"/>
        <v>0</v>
      </c>
      <c r="BG174" s="110">
        <f t="shared" si="1818"/>
        <v>0</v>
      </c>
      <c r="BJ174" s="358"/>
      <c r="BK174" s="358"/>
      <c r="BL174" s="359"/>
      <c r="BM174" s="339"/>
      <c r="BN174" s="439"/>
      <c r="BO174" s="368"/>
      <c r="BP174" s="368"/>
      <c r="BQ174" s="368"/>
      <c r="BR174" s="369"/>
      <c r="BS174" s="338"/>
      <c r="BT174" s="335">
        <f t="shared" si="1819"/>
        <v>0</v>
      </c>
      <c r="BU174" s="335"/>
      <c r="BV174" s="335"/>
      <c r="BW174" s="335"/>
      <c r="BX174" s="108">
        <f>IFERROR(IF(EXACT(VLOOKUP(BK174,OFERTA_0,2,FALSE),BL174),1,0),0)</f>
        <v>0</v>
      </c>
      <c r="BY174" s="108">
        <f>IFERROR(IF(EXACT(VLOOKUP(BK174,OFERTA_0,3,FALSE),BM174),1,0),0)</f>
        <v>0</v>
      </c>
      <c r="BZ174" s="108">
        <f>IFERROR(IF(EXACT(VLOOKUP(BK174,OFERTA_0,4,FALSE),BN174),1,0),0)</f>
        <v>0</v>
      </c>
      <c r="CA174" s="108">
        <f>IFERROR(IF(BO174&lt;=0,0,1),0)</f>
        <v>0</v>
      </c>
      <c r="CB174" s="108">
        <f t="shared" si="1820"/>
        <v>0</v>
      </c>
      <c r="CC174" s="108">
        <f t="shared" si="1821"/>
        <v>0</v>
      </c>
      <c r="CD174" s="109">
        <f t="shared" si="1822"/>
        <v>0</v>
      </c>
      <c r="CE174" s="110">
        <f t="shared" si="1823"/>
        <v>0</v>
      </c>
      <c r="CH174" s="358"/>
      <c r="CI174" s="358"/>
      <c r="CJ174" s="359"/>
      <c r="CK174" s="339"/>
      <c r="CL174" s="360"/>
      <c r="CM174" s="361"/>
      <c r="CN174" s="362"/>
      <c r="CO174" s="338"/>
      <c r="CP174" s="335">
        <f t="shared" si="1824"/>
        <v>0</v>
      </c>
      <c r="CQ174" s="108">
        <f>IFERROR(IF(EXACT(VLOOKUP(CI174,OFERTA_0,2,FALSE),CJ174),1,0),0)</f>
        <v>0</v>
      </c>
      <c r="CR174" s="108">
        <f>IFERROR(IF(EXACT(VLOOKUP(CI174,OFERTA_0,3,FALSE),CK174),1,0),0)</f>
        <v>0</v>
      </c>
      <c r="CS174" s="108">
        <f>IFERROR(IF(EXACT(VLOOKUP(CI174,OFERTA_0,4,FALSE),CL174),1,0),0)</f>
        <v>0</v>
      </c>
      <c r="CT174" s="108">
        <f t="shared" si="1825"/>
        <v>0</v>
      </c>
      <c r="CU174" s="108">
        <f t="shared" si="1825"/>
        <v>0</v>
      </c>
      <c r="CV174" s="108">
        <f t="shared" si="1826"/>
        <v>0</v>
      </c>
      <c r="CW174" s="109">
        <f t="shared" si="1827"/>
        <v>0</v>
      </c>
      <c r="CX174" s="110">
        <f t="shared" si="1828"/>
        <v>0</v>
      </c>
      <c r="DA174" s="358"/>
      <c r="DB174" s="358"/>
      <c r="DC174" s="359"/>
      <c r="DD174" s="339"/>
      <c r="DE174" s="360"/>
      <c r="DF174" s="361"/>
      <c r="DG174" s="362"/>
      <c r="DH174" s="338"/>
      <c r="DI174" s="335">
        <f t="shared" si="1829"/>
        <v>0</v>
      </c>
      <c r="DJ174" s="108">
        <f>IFERROR(IF(EXACT(VLOOKUP(DB174,OFERTA_0,2,FALSE),DC174),1,0),0)</f>
        <v>0</v>
      </c>
      <c r="DK174" s="108">
        <f>IFERROR(IF(EXACT(VLOOKUP(DB174,OFERTA_0,3,FALSE),DD174),1,0),0)</f>
        <v>0</v>
      </c>
      <c r="DL174" s="108">
        <f>IFERROR(IF(EXACT(VLOOKUP(DB174,OFERTA_0,4,FALSE),DE174),1,0),0)</f>
        <v>0</v>
      </c>
      <c r="DM174" s="108">
        <f t="shared" si="1830"/>
        <v>0</v>
      </c>
      <c r="DN174" s="108">
        <f t="shared" si="1830"/>
        <v>0</v>
      </c>
      <c r="DO174" s="108">
        <f t="shared" si="1831"/>
        <v>0</v>
      </c>
      <c r="DP174" s="109">
        <f t="shared" si="1832"/>
        <v>0</v>
      </c>
      <c r="DQ174" s="110">
        <f t="shared" si="1833"/>
        <v>0</v>
      </c>
      <c r="DT174" s="358"/>
      <c r="DU174" s="358"/>
      <c r="DV174" s="359"/>
      <c r="DW174" s="339"/>
      <c r="DX174" s="360"/>
      <c r="DY174" s="361"/>
      <c r="DZ174" s="362"/>
      <c r="EA174" s="338"/>
      <c r="EB174" s="335">
        <f t="shared" si="1834"/>
        <v>0</v>
      </c>
      <c r="EC174" s="108">
        <f>IFERROR(IF(EXACT(VLOOKUP(DU174,OFERTA_0,2,FALSE),DV174),1,0),0)</f>
        <v>0</v>
      </c>
      <c r="ED174" s="108">
        <f>IFERROR(IF(EXACT(VLOOKUP(DU174,OFERTA_0,3,FALSE),DW174),1,0),0)</f>
        <v>0</v>
      </c>
      <c r="EE174" s="108">
        <f>IFERROR(IF(EXACT(VLOOKUP(DU174,OFERTA_0,4,FALSE),DX174),1,0),0)</f>
        <v>0</v>
      </c>
      <c r="EF174" s="108">
        <f t="shared" si="1835"/>
        <v>0</v>
      </c>
      <c r="EG174" s="108">
        <f t="shared" si="1835"/>
        <v>0</v>
      </c>
      <c r="EH174" s="108">
        <f t="shared" si="1836"/>
        <v>0</v>
      </c>
      <c r="EI174" s="109">
        <f t="shared" si="1837"/>
        <v>0</v>
      </c>
      <c r="EJ174" s="110">
        <f t="shared" si="1838"/>
        <v>0</v>
      </c>
      <c r="EM174" s="358"/>
      <c r="EN174" s="358"/>
      <c r="EO174" s="359"/>
      <c r="EP174" s="339"/>
      <c r="EQ174" s="360"/>
      <c r="ER174" s="361"/>
      <c r="ES174" s="362"/>
      <c r="ET174" s="338"/>
      <c r="EU174" s="335">
        <f t="shared" si="1839"/>
        <v>0</v>
      </c>
      <c r="EV174" s="108">
        <f>IFERROR(IF(EXACT(VLOOKUP(EN174,OFERTA_0,2,FALSE),EO174),1,0),0)</f>
        <v>0</v>
      </c>
      <c r="EW174" s="108">
        <f>IFERROR(IF(EXACT(VLOOKUP(EN174,OFERTA_0,3,FALSE),EP174),1,0),0)</f>
        <v>0</v>
      </c>
      <c r="EX174" s="108">
        <f>IFERROR(IF(EXACT(VLOOKUP(EN174,OFERTA_0,4,FALSE),EQ174),1,0),0)</f>
        <v>0</v>
      </c>
      <c r="EY174" s="108">
        <f t="shared" si="1840"/>
        <v>0</v>
      </c>
      <c r="EZ174" s="108">
        <f t="shared" si="1840"/>
        <v>0</v>
      </c>
      <c r="FA174" s="108">
        <f t="shared" si="1841"/>
        <v>0</v>
      </c>
      <c r="FB174" s="109">
        <f t="shared" si="1842"/>
        <v>0</v>
      </c>
      <c r="FC174" s="110">
        <f t="shared" si="1843"/>
        <v>0</v>
      </c>
      <c r="FF174" s="358"/>
      <c r="FG174" s="358"/>
      <c r="FH174" s="359"/>
      <c r="FI174" s="339"/>
      <c r="FJ174" s="360"/>
      <c r="FK174" s="361"/>
      <c r="FL174" s="362"/>
      <c r="FM174" s="338"/>
      <c r="FN174" s="335">
        <f t="shared" si="1844"/>
        <v>0</v>
      </c>
      <c r="FO174" s="108">
        <f>IFERROR(IF(EXACT(VLOOKUP(FG174,OFERTA_0,2,FALSE),FH174),1,0),0)</f>
        <v>0</v>
      </c>
      <c r="FP174" s="108">
        <f>IFERROR(IF(EXACT(VLOOKUP(FG174,OFERTA_0,3,FALSE),FI174),1,0),0)</f>
        <v>0</v>
      </c>
      <c r="FQ174" s="108">
        <f>IFERROR(IF(EXACT(VLOOKUP(FG174,OFERTA_0,4,FALSE),FJ174),1,0),0)</f>
        <v>0</v>
      </c>
      <c r="FR174" s="108">
        <f t="shared" si="1845"/>
        <v>0</v>
      </c>
      <c r="FS174" s="108">
        <f t="shared" si="1845"/>
        <v>0</v>
      </c>
      <c r="FT174" s="108">
        <f t="shared" si="1846"/>
        <v>0</v>
      </c>
      <c r="FU174" s="109">
        <f t="shared" si="1847"/>
        <v>0</v>
      </c>
      <c r="FV174" s="110">
        <f t="shared" si="1848"/>
        <v>0</v>
      </c>
      <c r="FY174" s="358"/>
      <c r="FZ174" s="358"/>
      <c r="GA174" s="359"/>
      <c r="GB174" s="339"/>
      <c r="GC174" s="360"/>
      <c r="GD174" s="361"/>
      <c r="GE174" s="362"/>
      <c r="GF174" s="338"/>
      <c r="GG174" s="335">
        <f t="shared" si="1849"/>
        <v>0</v>
      </c>
      <c r="GH174" s="108">
        <f>IFERROR(IF(EXACT(VLOOKUP(FZ174,OFERTA_0,2,FALSE),GA174),1,0),0)</f>
        <v>0</v>
      </c>
      <c r="GI174" s="108">
        <f>IFERROR(IF(EXACT(VLOOKUP(FZ174,OFERTA_0,3,FALSE),GB174),1,0),0)</f>
        <v>0</v>
      </c>
      <c r="GJ174" s="108">
        <f>IFERROR(IF(EXACT(VLOOKUP(FZ174,OFERTA_0,4,FALSE),GC174),1,0),0)</f>
        <v>0</v>
      </c>
      <c r="GK174" s="108">
        <f t="shared" si="1850"/>
        <v>0</v>
      </c>
      <c r="GL174" s="108">
        <f t="shared" si="1850"/>
        <v>0</v>
      </c>
      <c r="GM174" s="108">
        <f t="shared" si="1851"/>
        <v>0</v>
      </c>
      <c r="GN174" s="109">
        <f t="shared" si="1852"/>
        <v>0</v>
      </c>
      <c r="GO174" s="110">
        <f t="shared" si="1853"/>
        <v>0</v>
      </c>
      <c r="GR174" s="358"/>
      <c r="GS174" s="358"/>
      <c r="GT174" s="359"/>
      <c r="GU174" s="339"/>
      <c r="GV174" s="360"/>
      <c r="GW174" s="361"/>
      <c r="GX174" s="362"/>
      <c r="GY174" s="338"/>
      <c r="GZ174" s="335">
        <f t="shared" si="1854"/>
        <v>0</v>
      </c>
      <c r="HA174" s="108">
        <f>IFERROR(IF(EXACT(VLOOKUP(GS174,OFERTA_0,2,FALSE),GT174),1,0),0)</f>
        <v>0</v>
      </c>
      <c r="HB174" s="108">
        <f>IFERROR(IF(EXACT(VLOOKUP(GS174,OFERTA_0,3,FALSE),GU174),1,0),0)</f>
        <v>0</v>
      </c>
      <c r="HC174" s="108">
        <f>IFERROR(IF(EXACT(VLOOKUP(GS174,OFERTA_0,4,FALSE),GV174),1,0),0)</f>
        <v>0</v>
      </c>
      <c r="HD174" s="108">
        <f t="shared" si="1855"/>
        <v>0</v>
      </c>
      <c r="HE174" s="108">
        <f t="shared" si="1855"/>
        <v>0</v>
      </c>
      <c r="HF174" s="108">
        <f t="shared" si="1856"/>
        <v>0</v>
      </c>
      <c r="HG174" s="109">
        <f t="shared" si="1857"/>
        <v>0</v>
      </c>
      <c r="HH174" s="110">
        <f t="shared" si="1858"/>
        <v>0</v>
      </c>
      <c r="HK174" s="358"/>
      <c r="HL174" s="358"/>
      <c r="HM174" s="359"/>
      <c r="HN174" s="339"/>
      <c r="HO174" s="360"/>
      <c r="HP174" s="361"/>
      <c r="HQ174" s="362"/>
      <c r="HR174" s="338"/>
      <c r="HS174" s="335">
        <f t="shared" si="1859"/>
        <v>0</v>
      </c>
      <c r="HT174" s="108">
        <f>IFERROR(IF(EXACT(VLOOKUP(HL174,OFERTA_0,2,FALSE),HM174),1,0),0)</f>
        <v>0</v>
      </c>
      <c r="HU174" s="108">
        <f>IFERROR(IF(EXACT(VLOOKUP(HL174,OFERTA_0,3,FALSE),HN174),1,0),0)</f>
        <v>0</v>
      </c>
      <c r="HV174" s="108">
        <f>IFERROR(IF(EXACT(VLOOKUP(HL174,OFERTA_0,4,FALSE),HO174),1,0),0)</f>
        <v>0</v>
      </c>
      <c r="HW174" s="108">
        <f t="shared" si="1860"/>
        <v>0</v>
      </c>
      <c r="HX174" s="108">
        <f t="shared" si="1860"/>
        <v>0</v>
      </c>
      <c r="HY174" s="108">
        <f t="shared" si="1861"/>
        <v>0</v>
      </c>
      <c r="HZ174" s="109">
        <f t="shared" si="1862"/>
        <v>0</v>
      </c>
      <c r="IA174" s="110">
        <f t="shared" si="1863"/>
        <v>0</v>
      </c>
      <c r="ID174" s="358"/>
      <c r="IE174" s="358"/>
      <c r="IF174" s="359"/>
      <c r="IG174" s="339"/>
      <c r="IH174" s="360"/>
      <c r="II174" s="361"/>
      <c r="IJ174" s="362"/>
      <c r="IK174" s="338"/>
      <c r="IL174" s="335">
        <f t="shared" si="1864"/>
        <v>0</v>
      </c>
      <c r="IM174" s="108">
        <f>IFERROR(IF(EXACT(VLOOKUP(IE174,OFERTA_0,2,FALSE),IF174),1,0),0)</f>
        <v>0</v>
      </c>
      <c r="IN174" s="108">
        <f>IFERROR(IF(EXACT(VLOOKUP(IE174,OFERTA_0,3,FALSE),IG174),1,0),0)</f>
        <v>0</v>
      </c>
      <c r="IO174" s="108">
        <f>IFERROR(IF(EXACT(VLOOKUP(IE174,OFERTA_0,4,FALSE),IH174),1,0),0)</f>
        <v>0</v>
      </c>
      <c r="IP174" s="108">
        <f t="shared" si="1865"/>
        <v>0</v>
      </c>
      <c r="IQ174" s="108">
        <f t="shared" si="1865"/>
        <v>0</v>
      </c>
      <c r="IR174" s="108">
        <f t="shared" si="1866"/>
        <v>0</v>
      </c>
      <c r="IS174" s="109">
        <f t="shared" si="1867"/>
        <v>0</v>
      </c>
      <c r="IT174" s="110">
        <f t="shared" si="1868"/>
        <v>0</v>
      </c>
      <c r="IV174" s="358"/>
      <c r="IW174" s="358"/>
      <c r="IX174" s="359"/>
      <c r="IY174" s="339"/>
      <c r="IZ174" s="360"/>
      <c r="JA174" s="361"/>
      <c r="JB174" s="362"/>
      <c r="JC174" s="338"/>
      <c r="JD174" s="338"/>
      <c r="JE174" s="335">
        <f t="shared" si="1869"/>
        <v>0</v>
      </c>
      <c r="JF174" s="108">
        <f>IFERROR(IF(EXACT(VLOOKUP(IX174,OFERTA_0,2,FALSE),IY174),1,0),0)</f>
        <v>0</v>
      </c>
      <c r="JG174" s="108">
        <f>IFERROR(IF(EXACT(VLOOKUP(IX174,OFERTA_0,3,FALSE),IZ174),1,0),0)</f>
        <v>0</v>
      </c>
      <c r="JH174" s="108">
        <f>IFERROR(IF(EXACT(VLOOKUP(IX174,OFERTA_0,4,FALSE),JA174),1,0),0)</f>
        <v>0</v>
      </c>
      <c r="JI174" s="108">
        <f t="shared" si="1870"/>
        <v>0</v>
      </c>
      <c r="JJ174" s="108">
        <f t="shared" si="1870"/>
        <v>0</v>
      </c>
      <c r="JK174" s="108">
        <f t="shared" si="1871"/>
        <v>0</v>
      </c>
      <c r="JL174" s="109">
        <f t="shared" si="1872"/>
        <v>0</v>
      </c>
      <c r="JM174" s="110">
        <f t="shared" si="1873"/>
        <v>0</v>
      </c>
    </row>
    <row r="175" spans="2:273" hidden="1" x14ac:dyDescent="0.25">
      <c r="B175" s="358"/>
      <c r="C175" s="358"/>
      <c r="D175" s="359"/>
      <c r="E175" s="339"/>
      <c r="F175" s="439"/>
      <c r="G175" s="361"/>
      <c r="H175" s="361"/>
      <c r="I175" s="361"/>
      <c r="J175" s="362"/>
      <c r="K175" s="338"/>
      <c r="N175" s="358"/>
      <c r="O175" s="358"/>
      <c r="P175" s="359"/>
      <c r="Q175" s="339"/>
      <c r="R175" s="439"/>
      <c r="S175" s="361"/>
      <c r="T175" s="361"/>
      <c r="U175" s="361"/>
      <c r="V175" s="362"/>
      <c r="W175" s="338"/>
      <c r="X175" s="335">
        <f t="shared" si="1809"/>
        <v>0</v>
      </c>
      <c r="Y175" s="335"/>
      <c r="Z175" s="335"/>
      <c r="AA175" s="108">
        <f>IFERROR(IF(EXACT(VLOOKUP(O175,OFERTA_0,2,FALSE),P175),1,0),0)</f>
        <v>0</v>
      </c>
      <c r="AB175" s="108"/>
      <c r="AC175" s="108">
        <f>IFERROR(IF(EXACT(VLOOKUP(O175,OFERTA_0,3,FALSE),Q175),1,0),0)</f>
        <v>0</v>
      </c>
      <c r="AD175" s="108">
        <f>IFERROR(IF(EXACT(VLOOKUP(O175,OFERTA_0,4,FALSE),R175),1,0),0)</f>
        <v>0</v>
      </c>
      <c r="AE175" s="108">
        <f>IFERROR(IF(S175&lt;=0,0,1),0)</f>
        <v>0</v>
      </c>
      <c r="AF175" s="108">
        <f t="shared" si="1810"/>
        <v>0</v>
      </c>
      <c r="AG175" s="108">
        <f t="shared" si="1811"/>
        <v>0</v>
      </c>
      <c r="AH175" s="109">
        <f t="shared" si="1812"/>
        <v>0</v>
      </c>
      <c r="AI175" s="110">
        <f t="shared" si="1813"/>
        <v>0</v>
      </c>
      <c r="AL175" s="358"/>
      <c r="AM175" s="358"/>
      <c r="AN175" s="359"/>
      <c r="AO175" s="339"/>
      <c r="AP175" s="439"/>
      <c r="AQ175" s="361"/>
      <c r="AR175" s="361"/>
      <c r="AS175" s="361"/>
      <c r="AT175" s="362"/>
      <c r="AU175" s="338"/>
      <c r="AV175" s="335">
        <f t="shared" si="1814"/>
        <v>0</v>
      </c>
      <c r="AW175" s="335"/>
      <c r="AX175" s="335"/>
      <c r="AY175" s="335"/>
      <c r="AZ175" s="108">
        <f>IFERROR(IF(EXACT(VLOOKUP(AM175,OFERTA_0,2,FALSE),AN175),1,0),0)</f>
        <v>0</v>
      </c>
      <c r="BA175" s="108">
        <f>IFERROR(IF(EXACT(VLOOKUP(AM175,OFERTA_0,3,FALSE),AO175),1,0),0)</f>
        <v>0</v>
      </c>
      <c r="BB175" s="108">
        <f>IFERROR(IF(EXACT(VLOOKUP(AM175,OFERTA_0,4,FALSE),AP175),1,0),0)</f>
        <v>0</v>
      </c>
      <c r="BC175" s="108">
        <f>IFERROR(IF(AQ175&lt;=0,0,1),0)</f>
        <v>0</v>
      </c>
      <c r="BD175" s="108">
        <f t="shared" si="1815"/>
        <v>0</v>
      </c>
      <c r="BE175" s="108">
        <f t="shared" si="1816"/>
        <v>0</v>
      </c>
      <c r="BF175" s="109">
        <f t="shared" si="1817"/>
        <v>0</v>
      </c>
      <c r="BG175" s="110">
        <f t="shared" si="1818"/>
        <v>0</v>
      </c>
      <c r="BJ175" s="358"/>
      <c r="BK175" s="358"/>
      <c r="BL175" s="359"/>
      <c r="BM175" s="339"/>
      <c r="BN175" s="439"/>
      <c r="BO175" s="368"/>
      <c r="BP175" s="368"/>
      <c r="BQ175" s="368"/>
      <c r="BR175" s="369"/>
      <c r="BS175" s="338"/>
      <c r="BT175" s="335">
        <f t="shared" si="1819"/>
        <v>0</v>
      </c>
      <c r="BU175" s="335"/>
      <c r="BV175" s="335"/>
      <c r="BW175" s="335"/>
      <c r="BX175" s="108">
        <f>IFERROR(IF(EXACT(VLOOKUP(BK175,OFERTA_0,2,FALSE),BL175),1,0),0)</f>
        <v>0</v>
      </c>
      <c r="BY175" s="108">
        <f>IFERROR(IF(EXACT(VLOOKUP(BK175,OFERTA_0,3,FALSE),BM175),1,0),0)</f>
        <v>0</v>
      </c>
      <c r="BZ175" s="108">
        <f>IFERROR(IF(EXACT(VLOOKUP(BK175,OFERTA_0,4,FALSE),BN175),1,0),0)</f>
        <v>0</v>
      </c>
      <c r="CA175" s="108">
        <f>IFERROR(IF(BO175&lt;=0,0,1),0)</f>
        <v>0</v>
      </c>
      <c r="CB175" s="108">
        <f t="shared" si="1820"/>
        <v>0</v>
      </c>
      <c r="CC175" s="108">
        <f t="shared" si="1821"/>
        <v>0</v>
      </c>
      <c r="CD175" s="109">
        <f t="shared" si="1822"/>
        <v>0</v>
      </c>
      <c r="CE175" s="110">
        <f t="shared" si="1823"/>
        <v>0</v>
      </c>
      <c r="CH175" s="358"/>
      <c r="CI175" s="358"/>
      <c r="CJ175" s="359"/>
      <c r="CK175" s="339"/>
      <c r="CL175" s="360"/>
      <c r="CM175" s="361"/>
      <c r="CN175" s="362"/>
      <c r="CO175" s="338"/>
      <c r="CP175" s="335">
        <f t="shared" si="1824"/>
        <v>0</v>
      </c>
      <c r="CQ175" s="108">
        <f>IFERROR(IF(EXACT(VLOOKUP(CI175,OFERTA_0,2,FALSE),CJ175),1,0),0)</f>
        <v>0</v>
      </c>
      <c r="CR175" s="108">
        <f>IFERROR(IF(EXACT(VLOOKUP(CI175,OFERTA_0,3,FALSE),CK175),1,0),0)</f>
        <v>0</v>
      </c>
      <c r="CS175" s="108">
        <f>IFERROR(IF(EXACT(VLOOKUP(CI175,OFERTA_0,4,FALSE),CL175),1,0),0)</f>
        <v>0</v>
      </c>
      <c r="CT175" s="108">
        <f t="shared" si="1825"/>
        <v>0</v>
      </c>
      <c r="CU175" s="108">
        <f t="shared" si="1825"/>
        <v>0</v>
      </c>
      <c r="CV175" s="108">
        <f t="shared" si="1826"/>
        <v>0</v>
      </c>
      <c r="CW175" s="109">
        <f t="shared" si="1827"/>
        <v>0</v>
      </c>
      <c r="CX175" s="110">
        <f t="shared" si="1828"/>
        <v>0</v>
      </c>
      <c r="DA175" s="358"/>
      <c r="DB175" s="358"/>
      <c r="DC175" s="359"/>
      <c r="DD175" s="339"/>
      <c r="DE175" s="360"/>
      <c r="DF175" s="361"/>
      <c r="DG175" s="362"/>
      <c r="DH175" s="338"/>
      <c r="DI175" s="335">
        <f t="shared" si="1829"/>
        <v>0</v>
      </c>
      <c r="DJ175" s="108">
        <f>IFERROR(IF(EXACT(VLOOKUP(DB175,OFERTA_0,2,FALSE),DC175),1,0),0)</f>
        <v>0</v>
      </c>
      <c r="DK175" s="108">
        <f>IFERROR(IF(EXACT(VLOOKUP(DB175,OFERTA_0,3,FALSE),DD175),1,0),0)</f>
        <v>0</v>
      </c>
      <c r="DL175" s="108">
        <f>IFERROR(IF(EXACT(VLOOKUP(DB175,OFERTA_0,4,FALSE),DE175),1,0),0)</f>
        <v>0</v>
      </c>
      <c r="DM175" s="108">
        <f t="shared" si="1830"/>
        <v>0</v>
      </c>
      <c r="DN175" s="108">
        <f t="shared" si="1830"/>
        <v>0</v>
      </c>
      <c r="DO175" s="108">
        <f t="shared" si="1831"/>
        <v>0</v>
      </c>
      <c r="DP175" s="109">
        <f t="shared" si="1832"/>
        <v>0</v>
      </c>
      <c r="DQ175" s="110">
        <f t="shared" si="1833"/>
        <v>0</v>
      </c>
      <c r="DT175" s="358"/>
      <c r="DU175" s="358"/>
      <c r="DV175" s="359"/>
      <c r="DW175" s="339"/>
      <c r="DX175" s="360"/>
      <c r="DY175" s="361"/>
      <c r="DZ175" s="362"/>
      <c r="EA175" s="338"/>
      <c r="EB175" s="335">
        <f t="shared" si="1834"/>
        <v>0</v>
      </c>
      <c r="EC175" s="108">
        <f>IFERROR(IF(EXACT(VLOOKUP(DU175,OFERTA_0,2,FALSE),DV175),1,0),0)</f>
        <v>0</v>
      </c>
      <c r="ED175" s="108">
        <f>IFERROR(IF(EXACT(VLOOKUP(DU175,OFERTA_0,3,FALSE),DW175),1,0),0)</f>
        <v>0</v>
      </c>
      <c r="EE175" s="108">
        <f>IFERROR(IF(EXACT(VLOOKUP(DU175,OFERTA_0,4,FALSE),DX175),1,0),0)</f>
        <v>0</v>
      </c>
      <c r="EF175" s="108">
        <f t="shared" si="1835"/>
        <v>0</v>
      </c>
      <c r="EG175" s="108">
        <f t="shared" si="1835"/>
        <v>0</v>
      </c>
      <c r="EH175" s="108">
        <f t="shared" si="1836"/>
        <v>0</v>
      </c>
      <c r="EI175" s="109">
        <f t="shared" si="1837"/>
        <v>0</v>
      </c>
      <c r="EJ175" s="110">
        <f t="shared" si="1838"/>
        <v>0</v>
      </c>
      <c r="EM175" s="358"/>
      <c r="EN175" s="358"/>
      <c r="EO175" s="359"/>
      <c r="EP175" s="339"/>
      <c r="EQ175" s="360"/>
      <c r="ER175" s="361"/>
      <c r="ES175" s="362"/>
      <c r="ET175" s="338"/>
      <c r="EU175" s="335">
        <f t="shared" si="1839"/>
        <v>0</v>
      </c>
      <c r="EV175" s="108">
        <f>IFERROR(IF(EXACT(VLOOKUP(EN175,OFERTA_0,2,FALSE),EO175),1,0),0)</f>
        <v>0</v>
      </c>
      <c r="EW175" s="108">
        <f>IFERROR(IF(EXACT(VLOOKUP(EN175,OFERTA_0,3,FALSE),EP175),1,0),0)</f>
        <v>0</v>
      </c>
      <c r="EX175" s="108">
        <f>IFERROR(IF(EXACT(VLOOKUP(EN175,OFERTA_0,4,FALSE),EQ175),1,0),0)</f>
        <v>0</v>
      </c>
      <c r="EY175" s="108">
        <f t="shared" si="1840"/>
        <v>0</v>
      </c>
      <c r="EZ175" s="108">
        <f t="shared" si="1840"/>
        <v>0</v>
      </c>
      <c r="FA175" s="108">
        <f t="shared" si="1841"/>
        <v>0</v>
      </c>
      <c r="FB175" s="109">
        <f t="shared" si="1842"/>
        <v>0</v>
      </c>
      <c r="FC175" s="110">
        <f t="shared" si="1843"/>
        <v>0</v>
      </c>
      <c r="FF175" s="358"/>
      <c r="FG175" s="358"/>
      <c r="FH175" s="359"/>
      <c r="FI175" s="339"/>
      <c r="FJ175" s="360"/>
      <c r="FK175" s="361"/>
      <c r="FL175" s="362"/>
      <c r="FM175" s="338"/>
      <c r="FN175" s="335">
        <f t="shared" si="1844"/>
        <v>0</v>
      </c>
      <c r="FO175" s="108">
        <f>IFERROR(IF(EXACT(VLOOKUP(FG175,OFERTA_0,2,FALSE),FH175),1,0),0)</f>
        <v>0</v>
      </c>
      <c r="FP175" s="108">
        <f>IFERROR(IF(EXACT(VLOOKUP(FG175,OFERTA_0,3,FALSE),FI175),1,0),0)</f>
        <v>0</v>
      </c>
      <c r="FQ175" s="108">
        <f>IFERROR(IF(EXACT(VLOOKUP(FG175,OFERTA_0,4,FALSE),FJ175),1,0),0)</f>
        <v>0</v>
      </c>
      <c r="FR175" s="108">
        <f t="shared" si="1845"/>
        <v>0</v>
      </c>
      <c r="FS175" s="108">
        <f t="shared" si="1845"/>
        <v>0</v>
      </c>
      <c r="FT175" s="108">
        <f t="shared" si="1846"/>
        <v>0</v>
      </c>
      <c r="FU175" s="109">
        <f t="shared" si="1847"/>
        <v>0</v>
      </c>
      <c r="FV175" s="110">
        <f t="shared" si="1848"/>
        <v>0</v>
      </c>
      <c r="FY175" s="358"/>
      <c r="FZ175" s="358"/>
      <c r="GA175" s="359"/>
      <c r="GB175" s="339"/>
      <c r="GC175" s="360"/>
      <c r="GD175" s="361"/>
      <c r="GE175" s="362"/>
      <c r="GF175" s="338"/>
      <c r="GG175" s="335">
        <f t="shared" si="1849"/>
        <v>0</v>
      </c>
      <c r="GH175" s="108">
        <f>IFERROR(IF(EXACT(VLOOKUP(FZ175,OFERTA_0,2,FALSE),GA175),1,0),0)</f>
        <v>0</v>
      </c>
      <c r="GI175" s="108">
        <f>IFERROR(IF(EXACT(VLOOKUP(FZ175,OFERTA_0,3,FALSE),GB175),1,0),0)</f>
        <v>0</v>
      </c>
      <c r="GJ175" s="108">
        <f>IFERROR(IF(EXACT(VLOOKUP(FZ175,OFERTA_0,4,FALSE),GC175),1,0),0)</f>
        <v>0</v>
      </c>
      <c r="GK175" s="108">
        <f t="shared" si="1850"/>
        <v>0</v>
      </c>
      <c r="GL175" s="108">
        <f t="shared" si="1850"/>
        <v>0</v>
      </c>
      <c r="GM175" s="108">
        <f t="shared" si="1851"/>
        <v>0</v>
      </c>
      <c r="GN175" s="109">
        <f t="shared" si="1852"/>
        <v>0</v>
      </c>
      <c r="GO175" s="110">
        <f t="shared" si="1853"/>
        <v>0</v>
      </c>
      <c r="GR175" s="358"/>
      <c r="GS175" s="358"/>
      <c r="GT175" s="359"/>
      <c r="GU175" s="339"/>
      <c r="GV175" s="360"/>
      <c r="GW175" s="361"/>
      <c r="GX175" s="362"/>
      <c r="GY175" s="338"/>
      <c r="GZ175" s="335">
        <f t="shared" si="1854"/>
        <v>0</v>
      </c>
      <c r="HA175" s="108">
        <f>IFERROR(IF(EXACT(VLOOKUP(GS175,OFERTA_0,2,FALSE),GT175),1,0),0)</f>
        <v>0</v>
      </c>
      <c r="HB175" s="108">
        <f>IFERROR(IF(EXACT(VLOOKUP(GS175,OFERTA_0,3,FALSE),GU175),1,0),0)</f>
        <v>0</v>
      </c>
      <c r="HC175" s="108">
        <f>IFERROR(IF(EXACT(VLOOKUP(GS175,OFERTA_0,4,FALSE),GV175),1,0),0)</f>
        <v>0</v>
      </c>
      <c r="HD175" s="108">
        <f t="shared" si="1855"/>
        <v>0</v>
      </c>
      <c r="HE175" s="108">
        <f t="shared" si="1855"/>
        <v>0</v>
      </c>
      <c r="HF175" s="108">
        <f t="shared" si="1856"/>
        <v>0</v>
      </c>
      <c r="HG175" s="109">
        <f t="shared" si="1857"/>
        <v>0</v>
      </c>
      <c r="HH175" s="110">
        <f t="shared" si="1858"/>
        <v>0</v>
      </c>
      <c r="HK175" s="358"/>
      <c r="HL175" s="358"/>
      <c r="HM175" s="359"/>
      <c r="HN175" s="339"/>
      <c r="HO175" s="360"/>
      <c r="HP175" s="361"/>
      <c r="HQ175" s="362"/>
      <c r="HR175" s="338"/>
      <c r="HS175" s="335">
        <f t="shared" si="1859"/>
        <v>0</v>
      </c>
      <c r="HT175" s="108">
        <f>IFERROR(IF(EXACT(VLOOKUP(HL175,OFERTA_0,2,FALSE),HM175),1,0),0)</f>
        <v>0</v>
      </c>
      <c r="HU175" s="108">
        <f>IFERROR(IF(EXACT(VLOOKUP(HL175,OFERTA_0,3,FALSE),HN175),1,0),0)</f>
        <v>0</v>
      </c>
      <c r="HV175" s="108">
        <f>IFERROR(IF(EXACT(VLOOKUP(HL175,OFERTA_0,4,FALSE),HO175),1,0),0)</f>
        <v>0</v>
      </c>
      <c r="HW175" s="108">
        <f t="shared" si="1860"/>
        <v>0</v>
      </c>
      <c r="HX175" s="108">
        <f t="shared" si="1860"/>
        <v>0</v>
      </c>
      <c r="HY175" s="108">
        <f t="shared" si="1861"/>
        <v>0</v>
      </c>
      <c r="HZ175" s="109">
        <f t="shared" si="1862"/>
        <v>0</v>
      </c>
      <c r="IA175" s="110">
        <f t="shared" si="1863"/>
        <v>0</v>
      </c>
      <c r="ID175" s="358"/>
      <c r="IE175" s="358"/>
      <c r="IF175" s="359"/>
      <c r="IG175" s="339"/>
      <c r="IH175" s="360"/>
      <c r="II175" s="361"/>
      <c r="IJ175" s="362"/>
      <c r="IK175" s="338"/>
      <c r="IL175" s="335">
        <f t="shared" si="1864"/>
        <v>0</v>
      </c>
      <c r="IM175" s="108">
        <f>IFERROR(IF(EXACT(VLOOKUP(IE175,OFERTA_0,2,FALSE),IF175),1,0),0)</f>
        <v>0</v>
      </c>
      <c r="IN175" s="108">
        <f>IFERROR(IF(EXACT(VLOOKUP(IE175,OFERTA_0,3,FALSE),IG175),1,0),0)</f>
        <v>0</v>
      </c>
      <c r="IO175" s="108">
        <f>IFERROR(IF(EXACT(VLOOKUP(IE175,OFERTA_0,4,FALSE),IH175),1,0),0)</f>
        <v>0</v>
      </c>
      <c r="IP175" s="108">
        <f t="shared" si="1865"/>
        <v>0</v>
      </c>
      <c r="IQ175" s="108">
        <f t="shared" si="1865"/>
        <v>0</v>
      </c>
      <c r="IR175" s="108">
        <f t="shared" si="1866"/>
        <v>0</v>
      </c>
      <c r="IS175" s="109">
        <f t="shared" si="1867"/>
        <v>0</v>
      </c>
      <c r="IT175" s="110">
        <f t="shared" si="1868"/>
        <v>0</v>
      </c>
      <c r="IV175" s="358"/>
      <c r="IW175" s="358"/>
      <c r="IX175" s="359"/>
      <c r="IY175" s="339"/>
      <c r="IZ175" s="360"/>
      <c r="JA175" s="361"/>
      <c r="JB175" s="362"/>
      <c r="JC175" s="338"/>
      <c r="JD175" s="338"/>
      <c r="JE175" s="335">
        <f t="shared" si="1869"/>
        <v>0</v>
      </c>
      <c r="JF175" s="108">
        <f>IFERROR(IF(EXACT(VLOOKUP(IX175,OFERTA_0,2,FALSE),IY175),1,0),0)</f>
        <v>0</v>
      </c>
      <c r="JG175" s="108">
        <f>IFERROR(IF(EXACT(VLOOKUP(IX175,OFERTA_0,3,FALSE),IZ175),1,0),0)</f>
        <v>0</v>
      </c>
      <c r="JH175" s="108">
        <f>IFERROR(IF(EXACT(VLOOKUP(IX175,OFERTA_0,4,FALSE),JA175),1,0),0)</f>
        <v>0</v>
      </c>
      <c r="JI175" s="108">
        <f t="shared" si="1870"/>
        <v>0</v>
      </c>
      <c r="JJ175" s="108">
        <f t="shared" si="1870"/>
        <v>0</v>
      </c>
      <c r="JK175" s="108">
        <f t="shared" si="1871"/>
        <v>0</v>
      </c>
      <c r="JL175" s="109">
        <f t="shared" si="1872"/>
        <v>0</v>
      </c>
      <c r="JM175" s="110">
        <f t="shared" si="1873"/>
        <v>0</v>
      </c>
    </row>
    <row r="176" spans="2:273" ht="16.5" hidden="1" x14ac:dyDescent="0.25">
      <c r="B176" s="340"/>
      <c r="C176" s="340"/>
      <c r="D176" s="348"/>
      <c r="E176" s="349"/>
      <c r="F176" s="441"/>
      <c r="G176" s="351"/>
      <c r="H176" s="351"/>
      <c r="I176" s="351"/>
      <c r="J176" s="352"/>
      <c r="K176" s="342"/>
      <c r="N176" s="340"/>
      <c r="O176" s="340"/>
      <c r="P176" s="348"/>
      <c r="Q176" s="349"/>
      <c r="R176" s="441"/>
      <c r="S176" s="351"/>
      <c r="T176" s="351"/>
      <c r="U176" s="351"/>
      <c r="V176" s="352"/>
      <c r="W176" s="342"/>
      <c r="X176" s="691"/>
      <c r="Y176" s="691"/>
      <c r="Z176" s="691"/>
      <c r="AA176" s="691"/>
      <c r="AB176" s="691"/>
      <c r="AC176" s="691"/>
      <c r="AD176" s="691"/>
      <c r="AE176" s="691"/>
      <c r="AF176" s="691"/>
      <c r="AG176" s="691"/>
      <c r="AH176" s="691"/>
      <c r="AI176" s="692"/>
      <c r="AL176" s="340"/>
      <c r="AM176" s="340"/>
      <c r="AN176" s="348"/>
      <c r="AO176" s="349"/>
      <c r="AP176" s="441"/>
      <c r="AQ176" s="351"/>
      <c r="AR176" s="351"/>
      <c r="AS176" s="351"/>
      <c r="AT176" s="352"/>
      <c r="AU176" s="342"/>
      <c r="AV176" s="691"/>
      <c r="AW176" s="691"/>
      <c r="AX176" s="691"/>
      <c r="AY176" s="691"/>
      <c r="AZ176" s="691"/>
      <c r="BA176" s="691"/>
      <c r="BB176" s="691"/>
      <c r="BC176" s="691"/>
      <c r="BD176" s="691"/>
      <c r="BE176" s="691"/>
      <c r="BF176" s="691"/>
      <c r="BG176" s="692"/>
      <c r="BJ176" s="340"/>
      <c r="BK176" s="340"/>
      <c r="BL176" s="348"/>
      <c r="BM176" s="349"/>
      <c r="BN176" s="441"/>
      <c r="BO176" s="370"/>
      <c r="BP176" s="370"/>
      <c r="BQ176" s="370"/>
      <c r="BR176" s="371"/>
      <c r="BS176" s="342"/>
      <c r="BT176" s="691"/>
      <c r="BU176" s="691"/>
      <c r="BV176" s="691"/>
      <c r="BW176" s="691"/>
      <c r="BX176" s="691"/>
      <c r="BY176" s="691"/>
      <c r="BZ176" s="691"/>
      <c r="CA176" s="691"/>
      <c r="CB176" s="691"/>
      <c r="CC176" s="691"/>
      <c r="CD176" s="691"/>
      <c r="CE176" s="692"/>
      <c r="CH176" s="340"/>
      <c r="CI176" s="340"/>
      <c r="CJ176" s="348"/>
      <c r="CK176" s="349"/>
      <c r="CL176" s="350"/>
      <c r="CM176" s="351"/>
      <c r="CN176" s="352"/>
      <c r="CO176" s="342"/>
      <c r="CP176" s="691"/>
      <c r="CQ176" s="691"/>
      <c r="CR176" s="691"/>
      <c r="CS176" s="691"/>
      <c r="CT176" s="691"/>
      <c r="CU176" s="691"/>
      <c r="CV176" s="691"/>
      <c r="CW176" s="691"/>
      <c r="CX176" s="692"/>
      <c r="DA176" s="340"/>
      <c r="DB176" s="340"/>
      <c r="DC176" s="348"/>
      <c r="DD176" s="349"/>
      <c r="DE176" s="350"/>
      <c r="DF176" s="351"/>
      <c r="DG176" s="352"/>
      <c r="DH176" s="342"/>
      <c r="DI176" s="691"/>
      <c r="DJ176" s="691"/>
      <c r="DK176" s="691"/>
      <c r="DL176" s="691"/>
      <c r="DM176" s="691"/>
      <c r="DN176" s="691"/>
      <c r="DO176" s="691"/>
      <c r="DP176" s="691"/>
      <c r="DQ176" s="692"/>
      <c r="DT176" s="340"/>
      <c r="DU176" s="340"/>
      <c r="DV176" s="348"/>
      <c r="DW176" s="349"/>
      <c r="DX176" s="350"/>
      <c r="DY176" s="351"/>
      <c r="DZ176" s="352"/>
      <c r="EA176" s="342"/>
      <c r="EB176" s="691"/>
      <c r="EC176" s="691"/>
      <c r="ED176" s="691"/>
      <c r="EE176" s="691"/>
      <c r="EF176" s="691"/>
      <c r="EG176" s="691"/>
      <c r="EH176" s="691"/>
      <c r="EI176" s="691"/>
      <c r="EJ176" s="692"/>
      <c r="EM176" s="340"/>
      <c r="EN176" s="340"/>
      <c r="EO176" s="348"/>
      <c r="EP176" s="349"/>
      <c r="EQ176" s="350"/>
      <c r="ER176" s="351"/>
      <c r="ES176" s="352"/>
      <c r="ET176" s="342"/>
      <c r="EU176" s="691"/>
      <c r="EV176" s="691"/>
      <c r="EW176" s="691"/>
      <c r="EX176" s="691"/>
      <c r="EY176" s="691"/>
      <c r="EZ176" s="691"/>
      <c r="FA176" s="691"/>
      <c r="FB176" s="691"/>
      <c r="FC176" s="692"/>
      <c r="FF176" s="340"/>
      <c r="FG176" s="340"/>
      <c r="FH176" s="348"/>
      <c r="FI176" s="349"/>
      <c r="FJ176" s="350"/>
      <c r="FK176" s="351"/>
      <c r="FL176" s="352"/>
      <c r="FM176" s="342"/>
      <c r="FN176" s="691"/>
      <c r="FO176" s="691"/>
      <c r="FP176" s="691"/>
      <c r="FQ176" s="691"/>
      <c r="FR176" s="691"/>
      <c r="FS176" s="691"/>
      <c r="FT176" s="691"/>
      <c r="FU176" s="691"/>
      <c r="FV176" s="692"/>
      <c r="FY176" s="340"/>
      <c r="FZ176" s="340"/>
      <c r="GA176" s="348"/>
      <c r="GB176" s="349"/>
      <c r="GC176" s="350"/>
      <c r="GD176" s="351"/>
      <c r="GE176" s="352"/>
      <c r="GF176" s="342"/>
      <c r="GG176" s="691"/>
      <c r="GH176" s="691"/>
      <c r="GI176" s="691"/>
      <c r="GJ176" s="691"/>
      <c r="GK176" s="691"/>
      <c r="GL176" s="691"/>
      <c r="GM176" s="691"/>
      <c r="GN176" s="691"/>
      <c r="GO176" s="692"/>
      <c r="GR176" s="340"/>
      <c r="GS176" s="340"/>
      <c r="GT176" s="348"/>
      <c r="GU176" s="349"/>
      <c r="GV176" s="350"/>
      <c r="GW176" s="351"/>
      <c r="GX176" s="352"/>
      <c r="GY176" s="342"/>
      <c r="GZ176" s="691"/>
      <c r="HA176" s="691"/>
      <c r="HB176" s="691"/>
      <c r="HC176" s="691"/>
      <c r="HD176" s="691"/>
      <c r="HE176" s="691"/>
      <c r="HF176" s="691"/>
      <c r="HG176" s="691"/>
      <c r="HH176" s="692"/>
      <c r="HK176" s="340"/>
      <c r="HL176" s="340"/>
      <c r="HM176" s="348"/>
      <c r="HN176" s="349"/>
      <c r="HO176" s="350"/>
      <c r="HP176" s="351"/>
      <c r="HQ176" s="352"/>
      <c r="HR176" s="342"/>
      <c r="HS176" s="691"/>
      <c r="HT176" s="691"/>
      <c r="HU176" s="691"/>
      <c r="HV176" s="691"/>
      <c r="HW176" s="691"/>
      <c r="HX176" s="691"/>
      <c r="HY176" s="691"/>
      <c r="HZ176" s="691"/>
      <c r="IA176" s="692"/>
      <c r="ID176" s="340"/>
      <c r="IE176" s="340"/>
      <c r="IF176" s="348"/>
      <c r="IG176" s="349"/>
      <c r="IH176" s="350"/>
      <c r="II176" s="351"/>
      <c r="IJ176" s="352"/>
      <c r="IK176" s="342"/>
      <c r="IL176" s="691"/>
      <c r="IM176" s="691"/>
      <c r="IN176" s="691"/>
      <c r="IO176" s="691"/>
      <c r="IP176" s="691"/>
      <c r="IQ176" s="691"/>
      <c r="IR176" s="691"/>
      <c r="IS176" s="691"/>
      <c r="IT176" s="692"/>
      <c r="IV176" s="340"/>
      <c r="IW176" s="340"/>
      <c r="IX176" s="348"/>
      <c r="IY176" s="349"/>
      <c r="IZ176" s="350"/>
      <c r="JA176" s="351"/>
      <c r="JB176" s="352"/>
      <c r="JC176" s="342"/>
      <c r="JD176" s="342"/>
      <c r="JE176" s="691"/>
      <c r="JF176" s="691"/>
      <c r="JG176" s="691"/>
      <c r="JH176" s="691"/>
      <c r="JI176" s="691"/>
      <c r="JJ176" s="691"/>
      <c r="JK176" s="691"/>
      <c r="JL176" s="691"/>
      <c r="JM176" s="692"/>
    </row>
    <row r="177" spans="2:273" hidden="1" x14ac:dyDescent="0.25">
      <c r="B177" s="358"/>
      <c r="C177" s="358"/>
      <c r="D177" s="359"/>
      <c r="E177" s="339"/>
      <c r="F177" s="439"/>
      <c r="G177" s="361"/>
      <c r="H177" s="361"/>
      <c r="I177" s="361"/>
      <c r="J177" s="362"/>
      <c r="K177" s="338"/>
      <c r="N177" s="358"/>
      <c r="O177" s="358"/>
      <c r="P177" s="359"/>
      <c r="Q177" s="339"/>
      <c r="R177" s="439"/>
      <c r="S177" s="361"/>
      <c r="T177" s="361"/>
      <c r="U177" s="361"/>
      <c r="V177" s="362"/>
      <c r="W177" s="338"/>
      <c r="X177" s="335">
        <f t="shared" ref="X177:X182" si="1874">IFERROR(IF(EXACT(VLOOKUP(O177,OFERTA_0,1,FALSE),O177),1,0),0)</f>
        <v>0</v>
      </c>
      <c r="Y177" s="335"/>
      <c r="Z177" s="335"/>
      <c r="AA177" s="108">
        <f t="shared" ref="AA177:AA182" si="1875">IFERROR(IF(EXACT(VLOOKUP(O177,OFERTA_0,2,FALSE),P177),1,0),0)</f>
        <v>0</v>
      </c>
      <c r="AB177" s="108"/>
      <c r="AC177" s="108">
        <f t="shared" ref="AC177:AC182" si="1876">IFERROR(IF(EXACT(VLOOKUP(O177,OFERTA_0,3,FALSE),Q177),1,0),0)</f>
        <v>0</v>
      </c>
      <c r="AD177" s="108">
        <f t="shared" ref="AD177:AD182" si="1877">IFERROR(IF(EXACT(VLOOKUP(O177,OFERTA_0,4,FALSE),R177),1,0),0)</f>
        <v>0</v>
      </c>
      <c r="AE177" s="108">
        <f t="shared" ref="AE177:AE182" si="1878">IFERROR(IF(S177&lt;=0,0,1),0)</f>
        <v>0</v>
      </c>
      <c r="AF177" s="108">
        <f t="shared" ref="AF177:AF182" si="1879">IFERROR(IF(V177&lt;=0,0,1),0)</f>
        <v>0</v>
      </c>
      <c r="AG177" s="108">
        <f t="shared" ref="AG177:AG182" si="1880">PRODUCT(X177:AF177)</f>
        <v>0</v>
      </c>
      <c r="AH177" s="109">
        <f t="shared" ref="AH177:AH182" si="1881">ROUND(V177,0)</f>
        <v>0</v>
      </c>
      <c r="AI177" s="110">
        <f t="shared" ref="AI177:AI182" si="1882">V177-AH177</f>
        <v>0</v>
      </c>
      <c r="AL177" s="358"/>
      <c r="AM177" s="358"/>
      <c r="AN177" s="359"/>
      <c r="AO177" s="339"/>
      <c r="AP177" s="439"/>
      <c r="AQ177" s="361"/>
      <c r="AR177" s="361"/>
      <c r="AS177" s="361"/>
      <c r="AT177" s="362"/>
      <c r="AU177" s="338"/>
      <c r="AV177" s="335">
        <f t="shared" ref="AV177:AV182" si="1883">IFERROR(IF(EXACT(VLOOKUP(AM177,OFERTA_0,1,FALSE),AM177),1,0),0)</f>
        <v>0</v>
      </c>
      <c r="AW177" s="335"/>
      <c r="AX177" s="335"/>
      <c r="AY177" s="335"/>
      <c r="AZ177" s="108">
        <f t="shared" ref="AZ177:AZ182" si="1884">IFERROR(IF(EXACT(VLOOKUP(AM177,OFERTA_0,2,FALSE),AN177),1,0),0)</f>
        <v>0</v>
      </c>
      <c r="BA177" s="108">
        <f t="shared" ref="BA177:BA182" si="1885">IFERROR(IF(EXACT(VLOOKUP(AM177,OFERTA_0,3,FALSE),AO177),1,0),0)</f>
        <v>0</v>
      </c>
      <c r="BB177" s="108">
        <f t="shared" ref="BB177:BB182" si="1886">IFERROR(IF(EXACT(VLOOKUP(AM177,OFERTA_0,4,FALSE),AP177),1,0),0)</f>
        <v>0</v>
      </c>
      <c r="BC177" s="108">
        <f t="shared" ref="BC177:BC182" si="1887">IFERROR(IF(AQ177&lt;=0,0,1),0)</f>
        <v>0</v>
      </c>
      <c r="BD177" s="108">
        <f t="shared" ref="BD177:BD182" si="1888">IFERROR(IF(AT177&lt;=0,0,1),0)</f>
        <v>0</v>
      </c>
      <c r="BE177" s="108">
        <f t="shared" ref="BE177:BE182" si="1889">PRODUCT(AV177:BD177)</f>
        <v>0</v>
      </c>
      <c r="BF177" s="109">
        <f t="shared" ref="BF177:BF182" si="1890">ROUND(AT177,0)</f>
        <v>0</v>
      </c>
      <c r="BG177" s="110">
        <f t="shared" ref="BG177:BG182" si="1891">AT177-BF177</f>
        <v>0</v>
      </c>
      <c r="BJ177" s="358"/>
      <c r="BK177" s="358"/>
      <c r="BL177" s="359"/>
      <c r="BM177" s="339"/>
      <c r="BN177" s="439"/>
      <c r="BO177" s="368"/>
      <c r="BP177" s="368"/>
      <c r="BQ177" s="368"/>
      <c r="BR177" s="369"/>
      <c r="BS177" s="338"/>
      <c r="BT177" s="335">
        <f t="shared" ref="BT177:BT182" si="1892">IFERROR(IF(EXACT(VLOOKUP(BK177,OFERTA_0,1,FALSE),BK177),1,0),0)</f>
        <v>0</v>
      </c>
      <c r="BU177" s="335"/>
      <c r="BV177" s="335"/>
      <c r="BW177" s="335"/>
      <c r="BX177" s="108">
        <f t="shared" ref="BX177:BX182" si="1893">IFERROR(IF(EXACT(VLOOKUP(BK177,OFERTA_0,2,FALSE),BL177),1,0),0)</f>
        <v>0</v>
      </c>
      <c r="BY177" s="108">
        <f t="shared" ref="BY177:BY182" si="1894">IFERROR(IF(EXACT(VLOOKUP(BK177,OFERTA_0,3,FALSE),BM177),1,0),0)</f>
        <v>0</v>
      </c>
      <c r="BZ177" s="108">
        <f t="shared" ref="BZ177:BZ182" si="1895">IFERROR(IF(EXACT(VLOOKUP(BK177,OFERTA_0,4,FALSE),BN177),1,0),0)</f>
        <v>0</v>
      </c>
      <c r="CA177" s="108">
        <f t="shared" ref="CA177:CA182" si="1896">IFERROR(IF(BO177&lt;=0,0,1),0)</f>
        <v>0</v>
      </c>
      <c r="CB177" s="108">
        <f t="shared" ref="CB177:CB182" si="1897">IFERROR(IF(BR177&lt;=0,0,1),0)</f>
        <v>0</v>
      </c>
      <c r="CC177" s="108">
        <f t="shared" ref="CC177:CC182" si="1898">PRODUCT(BT177:CB177)</f>
        <v>0</v>
      </c>
      <c r="CD177" s="109">
        <f t="shared" ref="CD177:CD182" si="1899">ROUND(BR177,0)</f>
        <v>0</v>
      </c>
      <c r="CE177" s="110">
        <f t="shared" ref="CE177:CE182" si="1900">BR177-CD177</f>
        <v>0</v>
      </c>
      <c r="CH177" s="358"/>
      <c r="CI177" s="358"/>
      <c r="CJ177" s="359"/>
      <c r="CK177" s="339"/>
      <c r="CL177" s="360"/>
      <c r="CM177" s="361"/>
      <c r="CN177" s="362"/>
      <c r="CO177" s="338"/>
      <c r="CP177" s="335">
        <f t="shared" ref="CP177:CP182" si="1901">IFERROR(IF(EXACT(VLOOKUP(CI177,OFERTA_0,1,FALSE),CI177),1,0),0)</f>
        <v>0</v>
      </c>
      <c r="CQ177" s="108">
        <f t="shared" ref="CQ177:CQ182" si="1902">IFERROR(IF(EXACT(VLOOKUP(CI177,OFERTA_0,2,FALSE),CJ177),1,0),0)</f>
        <v>0</v>
      </c>
      <c r="CR177" s="108">
        <f t="shared" ref="CR177:CR182" si="1903">IFERROR(IF(EXACT(VLOOKUP(CI177,OFERTA_0,3,FALSE),CK177),1,0),0)</f>
        <v>0</v>
      </c>
      <c r="CS177" s="108">
        <f t="shared" ref="CS177:CS182" si="1904">IFERROR(IF(EXACT(VLOOKUP(CI177,OFERTA_0,4,FALSE),CL177),1,0),0)</f>
        <v>0</v>
      </c>
      <c r="CT177" s="108">
        <f t="shared" ref="CT177:CU182" si="1905">IFERROR(IF(CM177&lt;=0,0,1),0)</f>
        <v>0</v>
      </c>
      <c r="CU177" s="108">
        <f t="shared" si="1905"/>
        <v>0</v>
      </c>
      <c r="CV177" s="108">
        <f t="shared" ref="CV177:CV182" si="1906">PRODUCT(CP177:CU177)</f>
        <v>0</v>
      </c>
      <c r="CW177" s="109">
        <f t="shared" ref="CW177:CW182" si="1907">ROUND(CN177,0)</f>
        <v>0</v>
      </c>
      <c r="CX177" s="110">
        <f t="shared" ref="CX177:CX182" si="1908">CN177-CW177</f>
        <v>0</v>
      </c>
      <c r="DA177" s="358"/>
      <c r="DB177" s="358"/>
      <c r="DC177" s="359"/>
      <c r="DD177" s="339"/>
      <c r="DE177" s="360"/>
      <c r="DF177" s="361"/>
      <c r="DG177" s="362"/>
      <c r="DH177" s="338"/>
      <c r="DI177" s="335">
        <f t="shared" ref="DI177:DI182" si="1909">IFERROR(IF(EXACT(VLOOKUP(DB177,OFERTA_0,1,FALSE),DB177),1,0),0)</f>
        <v>0</v>
      </c>
      <c r="DJ177" s="108">
        <f t="shared" ref="DJ177:DJ182" si="1910">IFERROR(IF(EXACT(VLOOKUP(DB177,OFERTA_0,2,FALSE),DC177),1,0),0)</f>
        <v>0</v>
      </c>
      <c r="DK177" s="108">
        <f t="shared" ref="DK177:DK182" si="1911">IFERROR(IF(EXACT(VLOOKUP(DB177,OFERTA_0,3,FALSE),DD177),1,0),0)</f>
        <v>0</v>
      </c>
      <c r="DL177" s="108">
        <f t="shared" ref="DL177:DL182" si="1912">IFERROR(IF(EXACT(VLOOKUP(DB177,OFERTA_0,4,FALSE),DE177),1,0),0)</f>
        <v>0</v>
      </c>
      <c r="DM177" s="108">
        <f t="shared" ref="DM177:DN182" si="1913">IFERROR(IF(DF177&lt;=0,0,1),0)</f>
        <v>0</v>
      </c>
      <c r="DN177" s="108">
        <f t="shared" si="1913"/>
        <v>0</v>
      </c>
      <c r="DO177" s="108">
        <f t="shared" ref="DO177:DO182" si="1914">PRODUCT(DI177:DN177)</f>
        <v>0</v>
      </c>
      <c r="DP177" s="109">
        <f t="shared" ref="DP177:DP182" si="1915">ROUND(DG177,0)</f>
        <v>0</v>
      </c>
      <c r="DQ177" s="110">
        <f t="shared" ref="DQ177:DQ182" si="1916">DG177-DP177</f>
        <v>0</v>
      </c>
      <c r="DT177" s="358"/>
      <c r="DU177" s="358"/>
      <c r="DV177" s="359"/>
      <c r="DW177" s="339"/>
      <c r="DX177" s="360"/>
      <c r="DY177" s="361"/>
      <c r="DZ177" s="362"/>
      <c r="EA177" s="338"/>
      <c r="EB177" s="335">
        <f t="shared" ref="EB177:EB182" si="1917">IFERROR(IF(EXACT(VLOOKUP(DU177,OFERTA_0,1,FALSE),DU177),1,0),0)</f>
        <v>0</v>
      </c>
      <c r="EC177" s="108">
        <f t="shared" ref="EC177:EC182" si="1918">IFERROR(IF(EXACT(VLOOKUP(DU177,OFERTA_0,2,FALSE),DV177),1,0),0)</f>
        <v>0</v>
      </c>
      <c r="ED177" s="108">
        <f t="shared" ref="ED177:ED182" si="1919">IFERROR(IF(EXACT(VLOOKUP(DU177,OFERTA_0,3,FALSE),DW177),1,0),0)</f>
        <v>0</v>
      </c>
      <c r="EE177" s="108">
        <f t="shared" ref="EE177:EE182" si="1920">IFERROR(IF(EXACT(VLOOKUP(DU177,OFERTA_0,4,FALSE),DX177),1,0),0)</f>
        <v>0</v>
      </c>
      <c r="EF177" s="108">
        <f t="shared" ref="EF177:EG182" si="1921">IFERROR(IF(DY177&lt;=0,0,1),0)</f>
        <v>0</v>
      </c>
      <c r="EG177" s="108">
        <f t="shared" si="1921"/>
        <v>0</v>
      </c>
      <c r="EH177" s="108">
        <f t="shared" ref="EH177:EH182" si="1922">PRODUCT(EB177:EG177)</f>
        <v>0</v>
      </c>
      <c r="EI177" s="109">
        <f t="shared" ref="EI177:EI182" si="1923">ROUND(DZ177,0)</f>
        <v>0</v>
      </c>
      <c r="EJ177" s="110">
        <f t="shared" ref="EJ177:EJ182" si="1924">DZ177-EI177</f>
        <v>0</v>
      </c>
      <c r="EM177" s="358"/>
      <c r="EN177" s="358"/>
      <c r="EO177" s="359"/>
      <c r="EP177" s="339"/>
      <c r="EQ177" s="360"/>
      <c r="ER177" s="361"/>
      <c r="ES177" s="362"/>
      <c r="ET177" s="338"/>
      <c r="EU177" s="335">
        <f t="shared" ref="EU177:EU182" si="1925">IFERROR(IF(EXACT(VLOOKUP(EN177,OFERTA_0,1,FALSE),EN177),1,0),0)</f>
        <v>0</v>
      </c>
      <c r="EV177" s="108">
        <f t="shared" ref="EV177:EV182" si="1926">IFERROR(IF(EXACT(VLOOKUP(EN177,OFERTA_0,2,FALSE),EO177),1,0),0)</f>
        <v>0</v>
      </c>
      <c r="EW177" s="108">
        <f t="shared" ref="EW177:EW182" si="1927">IFERROR(IF(EXACT(VLOOKUP(EN177,OFERTA_0,3,FALSE),EP177),1,0),0)</f>
        <v>0</v>
      </c>
      <c r="EX177" s="108">
        <f t="shared" ref="EX177:EX182" si="1928">IFERROR(IF(EXACT(VLOOKUP(EN177,OFERTA_0,4,FALSE),EQ177),1,0),0)</f>
        <v>0</v>
      </c>
      <c r="EY177" s="108">
        <f t="shared" ref="EY177:EZ182" si="1929">IFERROR(IF(ER177&lt;=0,0,1),0)</f>
        <v>0</v>
      </c>
      <c r="EZ177" s="108">
        <f t="shared" si="1929"/>
        <v>0</v>
      </c>
      <c r="FA177" s="108">
        <f t="shared" ref="FA177:FA182" si="1930">PRODUCT(EU177:EZ177)</f>
        <v>0</v>
      </c>
      <c r="FB177" s="109">
        <f t="shared" ref="FB177:FB182" si="1931">ROUND(ES177,0)</f>
        <v>0</v>
      </c>
      <c r="FC177" s="110">
        <f t="shared" ref="FC177:FC182" si="1932">ES177-FB177</f>
        <v>0</v>
      </c>
      <c r="FF177" s="358"/>
      <c r="FG177" s="358"/>
      <c r="FH177" s="359"/>
      <c r="FI177" s="339"/>
      <c r="FJ177" s="360"/>
      <c r="FK177" s="361"/>
      <c r="FL177" s="362"/>
      <c r="FM177" s="338"/>
      <c r="FN177" s="335">
        <f t="shared" ref="FN177:FN182" si="1933">IFERROR(IF(EXACT(VLOOKUP(FG177,OFERTA_0,1,FALSE),FG177),1,0),0)</f>
        <v>0</v>
      </c>
      <c r="FO177" s="108">
        <f t="shared" ref="FO177:FO182" si="1934">IFERROR(IF(EXACT(VLOOKUP(FG177,OFERTA_0,2,FALSE),FH177),1,0),0)</f>
        <v>0</v>
      </c>
      <c r="FP177" s="108">
        <f t="shared" ref="FP177:FP182" si="1935">IFERROR(IF(EXACT(VLOOKUP(FG177,OFERTA_0,3,FALSE),FI177),1,0),0)</f>
        <v>0</v>
      </c>
      <c r="FQ177" s="108">
        <f t="shared" ref="FQ177:FQ182" si="1936">IFERROR(IF(EXACT(VLOOKUP(FG177,OFERTA_0,4,FALSE),FJ177),1,0),0)</f>
        <v>0</v>
      </c>
      <c r="FR177" s="108">
        <f t="shared" ref="FR177:FS182" si="1937">IFERROR(IF(FK177&lt;=0,0,1),0)</f>
        <v>0</v>
      </c>
      <c r="FS177" s="108">
        <f t="shared" si="1937"/>
        <v>0</v>
      </c>
      <c r="FT177" s="108">
        <f t="shared" ref="FT177:FT182" si="1938">PRODUCT(FN177:FS177)</f>
        <v>0</v>
      </c>
      <c r="FU177" s="109">
        <f t="shared" ref="FU177:FU182" si="1939">ROUND(FL177,0)</f>
        <v>0</v>
      </c>
      <c r="FV177" s="110">
        <f t="shared" ref="FV177:FV182" si="1940">FL177-FU177</f>
        <v>0</v>
      </c>
      <c r="FY177" s="358"/>
      <c r="FZ177" s="358"/>
      <c r="GA177" s="359"/>
      <c r="GB177" s="339"/>
      <c r="GC177" s="360"/>
      <c r="GD177" s="361"/>
      <c r="GE177" s="362"/>
      <c r="GF177" s="338"/>
      <c r="GG177" s="335">
        <f t="shared" ref="GG177:GG182" si="1941">IFERROR(IF(EXACT(VLOOKUP(FZ177,OFERTA_0,1,FALSE),FZ177),1,0),0)</f>
        <v>0</v>
      </c>
      <c r="GH177" s="108">
        <f t="shared" ref="GH177:GH182" si="1942">IFERROR(IF(EXACT(VLOOKUP(FZ177,OFERTA_0,2,FALSE),GA177),1,0),0)</f>
        <v>0</v>
      </c>
      <c r="GI177" s="108">
        <f t="shared" ref="GI177:GI182" si="1943">IFERROR(IF(EXACT(VLOOKUP(FZ177,OFERTA_0,3,FALSE),GB177),1,0),0)</f>
        <v>0</v>
      </c>
      <c r="GJ177" s="108">
        <f t="shared" ref="GJ177:GJ182" si="1944">IFERROR(IF(EXACT(VLOOKUP(FZ177,OFERTA_0,4,FALSE),GC177),1,0),0)</f>
        <v>0</v>
      </c>
      <c r="GK177" s="108">
        <f t="shared" ref="GK177:GL182" si="1945">IFERROR(IF(GD177&lt;=0,0,1),0)</f>
        <v>0</v>
      </c>
      <c r="GL177" s="108">
        <f t="shared" si="1945"/>
        <v>0</v>
      </c>
      <c r="GM177" s="108">
        <f t="shared" ref="GM177:GM182" si="1946">PRODUCT(GG177:GL177)</f>
        <v>0</v>
      </c>
      <c r="GN177" s="109">
        <f t="shared" ref="GN177:GN182" si="1947">ROUND(GE177,0)</f>
        <v>0</v>
      </c>
      <c r="GO177" s="110">
        <f t="shared" ref="GO177:GO182" si="1948">GE177-GN177</f>
        <v>0</v>
      </c>
      <c r="GR177" s="358"/>
      <c r="GS177" s="358"/>
      <c r="GT177" s="359"/>
      <c r="GU177" s="339"/>
      <c r="GV177" s="360"/>
      <c r="GW177" s="361"/>
      <c r="GX177" s="362"/>
      <c r="GY177" s="338"/>
      <c r="GZ177" s="335">
        <f t="shared" ref="GZ177:GZ182" si="1949">IFERROR(IF(EXACT(VLOOKUP(GS177,OFERTA_0,1,FALSE),GS177),1,0),0)</f>
        <v>0</v>
      </c>
      <c r="HA177" s="108">
        <f t="shared" ref="HA177:HA182" si="1950">IFERROR(IF(EXACT(VLOOKUP(GS177,OFERTA_0,2,FALSE),GT177),1,0),0)</f>
        <v>0</v>
      </c>
      <c r="HB177" s="108">
        <f t="shared" ref="HB177:HB182" si="1951">IFERROR(IF(EXACT(VLOOKUP(GS177,OFERTA_0,3,FALSE),GU177),1,0),0)</f>
        <v>0</v>
      </c>
      <c r="HC177" s="108">
        <f t="shared" ref="HC177:HC182" si="1952">IFERROR(IF(EXACT(VLOOKUP(GS177,OFERTA_0,4,FALSE),GV177),1,0),0)</f>
        <v>0</v>
      </c>
      <c r="HD177" s="108">
        <f t="shared" ref="HD177:HE182" si="1953">IFERROR(IF(GW177&lt;=0,0,1),0)</f>
        <v>0</v>
      </c>
      <c r="HE177" s="108">
        <f t="shared" si="1953"/>
        <v>0</v>
      </c>
      <c r="HF177" s="108">
        <f t="shared" ref="HF177:HF182" si="1954">PRODUCT(GZ177:HE177)</f>
        <v>0</v>
      </c>
      <c r="HG177" s="109">
        <f t="shared" ref="HG177:HG182" si="1955">ROUND(GX177,0)</f>
        <v>0</v>
      </c>
      <c r="HH177" s="110">
        <f t="shared" ref="HH177:HH182" si="1956">GX177-HG177</f>
        <v>0</v>
      </c>
      <c r="HK177" s="358"/>
      <c r="HL177" s="358"/>
      <c r="HM177" s="359"/>
      <c r="HN177" s="339"/>
      <c r="HO177" s="360"/>
      <c r="HP177" s="361"/>
      <c r="HQ177" s="362"/>
      <c r="HR177" s="338"/>
      <c r="HS177" s="335">
        <f t="shared" ref="HS177:HS182" si="1957">IFERROR(IF(EXACT(VLOOKUP(HL177,OFERTA_0,1,FALSE),HL177),1,0),0)</f>
        <v>0</v>
      </c>
      <c r="HT177" s="108">
        <f t="shared" ref="HT177:HT182" si="1958">IFERROR(IF(EXACT(VLOOKUP(HL177,OFERTA_0,2,FALSE),HM177),1,0),0)</f>
        <v>0</v>
      </c>
      <c r="HU177" s="108">
        <f t="shared" ref="HU177:HU182" si="1959">IFERROR(IF(EXACT(VLOOKUP(HL177,OFERTA_0,3,FALSE),HN177),1,0),0)</f>
        <v>0</v>
      </c>
      <c r="HV177" s="108">
        <f t="shared" ref="HV177:HV182" si="1960">IFERROR(IF(EXACT(VLOOKUP(HL177,OFERTA_0,4,FALSE),HO177),1,0),0)</f>
        <v>0</v>
      </c>
      <c r="HW177" s="108">
        <f t="shared" ref="HW177:HX182" si="1961">IFERROR(IF(HP177&lt;=0,0,1),0)</f>
        <v>0</v>
      </c>
      <c r="HX177" s="108">
        <f t="shared" si="1961"/>
        <v>0</v>
      </c>
      <c r="HY177" s="108">
        <f t="shared" ref="HY177:HY182" si="1962">PRODUCT(HS177:HX177)</f>
        <v>0</v>
      </c>
      <c r="HZ177" s="109">
        <f t="shared" ref="HZ177:HZ182" si="1963">ROUND(HQ177,0)</f>
        <v>0</v>
      </c>
      <c r="IA177" s="110">
        <f t="shared" ref="IA177:IA182" si="1964">HQ177-HZ177</f>
        <v>0</v>
      </c>
      <c r="ID177" s="358"/>
      <c r="IE177" s="358"/>
      <c r="IF177" s="359"/>
      <c r="IG177" s="339"/>
      <c r="IH177" s="360"/>
      <c r="II177" s="361"/>
      <c r="IJ177" s="362"/>
      <c r="IK177" s="338"/>
      <c r="IL177" s="335">
        <f t="shared" ref="IL177:IL182" si="1965">IFERROR(IF(EXACT(VLOOKUP(IE177,OFERTA_0,1,FALSE),IE177),1,0),0)</f>
        <v>0</v>
      </c>
      <c r="IM177" s="108">
        <f t="shared" ref="IM177:IM182" si="1966">IFERROR(IF(EXACT(VLOOKUP(IE177,OFERTA_0,2,FALSE),IF177),1,0),0)</f>
        <v>0</v>
      </c>
      <c r="IN177" s="108">
        <f t="shared" ref="IN177:IN182" si="1967">IFERROR(IF(EXACT(VLOOKUP(IE177,OFERTA_0,3,FALSE),IG177),1,0),0)</f>
        <v>0</v>
      </c>
      <c r="IO177" s="108">
        <f t="shared" ref="IO177:IO182" si="1968">IFERROR(IF(EXACT(VLOOKUP(IE177,OFERTA_0,4,FALSE),IH177),1,0),0)</f>
        <v>0</v>
      </c>
      <c r="IP177" s="108">
        <f t="shared" ref="IP177:IQ182" si="1969">IFERROR(IF(II177&lt;=0,0,1),0)</f>
        <v>0</v>
      </c>
      <c r="IQ177" s="108">
        <f t="shared" si="1969"/>
        <v>0</v>
      </c>
      <c r="IR177" s="108">
        <f t="shared" ref="IR177:IR182" si="1970">PRODUCT(IL177:IQ177)</f>
        <v>0</v>
      </c>
      <c r="IS177" s="109">
        <f t="shared" ref="IS177:IS182" si="1971">ROUND(IJ177,0)</f>
        <v>0</v>
      </c>
      <c r="IT177" s="110">
        <f t="shared" ref="IT177:IT182" si="1972">IJ177-IS177</f>
        <v>0</v>
      </c>
      <c r="IV177" s="358"/>
      <c r="IW177" s="358"/>
      <c r="IX177" s="359"/>
      <c r="IY177" s="339"/>
      <c r="IZ177" s="360"/>
      <c r="JA177" s="361"/>
      <c r="JB177" s="362"/>
      <c r="JC177" s="338"/>
      <c r="JD177" s="338"/>
      <c r="JE177" s="335">
        <f t="shared" ref="JE177:JE182" si="1973">IFERROR(IF(EXACT(VLOOKUP(IX177,OFERTA_0,1,FALSE),IX177),1,0),0)</f>
        <v>0</v>
      </c>
      <c r="JF177" s="108">
        <f t="shared" ref="JF177:JF182" si="1974">IFERROR(IF(EXACT(VLOOKUP(IX177,OFERTA_0,2,FALSE),IY177),1,0),0)</f>
        <v>0</v>
      </c>
      <c r="JG177" s="108">
        <f t="shared" ref="JG177:JG182" si="1975">IFERROR(IF(EXACT(VLOOKUP(IX177,OFERTA_0,3,FALSE),IZ177),1,0),0)</f>
        <v>0</v>
      </c>
      <c r="JH177" s="108">
        <f t="shared" ref="JH177:JH182" si="1976">IFERROR(IF(EXACT(VLOOKUP(IX177,OFERTA_0,4,FALSE),JA177),1,0),0)</f>
        <v>0</v>
      </c>
      <c r="JI177" s="108">
        <f t="shared" ref="JI177:JJ182" si="1977">IFERROR(IF(JB177&lt;=0,0,1),0)</f>
        <v>0</v>
      </c>
      <c r="JJ177" s="108">
        <f t="shared" si="1977"/>
        <v>0</v>
      </c>
      <c r="JK177" s="108">
        <f t="shared" ref="JK177:JK182" si="1978">PRODUCT(JE177:JJ177)</f>
        <v>0</v>
      </c>
      <c r="JL177" s="109">
        <f t="shared" ref="JL177:JL182" si="1979">ROUND(JC177,0)</f>
        <v>0</v>
      </c>
      <c r="JM177" s="110">
        <f t="shared" ref="JM177:JM182" si="1980">JC177-JL177</f>
        <v>0</v>
      </c>
    </row>
    <row r="178" spans="2:273" hidden="1" x14ac:dyDescent="0.25">
      <c r="B178" s="358"/>
      <c r="C178" s="358"/>
      <c r="D178" s="359"/>
      <c r="E178" s="339"/>
      <c r="F178" s="439"/>
      <c r="G178" s="361"/>
      <c r="H178" s="361"/>
      <c r="I178" s="361"/>
      <c r="J178" s="362"/>
      <c r="K178" s="338"/>
      <c r="N178" s="358"/>
      <c r="O178" s="358"/>
      <c r="P178" s="359"/>
      <c r="Q178" s="339"/>
      <c r="R178" s="439"/>
      <c r="S178" s="361"/>
      <c r="T178" s="361"/>
      <c r="U178" s="361"/>
      <c r="V178" s="362"/>
      <c r="W178" s="338"/>
      <c r="X178" s="335">
        <f t="shared" si="1874"/>
        <v>0</v>
      </c>
      <c r="Y178" s="335"/>
      <c r="Z178" s="335"/>
      <c r="AA178" s="108">
        <f t="shared" si="1875"/>
        <v>0</v>
      </c>
      <c r="AB178" s="108"/>
      <c r="AC178" s="108">
        <f t="shared" si="1876"/>
        <v>0</v>
      </c>
      <c r="AD178" s="108">
        <f t="shared" si="1877"/>
        <v>0</v>
      </c>
      <c r="AE178" s="108">
        <f t="shared" si="1878"/>
        <v>0</v>
      </c>
      <c r="AF178" s="108">
        <f t="shared" si="1879"/>
        <v>0</v>
      </c>
      <c r="AG178" s="108">
        <f t="shared" si="1880"/>
        <v>0</v>
      </c>
      <c r="AH178" s="109">
        <f t="shared" si="1881"/>
        <v>0</v>
      </c>
      <c r="AI178" s="110">
        <f t="shared" si="1882"/>
        <v>0</v>
      </c>
      <c r="AL178" s="358"/>
      <c r="AM178" s="358"/>
      <c r="AN178" s="359"/>
      <c r="AO178" s="339"/>
      <c r="AP178" s="439"/>
      <c r="AQ178" s="361"/>
      <c r="AR178" s="361"/>
      <c r="AS178" s="361"/>
      <c r="AT178" s="362"/>
      <c r="AU178" s="338"/>
      <c r="AV178" s="335">
        <f t="shared" si="1883"/>
        <v>0</v>
      </c>
      <c r="AW178" s="335"/>
      <c r="AX178" s="335"/>
      <c r="AY178" s="335"/>
      <c r="AZ178" s="108">
        <f t="shared" si="1884"/>
        <v>0</v>
      </c>
      <c r="BA178" s="108">
        <f t="shared" si="1885"/>
        <v>0</v>
      </c>
      <c r="BB178" s="108">
        <f t="shared" si="1886"/>
        <v>0</v>
      </c>
      <c r="BC178" s="108">
        <f t="shared" si="1887"/>
        <v>0</v>
      </c>
      <c r="BD178" s="108">
        <f t="shared" si="1888"/>
        <v>0</v>
      </c>
      <c r="BE178" s="108">
        <f t="shared" si="1889"/>
        <v>0</v>
      </c>
      <c r="BF178" s="109">
        <f t="shared" si="1890"/>
        <v>0</v>
      </c>
      <c r="BG178" s="110">
        <f t="shared" si="1891"/>
        <v>0</v>
      </c>
      <c r="BJ178" s="358"/>
      <c r="BK178" s="358"/>
      <c r="BL178" s="359"/>
      <c r="BM178" s="339"/>
      <c r="BN178" s="439"/>
      <c r="BO178" s="368"/>
      <c r="BP178" s="368"/>
      <c r="BQ178" s="368"/>
      <c r="BR178" s="369"/>
      <c r="BS178" s="338"/>
      <c r="BT178" s="335">
        <f t="shared" si="1892"/>
        <v>0</v>
      </c>
      <c r="BU178" s="335"/>
      <c r="BV178" s="335"/>
      <c r="BW178" s="335"/>
      <c r="BX178" s="108">
        <f t="shared" si="1893"/>
        <v>0</v>
      </c>
      <c r="BY178" s="108">
        <f t="shared" si="1894"/>
        <v>0</v>
      </c>
      <c r="BZ178" s="108">
        <f t="shared" si="1895"/>
        <v>0</v>
      </c>
      <c r="CA178" s="108">
        <f t="shared" si="1896"/>
        <v>0</v>
      </c>
      <c r="CB178" s="108">
        <f t="shared" si="1897"/>
        <v>0</v>
      </c>
      <c r="CC178" s="108">
        <f t="shared" si="1898"/>
        <v>0</v>
      </c>
      <c r="CD178" s="109">
        <f t="shared" si="1899"/>
        <v>0</v>
      </c>
      <c r="CE178" s="110">
        <f t="shared" si="1900"/>
        <v>0</v>
      </c>
      <c r="CH178" s="358"/>
      <c r="CI178" s="358"/>
      <c r="CJ178" s="359"/>
      <c r="CK178" s="339"/>
      <c r="CL178" s="360"/>
      <c r="CM178" s="361"/>
      <c r="CN178" s="362"/>
      <c r="CO178" s="338"/>
      <c r="CP178" s="335">
        <f t="shared" si="1901"/>
        <v>0</v>
      </c>
      <c r="CQ178" s="108">
        <f t="shared" si="1902"/>
        <v>0</v>
      </c>
      <c r="CR178" s="108">
        <f t="shared" si="1903"/>
        <v>0</v>
      </c>
      <c r="CS178" s="108">
        <f t="shared" si="1904"/>
        <v>0</v>
      </c>
      <c r="CT178" s="108">
        <f t="shared" si="1905"/>
        <v>0</v>
      </c>
      <c r="CU178" s="108">
        <f t="shared" si="1905"/>
        <v>0</v>
      </c>
      <c r="CV178" s="108">
        <f t="shared" si="1906"/>
        <v>0</v>
      </c>
      <c r="CW178" s="109">
        <f t="shared" si="1907"/>
        <v>0</v>
      </c>
      <c r="CX178" s="110">
        <f t="shared" si="1908"/>
        <v>0</v>
      </c>
      <c r="DA178" s="358"/>
      <c r="DB178" s="358"/>
      <c r="DC178" s="359"/>
      <c r="DD178" s="339"/>
      <c r="DE178" s="360"/>
      <c r="DF178" s="361"/>
      <c r="DG178" s="362"/>
      <c r="DH178" s="338"/>
      <c r="DI178" s="335">
        <f t="shared" si="1909"/>
        <v>0</v>
      </c>
      <c r="DJ178" s="108">
        <f t="shared" si="1910"/>
        <v>0</v>
      </c>
      <c r="DK178" s="108">
        <f t="shared" si="1911"/>
        <v>0</v>
      </c>
      <c r="DL178" s="108">
        <f t="shared" si="1912"/>
        <v>0</v>
      </c>
      <c r="DM178" s="108">
        <f t="shared" si="1913"/>
        <v>0</v>
      </c>
      <c r="DN178" s="108">
        <f t="shared" si="1913"/>
        <v>0</v>
      </c>
      <c r="DO178" s="108">
        <f t="shared" si="1914"/>
        <v>0</v>
      </c>
      <c r="DP178" s="109">
        <f t="shared" si="1915"/>
        <v>0</v>
      </c>
      <c r="DQ178" s="110">
        <f t="shared" si="1916"/>
        <v>0</v>
      </c>
      <c r="DT178" s="358"/>
      <c r="DU178" s="358"/>
      <c r="DV178" s="359"/>
      <c r="DW178" s="339"/>
      <c r="DX178" s="360"/>
      <c r="DY178" s="361"/>
      <c r="DZ178" s="362"/>
      <c r="EA178" s="338"/>
      <c r="EB178" s="335">
        <f t="shared" si="1917"/>
        <v>0</v>
      </c>
      <c r="EC178" s="108">
        <f t="shared" si="1918"/>
        <v>0</v>
      </c>
      <c r="ED178" s="108">
        <f t="shared" si="1919"/>
        <v>0</v>
      </c>
      <c r="EE178" s="108">
        <f t="shared" si="1920"/>
        <v>0</v>
      </c>
      <c r="EF178" s="108">
        <f t="shared" si="1921"/>
        <v>0</v>
      </c>
      <c r="EG178" s="108">
        <f t="shared" si="1921"/>
        <v>0</v>
      </c>
      <c r="EH178" s="108">
        <f t="shared" si="1922"/>
        <v>0</v>
      </c>
      <c r="EI178" s="109">
        <f t="shared" si="1923"/>
        <v>0</v>
      </c>
      <c r="EJ178" s="110">
        <f t="shared" si="1924"/>
        <v>0</v>
      </c>
      <c r="EM178" s="358"/>
      <c r="EN178" s="358"/>
      <c r="EO178" s="359"/>
      <c r="EP178" s="339"/>
      <c r="EQ178" s="360"/>
      <c r="ER178" s="361"/>
      <c r="ES178" s="362"/>
      <c r="ET178" s="338"/>
      <c r="EU178" s="335">
        <f t="shared" si="1925"/>
        <v>0</v>
      </c>
      <c r="EV178" s="108">
        <f t="shared" si="1926"/>
        <v>0</v>
      </c>
      <c r="EW178" s="108">
        <f t="shared" si="1927"/>
        <v>0</v>
      </c>
      <c r="EX178" s="108">
        <f t="shared" si="1928"/>
        <v>0</v>
      </c>
      <c r="EY178" s="108">
        <f t="shared" si="1929"/>
        <v>0</v>
      </c>
      <c r="EZ178" s="108">
        <f t="shared" si="1929"/>
        <v>0</v>
      </c>
      <c r="FA178" s="108">
        <f t="shared" si="1930"/>
        <v>0</v>
      </c>
      <c r="FB178" s="109">
        <f t="shared" si="1931"/>
        <v>0</v>
      </c>
      <c r="FC178" s="110">
        <f t="shared" si="1932"/>
        <v>0</v>
      </c>
      <c r="FF178" s="358"/>
      <c r="FG178" s="358"/>
      <c r="FH178" s="359"/>
      <c r="FI178" s="339"/>
      <c r="FJ178" s="360"/>
      <c r="FK178" s="361"/>
      <c r="FL178" s="362"/>
      <c r="FM178" s="338"/>
      <c r="FN178" s="335">
        <f t="shared" si="1933"/>
        <v>0</v>
      </c>
      <c r="FO178" s="108">
        <f t="shared" si="1934"/>
        <v>0</v>
      </c>
      <c r="FP178" s="108">
        <f t="shared" si="1935"/>
        <v>0</v>
      </c>
      <c r="FQ178" s="108">
        <f t="shared" si="1936"/>
        <v>0</v>
      </c>
      <c r="FR178" s="108">
        <f t="shared" si="1937"/>
        <v>0</v>
      </c>
      <c r="FS178" s="108">
        <f t="shared" si="1937"/>
        <v>0</v>
      </c>
      <c r="FT178" s="108">
        <f t="shared" si="1938"/>
        <v>0</v>
      </c>
      <c r="FU178" s="109">
        <f t="shared" si="1939"/>
        <v>0</v>
      </c>
      <c r="FV178" s="110">
        <f t="shared" si="1940"/>
        <v>0</v>
      </c>
      <c r="FY178" s="358"/>
      <c r="FZ178" s="358"/>
      <c r="GA178" s="359"/>
      <c r="GB178" s="339"/>
      <c r="GC178" s="360"/>
      <c r="GD178" s="361"/>
      <c r="GE178" s="362"/>
      <c r="GF178" s="338"/>
      <c r="GG178" s="335">
        <f t="shared" si="1941"/>
        <v>0</v>
      </c>
      <c r="GH178" s="108">
        <f t="shared" si="1942"/>
        <v>0</v>
      </c>
      <c r="GI178" s="108">
        <f t="shared" si="1943"/>
        <v>0</v>
      </c>
      <c r="GJ178" s="108">
        <f t="shared" si="1944"/>
        <v>0</v>
      </c>
      <c r="GK178" s="108">
        <f t="shared" si="1945"/>
        <v>0</v>
      </c>
      <c r="GL178" s="108">
        <f t="shared" si="1945"/>
        <v>0</v>
      </c>
      <c r="GM178" s="108">
        <f t="shared" si="1946"/>
        <v>0</v>
      </c>
      <c r="GN178" s="109">
        <f t="shared" si="1947"/>
        <v>0</v>
      </c>
      <c r="GO178" s="110">
        <f t="shared" si="1948"/>
        <v>0</v>
      </c>
      <c r="GR178" s="358"/>
      <c r="GS178" s="358"/>
      <c r="GT178" s="359"/>
      <c r="GU178" s="339"/>
      <c r="GV178" s="360"/>
      <c r="GW178" s="361"/>
      <c r="GX178" s="362"/>
      <c r="GY178" s="338"/>
      <c r="GZ178" s="335">
        <f t="shared" si="1949"/>
        <v>0</v>
      </c>
      <c r="HA178" s="108">
        <f t="shared" si="1950"/>
        <v>0</v>
      </c>
      <c r="HB178" s="108">
        <f t="shared" si="1951"/>
        <v>0</v>
      </c>
      <c r="HC178" s="108">
        <f t="shared" si="1952"/>
        <v>0</v>
      </c>
      <c r="HD178" s="108">
        <f t="shared" si="1953"/>
        <v>0</v>
      </c>
      <c r="HE178" s="108">
        <f t="shared" si="1953"/>
        <v>0</v>
      </c>
      <c r="HF178" s="108">
        <f t="shared" si="1954"/>
        <v>0</v>
      </c>
      <c r="HG178" s="109">
        <f t="shared" si="1955"/>
        <v>0</v>
      </c>
      <c r="HH178" s="110">
        <f t="shared" si="1956"/>
        <v>0</v>
      </c>
      <c r="HK178" s="358"/>
      <c r="HL178" s="358"/>
      <c r="HM178" s="359"/>
      <c r="HN178" s="339"/>
      <c r="HO178" s="360"/>
      <c r="HP178" s="361"/>
      <c r="HQ178" s="362"/>
      <c r="HR178" s="338"/>
      <c r="HS178" s="335">
        <f t="shared" si="1957"/>
        <v>0</v>
      </c>
      <c r="HT178" s="108">
        <f t="shared" si="1958"/>
        <v>0</v>
      </c>
      <c r="HU178" s="108">
        <f t="shared" si="1959"/>
        <v>0</v>
      </c>
      <c r="HV178" s="108">
        <f t="shared" si="1960"/>
        <v>0</v>
      </c>
      <c r="HW178" s="108">
        <f t="shared" si="1961"/>
        <v>0</v>
      </c>
      <c r="HX178" s="108">
        <f t="shared" si="1961"/>
        <v>0</v>
      </c>
      <c r="HY178" s="108">
        <f t="shared" si="1962"/>
        <v>0</v>
      </c>
      <c r="HZ178" s="109">
        <f t="shared" si="1963"/>
        <v>0</v>
      </c>
      <c r="IA178" s="110">
        <f t="shared" si="1964"/>
        <v>0</v>
      </c>
      <c r="ID178" s="358"/>
      <c r="IE178" s="358"/>
      <c r="IF178" s="359"/>
      <c r="IG178" s="339"/>
      <c r="IH178" s="360"/>
      <c r="II178" s="361"/>
      <c r="IJ178" s="362"/>
      <c r="IK178" s="338"/>
      <c r="IL178" s="335">
        <f t="shared" si="1965"/>
        <v>0</v>
      </c>
      <c r="IM178" s="108">
        <f t="shared" si="1966"/>
        <v>0</v>
      </c>
      <c r="IN178" s="108">
        <f t="shared" si="1967"/>
        <v>0</v>
      </c>
      <c r="IO178" s="108">
        <f t="shared" si="1968"/>
        <v>0</v>
      </c>
      <c r="IP178" s="108">
        <f t="shared" si="1969"/>
        <v>0</v>
      </c>
      <c r="IQ178" s="108">
        <f t="shared" si="1969"/>
        <v>0</v>
      </c>
      <c r="IR178" s="108">
        <f t="shared" si="1970"/>
        <v>0</v>
      </c>
      <c r="IS178" s="109">
        <f t="shared" si="1971"/>
        <v>0</v>
      </c>
      <c r="IT178" s="110">
        <f t="shared" si="1972"/>
        <v>0</v>
      </c>
      <c r="IV178" s="358"/>
      <c r="IW178" s="358"/>
      <c r="IX178" s="359"/>
      <c r="IY178" s="339"/>
      <c r="IZ178" s="360"/>
      <c r="JA178" s="361"/>
      <c r="JB178" s="362"/>
      <c r="JC178" s="338"/>
      <c r="JD178" s="338"/>
      <c r="JE178" s="335">
        <f t="shared" si="1973"/>
        <v>0</v>
      </c>
      <c r="JF178" s="108">
        <f t="shared" si="1974"/>
        <v>0</v>
      </c>
      <c r="JG178" s="108">
        <f t="shared" si="1975"/>
        <v>0</v>
      </c>
      <c r="JH178" s="108">
        <f t="shared" si="1976"/>
        <v>0</v>
      </c>
      <c r="JI178" s="108">
        <f t="shared" si="1977"/>
        <v>0</v>
      </c>
      <c r="JJ178" s="108">
        <f t="shared" si="1977"/>
        <v>0</v>
      </c>
      <c r="JK178" s="108">
        <f t="shared" si="1978"/>
        <v>0</v>
      </c>
      <c r="JL178" s="109">
        <f t="shared" si="1979"/>
        <v>0</v>
      </c>
      <c r="JM178" s="110">
        <f t="shared" si="1980"/>
        <v>0</v>
      </c>
    </row>
    <row r="179" spans="2:273" hidden="1" x14ac:dyDescent="0.25">
      <c r="B179" s="358"/>
      <c r="C179" s="358"/>
      <c r="D179" s="359"/>
      <c r="E179" s="339"/>
      <c r="F179" s="439"/>
      <c r="G179" s="361"/>
      <c r="H179" s="361"/>
      <c r="I179" s="361"/>
      <c r="J179" s="362"/>
      <c r="K179" s="338"/>
      <c r="N179" s="358"/>
      <c r="O179" s="358"/>
      <c r="P179" s="359"/>
      <c r="Q179" s="339"/>
      <c r="R179" s="439"/>
      <c r="S179" s="361"/>
      <c r="T179" s="361"/>
      <c r="U179" s="361"/>
      <c r="V179" s="362"/>
      <c r="W179" s="338"/>
      <c r="X179" s="335">
        <f t="shared" si="1874"/>
        <v>0</v>
      </c>
      <c r="Y179" s="335"/>
      <c r="Z179" s="335"/>
      <c r="AA179" s="108">
        <f t="shared" si="1875"/>
        <v>0</v>
      </c>
      <c r="AB179" s="108"/>
      <c r="AC179" s="108">
        <f t="shared" si="1876"/>
        <v>0</v>
      </c>
      <c r="AD179" s="108">
        <f t="shared" si="1877"/>
        <v>0</v>
      </c>
      <c r="AE179" s="108">
        <f t="shared" si="1878"/>
        <v>0</v>
      </c>
      <c r="AF179" s="108">
        <f t="shared" si="1879"/>
        <v>0</v>
      </c>
      <c r="AG179" s="108">
        <f t="shared" si="1880"/>
        <v>0</v>
      </c>
      <c r="AH179" s="109">
        <f t="shared" si="1881"/>
        <v>0</v>
      </c>
      <c r="AI179" s="110">
        <f t="shared" si="1882"/>
        <v>0</v>
      </c>
      <c r="AL179" s="358"/>
      <c r="AM179" s="358"/>
      <c r="AN179" s="359"/>
      <c r="AO179" s="339"/>
      <c r="AP179" s="439"/>
      <c r="AQ179" s="361"/>
      <c r="AR179" s="361"/>
      <c r="AS179" s="361"/>
      <c r="AT179" s="362"/>
      <c r="AU179" s="338"/>
      <c r="AV179" s="335">
        <f t="shared" si="1883"/>
        <v>0</v>
      </c>
      <c r="AW179" s="335"/>
      <c r="AX179" s="335"/>
      <c r="AY179" s="335"/>
      <c r="AZ179" s="108">
        <f t="shared" si="1884"/>
        <v>0</v>
      </c>
      <c r="BA179" s="108">
        <f t="shared" si="1885"/>
        <v>0</v>
      </c>
      <c r="BB179" s="108">
        <f t="shared" si="1886"/>
        <v>0</v>
      </c>
      <c r="BC179" s="108">
        <f t="shared" si="1887"/>
        <v>0</v>
      </c>
      <c r="BD179" s="108">
        <f t="shared" si="1888"/>
        <v>0</v>
      </c>
      <c r="BE179" s="108">
        <f t="shared" si="1889"/>
        <v>0</v>
      </c>
      <c r="BF179" s="109">
        <f t="shared" si="1890"/>
        <v>0</v>
      </c>
      <c r="BG179" s="110">
        <f t="shared" si="1891"/>
        <v>0</v>
      </c>
      <c r="BJ179" s="358"/>
      <c r="BK179" s="358"/>
      <c r="BL179" s="359"/>
      <c r="BM179" s="339"/>
      <c r="BN179" s="439"/>
      <c r="BO179" s="368"/>
      <c r="BP179" s="368"/>
      <c r="BQ179" s="368"/>
      <c r="BR179" s="369"/>
      <c r="BS179" s="338"/>
      <c r="BT179" s="335">
        <f t="shared" si="1892"/>
        <v>0</v>
      </c>
      <c r="BU179" s="335"/>
      <c r="BV179" s="335"/>
      <c r="BW179" s="335"/>
      <c r="BX179" s="108">
        <f t="shared" si="1893"/>
        <v>0</v>
      </c>
      <c r="BY179" s="108">
        <f t="shared" si="1894"/>
        <v>0</v>
      </c>
      <c r="BZ179" s="108">
        <f t="shared" si="1895"/>
        <v>0</v>
      </c>
      <c r="CA179" s="108">
        <f t="shared" si="1896"/>
        <v>0</v>
      </c>
      <c r="CB179" s="108">
        <f t="shared" si="1897"/>
        <v>0</v>
      </c>
      <c r="CC179" s="108">
        <f t="shared" si="1898"/>
        <v>0</v>
      </c>
      <c r="CD179" s="109">
        <f t="shared" si="1899"/>
        <v>0</v>
      </c>
      <c r="CE179" s="110">
        <f t="shared" si="1900"/>
        <v>0</v>
      </c>
      <c r="CH179" s="358"/>
      <c r="CI179" s="358"/>
      <c r="CJ179" s="359"/>
      <c r="CK179" s="339"/>
      <c r="CL179" s="360"/>
      <c r="CM179" s="361"/>
      <c r="CN179" s="362"/>
      <c r="CO179" s="338"/>
      <c r="CP179" s="335">
        <f t="shared" si="1901"/>
        <v>0</v>
      </c>
      <c r="CQ179" s="108">
        <f t="shared" si="1902"/>
        <v>0</v>
      </c>
      <c r="CR179" s="108">
        <f t="shared" si="1903"/>
        <v>0</v>
      </c>
      <c r="CS179" s="108">
        <f t="shared" si="1904"/>
        <v>0</v>
      </c>
      <c r="CT179" s="108">
        <f t="shared" si="1905"/>
        <v>0</v>
      </c>
      <c r="CU179" s="108">
        <f t="shared" si="1905"/>
        <v>0</v>
      </c>
      <c r="CV179" s="108">
        <f t="shared" si="1906"/>
        <v>0</v>
      </c>
      <c r="CW179" s="109">
        <f t="shared" si="1907"/>
        <v>0</v>
      </c>
      <c r="CX179" s="110">
        <f t="shared" si="1908"/>
        <v>0</v>
      </c>
      <c r="DA179" s="358"/>
      <c r="DB179" s="358"/>
      <c r="DC179" s="359"/>
      <c r="DD179" s="339"/>
      <c r="DE179" s="360"/>
      <c r="DF179" s="361"/>
      <c r="DG179" s="362"/>
      <c r="DH179" s="338"/>
      <c r="DI179" s="335">
        <f t="shared" si="1909"/>
        <v>0</v>
      </c>
      <c r="DJ179" s="108">
        <f t="shared" si="1910"/>
        <v>0</v>
      </c>
      <c r="DK179" s="108">
        <f t="shared" si="1911"/>
        <v>0</v>
      </c>
      <c r="DL179" s="108">
        <f t="shared" si="1912"/>
        <v>0</v>
      </c>
      <c r="DM179" s="108">
        <f t="shared" si="1913"/>
        <v>0</v>
      </c>
      <c r="DN179" s="108">
        <f t="shared" si="1913"/>
        <v>0</v>
      </c>
      <c r="DO179" s="108">
        <f t="shared" si="1914"/>
        <v>0</v>
      </c>
      <c r="DP179" s="109">
        <f t="shared" si="1915"/>
        <v>0</v>
      </c>
      <c r="DQ179" s="110">
        <f t="shared" si="1916"/>
        <v>0</v>
      </c>
      <c r="DT179" s="358"/>
      <c r="DU179" s="358"/>
      <c r="DV179" s="359"/>
      <c r="DW179" s="339"/>
      <c r="DX179" s="360"/>
      <c r="DY179" s="361"/>
      <c r="DZ179" s="362"/>
      <c r="EA179" s="338"/>
      <c r="EB179" s="335">
        <f t="shared" si="1917"/>
        <v>0</v>
      </c>
      <c r="EC179" s="108">
        <f t="shared" si="1918"/>
        <v>0</v>
      </c>
      <c r="ED179" s="108">
        <f t="shared" si="1919"/>
        <v>0</v>
      </c>
      <c r="EE179" s="108">
        <f t="shared" si="1920"/>
        <v>0</v>
      </c>
      <c r="EF179" s="108">
        <f t="shared" si="1921"/>
        <v>0</v>
      </c>
      <c r="EG179" s="108">
        <f t="shared" si="1921"/>
        <v>0</v>
      </c>
      <c r="EH179" s="108">
        <f t="shared" si="1922"/>
        <v>0</v>
      </c>
      <c r="EI179" s="109">
        <f t="shared" si="1923"/>
        <v>0</v>
      </c>
      <c r="EJ179" s="110">
        <f t="shared" si="1924"/>
        <v>0</v>
      </c>
      <c r="EM179" s="358"/>
      <c r="EN179" s="358"/>
      <c r="EO179" s="359"/>
      <c r="EP179" s="339"/>
      <c r="EQ179" s="360"/>
      <c r="ER179" s="361"/>
      <c r="ES179" s="362"/>
      <c r="ET179" s="338"/>
      <c r="EU179" s="335">
        <f t="shared" si="1925"/>
        <v>0</v>
      </c>
      <c r="EV179" s="108">
        <f t="shared" si="1926"/>
        <v>0</v>
      </c>
      <c r="EW179" s="108">
        <f t="shared" si="1927"/>
        <v>0</v>
      </c>
      <c r="EX179" s="108">
        <f t="shared" si="1928"/>
        <v>0</v>
      </c>
      <c r="EY179" s="108">
        <f t="shared" si="1929"/>
        <v>0</v>
      </c>
      <c r="EZ179" s="108">
        <f t="shared" si="1929"/>
        <v>0</v>
      </c>
      <c r="FA179" s="108">
        <f t="shared" si="1930"/>
        <v>0</v>
      </c>
      <c r="FB179" s="109">
        <f t="shared" si="1931"/>
        <v>0</v>
      </c>
      <c r="FC179" s="110">
        <f t="shared" si="1932"/>
        <v>0</v>
      </c>
      <c r="FF179" s="358"/>
      <c r="FG179" s="358"/>
      <c r="FH179" s="359"/>
      <c r="FI179" s="339"/>
      <c r="FJ179" s="360"/>
      <c r="FK179" s="361"/>
      <c r="FL179" s="362"/>
      <c r="FM179" s="338"/>
      <c r="FN179" s="335">
        <f t="shared" si="1933"/>
        <v>0</v>
      </c>
      <c r="FO179" s="108">
        <f t="shared" si="1934"/>
        <v>0</v>
      </c>
      <c r="FP179" s="108">
        <f t="shared" si="1935"/>
        <v>0</v>
      </c>
      <c r="FQ179" s="108">
        <f t="shared" si="1936"/>
        <v>0</v>
      </c>
      <c r="FR179" s="108">
        <f t="shared" si="1937"/>
        <v>0</v>
      </c>
      <c r="FS179" s="108">
        <f t="shared" si="1937"/>
        <v>0</v>
      </c>
      <c r="FT179" s="108">
        <f t="shared" si="1938"/>
        <v>0</v>
      </c>
      <c r="FU179" s="109">
        <f t="shared" si="1939"/>
        <v>0</v>
      </c>
      <c r="FV179" s="110">
        <f t="shared" si="1940"/>
        <v>0</v>
      </c>
      <c r="FY179" s="358"/>
      <c r="FZ179" s="358"/>
      <c r="GA179" s="359"/>
      <c r="GB179" s="339"/>
      <c r="GC179" s="360"/>
      <c r="GD179" s="361"/>
      <c r="GE179" s="362"/>
      <c r="GF179" s="338"/>
      <c r="GG179" s="335">
        <f t="shared" si="1941"/>
        <v>0</v>
      </c>
      <c r="GH179" s="108">
        <f t="shared" si="1942"/>
        <v>0</v>
      </c>
      <c r="GI179" s="108">
        <f t="shared" si="1943"/>
        <v>0</v>
      </c>
      <c r="GJ179" s="108">
        <f t="shared" si="1944"/>
        <v>0</v>
      </c>
      <c r="GK179" s="108">
        <f t="shared" si="1945"/>
        <v>0</v>
      </c>
      <c r="GL179" s="108">
        <f t="shared" si="1945"/>
        <v>0</v>
      </c>
      <c r="GM179" s="108">
        <f t="shared" si="1946"/>
        <v>0</v>
      </c>
      <c r="GN179" s="109">
        <f t="shared" si="1947"/>
        <v>0</v>
      </c>
      <c r="GO179" s="110">
        <f t="shared" si="1948"/>
        <v>0</v>
      </c>
      <c r="GR179" s="358"/>
      <c r="GS179" s="358"/>
      <c r="GT179" s="359"/>
      <c r="GU179" s="339"/>
      <c r="GV179" s="360"/>
      <c r="GW179" s="361"/>
      <c r="GX179" s="362"/>
      <c r="GY179" s="338"/>
      <c r="GZ179" s="335">
        <f t="shared" si="1949"/>
        <v>0</v>
      </c>
      <c r="HA179" s="108">
        <f t="shared" si="1950"/>
        <v>0</v>
      </c>
      <c r="HB179" s="108">
        <f t="shared" si="1951"/>
        <v>0</v>
      </c>
      <c r="HC179" s="108">
        <f t="shared" si="1952"/>
        <v>0</v>
      </c>
      <c r="HD179" s="108">
        <f t="shared" si="1953"/>
        <v>0</v>
      </c>
      <c r="HE179" s="108">
        <f t="shared" si="1953"/>
        <v>0</v>
      </c>
      <c r="HF179" s="108">
        <f t="shared" si="1954"/>
        <v>0</v>
      </c>
      <c r="HG179" s="109">
        <f t="shared" si="1955"/>
        <v>0</v>
      </c>
      <c r="HH179" s="110">
        <f t="shared" si="1956"/>
        <v>0</v>
      </c>
      <c r="HK179" s="358"/>
      <c r="HL179" s="358"/>
      <c r="HM179" s="359"/>
      <c r="HN179" s="339"/>
      <c r="HO179" s="360"/>
      <c r="HP179" s="361"/>
      <c r="HQ179" s="362"/>
      <c r="HR179" s="338"/>
      <c r="HS179" s="335">
        <f t="shared" si="1957"/>
        <v>0</v>
      </c>
      <c r="HT179" s="108">
        <f t="shared" si="1958"/>
        <v>0</v>
      </c>
      <c r="HU179" s="108">
        <f t="shared" si="1959"/>
        <v>0</v>
      </c>
      <c r="HV179" s="108">
        <f t="shared" si="1960"/>
        <v>0</v>
      </c>
      <c r="HW179" s="108">
        <f t="shared" si="1961"/>
        <v>0</v>
      </c>
      <c r="HX179" s="108">
        <f t="shared" si="1961"/>
        <v>0</v>
      </c>
      <c r="HY179" s="108">
        <f t="shared" si="1962"/>
        <v>0</v>
      </c>
      <c r="HZ179" s="109">
        <f t="shared" si="1963"/>
        <v>0</v>
      </c>
      <c r="IA179" s="110">
        <f t="shared" si="1964"/>
        <v>0</v>
      </c>
      <c r="ID179" s="358"/>
      <c r="IE179" s="358"/>
      <c r="IF179" s="359"/>
      <c r="IG179" s="339"/>
      <c r="IH179" s="360"/>
      <c r="II179" s="361"/>
      <c r="IJ179" s="362"/>
      <c r="IK179" s="338"/>
      <c r="IL179" s="335">
        <f t="shared" si="1965"/>
        <v>0</v>
      </c>
      <c r="IM179" s="108">
        <f t="shared" si="1966"/>
        <v>0</v>
      </c>
      <c r="IN179" s="108">
        <f t="shared" si="1967"/>
        <v>0</v>
      </c>
      <c r="IO179" s="108">
        <f t="shared" si="1968"/>
        <v>0</v>
      </c>
      <c r="IP179" s="108">
        <f t="shared" si="1969"/>
        <v>0</v>
      </c>
      <c r="IQ179" s="108">
        <f t="shared" si="1969"/>
        <v>0</v>
      </c>
      <c r="IR179" s="108">
        <f t="shared" si="1970"/>
        <v>0</v>
      </c>
      <c r="IS179" s="109">
        <f t="shared" si="1971"/>
        <v>0</v>
      </c>
      <c r="IT179" s="110">
        <f t="shared" si="1972"/>
        <v>0</v>
      </c>
      <c r="IV179" s="358"/>
      <c r="IW179" s="358"/>
      <c r="IX179" s="359"/>
      <c r="IY179" s="339"/>
      <c r="IZ179" s="360"/>
      <c r="JA179" s="361"/>
      <c r="JB179" s="362"/>
      <c r="JC179" s="338"/>
      <c r="JD179" s="338"/>
      <c r="JE179" s="335">
        <f t="shared" si="1973"/>
        <v>0</v>
      </c>
      <c r="JF179" s="108">
        <f t="shared" si="1974"/>
        <v>0</v>
      </c>
      <c r="JG179" s="108">
        <f t="shared" si="1975"/>
        <v>0</v>
      </c>
      <c r="JH179" s="108">
        <f t="shared" si="1976"/>
        <v>0</v>
      </c>
      <c r="JI179" s="108">
        <f t="shared" si="1977"/>
        <v>0</v>
      </c>
      <c r="JJ179" s="108">
        <f t="shared" si="1977"/>
        <v>0</v>
      </c>
      <c r="JK179" s="108">
        <f t="shared" si="1978"/>
        <v>0</v>
      </c>
      <c r="JL179" s="109">
        <f t="shared" si="1979"/>
        <v>0</v>
      </c>
      <c r="JM179" s="110">
        <f t="shared" si="1980"/>
        <v>0</v>
      </c>
    </row>
    <row r="180" spans="2:273" hidden="1" x14ac:dyDescent="0.25">
      <c r="B180" s="358"/>
      <c r="C180" s="358"/>
      <c r="D180" s="359"/>
      <c r="E180" s="339"/>
      <c r="F180" s="439"/>
      <c r="G180" s="361"/>
      <c r="H180" s="361"/>
      <c r="I180" s="361"/>
      <c r="J180" s="362"/>
      <c r="K180" s="338"/>
      <c r="N180" s="358"/>
      <c r="O180" s="358"/>
      <c r="P180" s="359"/>
      <c r="Q180" s="339"/>
      <c r="R180" s="439"/>
      <c r="S180" s="361"/>
      <c r="T180" s="361"/>
      <c r="U180" s="361"/>
      <c r="V180" s="362"/>
      <c r="W180" s="338"/>
      <c r="X180" s="335">
        <f t="shared" si="1874"/>
        <v>0</v>
      </c>
      <c r="Y180" s="335"/>
      <c r="Z180" s="335"/>
      <c r="AA180" s="108">
        <f t="shared" si="1875"/>
        <v>0</v>
      </c>
      <c r="AB180" s="108"/>
      <c r="AC180" s="108">
        <f t="shared" si="1876"/>
        <v>0</v>
      </c>
      <c r="AD180" s="108">
        <f t="shared" si="1877"/>
        <v>0</v>
      </c>
      <c r="AE180" s="108">
        <f t="shared" si="1878"/>
        <v>0</v>
      </c>
      <c r="AF180" s="108">
        <f t="shared" si="1879"/>
        <v>0</v>
      </c>
      <c r="AG180" s="108">
        <f t="shared" si="1880"/>
        <v>0</v>
      </c>
      <c r="AH180" s="109">
        <f t="shared" si="1881"/>
        <v>0</v>
      </c>
      <c r="AI180" s="110">
        <f t="shared" si="1882"/>
        <v>0</v>
      </c>
      <c r="AL180" s="358"/>
      <c r="AM180" s="358"/>
      <c r="AN180" s="359"/>
      <c r="AO180" s="339"/>
      <c r="AP180" s="439"/>
      <c r="AQ180" s="361"/>
      <c r="AR180" s="361"/>
      <c r="AS180" s="361"/>
      <c r="AT180" s="362"/>
      <c r="AU180" s="338"/>
      <c r="AV180" s="335">
        <f t="shared" si="1883"/>
        <v>0</v>
      </c>
      <c r="AW180" s="335"/>
      <c r="AX180" s="335"/>
      <c r="AY180" s="335"/>
      <c r="AZ180" s="108">
        <f t="shared" si="1884"/>
        <v>0</v>
      </c>
      <c r="BA180" s="108">
        <f t="shared" si="1885"/>
        <v>0</v>
      </c>
      <c r="BB180" s="108">
        <f t="shared" si="1886"/>
        <v>0</v>
      </c>
      <c r="BC180" s="108">
        <f t="shared" si="1887"/>
        <v>0</v>
      </c>
      <c r="BD180" s="108">
        <f t="shared" si="1888"/>
        <v>0</v>
      </c>
      <c r="BE180" s="108">
        <f t="shared" si="1889"/>
        <v>0</v>
      </c>
      <c r="BF180" s="109">
        <f t="shared" si="1890"/>
        <v>0</v>
      </c>
      <c r="BG180" s="110">
        <f t="shared" si="1891"/>
        <v>0</v>
      </c>
      <c r="BJ180" s="358"/>
      <c r="BK180" s="358"/>
      <c r="BL180" s="359"/>
      <c r="BM180" s="339"/>
      <c r="BN180" s="439"/>
      <c r="BO180" s="368"/>
      <c r="BP180" s="368"/>
      <c r="BQ180" s="368"/>
      <c r="BR180" s="369"/>
      <c r="BS180" s="338"/>
      <c r="BT180" s="335">
        <f t="shared" si="1892"/>
        <v>0</v>
      </c>
      <c r="BU180" s="335"/>
      <c r="BV180" s="335"/>
      <c r="BW180" s="335"/>
      <c r="BX180" s="108">
        <f t="shared" si="1893"/>
        <v>0</v>
      </c>
      <c r="BY180" s="108">
        <f t="shared" si="1894"/>
        <v>0</v>
      </c>
      <c r="BZ180" s="108">
        <f t="shared" si="1895"/>
        <v>0</v>
      </c>
      <c r="CA180" s="108">
        <f t="shared" si="1896"/>
        <v>0</v>
      </c>
      <c r="CB180" s="108">
        <f t="shared" si="1897"/>
        <v>0</v>
      </c>
      <c r="CC180" s="108">
        <f t="shared" si="1898"/>
        <v>0</v>
      </c>
      <c r="CD180" s="109">
        <f t="shared" si="1899"/>
        <v>0</v>
      </c>
      <c r="CE180" s="110">
        <f t="shared" si="1900"/>
        <v>0</v>
      </c>
      <c r="CH180" s="358"/>
      <c r="CI180" s="358"/>
      <c r="CJ180" s="359"/>
      <c r="CK180" s="339"/>
      <c r="CL180" s="360"/>
      <c r="CM180" s="361"/>
      <c r="CN180" s="362"/>
      <c r="CO180" s="338"/>
      <c r="CP180" s="335">
        <f t="shared" si="1901"/>
        <v>0</v>
      </c>
      <c r="CQ180" s="108">
        <f t="shared" si="1902"/>
        <v>0</v>
      </c>
      <c r="CR180" s="108">
        <f t="shared" si="1903"/>
        <v>0</v>
      </c>
      <c r="CS180" s="108">
        <f t="shared" si="1904"/>
        <v>0</v>
      </c>
      <c r="CT180" s="108">
        <f t="shared" si="1905"/>
        <v>0</v>
      </c>
      <c r="CU180" s="108">
        <f t="shared" si="1905"/>
        <v>0</v>
      </c>
      <c r="CV180" s="108">
        <f t="shared" si="1906"/>
        <v>0</v>
      </c>
      <c r="CW180" s="109">
        <f t="shared" si="1907"/>
        <v>0</v>
      </c>
      <c r="CX180" s="110">
        <f t="shared" si="1908"/>
        <v>0</v>
      </c>
      <c r="DA180" s="358"/>
      <c r="DB180" s="358"/>
      <c r="DC180" s="359"/>
      <c r="DD180" s="339"/>
      <c r="DE180" s="360"/>
      <c r="DF180" s="361"/>
      <c r="DG180" s="362"/>
      <c r="DH180" s="338"/>
      <c r="DI180" s="335">
        <f t="shared" si="1909"/>
        <v>0</v>
      </c>
      <c r="DJ180" s="108">
        <f t="shared" si="1910"/>
        <v>0</v>
      </c>
      <c r="DK180" s="108">
        <f t="shared" si="1911"/>
        <v>0</v>
      </c>
      <c r="DL180" s="108">
        <f t="shared" si="1912"/>
        <v>0</v>
      </c>
      <c r="DM180" s="108">
        <f t="shared" si="1913"/>
        <v>0</v>
      </c>
      <c r="DN180" s="108">
        <f t="shared" si="1913"/>
        <v>0</v>
      </c>
      <c r="DO180" s="108">
        <f t="shared" si="1914"/>
        <v>0</v>
      </c>
      <c r="DP180" s="109">
        <f t="shared" si="1915"/>
        <v>0</v>
      </c>
      <c r="DQ180" s="110">
        <f t="shared" si="1916"/>
        <v>0</v>
      </c>
      <c r="DT180" s="358"/>
      <c r="DU180" s="358"/>
      <c r="DV180" s="359"/>
      <c r="DW180" s="339"/>
      <c r="DX180" s="360"/>
      <c r="DY180" s="361"/>
      <c r="DZ180" s="362"/>
      <c r="EA180" s="338"/>
      <c r="EB180" s="335">
        <f t="shared" si="1917"/>
        <v>0</v>
      </c>
      <c r="EC180" s="108">
        <f t="shared" si="1918"/>
        <v>0</v>
      </c>
      <c r="ED180" s="108">
        <f t="shared" si="1919"/>
        <v>0</v>
      </c>
      <c r="EE180" s="108">
        <f t="shared" si="1920"/>
        <v>0</v>
      </c>
      <c r="EF180" s="108">
        <f t="shared" si="1921"/>
        <v>0</v>
      </c>
      <c r="EG180" s="108">
        <f t="shared" si="1921"/>
        <v>0</v>
      </c>
      <c r="EH180" s="108">
        <f t="shared" si="1922"/>
        <v>0</v>
      </c>
      <c r="EI180" s="109">
        <f t="shared" si="1923"/>
        <v>0</v>
      </c>
      <c r="EJ180" s="110">
        <f t="shared" si="1924"/>
        <v>0</v>
      </c>
      <c r="EM180" s="358"/>
      <c r="EN180" s="358"/>
      <c r="EO180" s="359"/>
      <c r="EP180" s="339"/>
      <c r="EQ180" s="360"/>
      <c r="ER180" s="361"/>
      <c r="ES180" s="362"/>
      <c r="ET180" s="338"/>
      <c r="EU180" s="335">
        <f t="shared" si="1925"/>
        <v>0</v>
      </c>
      <c r="EV180" s="108">
        <f t="shared" si="1926"/>
        <v>0</v>
      </c>
      <c r="EW180" s="108">
        <f t="shared" si="1927"/>
        <v>0</v>
      </c>
      <c r="EX180" s="108">
        <f t="shared" si="1928"/>
        <v>0</v>
      </c>
      <c r="EY180" s="108">
        <f t="shared" si="1929"/>
        <v>0</v>
      </c>
      <c r="EZ180" s="108">
        <f t="shared" si="1929"/>
        <v>0</v>
      </c>
      <c r="FA180" s="108">
        <f t="shared" si="1930"/>
        <v>0</v>
      </c>
      <c r="FB180" s="109">
        <f t="shared" si="1931"/>
        <v>0</v>
      </c>
      <c r="FC180" s="110">
        <f t="shared" si="1932"/>
        <v>0</v>
      </c>
      <c r="FF180" s="358"/>
      <c r="FG180" s="358"/>
      <c r="FH180" s="359"/>
      <c r="FI180" s="339"/>
      <c r="FJ180" s="360"/>
      <c r="FK180" s="361"/>
      <c r="FL180" s="362"/>
      <c r="FM180" s="338"/>
      <c r="FN180" s="335">
        <f t="shared" si="1933"/>
        <v>0</v>
      </c>
      <c r="FO180" s="108">
        <f t="shared" si="1934"/>
        <v>0</v>
      </c>
      <c r="FP180" s="108">
        <f t="shared" si="1935"/>
        <v>0</v>
      </c>
      <c r="FQ180" s="108">
        <f t="shared" si="1936"/>
        <v>0</v>
      </c>
      <c r="FR180" s="108">
        <f t="shared" si="1937"/>
        <v>0</v>
      </c>
      <c r="FS180" s="108">
        <f t="shared" si="1937"/>
        <v>0</v>
      </c>
      <c r="FT180" s="108">
        <f t="shared" si="1938"/>
        <v>0</v>
      </c>
      <c r="FU180" s="109">
        <f t="shared" si="1939"/>
        <v>0</v>
      </c>
      <c r="FV180" s="110">
        <f t="shared" si="1940"/>
        <v>0</v>
      </c>
      <c r="FY180" s="358"/>
      <c r="FZ180" s="358"/>
      <c r="GA180" s="359"/>
      <c r="GB180" s="339"/>
      <c r="GC180" s="360"/>
      <c r="GD180" s="361"/>
      <c r="GE180" s="362"/>
      <c r="GF180" s="338"/>
      <c r="GG180" s="335">
        <f t="shared" si="1941"/>
        <v>0</v>
      </c>
      <c r="GH180" s="108">
        <f t="shared" si="1942"/>
        <v>0</v>
      </c>
      <c r="GI180" s="108">
        <f t="shared" si="1943"/>
        <v>0</v>
      </c>
      <c r="GJ180" s="108">
        <f t="shared" si="1944"/>
        <v>0</v>
      </c>
      <c r="GK180" s="108">
        <f t="shared" si="1945"/>
        <v>0</v>
      </c>
      <c r="GL180" s="108">
        <f t="shared" si="1945"/>
        <v>0</v>
      </c>
      <c r="GM180" s="108">
        <f t="shared" si="1946"/>
        <v>0</v>
      </c>
      <c r="GN180" s="109">
        <f t="shared" si="1947"/>
        <v>0</v>
      </c>
      <c r="GO180" s="110">
        <f t="shared" si="1948"/>
        <v>0</v>
      </c>
      <c r="GR180" s="358"/>
      <c r="GS180" s="358"/>
      <c r="GT180" s="359"/>
      <c r="GU180" s="339"/>
      <c r="GV180" s="360"/>
      <c r="GW180" s="361"/>
      <c r="GX180" s="362"/>
      <c r="GY180" s="338"/>
      <c r="GZ180" s="335">
        <f t="shared" si="1949"/>
        <v>0</v>
      </c>
      <c r="HA180" s="108">
        <f t="shared" si="1950"/>
        <v>0</v>
      </c>
      <c r="HB180" s="108">
        <f t="shared" si="1951"/>
        <v>0</v>
      </c>
      <c r="HC180" s="108">
        <f t="shared" si="1952"/>
        <v>0</v>
      </c>
      <c r="HD180" s="108">
        <f t="shared" si="1953"/>
        <v>0</v>
      </c>
      <c r="HE180" s="108">
        <f t="shared" si="1953"/>
        <v>0</v>
      </c>
      <c r="HF180" s="108">
        <f t="shared" si="1954"/>
        <v>0</v>
      </c>
      <c r="HG180" s="109">
        <f t="shared" si="1955"/>
        <v>0</v>
      </c>
      <c r="HH180" s="110">
        <f t="shared" si="1956"/>
        <v>0</v>
      </c>
      <c r="HK180" s="358"/>
      <c r="HL180" s="358"/>
      <c r="HM180" s="359"/>
      <c r="HN180" s="339"/>
      <c r="HO180" s="360"/>
      <c r="HP180" s="361"/>
      <c r="HQ180" s="362"/>
      <c r="HR180" s="338"/>
      <c r="HS180" s="335">
        <f t="shared" si="1957"/>
        <v>0</v>
      </c>
      <c r="HT180" s="108">
        <f t="shared" si="1958"/>
        <v>0</v>
      </c>
      <c r="HU180" s="108">
        <f t="shared" si="1959"/>
        <v>0</v>
      </c>
      <c r="HV180" s="108">
        <f t="shared" si="1960"/>
        <v>0</v>
      </c>
      <c r="HW180" s="108">
        <f t="shared" si="1961"/>
        <v>0</v>
      </c>
      <c r="HX180" s="108">
        <f t="shared" si="1961"/>
        <v>0</v>
      </c>
      <c r="HY180" s="108">
        <f t="shared" si="1962"/>
        <v>0</v>
      </c>
      <c r="HZ180" s="109">
        <f t="shared" si="1963"/>
        <v>0</v>
      </c>
      <c r="IA180" s="110">
        <f t="shared" si="1964"/>
        <v>0</v>
      </c>
      <c r="ID180" s="358"/>
      <c r="IE180" s="358"/>
      <c r="IF180" s="359"/>
      <c r="IG180" s="339"/>
      <c r="IH180" s="360"/>
      <c r="II180" s="361"/>
      <c r="IJ180" s="362"/>
      <c r="IK180" s="338"/>
      <c r="IL180" s="335">
        <f t="shared" si="1965"/>
        <v>0</v>
      </c>
      <c r="IM180" s="108">
        <f t="shared" si="1966"/>
        <v>0</v>
      </c>
      <c r="IN180" s="108">
        <f t="shared" si="1967"/>
        <v>0</v>
      </c>
      <c r="IO180" s="108">
        <f t="shared" si="1968"/>
        <v>0</v>
      </c>
      <c r="IP180" s="108">
        <f t="shared" si="1969"/>
        <v>0</v>
      </c>
      <c r="IQ180" s="108">
        <f t="shared" si="1969"/>
        <v>0</v>
      </c>
      <c r="IR180" s="108">
        <f t="shared" si="1970"/>
        <v>0</v>
      </c>
      <c r="IS180" s="109">
        <f t="shared" si="1971"/>
        <v>0</v>
      </c>
      <c r="IT180" s="110">
        <f t="shared" si="1972"/>
        <v>0</v>
      </c>
      <c r="IV180" s="358"/>
      <c r="IW180" s="358"/>
      <c r="IX180" s="359"/>
      <c r="IY180" s="339"/>
      <c r="IZ180" s="360"/>
      <c r="JA180" s="361"/>
      <c r="JB180" s="362"/>
      <c r="JC180" s="338"/>
      <c r="JD180" s="338"/>
      <c r="JE180" s="335">
        <f t="shared" si="1973"/>
        <v>0</v>
      </c>
      <c r="JF180" s="108">
        <f t="shared" si="1974"/>
        <v>0</v>
      </c>
      <c r="JG180" s="108">
        <f t="shared" si="1975"/>
        <v>0</v>
      </c>
      <c r="JH180" s="108">
        <f t="shared" si="1976"/>
        <v>0</v>
      </c>
      <c r="JI180" s="108">
        <f t="shared" si="1977"/>
        <v>0</v>
      </c>
      <c r="JJ180" s="108">
        <f t="shared" si="1977"/>
        <v>0</v>
      </c>
      <c r="JK180" s="108">
        <f t="shared" si="1978"/>
        <v>0</v>
      </c>
      <c r="JL180" s="109">
        <f t="shared" si="1979"/>
        <v>0</v>
      </c>
      <c r="JM180" s="110">
        <f t="shared" si="1980"/>
        <v>0</v>
      </c>
    </row>
    <row r="181" spans="2:273" hidden="1" x14ac:dyDescent="0.25">
      <c r="B181" s="358"/>
      <c r="C181" s="358"/>
      <c r="D181" s="359"/>
      <c r="E181" s="339"/>
      <c r="F181" s="439"/>
      <c r="G181" s="361"/>
      <c r="H181" s="361"/>
      <c r="I181" s="361"/>
      <c r="J181" s="362"/>
      <c r="K181" s="338"/>
      <c r="N181" s="358"/>
      <c r="O181" s="358"/>
      <c r="P181" s="359"/>
      <c r="Q181" s="339"/>
      <c r="R181" s="439"/>
      <c r="S181" s="361"/>
      <c r="T181" s="361"/>
      <c r="U181" s="361"/>
      <c r="V181" s="362"/>
      <c r="W181" s="338"/>
      <c r="X181" s="335">
        <f t="shared" si="1874"/>
        <v>0</v>
      </c>
      <c r="Y181" s="335"/>
      <c r="Z181" s="335"/>
      <c r="AA181" s="108">
        <f t="shared" si="1875"/>
        <v>0</v>
      </c>
      <c r="AB181" s="108"/>
      <c r="AC181" s="108">
        <f t="shared" si="1876"/>
        <v>0</v>
      </c>
      <c r="AD181" s="108">
        <f t="shared" si="1877"/>
        <v>0</v>
      </c>
      <c r="AE181" s="108">
        <f t="shared" si="1878"/>
        <v>0</v>
      </c>
      <c r="AF181" s="108">
        <f t="shared" si="1879"/>
        <v>0</v>
      </c>
      <c r="AG181" s="108">
        <f t="shared" si="1880"/>
        <v>0</v>
      </c>
      <c r="AH181" s="109">
        <f t="shared" si="1881"/>
        <v>0</v>
      </c>
      <c r="AI181" s="110">
        <f t="shared" si="1882"/>
        <v>0</v>
      </c>
      <c r="AL181" s="358"/>
      <c r="AM181" s="358"/>
      <c r="AN181" s="359"/>
      <c r="AO181" s="339"/>
      <c r="AP181" s="439"/>
      <c r="AQ181" s="361"/>
      <c r="AR181" s="361"/>
      <c r="AS181" s="361"/>
      <c r="AT181" s="362"/>
      <c r="AU181" s="338"/>
      <c r="AV181" s="335">
        <f t="shared" si="1883"/>
        <v>0</v>
      </c>
      <c r="AW181" s="335"/>
      <c r="AX181" s="335"/>
      <c r="AY181" s="335"/>
      <c r="AZ181" s="108">
        <f t="shared" si="1884"/>
        <v>0</v>
      </c>
      <c r="BA181" s="108">
        <f t="shared" si="1885"/>
        <v>0</v>
      </c>
      <c r="BB181" s="108">
        <f t="shared" si="1886"/>
        <v>0</v>
      </c>
      <c r="BC181" s="108">
        <f t="shared" si="1887"/>
        <v>0</v>
      </c>
      <c r="BD181" s="108">
        <f t="shared" si="1888"/>
        <v>0</v>
      </c>
      <c r="BE181" s="108">
        <f t="shared" si="1889"/>
        <v>0</v>
      </c>
      <c r="BF181" s="109">
        <f t="shared" si="1890"/>
        <v>0</v>
      </c>
      <c r="BG181" s="110">
        <f t="shared" si="1891"/>
        <v>0</v>
      </c>
      <c r="BJ181" s="358"/>
      <c r="BK181" s="358"/>
      <c r="BL181" s="359"/>
      <c r="BM181" s="339"/>
      <c r="BN181" s="439"/>
      <c r="BO181" s="368"/>
      <c r="BP181" s="368"/>
      <c r="BQ181" s="368"/>
      <c r="BR181" s="369"/>
      <c r="BS181" s="338"/>
      <c r="BT181" s="335">
        <f t="shared" si="1892"/>
        <v>0</v>
      </c>
      <c r="BU181" s="335"/>
      <c r="BV181" s="335"/>
      <c r="BW181" s="335"/>
      <c r="BX181" s="108">
        <f t="shared" si="1893"/>
        <v>0</v>
      </c>
      <c r="BY181" s="108">
        <f t="shared" si="1894"/>
        <v>0</v>
      </c>
      <c r="BZ181" s="108">
        <f t="shared" si="1895"/>
        <v>0</v>
      </c>
      <c r="CA181" s="108">
        <f t="shared" si="1896"/>
        <v>0</v>
      </c>
      <c r="CB181" s="108">
        <f t="shared" si="1897"/>
        <v>0</v>
      </c>
      <c r="CC181" s="108">
        <f t="shared" si="1898"/>
        <v>0</v>
      </c>
      <c r="CD181" s="109">
        <f t="shared" si="1899"/>
        <v>0</v>
      </c>
      <c r="CE181" s="110">
        <f t="shared" si="1900"/>
        <v>0</v>
      </c>
      <c r="CH181" s="358"/>
      <c r="CI181" s="358"/>
      <c r="CJ181" s="359"/>
      <c r="CK181" s="339"/>
      <c r="CL181" s="360"/>
      <c r="CM181" s="361"/>
      <c r="CN181" s="362"/>
      <c r="CO181" s="338"/>
      <c r="CP181" s="335">
        <f t="shared" si="1901"/>
        <v>0</v>
      </c>
      <c r="CQ181" s="108">
        <f t="shared" si="1902"/>
        <v>0</v>
      </c>
      <c r="CR181" s="108">
        <f t="shared" si="1903"/>
        <v>0</v>
      </c>
      <c r="CS181" s="108">
        <f t="shared" si="1904"/>
        <v>0</v>
      </c>
      <c r="CT181" s="108">
        <f t="shared" si="1905"/>
        <v>0</v>
      </c>
      <c r="CU181" s="108">
        <f t="shared" si="1905"/>
        <v>0</v>
      </c>
      <c r="CV181" s="108">
        <f t="shared" si="1906"/>
        <v>0</v>
      </c>
      <c r="CW181" s="109">
        <f t="shared" si="1907"/>
        <v>0</v>
      </c>
      <c r="CX181" s="110">
        <f t="shared" si="1908"/>
        <v>0</v>
      </c>
      <c r="DA181" s="358"/>
      <c r="DB181" s="358"/>
      <c r="DC181" s="359"/>
      <c r="DD181" s="339"/>
      <c r="DE181" s="360"/>
      <c r="DF181" s="361"/>
      <c r="DG181" s="362"/>
      <c r="DH181" s="338"/>
      <c r="DI181" s="335">
        <f t="shared" si="1909"/>
        <v>0</v>
      </c>
      <c r="DJ181" s="108">
        <f t="shared" si="1910"/>
        <v>0</v>
      </c>
      <c r="DK181" s="108">
        <f t="shared" si="1911"/>
        <v>0</v>
      </c>
      <c r="DL181" s="108">
        <f t="shared" si="1912"/>
        <v>0</v>
      </c>
      <c r="DM181" s="108">
        <f t="shared" si="1913"/>
        <v>0</v>
      </c>
      <c r="DN181" s="108">
        <f t="shared" si="1913"/>
        <v>0</v>
      </c>
      <c r="DO181" s="108">
        <f t="shared" si="1914"/>
        <v>0</v>
      </c>
      <c r="DP181" s="109">
        <f t="shared" si="1915"/>
        <v>0</v>
      </c>
      <c r="DQ181" s="110">
        <f t="shared" si="1916"/>
        <v>0</v>
      </c>
      <c r="DT181" s="358"/>
      <c r="DU181" s="358"/>
      <c r="DV181" s="359"/>
      <c r="DW181" s="339"/>
      <c r="DX181" s="360"/>
      <c r="DY181" s="361"/>
      <c r="DZ181" s="362"/>
      <c r="EA181" s="338"/>
      <c r="EB181" s="335">
        <f t="shared" si="1917"/>
        <v>0</v>
      </c>
      <c r="EC181" s="108">
        <f t="shared" si="1918"/>
        <v>0</v>
      </c>
      <c r="ED181" s="108">
        <f t="shared" si="1919"/>
        <v>0</v>
      </c>
      <c r="EE181" s="108">
        <f t="shared" si="1920"/>
        <v>0</v>
      </c>
      <c r="EF181" s="108">
        <f t="shared" si="1921"/>
        <v>0</v>
      </c>
      <c r="EG181" s="108">
        <f t="shared" si="1921"/>
        <v>0</v>
      </c>
      <c r="EH181" s="108">
        <f t="shared" si="1922"/>
        <v>0</v>
      </c>
      <c r="EI181" s="109">
        <f t="shared" si="1923"/>
        <v>0</v>
      </c>
      <c r="EJ181" s="110">
        <f t="shared" si="1924"/>
        <v>0</v>
      </c>
      <c r="EM181" s="358"/>
      <c r="EN181" s="358"/>
      <c r="EO181" s="359"/>
      <c r="EP181" s="339"/>
      <c r="EQ181" s="360"/>
      <c r="ER181" s="361"/>
      <c r="ES181" s="362"/>
      <c r="ET181" s="338"/>
      <c r="EU181" s="335">
        <f t="shared" si="1925"/>
        <v>0</v>
      </c>
      <c r="EV181" s="108">
        <f t="shared" si="1926"/>
        <v>0</v>
      </c>
      <c r="EW181" s="108">
        <f t="shared" si="1927"/>
        <v>0</v>
      </c>
      <c r="EX181" s="108">
        <f t="shared" si="1928"/>
        <v>0</v>
      </c>
      <c r="EY181" s="108">
        <f t="shared" si="1929"/>
        <v>0</v>
      </c>
      <c r="EZ181" s="108">
        <f t="shared" si="1929"/>
        <v>0</v>
      </c>
      <c r="FA181" s="108">
        <f t="shared" si="1930"/>
        <v>0</v>
      </c>
      <c r="FB181" s="109">
        <f t="shared" si="1931"/>
        <v>0</v>
      </c>
      <c r="FC181" s="110">
        <f t="shared" si="1932"/>
        <v>0</v>
      </c>
      <c r="FF181" s="358"/>
      <c r="FG181" s="358"/>
      <c r="FH181" s="359"/>
      <c r="FI181" s="339"/>
      <c r="FJ181" s="360"/>
      <c r="FK181" s="361"/>
      <c r="FL181" s="362"/>
      <c r="FM181" s="338"/>
      <c r="FN181" s="335">
        <f t="shared" si="1933"/>
        <v>0</v>
      </c>
      <c r="FO181" s="108">
        <f t="shared" si="1934"/>
        <v>0</v>
      </c>
      <c r="FP181" s="108">
        <f t="shared" si="1935"/>
        <v>0</v>
      </c>
      <c r="FQ181" s="108">
        <f t="shared" si="1936"/>
        <v>0</v>
      </c>
      <c r="FR181" s="108">
        <f t="shared" si="1937"/>
        <v>0</v>
      </c>
      <c r="FS181" s="108">
        <f t="shared" si="1937"/>
        <v>0</v>
      </c>
      <c r="FT181" s="108">
        <f t="shared" si="1938"/>
        <v>0</v>
      </c>
      <c r="FU181" s="109">
        <f t="shared" si="1939"/>
        <v>0</v>
      </c>
      <c r="FV181" s="110">
        <f t="shared" si="1940"/>
        <v>0</v>
      </c>
      <c r="FY181" s="358"/>
      <c r="FZ181" s="358"/>
      <c r="GA181" s="359"/>
      <c r="GB181" s="339"/>
      <c r="GC181" s="360"/>
      <c r="GD181" s="361"/>
      <c r="GE181" s="362"/>
      <c r="GF181" s="338"/>
      <c r="GG181" s="335">
        <f t="shared" si="1941"/>
        <v>0</v>
      </c>
      <c r="GH181" s="108">
        <f t="shared" si="1942"/>
        <v>0</v>
      </c>
      <c r="GI181" s="108">
        <f t="shared" si="1943"/>
        <v>0</v>
      </c>
      <c r="GJ181" s="108">
        <f t="shared" si="1944"/>
        <v>0</v>
      </c>
      <c r="GK181" s="108">
        <f t="shared" si="1945"/>
        <v>0</v>
      </c>
      <c r="GL181" s="108">
        <f t="shared" si="1945"/>
        <v>0</v>
      </c>
      <c r="GM181" s="108">
        <f t="shared" si="1946"/>
        <v>0</v>
      </c>
      <c r="GN181" s="109">
        <f t="shared" si="1947"/>
        <v>0</v>
      </c>
      <c r="GO181" s="110">
        <f t="shared" si="1948"/>
        <v>0</v>
      </c>
      <c r="GR181" s="358"/>
      <c r="GS181" s="358"/>
      <c r="GT181" s="359"/>
      <c r="GU181" s="339"/>
      <c r="GV181" s="360"/>
      <c r="GW181" s="361"/>
      <c r="GX181" s="362"/>
      <c r="GY181" s="338"/>
      <c r="GZ181" s="335">
        <f t="shared" si="1949"/>
        <v>0</v>
      </c>
      <c r="HA181" s="108">
        <f t="shared" si="1950"/>
        <v>0</v>
      </c>
      <c r="HB181" s="108">
        <f t="shared" si="1951"/>
        <v>0</v>
      </c>
      <c r="HC181" s="108">
        <f t="shared" si="1952"/>
        <v>0</v>
      </c>
      <c r="HD181" s="108">
        <f t="shared" si="1953"/>
        <v>0</v>
      </c>
      <c r="HE181" s="108">
        <f t="shared" si="1953"/>
        <v>0</v>
      </c>
      <c r="HF181" s="108">
        <f t="shared" si="1954"/>
        <v>0</v>
      </c>
      <c r="HG181" s="109">
        <f t="shared" si="1955"/>
        <v>0</v>
      </c>
      <c r="HH181" s="110">
        <f t="shared" si="1956"/>
        <v>0</v>
      </c>
      <c r="HK181" s="358"/>
      <c r="HL181" s="358"/>
      <c r="HM181" s="359"/>
      <c r="HN181" s="339"/>
      <c r="HO181" s="360"/>
      <c r="HP181" s="361"/>
      <c r="HQ181" s="362"/>
      <c r="HR181" s="338"/>
      <c r="HS181" s="335">
        <f t="shared" si="1957"/>
        <v>0</v>
      </c>
      <c r="HT181" s="108">
        <f t="shared" si="1958"/>
        <v>0</v>
      </c>
      <c r="HU181" s="108">
        <f t="shared" si="1959"/>
        <v>0</v>
      </c>
      <c r="HV181" s="108">
        <f t="shared" si="1960"/>
        <v>0</v>
      </c>
      <c r="HW181" s="108">
        <f t="shared" si="1961"/>
        <v>0</v>
      </c>
      <c r="HX181" s="108">
        <f t="shared" si="1961"/>
        <v>0</v>
      </c>
      <c r="HY181" s="108">
        <f t="shared" si="1962"/>
        <v>0</v>
      </c>
      <c r="HZ181" s="109">
        <f t="shared" si="1963"/>
        <v>0</v>
      </c>
      <c r="IA181" s="110">
        <f t="shared" si="1964"/>
        <v>0</v>
      </c>
      <c r="ID181" s="358"/>
      <c r="IE181" s="358"/>
      <c r="IF181" s="359"/>
      <c r="IG181" s="339"/>
      <c r="IH181" s="360"/>
      <c r="II181" s="361"/>
      <c r="IJ181" s="362"/>
      <c r="IK181" s="338"/>
      <c r="IL181" s="335">
        <f t="shared" si="1965"/>
        <v>0</v>
      </c>
      <c r="IM181" s="108">
        <f t="shared" si="1966"/>
        <v>0</v>
      </c>
      <c r="IN181" s="108">
        <f t="shared" si="1967"/>
        <v>0</v>
      </c>
      <c r="IO181" s="108">
        <f t="shared" si="1968"/>
        <v>0</v>
      </c>
      <c r="IP181" s="108">
        <f t="shared" si="1969"/>
        <v>0</v>
      </c>
      <c r="IQ181" s="108">
        <f t="shared" si="1969"/>
        <v>0</v>
      </c>
      <c r="IR181" s="108">
        <f t="shared" si="1970"/>
        <v>0</v>
      </c>
      <c r="IS181" s="109">
        <f t="shared" si="1971"/>
        <v>0</v>
      </c>
      <c r="IT181" s="110">
        <f t="shared" si="1972"/>
        <v>0</v>
      </c>
      <c r="IV181" s="358"/>
      <c r="IW181" s="358"/>
      <c r="IX181" s="359"/>
      <c r="IY181" s="339"/>
      <c r="IZ181" s="360"/>
      <c r="JA181" s="361"/>
      <c r="JB181" s="362"/>
      <c r="JC181" s="338"/>
      <c r="JD181" s="338"/>
      <c r="JE181" s="335">
        <f t="shared" si="1973"/>
        <v>0</v>
      </c>
      <c r="JF181" s="108">
        <f t="shared" si="1974"/>
        <v>0</v>
      </c>
      <c r="JG181" s="108">
        <f t="shared" si="1975"/>
        <v>0</v>
      </c>
      <c r="JH181" s="108">
        <f t="shared" si="1976"/>
        <v>0</v>
      </c>
      <c r="JI181" s="108">
        <f t="shared" si="1977"/>
        <v>0</v>
      </c>
      <c r="JJ181" s="108">
        <f t="shared" si="1977"/>
        <v>0</v>
      </c>
      <c r="JK181" s="108">
        <f t="shared" si="1978"/>
        <v>0</v>
      </c>
      <c r="JL181" s="109">
        <f t="shared" si="1979"/>
        <v>0</v>
      </c>
      <c r="JM181" s="110">
        <f t="shared" si="1980"/>
        <v>0</v>
      </c>
    </row>
    <row r="182" spans="2:273" hidden="1" x14ac:dyDescent="0.25">
      <c r="B182" s="358"/>
      <c r="C182" s="358"/>
      <c r="D182" s="359"/>
      <c r="E182" s="339"/>
      <c r="F182" s="439"/>
      <c r="G182" s="361"/>
      <c r="H182" s="361"/>
      <c r="I182" s="361"/>
      <c r="J182" s="362"/>
      <c r="K182" s="338"/>
      <c r="N182" s="358"/>
      <c r="O182" s="358"/>
      <c r="P182" s="359"/>
      <c r="Q182" s="339"/>
      <c r="R182" s="439"/>
      <c r="S182" s="361"/>
      <c r="T182" s="361"/>
      <c r="U182" s="361"/>
      <c r="V182" s="362"/>
      <c r="W182" s="338"/>
      <c r="X182" s="335">
        <f t="shared" si="1874"/>
        <v>0</v>
      </c>
      <c r="Y182" s="335"/>
      <c r="Z182" s="335"/>
      <c r="AA182" s="108">
        <f t="shared" si="1875"/>
        <v>0</v>
      </c>
      <c r="AB182" s="108"/>
      <c r="AC182" s="108">
        <f t="shared" si="1876"/>
        <v>0</v>
      </c>
      <c r="AD182" s="108">
        <f t="shared" si="1877"/>
        <v>0</v>
      </c>
      <c r="AE182" s="108">
        <f t="shared" si="1878"/>
        <v>0</v>
      </c>
      <c r="AF182" s="108">
        <f t="shared" si="1879"/>
        <v>0</v>
      </c>
      <c r="AG182" s="108">
        <f t="shared" si="1880"/>
        <v>0</v>
      </c>
      <c r="AH182" s="109">
        <f t="shared" si="1881"/>
        <v>0</v>
      </c>
      <c r="AI182" s="110">
        <f t="shared" si="1882"/>
        <v>0</v>
      </c>
      <c r="AL182" s="358"/>
      <c r="AM182" s="358"/>
      <c r="AN182" s="359"/>
      <c r="AO182" s="339"/>
      <c r="AP182" s="439"/>
      <c r="AQ182" s="361"/>
      <c r="AR182" s="361"/>
      <c r="AS182" s="361"/>
      <c r="AT182" s="362"/>
      <c r="AU182" s="338"/>
      <c r="AV182" s="335">
        <f t="shared" si="1883"/>
        <v>0</v>
      </c>
      <c r="AW182" s="335"/>
      <c r="AX182" s="335"/>
      <c r="AY182" s="335"/>
      <c r="AZ182" s="108">
        <f t="shared" si="1884"/>
        <v>0</v>
      </c>
      <c r="BA182" s="108">
        <f t="shared" si="1885"/>
        <v>0</v>
      </c>
      <c r="BB182" s="108">
        <f t="shared" si="1886"/>
        <v>0</v>
      </c>
      <c r="BC182" s="108">
        <f t="shared" si="1887"/>
        <v>0</v>
      </c>
      <c r="BD182" s="108">
        <f t="shared" si="1888"/>
        <v>0</v>
      </c>
      <c r="BE182" s="108">
        <f t="shared" si="1889"/>
        <v>0</v>
      </c>
      <c r="BF182" s="109">
        <f t="shared" si="1890"/>
        <v>0</v>
      </c>
      <c r="BG182" s="110">
        <f t="shared" si="1891"/>
        <v>0</v>
      </c>
      <c r="BJ182" s="358"/>
      <c r="BK182" s="358"/>
      <c r="BL182" s="359"/>
      <c r="BM182" s="339"/>
      <c r="BN182" s="439"/>
      <c r="BO182" s="368"/>
      <c r="BP182" s="368"/>
      <c r="BQ182" s="368"/>
      <c r="BR182" s="369"/>
      <c r="BS182" s="338"/>
      <c r="BT182" s="335">
        <f t="shared" si="1892"/>
        <v>0</v>
      </c>
      <c r="BU182" s="335"/>
      <c r="BV182" s="335"/>
      <c r="BW182" s="335"/>
      <c r="BX182" s="108">
        <f t="shared" si="1893"/>
        <v>0</v>
      </c>
      <c r="BY182" s="108">
        <f t="shared" si="1894"/>
        <v>0</v>
      </c>
      <c r="BZ182" s="108">
        <f t="shared" si="1895"/>
        <v>0</v>
      </c>
      <c r="CA182" s="108">
        <f t="shared" si="1896"/>
        <v>0</v>
      </c>
      <c r="CB182" s="108">
        <f t="shared" si="1897"/>
        <v>0</v>
      </c>
      <c r="CC182" s="108">
        <f t="shared" si="1898"/>
        <v>0</v>
      </c>
      <c r="CD182" s="109">
        <f t="shared" si="1899"/>
        <v>0</v>
      </c>
      <c r="CE182" s="110">
        <f t="shared" si="1900"/>
        <v>0</v>
      </c>
      <c r="CH182" s="358"/>
      <c r="CI182" s="358"/>
      <c r="CJ182" s="359"/>
      <c r="CK182" s="339"/>
      <c r="CL182" s="360"/>
      <c r="CM182" s="361"/>
      <c r="CN182" s="362"/>
      <c r="CO182" s="338"/>
      <c r="CP182" s="335">
        <f t="shared" si="1901"/>
        <v>0</v>
      </c>
      <c r="CQ182" s="108">
        <f t="shared" si="1902"/>
        <v>0</v>
      </c>
      <c r="CR182" s="108">
        <f t="shared" si="1903"/>
        <v>0</v>
      </c>
      <c r="CS182" s="108">
        <f t="shared" si="1904"/>
        <v>0</v>
      </c>
      <c r="CT182" s="108">
        <f t="shared" si="1905"/>
        <v>0</v>
      </c>
      <c r="CU182" s="108">
        <f t="shared" si="1905"/>
        <v>0</v>
      </c>
      <c r="CV182" s="108">
        <f t="shared" si="1906"/>
        <v>0</v>
      </c>
      <c r="CW182" s="109">
        <f t="shared" si="1907"/>
        <v>0</v>
      </c>
      <c r="CX182" s="110">
        <f t="shared" si="1908"/>
        <v>0</v>
      </c>
      <c r="DA182" s="358"/>
      <c r="DB182" s="358"/>
      <c r="DC182" s="359"/>
      <c r="DD182" s="339"/>
      <c r="DE182" s="360"/>
      <c r="DF182" s="361"/>
      <c r="DG182" s="362"/>
      <c r="DH182" s="338"/>
      <c r="DI182" s="335">
        <f t="shared" si="1909"/>
        <v>0</v>
      </c>
      <c r="DJ182" s="108">
        <f t="shared" si="1910"/>
        <v>0</v>
      </c>
      <c r="DK182" s="108">
        <f t="shared" si="1911"/>
        <v>0</v>
      </c>
      <c r="DL182" s="108">
        <f t="shared" si="1912"/>
        <v>0</v>
      </c>
      <c r="DM182" s="108">
        <f t="shared" si="1913"/>
        <v>0</v>
      </c>
      <c r="DN182" s="108">
        <f t="shared" si="1913"/>
        <v>0</v>
      </c>
      <c r="DO182" s="108">
        <f t="shared" si="1914"/>
        <v>0</v>
      </c>
      <c r="DP182" s="109">
        <f t="shared" si="1915"/>
        <v>0</v>
      </c>
      <c r="DQ182" s="110">
        <f t="shared" si="1916"/>
        <v>0</v>
      </c>
      <c r="DT182" s="358"/>
      <c r="DU182" s="358"/>
      <c r="DV182" s="359"/>
      <c r="DW182" s="339"/>
      <c r="DX182" s="360"/>
      <c r="DY182" s="361"/>
      <c r="DZ182" s="362"/>
      <c r="EA182" s="338"/>
      <c r="EB182" s="335">
        <f t="shared" si="1917"/>
        <v>0</v>
      </c>
      <c r="EC182" s="108">
        <f t="shared" si="1918"/>
        <v>0</v>
      </c>
      <c r="ED182" s="108">
        <f t="shared" si="1919"/>
        <v>0</v>
      </c>
      <c r="EE182" s="108">
        <f t="shared" si="1920"/>
        <v>0</v>
      </c>
      <c r="EF182" s="108">
        <f t="shared" si="1921"/>
        <v>0</v>
      </c>
      <c r="EG182" s="108">
        <f t="shared" si="1921"/>
        <v>0</v>
      </c>
      <c r="EH182" s="108">
        <f t="shared" si="1922"/>
        <v>0</v>
      </c>
      <c r="EI182" s="109">
        <f t="shared" si="1923"/>
        <v>0</v>
      </c>
      <c r="EJ182" s="110">
        <f t="shared" si="1924"/>
        <v>0</v>
      </c>
      <c r="EM182" s="358"/>
      <c r="EN182" s="358"/>
      <c r="EO182" s="359"/>
      <c r="EP182" s="339"/>
      <c r="EQ182" s="360"/>
      <c r="ER182" s="361"/>
      <c r="ES182" s="362"/>
      <c r="ET182" s="338"/>
      <c r="EU182" s="335">
        <f t="shared" si="1925"/>
        <v>0</v>
      </c>
      <c r="EV182" s="108">
        <f t="shared" si="1926"/>
        <v>0</v>
      </c>
      <c r="EW182" s="108">
        <f t="shared" si="1927"/>
        <v>0</v>
      </c>
      <c r="EX182" s="108">
        <f t="shared" si="1928"/>
        <v>0</v>
      </c>
      <c r="EY182" s="108">
        <f t="shared" si="1929"/>
        <v>0</v>
      </c>
      <c r="EZ182" s="108">
        <f t="shared" si="1929"/>
        <v>0</v>
      </c>
      <c r="FA182" s="108">
        <f t="shared" si="1930"/>
        <v>0</v>
      </c>
      <c r="FB182" s="109">
        <f t="shared" si="1931"/>
        <v>0</v>
      </c>
      <c r="FC182" s="110">
        <f t="shared" si="1932"/>
        <v>0</v>
      </c>
      <c r="FF182" s="358"/>
      <c r="FG182" s="358"/>
      <c r="FH182" s="359"/>
      <c r="FI182" s="339"/>
      <c r="FJ182" s="360"/>
      <c r="FK182" s="361"/>
      <c r="FL182" s="362"/>
      <c r="FM182" s="338"/>
      <c r="FN182" s="335">
        <f t="shared" si="1933"/>
        <v>0</v>
      </c>
      <c r="FO182" s="108">
        <f t="shared" si="1934"/>
        <v>0</v>
      </c>
      <c r="FP182" s="108">
        <f t="shared" si="1935"/>
        <v>0</v>
      </c>
      <c r="FQ182" s="108">
        <f t="shared" si="1936"/>
        <v>0</v>
      </c>
      <c r="FR182" s="108">
        <f t="shared" si="1937"/>
        <v>0</v>
      </c>
      <c r="FS182" s="108">
        <f t="shared" si="1937"/>
        <v>0</v>
      </c>
      <c r="FT182" s="108">
        <f t="shared" si="1938"/>
        <v>0</v>
      </c>
      <c r="FU182" s="109">
        <f t="shared" si="1939"/>
        <v>0</v>
      </c>
      <c r="FV182" s="110">
        <f t="shared" si="1940"/>
        <v>0</v>
      </c>
      <c r="FY182" s="358"/>
      <c r="FZ182" s="358"/>
      <c r="GA182" s="359"/>
      <c r="GB182" s="339"/>
      <c r="GC182" s="360"/>
      <c r="GD182" s="361"/>
      <c r="GE182" s="362"/>
      <c r="GF182" s="338"/>
      <c r="GG182" s="335">
        <f t="shared" si="1941"/>
        <v>0</v>
      </c>
      <c r="GH182" s="108">
        <f t="shared" si="1942"/>
        <v>0</v>
      </c>
      <c r="GI182" s="108">
        <f t="shared" si="1943"/>
        <v>0</v>
      </c>
      <c r="GJ182" s="108">
        <f t="shared" si="1944"/>
        <v>0</v>
      </c>
      <c r="GK182" s="108">
        <f t="shared" si="1945"/>
        <v>0</v>
      </c>
      <c r="GL182" s="108">
        <f t="shared" si="1945"/>
        <v>0</v>
      </c>
      <c r="GM182" s="108">
        <f t="shared" si="1946"/>
        <v>0</v>
      </c>
      <c r="GN182" s="109">
        <f t="shared" si="1947"/>
        <v>0</v>
      </c>
      <c r="GO182" s="110">
        <f t="shared" si="1948"/>
        <v>0</v>
      </c>
      <c r="GR182" s="358"/>
      <c r="GS182" s="358"/>
      <c r="GT182" s="359"/>
      <c r="GU182" s="339"/>
      <c r="GV182" s="360"/>
      <c r="GW182" s="361"/>
      <c r="GX182" s="362"/>
      <c r="GY182" s="338"/>
      <c r="GZ182" s="335">
        <f t="shared" si="1949"/>
        <v>0</v>
      </c>
      <c r="HA182" s="108">
        <f t="shared" si="1950"/>
        <v>0</v>
      </c>
      <c r="HB182" s="108">
        <f t="shared" si="1951"/>
        <v>0</v>
      </c>
      <c r="HC182" s="108">
        <f t="shared" si="1952"/>
        <v>0</v>
      </c>
      <c r="HD182" s="108">
        <f t="shared" si="1953"/>
        <v>0</v>
      </c>
      <c r="HE182" s="108">
        <f t="shared" si="1953"/>
        <v>0</v>
      </c>
      <c r="HF182" s="108">
        <f t="shared" si="1954"/>
        <v>0</v>
      </c>
      <c r="HG182" s="109">
        <f t="shared" si="1955"/>
        <v>0</v>
      </c>
      <c r="HH182" s="110">
        <f t="shared" si="1956"/>
        <v>0</v>
      </c>
      <c r="HK182" s="358"/>
      <c r="HL182" s="358"/>
      <c r="HM182" s="359"/>
      <c r="HN182" s="339"/>
      <c r="HO182" s="360"/>
      <c r="HP182" s="361"/>
      <c r="HQ182" s="362"/>
      <c r="HR182" s="338"/>
      <c r="HS182" s="335">
        <f t="shared" si="1957"/>
        <v>0</v>
      </c>
      <c r="HT182" s="108">
        <f t="shared" si="1958"/>
        <v>0</v>
      </c>
      <c r="HU182" s="108">
        <f t="shared" si="1959"/>
        <v>0</v>
      </c>
      <c r="HV182" s="108">
        <f t="shared" si="1960"/>
        <v>0</v>
      </c>
      <c r="HW182" s="108">
        <f t="shared" si="1961"/>
        <v>0</v>
      </c>
      <c r="HX182" s="108">
        <f t="shared" si="1961"/>
        <v>0</v>
      </c>
      <c r="HY182" s="108">
        <f t="shared" si="1962"/>
        <v>0</v>
      </c>
      <c r="HZ182" s="109">
        <f t="shared" si="1963"/>
        <v>0</v>
      </c>
      <c r="IA182" s="110">
        <f t="shared" si="1964"/>
        <v>0</v>
      </c>
      <c r="ID182" s="358"/>
      <c r="IE182" s="358"/>
      <c r="IF182" s="359"/>
      <c r="IG182" s="339"/>
      <c r="IH182" s="360"/>
      <c r="II182" s="361"/>
      <c r="IJ182" s="362"/>
      <c r="IK182" s="338"/>
      <c r="IL182" s="335">
        <f t="shared" si="1965"/>
        <v>0</v>
      </c>
      <c r="IM182" s="108">
        <f t="shared" si="1966"/>
        <v>0</v>
      </c>
      <c r="IN182" s="108">
        <f t="shared" si="1967"/>
        <v>0</v>
      </c>
      <c r="IO182" s="108">
        <f t="shared" si="1968"/>
        <v>0</v>
      </c>
      <c r="IP182" s="108">
        <f t="shared" si="1969"/>
        <v>0</v>
      </c>
      <c r="IQ182" s="108">
        <f t="shared" si="1969"/>
        <v>0</v>
      </c>
      <c r="IR182" s="108">
        <f t="shared" si="1970"/>
        <v>0</v>
      </c>
      <c r="IS182" s="109">
        <f t="shared" si="1971"/>
        <v>0</v>
      </c>
      <c r="IT182" s="110">
        <f t="shared" si="1972"/>
        <v>0</v>
      </c>
      <c r="IV182" s="358"/>
      <c r="IW182" s="358"/>
      <c r="IX182" s="359"/>
      <c r="IY182" s="339"/>
      <c r="IZ182" s="360"/>
      <c r="JA182" s="361"/>
      <c r="JB182" s="362"/>
      <c r="JC182" s="338"/>
      <c r="JD182" s="338"/>
      <c r="JE182" s="335">
        <f t="shared" si="1973"/>
        <v>0</v>
      </c>
      <c r="JF182" s="108">
        <f t="shared" si="1974"/>
        <v>0</v>
      </c>
      <c r="JG182" s="108">
        <f t="shared" si="1975"/>
        <v>0</v>
      </c>
      <c r="JH182" s="108">
        <f t="shared" si="1976"/>
        <v>0</v>
      </c>
      <c r="JI182" s="108">
        <f t="shared" si="1977"/>
        <v>0</v>
      </c>
      <c r="JJ182" s="108">
        <f t="shared" si="1977"/>
        <v>0</v>
      </c>
      <c r="JK182" s="108">
        <f t="shared" si="1978"/>
        <v>0</v>
      </c>
      <c r="JL182" s="109">
        <f t="shared" si="1979"/>
        <v>0</v>
      </c>
      <c r="JM182" s="110">
        <f t="shared" si="1980"/>
        <v>0</v>
      </c>
    </row>
    <row r="183" spans="2:273" ht="16.5" hidden="1" x14ac:dyDescent="0.25">
      <c r="B183" s="340"/>
      <c r="C183" s="340"/>
      <c r="D183" s="348"/>
      <c r="E183" s="349"/>
      <c r="F183" s="441"/>
      <c r="G183" s="351"/>
      <c r="H183" s="351"/>
      <c r="I183" s="351"/>
      <c r="J183" s="352"/>
      <c r="K183" s="342"/>
      <c r="N183" s="340"/>
      <c r="O183" s="340"/>
      <c r="P183" s="348"/>
      <c r="Q183" s="349"/>
      <c r="R183" s="441"/>
      <c r="S183" s="351"/>
      <c r="T183" s="351"/>
      <c r="U183" s="351"/>
      <c r="V183" s="352"/>
      <c r="W183" s="342"/>
      <c r="X183" s="691"/>
      <c r="Y183" s="691"/>
      <c r="Z183" s="691"/>
      <c r="AA183" s="691"/>
      <c r="AB183" s="691"/>
      <c r="AC183" s="691"/>
      <c r="AD183" s="691"/>
      <c r="AE183" s="691"/>
      <c r="AF183" s="691"/>
      <c r="AG183" s="691"/>
      <c r="AH183" s="691"/>
      <c r="AI183" s="692"/>
      <c r="AL183" s="340"/>
      <c r="AM183" s="340"/>
      <c r="AN183" s="348"/>
      <c r="AO183" s="349"/>
      <c r="AP183" s="441"/>
      <c r="AQ183" s="351"/>
      <c r="AR183" s="351"/>
      <c r="AS183" s="351"/>
      <c r="AT183" s="352"/>
      <c r="AU183" s="342"/>
      <c r="AV183" s="691"/>
      <c r="AW183" s="691"/>
      <c r="AX183" s="691"/>
      <c r="AY183" s="691"/>
      <c r="AZ183" s="691"/>
      <c r="BA183" s="691"/>
      <c r="BB183" s="691"/>
      <c r="BC183" s="691"/>
      <c r="BD183" s="691"/>
      <c r="BE183" s="691"/>
      <c r="BF183" s="691"/>
      <c r="BG183" s="692"/>
      <c r="BJ183" s="340"/>
      <c r="BK183" s="340"/>
      <c r="BL183" s="348"/>
      <c r="BM183" s="349"/>
      <c r="BN183" s="441"/>
      <c r="BO183" s="370"/>
      <c r="BP183" s="370"/>
      <c r="BQ183" s="370"/>
      <c r="BR183" s="371"/>
      <c r="BS183" s="342"/>
      <c r="BT183" s="691"/>
      <c r="BU183" s="691"/>
      <c r="BV183" s="691"/>
      <c r="BW183" s="691"/>
      <c r="BX183" s="691"/>
      <c r="BY183" s="691"/>
      <c r="BZ183" s="691"/>
      <c r="CA183" s="691"/>
      <c r="CB183" s="691"/>
      <c r="CC183" s="691"/>
      <c r="CD183" s="691"/>
      <c r="CE183" s="692"/>
      <c r="CH183" s="340"/>
      <c r="CI183" s="340"/>
      <c r="CJ183" s="348"/>
      <c r="CK183" s="349"/>
      <c r="CL183" s="350"/>
      <c r="CM183" s="351"/>
      <c r="CN183" s="352"/>
      <c r="CO183" s="342"/>
      <c r="CP183" s="691"/>
      <c r="CQ183" s="691"/>
      <c r="CR183" s="691"/>
      <c r="CS183" s="691"/>
      <c r="CT183" s="691"/>
      <c r="CU183" s="691"/>
      <c r="CV183" s="691"/>
      <c r="CW183" s="691"/>
      <c r="CX183" s="692"/>
      <c r="DA183" s="340"/>
      <c r="DB183" s="340"/>
      <c r="DC183" s="348"/>
      <c r="DD183" s="349"/>
      <c r="DE183" s="350"/>
      <c r="DF183" s="351"/>
      <c r="DG183" s="352"/>
      <c r="DH183" s="342"/>
      <c r="DI183" s="691"/>
      <c r="DJ183" s="691"/>
      <c r="DK183" s="691"/>
      <c r="DL183" s="691"/>
      <c r="DM183" s="691"/>
      <c r="DN183" s="691"/>
      <c r="DO183" s="691"/>
      <c r="DP183" s="691"/>
      <c r="DQ183" s="692"/>
      <c r="DT183" s="340"/>
      <c r="DU183" s="340"/>
      <c r="DV183" s="348"/>
      <c r="DW183" s="349"/>
      <c r="DX183" s="350"/>
      <c r="DY183" s="351"/>
      <c r="DZ183" s="352"/>
      <c r="EA183" s="342"/>
      <c r="EB183" s="691"/>
      <c r="EC183" s="691"/>
      <c r="ED183" s="691"/>
      <c r="EE183" s="691"/>
      <c r="EF183" s="691"/>
      <c r="EG183" s="691"/>
      <c r="EH183" s="691"/>
      <c r="EI183" s="691"/>
      <c r="EJ183" s="692"/>
      <c r="EM183" s="340"/>
      <c r="EN183" s="340"/>
      <c r="EO183" s="348"/>
      <c r="EP183" s="349"/>
      <c r="EQ183" s="350"/>
      <c r="ER183" s="351"/>
      <c r="ES183" s="352"/>
      <c r="ET183" s="342"/>
      <c r="EU183" s="691"/>
      <c r="EV183" s="691"/>
      <c r="EW183" s="691"/>
      <c r="EX183" s="691"/>
      <c r="EY183" s="691"/>
      <c r="EZ183" s="691"/>
      <c r="FA183" s="691"/>
      <c r="FB183" s="691"/>
      <c r="FC183" s="692"/>
      <c r="FF183" s="340"/>
      <c r="FG183" s="340"/>
      <c r="FH183" s="348"/>
      <c r="FI183" s="349"/>
      <c r="FJ183" s="350"/>
      <c r="FK183" s="351"/>
      <c r="FL183" s="352"/>
      <c r="FM183" s="342"/>
      <c r="FN183" s="691"/>
      <c r="FO183" s="691"/>
      <c r="FP183" s="691"/>
      <c r="FQ183" s="691"/>
      <c r="FR183" s="691"/>
      <c r="FS183" s="691"/>
      <c r="FT183" s="691"/>
      <c r="FU183" s="691"/>
      <c r="FV183" s="692"/>
      <c r="FY183" s="340"/>
      <c r="FZ183" s="340"/>
      <c r="GA183" s="348"/>
      <c r="GB183" s="349"/>
      <c r="GC183" s="350"/>
      <c r="GD183" s="351"/>
      <c r="GE183" s="352"/>
      <c r="GF183" s="342"/>
      <c r="GG183" s="691"/>
      <c r="GH183" s="691"/>
      <c r="GI183" s="691"/>
      <c r="GJ183" s="691"/>
      <c r="GK183" s="691"/>
      <c r="GL183" s="691"/>
      <c r="GM183" s="691"/>
      <c r="GN183" s="691"/>
      <c r="GO183" s="692"/>
      <c r="GR183" s="340"/>
      <c r="GS183" s="340"/>
      <c r="GT183" s="348"/>
      <c r="GU183" s="349"/>
      <c r="GV183" s="350"/>
      <c r="GW183" s="351"/>
      <c r="GX183" s="352"/>
      <c r="GY183" s="342"/>
      <c r="GZ183" s="691"/>
      <c r="HA183" s="691"/>
      <c r="HB183" s="691"/>
      <c r="HC183" s="691"/>
      <c r="HD183" s="691"/>
      <c r="HE183" s="691"/>
      <c r="HF183" s="691"/>
      <c r="HG183" s="691"/>
      <c r="HH183" s="692"/>
      <c r="HK183" s="340"/>
      <c r="HL183" s="340"/>
      <c r="HM183" s="348"/>
      <c r="HN183" s="349"/>
      <c r="HO183" s="350"/>
      <c r="HP183" s="351"/>
      <c r="HQ183" s="352"/>
      <c r="HR183" s="342"/>
      <c r="HS183" s="691"/>
      <c r="HT183" s="691"/>
      <c r="HU183" s="691"/>
      <c r="HV183" s="691"/>
      <c r="HW183" s="691"/>
      <c r="HX183" s="691"/>
      <c r="HY183" s="691"/>
      <c r="HZ183" s="691"/>
      <c r="IA183" s="692"/>
      <c r="ID183" s="340"/>
      <c r="IE183" s="340"/>
      <c r="IF183" s="348"/>
      <c r="IG183" s="349"/>
      <c r="IH183" s="350"/>
      <c r="II183" s="351"/>
      <c r="IJ183" s="352"/>
      <c r="IK183" s="342"/>
      <c r="IL183" s="691"/>
      <c r="IM183" s="691"/>
      <c r="IN183" s="691"/>
      <c r="IO183" s="691"/>
      <c r="IP183" s="691"/>
      <c r="IQ183" s="691"/>
      <c r="IR183" s="691"/>
      <c r="IS183" s="691"/>
      <c r="IT183" s="692"/>
      <c r="IV183" s="340"/>
      <c r="IW183" s="340"/>
      <c r="IX183" s="348"/>
      <c r="IY183" s="349"/>
      <c r="IZ183" s="350"/>
      <c r="JA183" s="351"/>
      <c r="JB183" s="352"/>
      <c r="JC183" s="342"/>
      <c r="JD183" s="342"/>
      <c r="JE183" s="691"/>
      <c r="JF183" s="691"/>
      <c r="JG183" s="691"/>
      <c r="JH183" s="691"/>
      <c r="JI183" s="691"/>
      <c r="JJ183" s="691"/>
      <c r="JK183" s="691"/>
      <c r="JL183" s="691"/>
      <c r="JM183" s="692"/>
    </row>
    <row r="184" spans="2:273" hidden="1" x14ac:dyDescent="0.25">
      <c r="B184" s="358"/>
      <c r="C184" s="358"/>
      <c r="D184" s="359"/>
      <c r="E184" s="339"/>
      <c r="F184" s="439"/>
      <c r="G184" s="361"/>
      <c r="H184" s="361"/>
      <c r="I184" s="361"/>
      <c r="J184" s="362"/>
      <c r="K184" s="338"/>
      <c r="N184" s="358"/>
      <c r="O184" s="358"/>
      <c r="P184" s="359"/>
      <c r="Q184" s="339"/>
      <c r="R184" s="439"/>
      <c r="S184" s="361"/>
      <c r="T184" s="361"/>
      <c r="U184" s="361"/>
      <c r="V184" s="362"/>
      <c r="W184" s="338"/>
      <c r="X184" s="335">
        <f t="shared" ref="X184" si="1981">IFERROR(IF(EXACT(VLOOKUP(O184,OFERTA_0,1,FALSE),O184),1,0),0)</f>
        <v>0</v>
      </c>
      <c r="Y184" s="335"/>
      <c r="Z184" s="335"/>
      <c r="AA184" s="108">
        <f>IFERROR(IF(EXACT(VLOOKUP(O184,OFERTA_0,2,FALSE),P184),1,0),0)</f>
        <v>0</v>
      </c>
      <c r="AB184" s="108"/>
      <c r="AC184" s="108">
        <f>IFERROR(IF(EXACT(VLOOKUP(O184,OFERTA_0,3,FALSE),Q184),1,0),0)</f>
        <v>0</v>
      </c>
      <c r="AD184" s="108">
        <f>IFERROR(IF(EXACT(VLOOKUP(O184,OFERTA_0,4,FALSE),R184),1,0),0)</f>
        <v>0</v>
      </c>
      <c r="AE184" s="108">
        <f>IFERROR(IF(S184&lt;=0,0,1),0)</f>
        <v>0</v>
      </c>
      <c r="AF184" s="108">
        <f t="shared" ref="AF184" si="1982">IFERROR(IF(V184&lt;=0,0,1),0)</f>
        <v>0</v>
      </c>
      <c r="AG184" s="108">
        <f t="shared" ref="AG184" si="1983">PRODUCT(X184:AF184)</f>
        <v>0</v>
      </c>
      <c r="AH184" s="109">
        <f t="shared" ref="AH184" si="1984">ROUND(V184,0)</f>
        <v>0</v>
      </c>
      <c r="AI184" s="110">
        <f t="shared" ref="AI184" si="1985">V184-AH184</f>
        <v>0</v>
      </c>
      <c r="AL184" s="358"/>
      <c r="AM184" s="358"/>
      <c r="AN184" s="359"/>
      <c r="AO184" s="339"/>
      <c r="AP184" s="439"/>
      <c r="AQ184" s="361"/>
      <c r="AR184" s="361"/>
      <c r="AS184" s="361"/>
      <c r="AT184" s="362"/>
      <c r="AU184" s="338"/>
      <c r="AV184" s="335">
        <f t="shared" ref="AV184" si="1986">IFERROR(IF(EXACT(VLOOKUP(AM184,OFERTA_0,1,FALSE),AM184),1,0),0)</f>
        <v>0</v>
      </c>
      <c r="AW184" s="335"/>
      <c r="AX184" s="335"/>
      <c r="AY184" s="335"/>
      <c r="AZ184" s="108">
        <f>IFERROR(IF(EXACT(VLOOKUP(AM184,OFERTA_0,2,FALSE),AN184),1,0),0)</f>
        <v>0</v>
      </c>
      <c r="BA184" s="108">
        <f>IFERROR(IF(EXACT(VLOOKUP(AM184,OFERTA_0,3,FALSE),AO184),1,0),0)</f>
        <v>0</v>
      </c>
      <c r="BB184" s="108">
        <f>IFERROR(IF(EXACT(VLOOKUP(AM184,OFERTA_0,4,FALSE),AP184),1,0),0)</f>
        <v>0</v>
      </c>
      <c r="BC184" s="108">
        <f>IFERROR(IF(AQ184&lt;=0,0,1),0)</f>
        <v>0</v>
      </c>
      <c r="BD184" s="108">
        <f t="shared" ref="BD184" si="1987">IFERROR(IF(AT184&lt;=0,0,1),0)</f>
        <v>0</v>
      </c>
      <c r="BE184" s="108">
        <f t="shared" ref="BE184" si="1988">PRODUCT(AV184:BD184)</f>
        <v>0</v>
      </c>
      <c r="BF184" s="109">
        <f t="shared" ref="BF184" si="1989">ROUND(AT184,0)</f>
        <v>0</v>
      </c>
      <c r="BG184" s="110">
        <f t="shared" ref="BG184" si="1990">AT184-BF184</f>
        <v>0</v>
      </c>
      <c r="BJ184" s="358"/>
      <c r="BK184" s="358"/>
      <c r="BL184" s="359"/>
      <c r="BM184" s="339"/>
      <c r="BN184" s="439"/>
      <c r="BO184" s="368"/>
      <c r="BP184" s="368"/>
      <c r="BQ184" s="368"/>
      <c r="BR184" s="369"/>
      <c r="BS184" s="338"/>
      <c r="BT184" s="335">
        <f t="shared" ref="BT184" si="1991">IFERROR(IF(EXACT(VLOOKUP(BK184,OFERTA_0,1,FALSE),BK184),1,0),0)</f>
        <v>0</v>
      </c>
      <c r="BU184" s="335"/>
      <c r="BV184" s="335"/>
      <c r="BW184" s="335"/>
      <c r="BX184" s="108">
        <f>IFERROR(IF(EXACT(VLOOKUP(BK184,OFERTA_0,2,FALSE),BL184),1,0),0)</f>
        <v>0</v>
      </c>
      <c r="BY184" s="108">
        <f>IFERROR(IF(EXACT(VLOOKUP(BK184,OFERTA_0,3,FALSE),BM184),1,0),0)</f>
        <v>0</v>
      </c>
      <c r="BZ184" s="108">
        <f>IFERROR(IF(EXACT(VLOOKUP(BK184,OFERTA_0,4,FALSE),BN184),1,0),0)</f>
        <v>0</v>
      </c>
      <c r="CA184" s="108">
        <f>IFERROR(IF(BO184&lt;=0,0,1),0)</f>
        <v>0</v>
      </c>
      <c r="CB184" s="108">
        <f t="shared" ref="CB184" si="1992">IFERROR(IF(BR184&lt;=0,0,1),0)</f>
        <v>0</v>
      </c>
      <c r="CC184" s="108">
        <f t="shared" ref="CC184" si="1993">PRODUCT(BT184:CB184)</f>
        <v>0</v>
      </c>
      <c r="CD184" s="109">
        <f t="shared" ref="CD184" si="1994">ROUND(BR184,0)</f>
        <v>0</v>
      </c>
      <c r="CE184" s="110">
        <f t="shared" ref="CE184" si="1995">BR184-CD184</f>
        <v>0</v>
      </c>
      <c r="CH184" s="358"/>
      <c r="CI184" s="358"/>
      <c r="CJ184" s="359"/>
      <c r="CK184" s="339"/>
      <c r="CL184" s="360"/>
      <c r="CM184" s="361"/>
      <c r="CN184" s="362"/>
      <c r="CO184" s="338"/>
      <c r="CP184" s="335">
        <f t="shared" ref="CP184" si="1996">IFERROR(IF(EXACT(VLOOKUP(CI184,OFERTA_0,1,FALSE),CI184),1,0),0)</f>
        <v>0</v>
      </c>
      <c r="CQ184" s="108">
        <f>IFERROR(IF(EXACT(VLOOKUP(CI184,OFERTA_0,2,FALSE),CJ184),1,0),0)</f>
        <v>0</v>
      </c>
      <c r="CR184" s="108">
        <f>IFERROR(IF(EXACT(VLOOKUP(CI184,OFERTA_0,3,FALSE),CK184),1,0),0)</f>
        <v>0</v>
      </c>
      <c r="CS184" s="108">
        <f>IFERROR(IF(EXACT(VLOOKUP(CI184,OFERTA_0,4,FALSE),CL184),1,0),0)</f>
        <v>0</v>
      </c>
      <c r="CT184" s="108">
        <f t="shared" ref="CT184:CU184" si="1997">IFERROR(IF(CM184&lt;=0,0,1),0)</f>
        <v>0</v>
      </c>
      <c r="CU184" s="108">
        <f t="shared" si="1997"/>
        <v>0</v>
      </c>
      <c r="CV184" s="108">
        <f t="shared" ref="CV184" si="1998">PRODUCT(CP184:CU184)</f>
        <v>0</v>
      </c>
      <c r="CW184" s="109">
        <f t="shared" ref="CW184" si="1999">ROUND(CN184,0)</f>
        <v>0</v>
      </c>
      <c r="CX184" s="110">
        <f t="shared" ref="CX184" si="2000">CN184-CW184</f>
        <v>0</v>
      </c>
      <c r="DA184" s="358"/>
      <c r="DB184" s="358"/>
      <c r="DC184" s="359"/>
      <c r="DD184" s="339"/>
      <c r="DE184" s="360"/>
      <c r="DF184" s="361"/>
      <c r="DG184" s="362"/>
      <c r="DH184" s="338"/>
      <c r="DI184" s="335">
        <f t="shared" ref="DI184" si="2001">IFERROR(IF(EXACT(VLOOKUP(DB184,OFERTA_0,1,FALSE),DB184),1,0),0)</f>
        <v>0</v>
      </c>
      <c r="DJ184" s="108">
        <f>IFERROR(IF(EXACT(VLOOKUP(DB184,OFERTA_0,2,FALSE),DC184),1,0),0)</f>
        <v>0</v>
      </c>
      <c r="DK184" s="108">
        <f>IFERROR(IF(EXACT(VLOOKUP(DB184,OFERTA_0,3,FALSE),DD184),1,0),0)</f>
        <v>0</v>
      </c>
      <c r="DL184" s="108">
        <f>IFERROR(IF(EXACT(VLOOKUP(DB184,OFERTA_0,4,FALSE),DE184),1,0),0)</f>
        <v>0</v>
      </c>
      <c r="DM184" s="108">
        <f t="shared" ref="DM184:DN184" si="2002">IFERROR(IF(DF184&lt;=0,0,1),0)</f>
        <v>0</v>
      </c>
      <c r="DN184" s="108">
        <f t="shared" si="2002"/>
        <v>0</v>
      </c>
      <c r="DO184" s="108">
        <f t="shared" ref="DO184" si="2003">PRODUCT(DI184:DN184)</f>
        <v>0</v>
      </c>
      <c r="DP184" s="109">
        <f t="shared" ref="DP184" si="2004">ROUND(DG184,0)</f>
        <v>0</v>
      </c>
      <c r="DQ184" s="110">
        <f t="shared" ref="DQ184" si="2005">DG184-DP184</f>
        <v>0</v>
      </c>
      <c r="DT184" s="358"/>
      <c r="DU184" s="358"/>
      <c r="DV184" s="359"/>
      <c r="DW184" s="339"/>
      <c r="DX184" s="360"/>
      <c r="DY184" s="361"/>
      <c r="DZ184" s="362"/>
      <c r="EA184" s="338"/>
      <c r="EB184" s="335">
        <f t="shared" ref="EB184" si="2006">IFERROR(IF(EXACT(VLOOKUP(DU184,OFERTA_0,1,FALSE),DU184),1,0),0)</f>
        <v>0</v>
      </c>
      <c r="EC184" s="108">
        <f>IFERROR(IF(EXACT(VLOOKUP(DU184,OFERTA_0,2,FALSE),DV184),1,0),0)</f>
        <v>0</v>
      </c>
      <c r="ED184" s="108">
        <f>IFERROR(IF(EXACT(VLOOKUP(DU184,OFERTA_0,3,FALSE),DW184),1,0),0)</f>
        <v>0</v>
      </c>
      <c r="EE184" s="108">
        <f>IFERROR(IF(EXACT(VLOOKUP(DU184,OFERTA_0,4,FALSE),DX184),1,0),0)</f>
        <v>0</v>
      </c>
      <c r="EF184" s="108">
        <f t="shared" ref="EF184:EG184" si="2007">IFERROR(IF(DY184&lt;=0,0,1),0)</f>
        <v>0</v>
      </c>
      <c r="EG184" s="108">
        <f t="shared" si="2007"/>
        <v>0</v>
      </c>
      <c r="EH184" s="108">
        <f t="shared" ref="EH184" si="2008">PRODUCT(EB184:EG184)</f>
        <v>0</v>
      </c>
      <c r="EI184" s="109">
        <f t="shared" ref="EI184" si="2009">ROUND(DZ184,0)</f>
        <v>0</v>
      </c>
      <c r="EJ184" s="110">
        <f t="shared" ref="EJ184" si="2010">DZ184-EI184</f>
        <v>0</v>
      </c>
      <c r="EM184" s="358"/>
      <c r="EN184" s="358"/>
      <c r="EO184" s="359"/>
      <c r="EP184" s="339"/>
      <c r="EQ184" s="360"/>
      <c r="ER184" s="361"/>
      <c r="ES184" s="362"/>
      <c r="ET184" s="338"/>
      <c r="EU184" s="335">
        <f t="shared" ref="EU184" si="2011">IFERROR(IF(EXACT(VLOOKUP(EN184,OFERTA_0,1,FALSE),EN184),1,0),0)</f>
        <v>0</v>
      </c>
      <c r="EV184" s="108">
        <f>IFERROR(IF(EXACT(VLOOKUP(EN184,OFERTA_0,2,FALSE),EO184),1,0),0)</f>
        <v>0</v>
      </c>
      <c r="EW184" s="108">
        <f>IFERROR(IF(EXACT(VLOOKUP(EN184,OFERTA_0,3,FALSE),EP184),1,0),0)</f>
        <v>0</v>
      </c>
      <c r="EX184" s="108">
        <f>IFERROR(IF(EXACT(VLOOKUP(EN184,OFERTA_0,4,FALSE),EQ184),1,0),0)</f>
        <v>0</v>
      </c>
      <c r="EY184" s="108">
        <f t="shared" ref="EY184:EZ184" si="2012">IFERROR(IF(ER184&lt;=0,0,1),0)</f>
        <v>0</v>
      </c>
      <c r="EZ184" s="108">
        <f t="shared" si="2012"/>
        <v>0</v>
      </c>
      <c r="FA184" s="108">
        <f t="shared" ref="FA184" si="2013">PRODUCT(EU184:EZ184)</f>
        <v>0</v>
      </c>
      <c r="FB184" s="109">
        <f t="shared" ref="FB184" si="2014">ROUND(ES184,0)</f>
        <v>0</v>
      </c>
      <c r="FC184" s="110">
        <f t="shared" ref="FC184" si="2015">ES184-FB184</f>
        <v>0</v>
      </c>
      <c r="FF184" s="358"/>
      <c r="FG184" s="358"/>
      <c r="FH184" s="359"/>
      <c r="FI184" s="339"/>
      <c r="FJ184" s="360"/>
      <c r="FK184" s="361"/>
      <c r="FL184" s="362"/>
      <c r="FM184" s="338"/>
      <c r="FN184" s="335">
        <f t="shared" ref="FN184" si="2016">IFERROR(IF(EXACT(VLOOKUP(FG184,OFERTA_0,1,FALSE),FG184),1,0),0)</f>
        <v>0</v>
      </c>
      <c r="FO184" s="108">
        <f>IFERROR(IF(EXACT(VLOOKUP(FG184,OFERTA_0,2,FALSE),FH184),1,0),0)</f>
        <v>0</v>
      </c>
      <c r="FP184" s="108">
        <f>IFERROR(IF(EXACT(VLOOKUP(FG184,OFERTA_0,3,FALSE),FI184),1,0),0)</f>
        <v>0</v>
      </c>
      <c r="FQ184" s="108">
        <f>IFERROR(IF(EXACT(VLOOKUP(FG184,OFERTA_0,4,FALSE),FJ184),1,0),0)</f>
        <v>0</v>
      </c>
      <c r="FR184" s="108">
        <f t="shared" ref="FR184:FS184" si="2017">IFERROR(IF(FK184&lt;=0,0,1),0)</f>
        <v>0</v>
      </c>
      <c r="FS184" s="108">
        <f t="shared" si="2017"/>
        <v>0</v>
      </c>
      <c r="FT184" s="108">
        <f t="shared" ref="FT184" si="2018">PRODUCT(FN184:FS184)</f>
        <v>0</v>
      </c>
      <c r="FU184" s="109">
        <f t="shared" ref="FU184" si="2019">ROUND(FL184,0)</f>
        <v>0</v>
      </c>
      <c r="FV184" s="110">
        <f t="shared" ref="FV184" si="2020">FL184-FU184</f>
        <v>0</v>
      </c>
      <c r="FY184" s="358"/>
      <c r="FZ184" s="358"/>
      <c r="GA184" s="359"/>
      <c r="GB184" s="339"/>
      <c r="GC184" s="360"/>
      <c r="GD184" s="361"/>
      <c r="GE184" s="362"/>
      <c r="GF184" s="338"/>
      <c r="GG184" s="335">
        <f t="shared" ref="GG184" si="2021">IFERROR(IF(EXACT(VLOOKUP(FZ184,OFERTA_0,1,FALSE),FZ184),1,0),0)</f>
        <v>0</v>
      </c>
      <c r="GH184" s="108">
        <f>IFERROR(IF(EXACT(VLOOKUP(FZ184,OFERTA_0,2,FALSE),GA184),1,0),0)</f>
        <v>0</v>
      </c>
      <c r="GI184" s="108">
        <f>IFERROR(IF(EXACT(VLOOKUP(FZ184,OFERTA_0,3,FALSE),GB184),1,0),0)</f>
        <v>0</v>
      </c>
      <c r="GJ184" s="108">
        <f>IFERROR(IF(EXACT(VLOOKUP(FZ184,OFERTA_0,4,FALSE),GC184),1,0),0)</f>
        <v>0</v>
      </c>
      <c r="GK184" s="108">
        <f t="shared" ref="GK184:GL184" si="2022">IFERROR(IF(GD184&lt;=0,0,1),0)</f>
        <v>0</v>
      </c>
      <c r="GL184" s="108">
        <f t="shared" si="2022"/>
        <v>0</v>
      </c>
      <c r="GM184" s="108">
        <f t="shared" ref="GM184" si="2023">PRODUCT(GG184:GL184)</f>
        <v>0</v>
      </c>
      <c r="GN184" s="109">
        <f t="shared" ref="GN184" si="2024">ROUND(GE184,0)</f>
        <v>0</v>
      </c>
      <c r="GO184" s="110">
        <f t="shared" ref="GO184" si="2025">GE184-GN184</f>
        <v>0</v>
      </c>
      <c r="GR184" s="358"/>
      <c r="GS184" s="358"/>
      <c r="GT184" s="359"/>
      <c r="GU184" s="339"/>
      <c r="GV184" s="360"/>
      <c r="GW184" s="361"/>
      <c r="GX184" s="362"/>
      <c r="GY184" s="338"/>
      <c r="GZ184" s="335">
        <f t="shared" ref="GZ184" si="2026">IFERROR(IF(EXACT(VLOOKUP(GS184,OFERTA_0,1,FALSE),GS184),1,0),0)</f>
        <v>0</v>
      </c>
      <c r="HA184" s="108">
        <f>IFERROR(IF(EXACT(VLOOKUP(GS184,OFERTA_0,2,FALSE),GT184),1,0),0)</f>
        <v>0</v>
      </c>
      <c r="HB184" s="108">
        <f>IFERROR(IF(EXACT(VLOOKUP(GS184,OFERTA_0,3,FALSE),GU184),1,0),0)</f>
        <v>0</v>
      </c>
      <c r="HC184" s="108">
        <f>IFERROR(IF(EXACT(VLOOKUP(GS184,OFERTA_0,4,FALSE),GV184),1,0),0)</f>
        <v>0</v>
      </c>
      <c r="HD184" s="108">
        <f t="shared" ref="HD184:HE184" si="2027">IFERROR(IF(GW184&lt;=0,0,1),0)</f>
        <v>0</v>
      </c>
      <c r="HE184" s="108">
        <f t="shared" si="2027"/>
        <v>0</v>
      </c>
      <c r="HF184" s="108">
        <f t="shared" ref="HF184" si="2028">PRODUCT(GZ184:HE184)</f>
        <v>0</v>
      </c>
      <c r="HG184" s="109">
        <f t="shared" ref="HG184" si="2029">ROUND(GX184,0)</f>
        <v>0</v>
      </c>
      <c r="HH184" s="110">
        <f t="shared" ref="HH184" si="2030">GX184-HG184</f>
        <v>0</v>
      </c>
      <c r="HK184" s="358"/>
      <c r="HL184" s="358"/>
      <c r="HM184" s="359"/>
      <c r="HN184" s="339"/>
      <c r="HO184" s="360"/>
      <c r="HP184" s="361"/>
      <c r="HQ184" s="362"/>
      <c r="HR184" s="338"/>
      <c r="HS184" s="335">
        <f t="shared" ref="HS184" si="2031">IFERROR(IF(EXACT(VLOOKUP(HL184,OFERTA_0,1,FALSE),HL184),1,0),0)</f>
        <v>0</v>
      </c>
      <c r="HT184" s="108">
        <f>IFERROR(IF(EXACT(VLOOKUP(HL184,OFERTA_0,2,FALSE),HM184),1,0),0)</f>
        <v>0</v>
      </c>
      <c r="HU184" s="108">
        <f>IFERROR(IF(EXACT(VLOOKUP(HL184,OFERTA_0,3,FALSE),HN184),1,0),0)</f>
        <v>0</v>
      </c>
      <c r="HV184" s="108">
        <f>IFERROR(IF(EXACT(VLOOKUP(HL184,OFERTA_0,4,FALSE),HO184),1,0),0)</f>
        <v>0</v>
      </c>
      <c r="HW184" s="108">
        <f t="shared" ref="HW184:HX184" si="2032">IFERROR(IF(HP184&lt;=0,0,1),0)</f>
        <v>0</v>
      </c>
      <c r="HX184" s="108">
        <f t="shared" si="2032"/>
        <v>0</v>
      </c>
      <c r="HY184" s="108">
        <f t="shared" ref="HY184" si="2033">PRODUCT(HS184:HX184)</f>
        <v>0</v>
      </c>
      <c r="HZ184" s="109">
        <f t="shared" ref="HZ184" si="2034">ROUND(HQ184,0)</f>
        <v>0</v>
      </c>
      <c r="IA184" s="110">
        <f t="shared" ref="IA184" si="2035">HQ184-HZ184</f>
        <v>0</v>
      </c>
      <c r="ID184" s="358"/>
      <c r="IE184" s="358"/>
      <c r="IF184" s="359"/>
      <c r="IG184" s="339"/>
      <c r="IH184" s="360"/>
      <c r="II184" s="361"/>
      <c r="IJ184" s="362"/>
      <c r="IK184" s="338"/>
      <c r="IL184" s="335">
        <f t="shared" ref="IL184" si="2036">IFERROR(IF(EXACT(VLOOKUP(IE184,OFERTA_0,1,FALSE),IE184),1,0),0)</f>
        <v>0</v>
      </c>
      <c r="IM184" s="108">
        <f>IFERROR(IF(EXACT(VLOOKUP(IE184,OFERTA_0,2,FALSE),IF184),1,0),0)</f>
        <v>0</v>
      </c>
      <c r="IN184" s="108">
        <f>IFERROR(IF(EXACT(VLOOKUP(IE184,OFERTA_0,3,FALSE),IG184),1,0),0)</f>
        <v>0</v>
      </c>
      <c r="IO184" s="108">
        <f>IFERROR(IF(EXACT(VLOOKUP(IE184,OFERTA_0,4,FALSE),IH184),1,0),0)</f>
        <v>0</v>
      </c>
      <c r="IP184" s="108">
        <f t="shared" ref="IP184:IQ184" si="2037">IFERROR(IF(II184&lt;=0,0,1),0)</f>
        <v>0</v>
      </c>
      <c r="IQ184" s="108">
        <f t="shared" si="2037"/>
        <v>0</v>
      </c>
      <c r="IR184" s="108">
        <f t="shared" ref="IR184" si="2038">PRODUCT(IL184:IQ184)</f>
        <v>0</v>
      </c>
      <c r="IS184" s="109">
        <f t="shared" ref="IS184" si="2039">ROUND(IJ184,0)</f>
        <v>0</v>
      </c>
      <c r="IT184" s="110">
        <f t="shared" ref="IT184" si="2040">IJ184-IS184</f>
        <v>0</v>
      </c>
      <c r="IV184" s="358"/>
      <c r="IW184" s="358"/>
      <c r="IX184" s="359"/>
      <c r="IY184" s="339"/>
      <c r="IZ184" s="360"/>
      <c r="JA184" s="361"/>
      <c r="JB184" s="362"/>
      <c r="JC184" s="338"/>
      <c r="JD184" s="338"/>
      <c r="JE184" s="335">
        <f t="shared" ref="JE184" si="2041">IFERROR(IF(EXACT(VLOOKUP(IX184,OFERTA_0,1,FALSE),IX184),1,0),0)</f>
        <v>0</v>
      </c>
      <c r="JF184" s="108">
        <f>IFERROR(IF(EXACT(VLOOKUP(IX184,OFERTA_0,2,FALSE),IY184),1,0),0)</f>
        <v>0</v>
      </c>
      <c r="JG184" s="108">
        <f>IFERROR(IF(EXACT(VLOOKUP(IX184,OFERTA_0,3,FALSE),IZ184),1,0),0)</f>
        <v>0</v>
      </c>
      <c r="JH184" s="108">
        <f>IFERROR(IF(EXACT(VLOOKUP(IX184,OFERTA_0,4,FALSE),JA184),1,0),0)</f>
        <v>0</v>
      </c>
      <c r="JI184" s="108">
        <f t="shared" ref="JI184:JJ184" si="2042">IFERROR(IF(JB184&lt;=0,0,1),0)</f>
        <v>0</v>
      </c>
      <c r="JJ184" s="108">
        <f t="shared" si="2042"/>
        <v>0</v>
      </c>
      <c r="JK184" s="108">
        <f t="shared" ref="JK184" si="2043">PRODUCT(JE184:JJ184)</f>
        <v>0</v>
      </c>
      <c r="JL184" s="109">
        <f t="shared" ref="JL184" si="2044">ROUND(JC184,0)</f>
        <v>0</v>
      </c>
      <c r="JM184" s="110">
        <f t="shared" ref="JM184" si="2045">JC184-JL184</f>
        <v>0</v>
      </c>
    </row>
    <row r="185" spans="2:273" ht="16.5" hidden="1" x14ac:dyDescent="0.25">
      <c r="B185" s="340"/>
      <c r="C185" s="340"/>
      <c r="D185" s="348"/>
      <c r="E185" s="349"/>
      <c r="F185" s="441"/>
      <c r="G185" s="351"/>
      <c r="H185" s="351"/>
      <c r="I185" s="351"/>
      <c r="J185" s="352"/>
      <c r="K185" s="342"/>
      <c r="N185" s="340"/>
      <c r="O185" s="340"/>
      <c r="P185" s="348"/>
      <c r="Q185" s="349"/>
      <c r="R185" s="441"/>
      <c r="S185" s="351"/>
      <c r="T185" s="351"/>
      <c r="U185" s="351"/>
      <c r="V185" s="352"/>
      <c r="W185" s="342"/>
      <c r="X185" s="691"/>
      <c r="Y185" s="691"/>
      <c r="Z185" s="691"/>
      <c r="AA185" s="691"/>
      <c r="AB185" s="691"/>
      <c r="AC185" s="691"/>
      <c r="AD185" s="691"/>
      <c r="AE185" s="691"/>
      <c r="AF185" s="691"/>
      <c r="AG185" s="691"/>
      <c r="AH185" s="691"/>
      <c r="AI185" s="692"/>
      <c r="AL185" s="340"/>
      <c r="AM185" s="340"/>
      <c r="AN185" s="348"/>
      <c r="AO185" s="349"/>
      <c r="AP185" s="441"/>
      <c r="AQ185" s="351"/>
      <c r="AR185" s="351"/>
      <c r="AS185" s="351"/>
      <c r="AT185" s="352"/>
      <c r="AU185" s="342"/>
      <c r="AV185" s="691"/>
      <c r="AW185" s="691"/>
      <c r="AX185" s="691"/>
      <c r="AY185" s="691"/>
      <c r="AZ185" s="691"/>
      <c r="BA185" s="691"/>
      <c r="BB185" s="691"/>
      <c r="BC185" s="691"/>
      <c r="BD185" s="691"/>
      <c r="BE185" s="691"/>
      <c r="BF185" s="691"/>
      <c r="BG185" s="692"/>
      <c r="BJ185" s="340"/>
      <c r="BK185" s="340"/>
      <c r="BL185" s="348"/>
      <c r="BM185" s="349"/>
      <c r="BN185" s="441"/>
      <c r="BO185" s="370"/>
      <c r="BP185" s="370"/>
      <c r="BQ185" s="370"/>
      <c r="BR185" s="371"/>
      <c r="BS185" s="342"/>
      <c r="BT185" s="691"/>
      <c r="BU185" s="691"/>
      <c r="BV185" s="691"/>
      <c r="BW185" s="691"/>
      <c r="BX185" s="691"/>
      <c r="BY185" s="691"/>
      <c r="BZ185" s="691"/>
      <c r="CA185" s="691"/>
      <c r="CB185" s="691"/>
      <c r="CC185" s="691"/>
      <c r="CD185" s="691"/>
      <c r="CE185" s="692"/>
      <c r="CH185" s="340"/>
      <c r="CI185" s="340"/>
      <c r="CJ185" s="348"/>
      <c r="CK185" s="349"/>
      <c r="CL185" s="350"/>
      <c r="CM185" s="351"/>
      <c r="CN185" s="352"/>
      <c r="CO185" s="342"/>
      <c r="CP185" s="691"/>
      <c r="CQ185" s="691"/>
      <c r="CR185" s="691"/>
      <c r="CS185" s="691"/>
      <c r="CT185" s="691"/>
      <c r="CU185" s="691"/>
      <c r="CV185" s="691"/>
      <c r="CW185" s="691"/>
      <c r="CX185" s="692"/>
      <c r="DA185" s="340"/>
      <c r="DB185" s="340"/>
      <c r="DC185" s="348"/>
      <c r="DD185" s="349"/>
      <c r="DE185" s="350"/>
      <c r="DF185" s="351"/>
      <c r="DG185" s="352"/>
      <c r="DH185" s="342"/>
      <c r="DI185" s="691"/>
      <c r="DJ185" s="691"/>
      <c r="DK185" s="691"/>
      <c r="DL185" s="691"/>
      <c r="DM185" s="691"/>
      <c r="DN185" s="691"/>
      <c r="DO185" s="691"/>
      <c r="DP185" s="691"/>
      <c r="DQ185" s="692"/>
      <c r="DT185" s="340"/>
      <c r="DU185" s="340"/>
      <c r="DV185" s="348"/>
      <c r="DW185" s="349"/>
      <c r="DX185" s="350"/>
      <c r="DY185" s="351"/>
      <c r="DZ185" s="352"/>
      <c r="EA185" s="342"/>
      <c r="EB185" s="691"/>
      <c r="EC185" s="691"/>
      <c r="ED185" s="691"/>
      <c r="EE185" s="691"/>
      <c r="EF185" s="691"/>
      <c r="EG185" s="691"/>
      <c r="EH185" s="691"/>
      <c r="EI185" s="691"/>
      <c r="EJ185" s="692"/>
      <c r="EM185" s="340"/>
      <c r="EN185" s="340"/>
      <c r="EO185" s="348"/>
      <c r="EP185" s="349"/>
      <c r="EQ185" s="350"/>
      <c r="ER185" s="351"/>
      <c r="ES185" s="352"/>
      <c r="ET185" s="342"/>
      <c r="EU185" s="691"/>
      <c r="EV185" s="691"/>
      <c r="EW185" s="691"/>
      <c r="EX185" s="691"/>
      <c r="EY185" s="691"/>
      <c r="EZ185" s="691"/>
      <c r="FA185" s="691"/>
      <c r="FB185" s="691"/>
      <c r="FC185" s="692"/>
      <c r="FF185" s="340"/>
      <c r="FG185" s="340"/>
      <c r="FH185" s="348"/>
      <c r="FI185" s="349"/>
      <c r="FJ185" s="350"/>
      <c r="FK185" s="351"/>
      <c r="FL185" s="352"/>
      <c r="FM185" s="342"/>
      <c r="FN185" s="691"/>
      <c r="FO185" s="691"/>
      <c r="FP185" s="691"/>
      <c r="FQ185" s="691"/>
      <c r="FR185" s="691"/>
      <c r="FS185" s="691"/>
      <c r="FT185" s="691"/>
      <c r="FU185" s="691"/>
      <c r="FV185" s="692"/>
      <c r="FY185" s="340"/>
      <c r="FZ185" s="340"/>
      <c r="GA185" s="348"/>
      <c r="GB185" s="349"/>
      <c r="GC185" s="350"/>
      <c r="GD185" s="351"/>
      <c r="GE185" s="352"/>
      <c r="GF185" s="342"/>
      <c r="GG185" s="691"/>
      <c r="GH185" s="691"/>
      <c r="GI185" s="691"/>
      <c r="GJ185" s="691"/>
      <c r="GK185" s="691"/>
      <c r="GL185" s="691"/>
      <c r="GM185" s="691"/>
      <c r="GN185" s="691"/>
      <c r="GO185" s="692"/>
      <c r="GR185" s="340"/>
      <c r="GS185" s="340"/>
      <c r="GT185" s="348"/>
      <c r="GU185" s="349"/>
      <c r="GV185" s="350"/>
      <c r="GW185" s="351"/>
      <c r="GX185" s="352"/>
      <c r="GY185" s="342"/>
      <c r="GZ185" s="691"/>
      <c r="HA185" s="691"/>
      <c r="HB185" s="691"/>
      <c r="HC185" s="691"/>
      <c r="HD185" s="691"/>
      <c r="HE185" s="691"/>
      <c r="HF185" s="691"/>
      <c r="HG185" s="691"/>
      <c r="HH185" s="692"/>
      <c r="HK185" s="340"/>
      <c r="HL185" s="340"/>
      <c r="HM185" s="348"/>
      <c r="HN185" s="349"/>
      <c r="HO185" s="350"/>
      <c r="HP185" s="351"/>
      <c r="HQ185" s="352"/>
      <c r="HR185" s="342"/>
      <c r="HS185" s="691"/>
      <c r="HT185" s="691"/>
      <c r="HU185" s="691"/>
      <c r="HV185" s="691"/>
      <c r="HW185" s="691"/>
      <c r="HX185" s="691"/>
      <c r="HY185" s="691"/>
      <c r="HZ185" s="691"/>
      <c r="IA185" s="692"/>
      <c r="ID185" s="340"/>
      <c r="IE185" s="340"/>
      <c r="IF185" s="348"/>
      <c r="IG185" s="349"/>
      <c r="IH185" s="350"/>
      <c r="II185" s="351"/>
      <c r="IJ185" s="352"/>
      <c r="IK185" s="342"/>
      <c r="IL185" s="691"/>
      <c r="IM185" s="691"/>
      <c r="IN185" s="691"/>
      <c r="IO185" s="691"/>
      <c r="IP185" s="691"/>
      <c r="IQ185" s="691"/>
      <c r="IR185" s="691"/>
      <c r="IS185" s="691"/>
      <c r="IT185" s="692"/>
      <c r="IV185" s="340"/>
      <c r="IW185" s="340"/>
      <c r="IX185" s="348"/>
      <c r="IY185" s="349"/>
      <c r="IZ185" s="350"/>
      <c r="JA185" s="351"/>
      <c r="JB185" s="352"/>
      <c r="JC185" s="342"/>
      <c r="JD185" s="342"/>
      <c r="JE185" s="691"/>
      <c r="JF185" s="691"/>
      <c r="JG185" s="691"/>
      <c r="JH185" s="691"/>
      <c r="JI185" s="691"/>
      <c r="JJ185" s="691"/>
      <c r="JK185" s="691"/>
      <c r="JL185" s="691"/>
      <c r="JM185" s="692"/>
    </row>
    <row r="186" spans="2:273" hidden="1" x14ac:dyDescent="0.25">
      <c r="B186" s="358"/>
      <c r="C186" s="358"/>
      <c r="D186" s="359"/>
      <c r="E186" s="339"/>
      <c r="F186" s="439"/>
      <c r="G186" s="361"/>
      <c r="H186" s="361"/>
      <c r="I186" s="361"/>
      <c r="J186" s="362"/>
      <c r="K186" s="338"/>
      <c r="N186" s="358"/>
      <c r="O186" s="358"/>
      <c r="P186" s="359"/>
      <c r="Q186" s="339"/>
      <c r="R186" s="439"/>
      <c r="S186" s="361"/>
      <c r="T186" s="361"/>
      <c r="U186" s="361"/>
      <c r="V186" s="362"/>
      <c r="W186" s="338"/>
      <c r="X186" s="335">
        <f t="shared" ref="X186" si="2046">IFERROR(IF(EXACT(VLOOKUP(O186,OFERTA_0,1,FALSE),O186),1,0),0)</f>
        <v>0</v>
      </c>
      <c r="Y186" s="335"/>
      <c r="Z186" s="335"/>
      <c r="AA186" s="108">
        <f>IFERROR(IF(EXACT(VLOOKUP(O186,OFERTA_0,2,FALSE),P186),1,0),0)</f>
        <v>0</v>
      </c>
      <c r="AB186" s="108"/>
      <c r="AC186" s="108">
        <f>IFERROR(IF(EXACT(VLOOKUP(O186,OFERTA_0,3,FALSE),Q186),1,0),0)</f>
        <v>0</v>
      </c>
      <c r="AD186" s="108">
        <f>IFERROR(IF(EXACT(VLOOKUP(O186,OFERTA_0,4,FALSE),R186),1,0),0)</f>
        <v>0</v>
      </c>
      <c r="AE186" s="108">
        <f>IFERROR(IF(S186&lt;=0,0,1),0)</f>
        <v>0</v>
      </c>
      <c r="AF186" s="108">
        <f t="shared" ref="AF186" si="2047">IFERROR(IF(V186&lt;=0,0,1),0)</f>
        <v>0</v>
      </c>
      <c r="AG186" s="108">
        <f t="shared" ref="AG186" si="2048">PRODUCT(X186:AF186)</f>
        <v>0</v>
      </c>
      <c r="AH186" s="109">
        <f t="shared" ref="AH186" si="2049">ROUND(V186,0)</f>
        <v>0</v>
      </c>
      <c r="AI186" s="110">
        <f t="shared" ref="AI186" si="2050">V186-AH186</f>
        <v>0</v>
      </c>
      <c r="AL186" s="358"/>
      <c r="AM186" s="358"/>
      <c r="AN186" s="359"/>
      <c r="AO186" s="339"/>
      <c r="AP186" s="439"/>
      <c r="AQ186" s="361"/>
      <c r="AR186" s="361"/>
      <c r="AS186" s="361"/>
      <c r="AT186" s="362"/>
      <c r="AU186" s="338"/>
      <c r="AV186" s="335">
        <f t="shared" ref="AV186" si="2051">IFERROR(IF(EXACT(VLOOKUP(AM186,OFERTA_0,1,FALSE),AM186),1,0),0)</f>
        <v>0</v>
      </c>
      <c r="AW186" s="335"/>
      <c r="AX186" s="335"/>
      <c r="AY186" s="335"/>
      <c r="AZ186" s="108">
        <f>IFERROR(IF(EXACT(VLOOKUP(AM186,OFERTA_0,2,FALSE),AN186),1,0),0)</f>
        <v>0</v>
      </c>
      <c r="BA186" s="108">
        <f>IFERROR(IF(EXACT(VLOOKUP(AM186,OFERTA_0,3,FALSE),AO186),1,0),0)</f>
        <v>0</v>
      </c>
      <c r="BB186" s="108">
        <f>IFERROR(IF(EXACT(VLOOKUP(AM186,OFERTA_0,4,FALSE),AP186),1,0),0)</f>
        <v>0</v>
      </c>
      <c r="BC186" s="108">
        <f>IFERROR(IF(AQ186&lt;=0,0,1),0)</f>
        <v>0</v>
      </c>
      <c r="BD186" s="108">
        <f t="shared" ref="BD186" si="2052">IFERROR(IF(AT186&lt;=0,0,1),0)</f>
        <v>0</v>
      </c>
      <c r="BE186" s="108">
        <f t="shared" ref="BE186" si="2053">PRODUCT(AV186:BD186)</f>
        <v>0</v>
      </c>
      <c r="BF186" s="109">
        <f t="shared" ref="BF186" si="2054">ROUND(AT186,0)</f>
        <v>0</v>
      </c>
      <c r="BG186" s="110">
        <f t="shared" ref="BG186" si="2055">AT186-BF186</f>
        <v>0</v>
      </c>
      <c r="BJ186" s="358"/>
      <c r="BK186" s="358"/>
      <c r="BL186" s="359"/>
      <c r="BM186" s="339"/>
      <c r="BN186" s="439"/>
      <c r="BO186" s="368"/>
      <c r="BP186" s="368"/>
      <c r="BQ186" s="368"/>
      <c r="BR186" s="369"/>
      <c r="BS186" s="338"/>
      <c r="BT186" s="335">
        <f t="shared" ref="BT186" si="2056">IFERROR(IF(EXACT(VLOOKUP(BK186,OFERTA_0,1,FALSE),BK186),1,0),0)</f>
        <v>0</v>
      </c>
      <c r="BU186" s="335"/>
      <c r="BV186" s="335"/>
      <c r="BW186" s="335"/>
      <c r="BX186" s="108">
        <f>IFERROR(IF(EXACT(VLOOKUP(BK186,OFERTA_0,2,FALSE),BL186),1,0),0)</f>
        <v>0</v>
      </c>
      <c r="BY186" s="108">
        <f>IFERROR(IF(EXACT(VLOOKUP(BK186,OFERTA_0,3,FALSE),BM186),1,0),0)</f>
        <v>0</v>
      </c>
      <c r="BZ186" s="108">
        <f>IFERROR(IF(EXACT(VLOOKUP(BK186,OFERTA_0,4,FALSE),BN186),1,0),0)</f>
        <v>0</v>
      </c>
      <c r="CA186" s="108">
        <f>IFERROR(IF(BO186&lt;=0,0,1),0)</f>
        <v>0</v>
      </c>
      <c r="CB186" s="108">
        <f t="shared" ref="CB186" si="2057">IFERROR(IF(BR186&lt;=0,0,1),0)</f>
        <v>0</v>
      </c>
      <c r="CC186" s="108">
        <f t="shared" ref="CC186" si="2058">PRODUCT(BT186:CB186)</f>
        <v>0</v>
      </c>
      <c r="CD186" s="109">
        <f t="shared" ref="CD186" si="2059">ROUND(BR186,0)</f>
        <v>0</v>
      </c>
      <c r="CE186" s="110">
        <f t="shared" ref="CE186" si="2060">BR186-CD186</f>
        <v>0</v>
      </c>
      <c r="CH186" s="358"/>
      <c r="CI186" s="358"/>
      <c r="CJ186" s="359"/>
      <c r="CK186" s="339"/>
      <c r="CL186" s="360"/>
      <c r="CM186" s="361"/>
      <c r="CN186" s="362"/>
      <c r="CO186" s="338"/>
      <c r="CP186" s="335">
        <f t="shared" ref="CP186" si="2061">IFERROR(IF(EXACT(VLOOKUP(CI186,OFERTA_0,1,FALSE),CI186),1,0),0)</f>
        <v>0</v>
      </c>
      <c r="CQ186" s="108">
        <f>IFERROR(IF(EXACT(VLOOKUP(CI186,OFERTA_0,2,FALSE),CJ186),1,0),0)</f>
        <v>0</v>
      </c>
      <c r="CR186" s="108">
        <f>IFERROR(IF(EXACT(VLOOKUP(CI186,OFERTA_0,3,FALSE),CK186),1,0),0)</f>
        <v>0</v>
      </c>
      <c r="CS186" s="108">
        <f>IFERROR(IF(EXACT(VLOOKUP(CI186,OFERTA_0,4,FALSE),CL186),1,0),0)</f>
        <v>0</v>
      </c>
      <c r="CT186" s="108">
        <f t="shared" ref="CT186:CU186" si="2062">IFERROR(IF(CM186&lt;=0,0,1),0)</f>
        <v>0</v>
      </c>
      <c r="CU186" s="108">
        <f t="shared" si="2062"/>
        <v>0</v>
      </c>
      <c r="CV186" s="108">
        <f t="shared" ref="CV186" si="2063">PRODUCT(CP186:CU186)</f>
        <v>0</v>
      </c>
      <c r="CW186" s="109">
        <f t="shared" ref="CW186" si="2064">ROUND(CN186,0)</f>
        <v>0</v>
      </c>
      <c r="CX186" s="110">
        <f t="shared" ref="CX186" si="2065">CN186-CW186</f>
        <v>0</v>
      </c>
      <c r="DA186" s="358"/>
      <c r="DB186" s="358"/>
      <c r="DC186" s="359"/>
      <c r="DD186" s="339"/>
      <c r="DE186" s="360"/>
      <c r="DF186" s="361"/>
      <c r="DG186" s="362"/>
      <c r="DH186" s="338"/>
      <c r="DI186" s="335">
        <f t="shared" ref="DI186" si="2066">IFERROR(IF(EXACT(VLOOKUP(DB186,OFERTA_0,1,FALSE),DB186),1,0),0)</f>
        <v>0</v>
      </c>
      <c r="DJ186" s="108">
        <f>IFERROR(IF(EXACT(VLOOKUP(DB186,OFERTA_0,2,FALSE),DC186),1,0),0)</f>
        <v>0</v>
      </c>
      <c r="DK186" s="108">
        <f>IFERROR(IF(EXACT(VLOOKUP(DB186,OFERTA_0,3,FALSE),DD186),1,0),0)</f>
        <v>0</v>
      </c>
      <c r="DL186" s="108">
        <f>IFERROR(IF(EXACT(VLOOKUP(DB186,OFERTA_0,4,FALSE),DE186),1,0),0)</f>
        <v>0</v>
      </c>
      <c r="DM186" s="108">
        <f t="shared" ref="DM186:DN186" si="2067">IFERROR(IF(DF186&lt;=0,0,1),0)</f>
        <v>0</v>
      </c>
      <c r="DN186" s="108">
        <f t="shared" si="2067"/>
        <v>0</v>
      </c>
      <c r="DO186" s="108">
        <f t="shared" ref="DO186" si="2068">PRODUCT(DI186:DN186)</f>
        <v>0</v>
      </c>
      <c r="DP186" s="109">
        <f t="shared" ref="DP186" si="2069">ROUND(DG186,0)</f>
        <v>0</v>
      </c>
      <c r="DQ186" s="110">
        <f t="shared" ref="DQ186" si="2070">DG186-DP186</f>
        <v>0</v>
      </c>
      <c r="DT186" s="358"/>
      <c r="DU186" s="358"/>
      <c r="DV186" s="359"/>
      <c r="DW186" s="339"/>
      <c r="DX186" s="360"/>
      <c r="DY186" s="361"/>
      <c r="DZ186" s="362"/>
      <c r="EA186" s="338"/>
      <c r="EB186" s="335">
        <f t="shared" ref="EB186" si="2071">IFERROR(IF(EXACT(VLOOKUP(DU186,OFERTA_0,1,FALSE),DU186),1,0),0)</f>
        <v>0</v>
      </c>
      <c r="EC186" s="108">
        <f>IFERROR(IF(EXACT(VLOOKUP(DU186,OFERTA_0,2,FALSE),DV186),1,0),0)</f>
        <v>0</v>
      </c>
      <c r="ED186" s="108">
        <f>IFERROR(IF(EXACT(VLOOKUP(DU186,OFERTA_0,3,FALSE),DW186),1,0),0)</f>
        <v>0</v>
      </c>
      <c r="EE186" s="108">
        <f>IFERROR(IF(EXACT(VLOOKUP(DU186,OFERTA_0,4,FALSE),DX186),1,0),0)</f>
        <v>0</v>
      </c>
      <c r="EF186" s="108">
        <f t="shared" ref="EF186:EG186" si="2072">IFERROR(IF(DY186&lt;=0,0,1),0)</f>
        <v>0</v>
      </c>
      <c r="EG186" s="108">
        <f t="shared" si="2072"/>
        <v>0</v>
      </c>
      <c r="EH186" s="108">
        <f t="shared" ref="EH186" si="2073">PRODUCT(EB186:EG186)</f>
        <v>0</v>
      </c>
      <c r="EI186" s="109">
        <f t="shared" ref="EI186" si="2074">ROUND(DZ186,0)</f>
        <v>0</v>
      </c>
      <c r="EJ186" s="110">
        <f t="shared" ref="EJ186" si="2075">DZ186-EI186</f>
        <v>0</v>
      </c>
      <c r="EM186" s="358"/>
      <c r="EN186" s="358"/>
      <c r="EO186" s="359"/>
      <c r="EP186" s="339"/>
      <c r="EQ186" s="360"/>
      <c r="ER186" s="361"/>
      <c r="ES186" s="362"/>
      <c r="ET186" s="338"/>
      <c r="EU186" s="335">
        <f t="shared" ref="EU186" si="2076">IFERROR(IF(EXACT(VLOOKUP(EN186,OFERTA_0,1,FALSE),EN186),1,0),0)</f>
        <v>0</v>
      </c>
      <c r="EV186" s="108">
        <f>IFERROR(IF(EXACT(VLOOKUP(EN186,OFERTA_0,2,FALSE),EO186),1,0),0)</f>
        <v>0</v>
      </c>
      <c r="EW186" s="108">
        <f>IFERROR(IF(EXACT(VLOOKUP(EN186,OFERTA_0,3,FALSE),EP186),1,0),0)</f>
        <v>0</v>
      </c>
      <c r="EX186" s="108">
        <f>IFERROR(IF(EXACT(VLOOKUP(EN186,OFERTA_0,4,FALSE),EQ186),1,0),0)</f>
        <v>0</v>
      </c>
      <c r="EY186" s="108">
        <f t="shared" ref="EY186:EZ186" si="2077">IFERROR(IF(ER186&lt;=0,0,1),0)</f>
        <v>0</v>
      </c>
      <c r="EZ186" s="108">
        <f t="shared" si="2077"/>
        <v>0</v>
      </c>
      <c r="FA186" s="108">
        <f t="shared" ref="FA186" si="2078">PRODUCT(EU186:EZ186)</f>
        <v>0</v>
      </c>
      <c r="FB186" s="109">
        <f t="shared" ref="FB186" si="2079">ROUND(ES186,0)</f>
        <v>0</v>
      </c>
      <c r="FC186" s="110">
        <f t="shared" ref="FC186" si="2080">ES186-FB186</f>
        <v>0</v>
      </c>
      <c r="FF186" s="358"/>
      <c r="FG186" s="358"/>
      <c r="FH186" s="359"/>
      <c r="FI186" s="339"/>
      <c r="FJ186" s="360"/>
      <c r="FK186" s="361"/>
      <c r="FL186" s="362"/>
      <c r="FM186" s="338"/>
      <c r="FN186" s="335">
        <f t="shared" ref="FN186" si="2081">IFERROR(IF(EXACT(VLOOKUP(FG186,OFERTA_0,1,FALSE),FG186),1,0),0)</f>
        <v>0</v>
      </c>
      <c r="FO186" s="108">
        <f>IFERROR(IF(EXACT(VLOOKUP(FG186,OFERTA_0,2,FALSE),FH186),1,0),0)</f>
        <v>0</v>
      </c>
      <c r="FP186" s="108">
        <f>IFERROR(IF(EXACT(VLOOKUP(FG186,OFERTA_0,3,FALSE),FI186),1,0),0)</f>
        <v>0</v>
      </c>
      <c r="FQ186" s="108">
        <f>IFERROR(IF(EXACT(VLOOKUP(FG186,OFERTA_0,4,FALSE),FJ186),1,0),0)</f>
        <v>0</v>
      </c>
      <c r="FR186" s="108">
        <f t="shared" ref="FR186:FS186" si="2082">IFERROR(IF(FK186&lt;=0,0,1),0)</f>
        <v>0</v>
      </c>
      <c r="FS186" s="108">
        <f t="shared" si="2082"/>
        <v>0</v>
      </c>
      <c r="FT186" s="108">
        <f t="shared" ref="FT186" si="2083">PRODUCT(FN186:FS186)</f>
        <v>0</v>
      </c>
      <c r="FU186" s="109">
        <f t="shared" ref="FU186" si="2084">ROUND(FL186,0)</f>
        <v>0</v>
      </c>
      <c r="FV186" s="110">
        <f t="shared" ref="FV186" si="2085">FL186-FU186</f>
        <v>0</v>
      </c>
      <c r="FY186" s="358"/>
      <c r="FZ186" s="358"/>
      <c r="GA186" s="359"/>
      <c r="GB186" s="339"/>
      <c r="GC186" s="360"/>
      <c r="GD186" s="361"/>
      <c r="GE186" s="362"/>
      <c r="GF186" s="338"/>
      <c r="GG186" s="335">
        <f t="shared" ref="GG186" si="2086">IFERROR(IF(EXACT(VLOOKUP(FZ186,OFERTA_0,1,FALSE),FZ186),1,0),0)</f>
        <v>0</v>
      </c>
      <c r="GH186" s="108">
        <f>IFERROR(IF(EXACT(VLOOKUP(FZ186,OFERTA_0,2,FALSE),GA186),1,0),0)</f>
        <v>0</v>
      </c>
      <c r="GI186" s="108">
        <f>IFERROR(IF(EXACT(VLOOKUP(FZ186,OFERTA_0,3,FALSE),GB186),1,0),0)</f>
        <v>0</v>
      </c>
      <c r="GJ186" s="108">
        <f>IFERROR(IF(EXACT(VLOOKUP(FZ186,OFERTA_0,4,FALSE),GC186),1,0),0)</f>
        <v>0</v>
      </c>
      <c r="GK186" s="108">
        <f t="shared" ref="GK186:GL186" si="2087">IFERROR(IF(GD186&lt;=0,0,1),0)</f>
        <v>0</v>
      </c>
      <c r="GL186" s="108">
        <f t="shared" si="2087"/>
        <v>0</v>
      </c>
      <c r="GM186" s="108">
        <f t="shared" ref="GM186" si="2088">PRODUCT(GG186:GL186)</f>
        <v>0</v>
      </c>
      <c r="GN186" s="109">
        <f t="shared" ref="GN186" si="2089">ROUND(GE186,0)</f>
        <v>0</v>
      </c>
      <c r="GO186" s="110">
        <f t="shared" ref="GO186" si="2090">GE186-GN186</f>
        <v>0</v>
      </c>
      <c r="GR186" s="358"/>
      <c r="GS186" s="358"/>
      <c r="GT186" s="359"/>
      <c r="GU186" s="339"/>
      <c r="GV186" s="360"/>
      <c r="GW186" s="361"/>
      <c r="GX186" s="362"/>
      <c r="GY186" s="338"/>
      <c r="GZ186" s="335">
        <f t="shared" ref="GZ186" si="2091">IFERROR(IF(EXACT(VLOOKUP(GS186,OFERTA_0,1,FALSE),GS186),1,0),0)</f>
        <v>0</v>
      </c>
      <c r="HA186" s="108">
        <f>IFERROR(IF(EXACT(VLOOKUP(GS186,OFERTA_0,2,FALSE),GT186),1,0),0)</f>
        <v>0</v>
      </c>
      <c r="HB186" s="108">
        <f>IFERROR(IF(EXACT(VLOOKUP(GS186,OFERTA_0,3,FALSE),GU186),1,0),0)</f>
        <v>0</v>
      </c>
      <c r="HC186" s="108">
        <f>IFERROR(IF(EXACT(VLOOKUP(GS186,OFERTA_0,4,FALSE),GV186),1,0),0)</f>
        <v>0</v>
      </c>
      <c r="HD186" s="108">
        <f t="shared" ref="HD186:HE186" si="2092">IFERROR(IF(GW186&lt;=0,0,1),0)</f>
        <v>0</v>
      </c>
      <c r="HE186" s="108">
        <f t="shared" si="2092"/>
        <v>0</v>
      </c>
      <c r="HF186" s="108">
        <f t="shared" ref="HF186" si="2093">PRODUCT(GZ186:HE186)</f>
        <v>0</v>
      </c>
      <c r="HG186" s="109">
        <f t="shared" ref="HG186" si="2094">ROUND(GX186,0)</f>
        <v>0</v>
      </c>
      <c r="HH186" s="110">
        <f t="shared" ref="HH186" si="2095">GX186-HG186</f>
        <v>0</v>
      </c>
      <c r="HK186" s="358"/>
      <c r="HL186" s="358"/>
      <c r="HM186" s="359"/>
      <c r="HN186" s="339"/>
      <c r="HO186" s="360"/>
      <c r="HP186" s="361"/>
      <c r="HQ186" s="362"/>
      <c r="HR186" s="338"/>
      <c r="HS186" s="335">
        <f t="shared" ref="HS186" si="2096">IFERROR(IF(EXACT(VLOOKUP(HL186,OFERTA_0,1,FALSE),HL186),1,0),0)</f>
        <v>0</v>
      </c>
      <c r="HT186" s="108">
        <f>IFERROR(IF(EXACT(VLOOKUP(HL186,OFERTA_0,2,FALSE),HM186),1,0),0)</f>
        <v>0</v>
      </c>
      <c r="HU186" s="108">
        <f>IFERROR(IF(EXACT(VLOOKUP(HL186,OFERTA_0,3,FALSE),HN186),1,0),0)</f>
        <v>0</v>
      </c>
      <c r="HV186" s="108">
        <f>IFERROR(IF(EXACT(VLOOKUP(HL186,OFERTA_0,4,FALSE),HO186),1,0),0)</f>
        <v>0</v>
      </c>
      <c r="HW186" s="108">
        <f t="shared" ref="HW186:HX186" si="2097">IFERROR(IF(HP186&lt;=0,0,1),0)</f>
        <v>0</v>
      </c>
      <c r="HX186" s="108">
        <f t="shared" si="2097"/>
        <v>0</v>
      </c>
      <c r="HY186" s="108">
        <f t="shared" ref="HY186" si="2098">PRODUCT(HS186:HX186)</f>
        <v>0</v>
      </c>
      <c r="HZ186" s="109">
        <f t="shared" ref="HZ186" si="2099">ROUND(HQ186,0)</f>
        <v>0</v>
      </c>
      <c r="IA186" s="110">
        <f t="shared" ref="IA186" si="2100">HQ186-HZ186</f>
        <v>0</v>
      </c>
      <c r="ID186" s="358"/>
      <c r="IE186" s="358"/>
      <c r="IF186" s="359"/>
      <c r="IG186" s="339"/>
      <c r="IH186" s="360"/>
      <c r="II186" s="361"/>
      <c r="IJ186" s="362"/>
      <c r="IK186" s="338"/>
      <c r="IL186" s="335">
        <f t="shared" ref="IL186" si="2101">IFERROR(IF(EXACT(VLOOKUP(IE186,OFERTA_0,1,FALSE),IE186),1,0),0)</f>
        <v>0</v>
      </c>
      <c r="IM186" s="108">
        <f>IFERROR(IF(EXACT(VLOOKUP(IE186,OFERTA_0,2,FALSE),IF186),1,0),0)</f>
        <v>0</v>
      </c>
      <c r="IN186" s="108">
        <f>IFERROR(IF(EXACT(VLOOKUP(IE186,OFERTA_0,3,FALSE),IG186),1,0),0)</f>
        <v>0</v>
      </c>
      <c r="IO186" s="108">
        <f>IFERROR(IF(EXACT(VLOOKUP(IE186,OFERTA_0,4,FALSE),IH186),1,0),0)</f>
        <v>0</v>
      </c>
      <c r="IP186" s="108">
        <f t="shared" ref="IP186:IQ186" si="2102">IFERROR(IF(II186&lt;=0,0,1),0)</f>
        <v>0</v>
      </c>
      <c r="IQ186" s="108">
        <f t="shared" si="2102"/>
        <v>0</v>
      </c>
      <c r="IR186" s="108">
        <f t="shared" ref="IR186" si="2103">PRODUCT(IL186:IQ186)</f>
        <v>0</v>
      </c>
      <c r="IS186" s="109">
        <f t="shared" ref="IS186" si="2104">ROUND(IJ186,0)</f>
        <v>0</v>
      </c>
      <c r="IT186" s="110">
        <f t="shared" ref="IT186" si="2105">IJ186-IS186</f>
        <v>0</v>
      </c>
      <c r="IV186" s="358"/>
      <c r="IW186" s="358"/>
      <c r="IX186" s="359"/>
      <c r="IY186" s="339"/>
      <c r="IZ186" s="360"/>
      <c r="JA186" s="361"/>
      <c r="JB186" s="362"/>
      <c r="JC186" s="338"/>
      <c r="JD186" s="338"/>
      <c r="JE186" s="335">
        <f t="shared" ref="JE186" si="2106">IFERROR(IF(EXACT(VLOOKUP(IX186,OFERTA_0,1,FALSE),IX186),1,0),0)</f>
        <v>0</v>
      </c>
      <c r="JF186" s="108">
        <f>IFERROR(IF(EXACT(VLOOKUP(IX186,OFERTA_0,2,FALSE),IY186),1,0),0)</f>
        <v>0</v>
      </c>
      <c r="JG186" s="108">
        <f>IFERROR(IF(EXACT(VLOOKUP(IX186,OFERTA_0,3,FALSE),IZ186),1,0),0)</f>
        <v>0</v>
      </c>
      <c r="JH186" s="108">
        <f>IFERROR(IF(EXACT(VLOOKUP(IX186,OFERTA_0,4,FALSE),JA186),1,0),0)</f>
        <v>0</v>
      </c>
      <c r="JI186" s="108">
        <f t="shared" ref="JI186:JJ186" si="2107">IFERROR(IF(JB186&lt;=0,0,1),0)</f>
        <v>0</v>
      </c>
      <c r="JJ186" s="108">
        <f t="shared" si="2107"/>
        <v>0</v>
      </c>
      <c r="JK186" s="108">
        <f t="shared" ref="JK186" si="2108">PRODUCT(JE186:JJ186)</f>
        <v>0</v>
      </c>
      <c r="JL186" s="109">
        <f t="shared" ref="JL186" si="2109">ROUND(JC186,0)</f>
        <v>0</v>
      </c>
      <c r="JM186" s="110">
        <f t="shared" ref="JM186" si="2110">JC186-JL186</f>
        <v>0</v>
      </c>
    </row>
    <row r="187" spans="2:273" ht="16.5" hidden="1" x14ac:dyDescent="0.25">
      <c r="B187" s="340"/>
      <c r="C187" s="340"/>
      <c r="D187" s="348"/>
      <c r="E187" s="349"/>
      <c r="F187" s="441"/>
      <c r="G187" s="351"/>
      <c r="H187" s="351"/>
      <c r="I187" s="351"/>
      <c r="J187" s="352"/>
      <c r="K187" s="342"/>
      <c r="N187" s="340"/>
      <c r="O187" s="340"/>
      <c r="P187" s="348"/>
      <c r="Q187" s="349"/>
      <c r="R187" s="441"/>
      <c r="S187" s="351"/>
      <c r="T187" s="351"/>
      <c r="U187" s="351"/>
      <c r="V187" s="352"/>
      <c r="W187" s="342"/>
      <c r="X187" s="691"/>
      <c r="Y187" s="691"/>
      <c r="Z187" s="691"/>
      <c r="AA187" s="691"/>
      <c r="AB187" s="691"/>
      <c r="AC187" s="691"/>
      <c r="AD187" s="691"/>
      <c r="AE187" s="691"/>
      <c r="AF187" s="691"/>
      <c r="AG187" s="691"/>
      <c r="AH187" s="691"/>
      <c r="AI187" s="692"/>
      <c r="AL187" s="340"/>
      <c r="AM187" s="340"/>
      <c r="AN187" s="348"/>
      <c r="AO187" s="349"/>
      <c r="AP187" s="441"/>
      <c r="AQ187" s="351"/>
      <c r="AR187" s="351"/>
      <c r="AS187" s="351"/>
      <c r="AT187" s="352"/>
      <c r="AU187" s="342"/>
      <c r="AV187" s="691"/>
      <c r="AW187" s="691"/>
      <c r="AX187" s="691"/>
      <c r="AY187" s="691"/>
      <c r="AZ187" s="691"/>
      <c r="BA187" s="691"/>
      <c r="BB187" s="691"/>
      <c r="BC187" s="691"/>
      <c r="BD187" s="691"/>
      <c r="BE187" s="691"/>
      <c r="BF187" s="691"/>
      <c r="BG187" s="692"/>
      <c r="BJ187" s="340"/>
      <c r="BK187" s="340"/>
      <c r="BL187" s="348"/>
      <c r="BM187" s="349"/>
      <c r="BN187" s="441"/>
      <c r="BO187" s="370"/>
      <c r="BP187" s="370"/>
      <c r="BQ187" s="370"/>
      <c r="BR187" s="371"/>
      <c r="BS187" s="342"/>
      <c r="BT187" s="691"/>
      <c r="BU187" s="691"/>
      <c r="BV187" s="691"/>
      <c r="BW187" s="691"/>
      <c r="BX187" s="691"/>
      <c r="BY187" s="691"/>
      <c r="BZ187" s="691"/>
      <c r="CA187" s="691"/>
      <c r="CB187" s="691"/>
      <c r="CC187" s="691"/>
      <c r="CD187" s="691"/>
      <c r="CE187" s="692"/>
      <c r="CH187" s="340"/>
      <c r="CI187" s="340"/>
      <c r="CJ187" s="348"/>
      <c r="CK187" s="349"/>
      <c r="CL187" s="350"/>
      <c r="CM187" s="351"/>
      <c r="CN187" s="352"/>
      <c r="CO187" s="342"/>
      <c r="CP187" s="691"/>
      <c r="CQ187" s="691"/>
      <c r="CR187" s="691"/>
      <c r="CS187" s="691"/>
      <c r="CT187" s="691"/>
      <c r="CU187" s="691"/>
      <c r="CV187" s="691"/>
      <c r="CW187" s="691"/>
      <c r="CX187" s="692"/>
      <c r="DA187" s="340"/>
      <c r="DB187" s="340"/>
      <c r="DC187" s="348"/>
      <c r="DD187" s="349"/>
      <c r="DE187" s="350"/>
      <c r="DF187" s="351"/>
      <c r="DG187" s="352"/>
      <c r="DH187" s="342"/>
      <c r="DI187" s="691"/>
      <c r="DJ187" s="691"/>
      <c r="DK187" s="691"/>
      <c r="DL187" s="691"/>
      <c r="DM187" s="691"/>
      <c r="DN187" s="691"/>
      <c r="DO187" s="691"/>
      <c r="DP187" s="691"/>
      <c r="DQ187" s="692"/>
      <c r="DT187" s="340"/>
      <c r="DU187" s="340"/>
      <c r="DV187" s="348"/>
      <c r="DW187" s="349"/>
      <c r="DX187" s="350"/>
      <c r="DY187" s="351"/>
      <c r="DZ187" s="352"/>
      <c r="EA187" s="342"/>
      <c r="EB187" s="691"/>
      <c r="EC187" s="691"/>
      <c r="ED187" s="691"/>
      <c r="EE187" s="691"/>
      <c r="EF187" s="691"/>
      <c r="EG187" s="691"/>
      <c r="EH187" s="691"/>
      <c r="EI187" s="691"/>
      <c r="EJ187" s="692"/>
      <c r="EM187" s="340"/>
      <c r="EN187" s="340"/>
      <c r="EO187" s="348"/>
      <c r="EP187" s="349"/>
      <c r="EQ187" s="350"/>
      <c r="ER187" s="351"/>
      <c r="ES187" s="352"/>
      <c r="ET187" s="342"/>
      <c r="EU187" s="691"/>
      <c r="EV187" s="691"/>
      <c r="EW187" s="691"/>
      <c r="EX187" s="691"/>
      <c r="EY187" s="691"/>
      <c r="EZ187" s="691"/>
      <c r="FA187" s="691"/>
      <c r="FB187" s="691"/>
      <c r="FC187" s="692"/>
      <c r="FF187" s="340"/>
      <c r="FG187" s="340"/>
      <c r="FH187" s="348"/>
      <c r="FI187" s="349"/>
      <c r="FJ187" s="350"/>
      <c r="FK187" s="351"/>
      <c r="FL187" s="352"/>
      <c r="FM187" s="342"/>
      <c r="FN187" s="691"/>
      <c r="FO187" s="691"/>
      <c r="FP187" s="691"/>
      <c r="FQ187" s="691"/>
      <c r="FR187" s="691"/>
      <c r="FS187" s="691"/>
      <c r="FT187" s="691"/>
      <c r="FU187" s="691"/>
      <c r="FV187" s="692"/>
      <c r="FY187" s="340"/>
      <c r="FZ187" s="340"/>
      <c r="GA187" s="348"/>
      <c r="GB187" s="349"/>
      <c r="GC187" s="350"/>
      <c r="GD187" s="351"/>
      <c r="GE187" s="352"/>
      <c r="GF187" s="342"/>
      <c r="GG187" s="691"/>
      <c r="GH187" s="691"/>
      <c r="GI187" s="691"/>
      <c r="GJ187" s="691"/>
      <c r="GK187" s="691"/>
      <c r="GL187" s="691"/>
      <c r="GM187" s="691"/>
      <c r="GN187" s="691"/>
      <c r="GO187" s="692"/>
      <c r="GR187" s="340"/>
      <c r="GS187" s="340"/>
      <c r="GT187" s="348"/>
      <c r="GU187" s="349"/>
      <c r="GV187" s="350"/>
      <c r="GW187" s="351"/>
      <c r="GX187" s="352"/>
      <c r="GY187" s="342"/>
      <c r="GZ187" s="691"/>
      <c r="HA187" s="691"/>
      <c r="HB187" s="691"/>
      <c r="HC187" s="691"/>
      <c r="HD187" s="691"/>
      <c r="HE187" s="691"/>
      <c r="HF187" s="691"/>
      <c r="HG187" s="691"/>
      <c r="HH187" s="692"/>
      <c r="HK187" s="340"/>
      <c r="HL187" s="340"/>
      <c r="HM187" s="348"/>
      <c r="HN187" s="349"/>
      <c r="HO187" s="350"/>
      <c r="HP187" s="351"/>
      <c r="HQ187" s="352"/>
      <c r="HR187" s="342"/>
      <c r="HS187" s="691"/>
      <c r="HT187" s="691"/>
      <c r="HU187" s="691"/>
      <c r="HV187" s="691"/>
      <c r="HW187" s="691"/>
      <c r="HX187" s="691"/>
      <c r="HY187" s="691"/>
      <c r="HZ187" s="691"/>
      <c r="IA187" s="692"/>
      <c r="ID187" s="340"/>
      <c r="IE187" s="340"/>
      <c r="IF187" s="348"/>
      <c r="IG187" s="349"/>
      <c r="IH187" s="350"/>
      <c r="II187" s="351"/>
      <c r="IJ187" s="352"/>
      <c r="IK187" s="342"/>
      <c r="IL187" s="691"/>
      <c r="IM187" s="691"/>
      <c r="IN187" s="691"/>
      <c r="IO187" s="691"/>
      <c r="IP187" s="691"/>
      <c r="IQ187" s="691"/>
      <c r="IR187" s="691"/>
      <c r="IS187" s="691"/>
      <c r="IT187" s="692"/>
      <c r="IV187" s="340"/>
      <c r="IW187" s="340"/>
      <c r="IX187" s="348"/>
      <c r="IY187" s="349"/>
      <c r="IZ187" s="350"/>
      <c r="JA187" s="351"/>
      <c r="JB187" s="352"/>
      <c r="JC187" s="342"/>
      <c r="JD187" s="342"/>
      <c r="JE187" s="691"/>
      <c r="JF187" s="691"/>
      <c r="JG187" s="691"/>
      <c r="JH187" s="691"/>
      <c r="JI187" s="691"/>
      <c r="JJ187" s="691"/>
      <c r="JK187" s="691"/>
      <c r="JL187" s="691"/>
      <c r="JM187" s="692"/>
    </row>
    <row r="188" spans="2:273" hidden="1" x14ac:dyDescent="0.25">
      <c r="B188" s="358"/>
      <c r="C188" s="358"/>
      <c r="D188" s="359"/>
      <c r="E188" s="339"/>
      <c r="F188" s="439"/>
      <c r="G188" s="361"/>
      <c r="H188" s="361"/>
      <c r="I188" s="361"/>
      <c r="J188" s="362"/>
      <c r="K188" s="338"/>
      <c r="N188" s="358"/>
      <c r="O188" s="358"/>
      <c r="P188" s="359"/>
      <c r="Q188" s="339"/>
      <c r="R188" s="439"/>
      <c r="S188" s="361"/>
      <c r="T188" s="361"/>
      <c r="U188" s="361"/>
      <c r="V188" s="362"/>
      <c r="W188" s="338"/>
      <c r="X188" s="335">
        <f t="shared" ref="X188:X190" si="2111">IFERROR(IF(EXACT(VLOOKUP(O188,OFERTA_0,1,FALSE),O188),1,0),0)</f>
        <v>0</v>
      </c>
      <c r="Y188" s="335"/>
      <c r="Z188" s="335"/>
      <c r="AA188" s="108">
        <f>IFERROR(IF(EXACT(VLOOKUP(O188,OFERTA_0,2,FALSE),P188),1,0),0)</f>
        <v>0</v>
      </c>
      <c r="AB188" s="108"/>
      <c r="AC188" s="108">
        <f>IFERROR(IF(EXACT(VLOOKUP(O188,OFERTA_0,3,FALSE),Q188),1,0),0)</f>
        <v>0</v>
      </c>
      <c r="AD188" s="108">
        <f>IFERROR(IF(EXACT(VLOOKUP(O188,OFERTA_0,4,FALSE),R188),1,0),0)</f>
        <v>0</v>
      </c>
      <c r="AE188" s="108">
        <f>IFERROR(IF(S188&lt;=0,0,1),0)</f>
        <v>0</v>
      </c>
      <c r="AF188" s="108">
        <f t="shared" ref="AF188:AF190" si="2112">IFERROR(IF(V188&lt;=0,0,1),0)</f>
        <v>0</v>
      </c>
      <c r="AG188" s="108">
        <f t="shared" ref="AG188:AG190" si="2113">PRODUCT(X188:AF188)</f>
        <v>0</v>
      </c>
      <c r="AH188" s="109">
        <f t="shared" ref="AH188:AH190" si="2114">ROUND(V188,0)</f>
        <v>0</v>
      </c>
      <c r="AI188" s="110">
        <f t="shared" ref="AI188:AI190" si="2115">V188-AH188</f>
        <v>0</v>
      </c>
      <c r="AL188" s="358"/>
      <c r="AM188" s="358"/>
      <c r="AN188" s="359"/>
      <c r="AO188" s="339"/>
      <c r="AP188" s="439"/>
      <c r="AQ188" s="361"/>
      <c r="AR188" s="361"/>
      <c r="AS188" s="361"/>
      <c r="AT188" s="362"/>
      <c r="AU188" s="338"/>
      <c r="AV188" s="335">
        <f t="shared" ref="AV188:AV190" si="2116">IFERROR(IF(EXACT(VLOOKUP(AM188,OFERTA_0,1,FALSE),AM188),1,0),0)</f>
        <v>0</v>
      </c>
      <c r="AW188" s="335"/>
      <c r="AX188" s="335"/>
      <c r="AY188" s="335"/>
      <c r="AZ188" s="108">
        <f>IFERROR(IF(EXACT(VLOOKUP(AM188,OFERTA_0,2,FALSE),AN188),1,0),0)</f>
        <v>0</v>
      </c>
      <c r="BA188" s="108">
        <f>IFERROR(IF(EXACT(VLOOKUP(AM188,OFERTA_0,3,FALSE),AO188),1,0),0)</f>
        <v>0</v>
      </c>
      <c r="BB188" s="108">
        <f>IFERROR(IF(EXACT(VLOOKUP(AM188,OFERTA_0,4,FALSE),AP188),1,0),0)</f>
        <v>0</v>
      </c>
      <c r="BC188" s="108">
        <f>IFERROR(IF(AQ188&lt;=0,0,1),0)</f>
        <v>0</v>
      </c>
      <c r="BD188" s="108">
        <f t="shared" ref="BD188:BD190" si="2117">IFERROR(IF(AT188&lt;=0,0,1),0)</f>
        <v>0</v>
      </c>
      <c r="BE188" s="108">
        <f t="shared" ref="BE188:BE190" si="2118">PRODUCT(AV188:BD188)</f>
        <v>0</v>
      </c>
      <c r="BF188" s="109">
        <f t="shared" ref="BF188:BF190" si="2119">ROUND(AT188,0)</f>
        <v>0</v>
      </c>
      <c r="BG188" s="110">
        <f t="shared" ref="BG188:BG190" si="2120">AT188-BF188</f>
        <v>0</v>
      </c>
      <c r="BJ188" s="358"/>
      <c r="BK188" s="358"/>
      <c r="BL188" s="359"/>
      <c r="BM188" s="339"/>
      <c r="BN188" s="439"/>
      <c r="BO188" s="368"/>
      <c r="BP188" s="368"/>
      <c r="BQ188" s="368"/>
      <c r="BR188" s="369"/>
      <c r="BS188" s="338"/>
      <c r="BT188" s="335">
        <f t="shared" ref="BT188:BT190" si="2121">IFERROR(IF(EXACT(VLOOKUP(BK188,OFERTA_0,1,FALSE),BK188),1,0),0)</f>
        <v>0</v>
      </c>
      <c r="BU188" s="335"/>
      <c r="BV188" s="335"/>
      <c r="BW188" s="335"/>
      <c r="BX188" s="108">
        <f>IFERROR(IF(EXACT(VLOOKUP(BK188,OFERTA_0,2,FALSE),BL188),1,0),0)</f>
        <v>0</v>
      </c>
      <c r="BY188" s="108">
        <f>IFERROR(IF(EXACT(VLOOKUP(BK188,OFERTA_0,3,FALSE),BM188),1,0),0)</f>
        <v>0</v>
      </c>
      <c r="BZ188" s="108">
        <f>IFERROR(IF(EXACT(VLOOKUP(BK188,OFERTA_0,4,FALSE),BN188),1,0),0)</f>
        <v>0</v>
      </c>
      <c r="CA188" s="108">
        <f>IFERROR(IF(BO188&lt;=0,0,1),0)</f>
        <v>0</v>
      </c>
      <c r="CB188" s="108">
        <f t="shared" ref="CB188:CB190" si="2122">IFERROR(IF(BR188&lt;=0,0,1),0)</f>
        <v>0</v>
      </c>
      <c r="CC188" s="108">
        <f t="shared" ref="CC188:CC190" si="2123">PRODUCT(BT188:CB188)</f>
        <v>0</v>
      </c>
      <c r="CD188" s="109">
        <f t="shared" ref="CD188:CD190" si="2124">ROUND(BR188,0)</f>
        <v>0</v>
      </c>
      <c r="CE188" s="110">
        <f t="shared" ref="CE188:CE190" si="2125">BR188-CD188</f>
        <v>0</v>
      </c>
      <c r="CH188" s="358"/>
      <c r="CI188" s="358"/>
      <c r="CJ188" s="359"/>
      <c r="CK188" s="339"/>
      <c r="CL188" s="360"/>
      <c r="CM188" s="361"/>
      <c r="CN188" s="362"/>
      <c r="CO188" s="338"/>
      <c r="CP188" s="335">
        <f t="shared" ref="CP188:CP190" si="2126">IFERROR(IF(EXACT(VLOOKUP(CI188,OFERTA_0,1,FALSE),CI188),1,0),0)</f>
        <v>0</v>
      </c>
      <c r="CQ188" s="108">
        <f>IFERROR(IF(EXACT(VLOOKUP(CI188,OFERTA_0,2,FALSE),CJ188),1,0),0)</f>
        <v>0</v>
      </c>
      <c r="CR188" s="108">
        <f>IFERROR(IF(EXACT(VLOOKUP(CI188,OFERTA_0,3,FALSE),CK188),1,0),0)</f>
        <v>0</v>
      </c>
      <c r="CS188" s="108">
        <f>IFERROR(IF(EXACT(VLOOKUP(CI188,OFERTA_0,4,FALSE),CL188),1,0),0)</f>
        <v>0</v>
      </c>
      <c r="CT188" s="108">
        <f t="shared" ref="CT188:CU190" si="2127">IFERROR(IF(CM188&lt;=0,0,1),0)</f>
        <v>0</v>
      </c>
      <c r="CU188" s="108">
        <f t="shared" si="2127"/>
        <v>0</v>
      </c>
      <c r="CV188" s="108">
        <f t="shared" ref="CV188:CV190" si="2128">PRODUCT(CP188:CU188)</f>
        <v>0</v>
      </c>
      <c r="CW188" s="109">
        <f t="shared" ref="CW188:CW190" si="2129">ROUND(CN188,0)</f>
        <v>0</v>
      </c>
      <c r="CX188" s="110">
        <f t="shared" ref="CX188:CX190" si="2130">CN188-CW188</f>
        <v>0</v>
      </c>
      <c r="DA188" s="358"/>
      <c r="DB188" s="358"/>
      <c r="DC188" s="359"/>
      <c r="DD188" s="339"/>
      <c r="DE188" s="360"/>
      <c r="DF188" s="361"/>
      <c r="DG188" s="362"/>
      <c r="DH188" s="338"/>
      <c r="DI188" s="335">
        <f t="shared" ref="DI188:DI190" si="2131">IFERROR(IF(EXACT(VLOOKUP(DB188,OFERTA_0,1,FALSE),DB188),1,0),0)</f>
        <v>0</v>
      </c>
      <c r="DJ188" s="108">
        <f>IFERROR(IF(EXACT(VLOOKUP(DB188,OFERTA_0,2,FALSE),DC188),1,0),0)</f>
        <v>0</v>
      </c>
      <c r="DK188" s="108">
        <f>IFERROR(IF(EXACT(VLOOKUP(DB188,OFERTA_0,3,FALSE),DD188),1,0),0)</f>
        <v>0</v>
      </c>
      <c r="DL188" s="108">
        <f>IFERROR(IF(EXACT(VLOOKUP(DB188,OFERTA_0,4,FALSE),DE188),1,0),0)</f>
        <v>0</v>
      </c>
      <c r="DM188" s="108">
        <f t="shared" ref="DM188:DN190" si="2132">IFERROR(IF(DF188&lt;=0,0,1),0)</f>
        <v>0</v>
      </c>
      <c r="DN188" s="108">
        <f t="shared" si="2132"/>
        <v>0</v>
      </c>
      <c r="DO188" s="108">
        <f t="shared" ref="DO188:DO190" si="2133">PRODUCT(DI188:DN188)</f>
        <v>0</v>
      </c>
      <c r="DP188" s="109">
        <f t="shared" ref="DP188:DP190" si="2134">ROUND(DG188,0)</f>
        <v>0</v>
      </c>
      <c r="DQ188" s="110">
        <f t="shared" ref="DQ188:DQ190" si="2135">DG188-DP188</f>
        <v>0</v>
      </c>
      <c r="DT188" s="358"/>
      <c r="DU188" s="358"/>
      <c r="DV188" s="359"/>
      <c r="DW188" s="339"/>
      <c r="DX188" s="360"/>
      <c r="DY188" s="361"/>
      <c r="DZ188" s="362"/>
      <c r="EA188" s="338"/>
      <c r="EB188" s="335">
        <f t="shared" ref="EB188:EB190" si="2136">IFERROR(IF(EXACT(VLOOKUP(DU188,OFERTA_0,1,FALSE),DU188),1,0),0)</f>
        <v>0</v>
      </c>
      <c r="EC188" s="108">
        <f>IFERROR(IF(EXACT(VLOOKUP(DU188,OFERTA_0,2,FALSE),DV188),1,0),0)</f>
        <v>0</v>
      </c>
      <c r="ED188" s="108">
        <f>IFERROR(IF(EXACT(VLOOKUP(DU188,OFERTA_0,3,FALSE),DW188),1,0),0)</f>
        <v>0</v>
      </c>
      <c r="EE188" s="108">
        <f>IFERROR(IF(EXACT(VLOOKUP(DU188,OFERTA_0,4,FALSE),DX188),1,0),0)</f>
        <v>0</v>
      </c>
      <c r="EF188" s="108">
        <f t="shared" ref="EF188:EG190" si="2137">IFERROR(IF(DY188&lt;=0,0,1),0)</f>
        <v>0</v>
      </c>
      <c r="EG188" s="108">
        <f t="shared" si="2137"/>
        <v>0</v>
      </c>
      <c r="EH188" s="108">
        <f t="shared" ref="EH188:EH190" si="2138">PRODUCT(EB188:EG188)</f>
        <v>0</v>
      </c>
      <c r="EI188" s="109">
        <f t="shared" ref="EI188:EI190" si="2139">ROUND(DZ188,0)</f>
        <v>0</v>
      </c>
      <c r="EJ188" s="110">
        <f t="shared" ref="EJ188:EJ190" si="2140">DZ188-EI188</f>
        <v>0</v>
      </c>
      <c r="EM188" s="358"/>
      <c r="EN188" s="358"/>
      <c r="EO188" s="359"/>
      <c r="EP188" s="339"/>
      <c r="EQ188" s="360"/>
      <c r="ER188" s="361"/>
      <c r="ES188" s="362"/>
      <c r="ET188" s="338"/>
      <c r="EU188" s="335">
        <f t="shared" ref="EU188:EU190" si="2141">IFERROR(IF(EXACT(VLOOKUP(EN188,OFERTA_0,1,FALSE),EN188),1,0),0)</f>
        <v>0</v>
      </c>
      <c r="EV188" s="108">
        <f>IFERROR(IF(EXACT(VLOOKUP(EN188,OFERTA_0,2,FALSE),EO188),1,0),0)</f>
        <v>0</v>
      </c>
      <c r="EW188" s="108">
        <f>IFERROR(IF(EXACT(VLOOKUP(EN188,OFERTA_0,3,FALSE),EP188),1,0),0)</f>
        <v>0</v>
      </c>
      <c r="EX188" s="108">
        <f>IFERROR(IF(EXACT(VLOOKUP(EN188,OFERTA_0,4,FALSE),EQ188),1,0),0)</f>
        <v>0</v>
      </c>
      <c r="EY188" s="108">
        <f t="shared" ref="EY188:EZ190" si="2142">IFERROR(IF(ER188&lt;=0,0,1),0)</f>
        <v>0</v>
      </c>
      <c r="EZ188" s="108">
        <f t="shared" si="2142"/>
        <v>0</v>
      </c>
      <c r="FA188" s="108">
        <f t="shared" ref="FA188:FA190" si="2143">PRODUCT(EU188:EZ188)</f>
        <v>0</v>
      </c>
      <c r="FB188" s="109">
        <f t="shared" ref="FB188:FB190" si="2144">ROUND(ES188,0)</f>
        <v>0</v>
      </c>
      <c r="FC188" s="110">
        <f t="shared" ref="FC188:FC190" si="2145">ES188-FB188</f>
        <v>0</v>
      </c>
      <c r="FF188" s="358"/>
      <c r="FG188" s="358"/>
      <c r="FH188" s="359"/>
      <c r="FI188" s="339"/>
      <c r="FJ188" s="360"/>
      <c r="FK188" s="361"/>
      <c r="FL188" s="362"/>
      <c r="FM188" s="338"/>
      <c r="FN188" s="335">
        <f t="shared" ref="FN188:FN190" si="2146">IFERROR(IF(EXACT(VLOOKUP(FG188,OFERTA_0,1,FALSE),FG188),1,0),0)</f>
        <v>0</v>
      </c>
      <c r="FO188" s="108">
        <f>IFERROR(IF(EXACT(VLOOKUP(FG188,OFERTA_0,2,FALSE),FH188),1,0),0)</f>
        <v>0</v>
      </c>
      <c r="FP188" s="108">
        <f>IFERROR(IF(EXACT(VLOOKUP(FG188,OFERTA_0,3,FALSE),FI188),1,0),0)</f>
        <v>0</v>
      </c>
      <c r="FQ188" s="108">
        <f>IFERROR(IF(EXACT(VLOOKUP(FG188,OFERTA_0,4,FALSE),FJ188),1,0),0)</f>
        <v>0</v>
      </c>
      <c r="FR188" s="108">
        <f t="shared" ref="FR188:FS190" si="2147">IFERROR(IF(FK188&lt;=0,0,1),0)</f>
        <v>0</v>
      </c>
      <c r="FS188" s="108">
        <f t="shared" si="2147"/>
        <v>0</v>
      </c>
      <c r="FT188" s="108">
        <f t="shared" ref="FT188:FT190" si="2148">PRODUCT(FN188:FS188)</f>
        <v>0</v>
      </c>
      <c r="FU188" s="109">
        <f t="shared" ref="FU188:FU190" si="2149">ROUND(FL188,0)</f>
        <v>0</v>
      </c>
      <c r="FV188" s="110">
        <f t="shared" ref="FV188:FV190" si="2150">FL188-FU188</f>
        <v>0</v>
      </c>
      <c r="FY188" s="358"/>
      <c r="FZ188" s="358"/>
      <c r="GA188" s="359"/>
      <c r="GB188" s="339"/>
      <c r="GC188" s="360"/>
      <c r="GD188" s="361"/>
      <c r="GE188" s="362"/>
      <c r="GF188" s="338"/>
      <c r="GG188" s="335">
        <f t="shared" ref="GG188:GG190" si="2151">IFERROR(IF(EXACT(VLOOKUP(FZ188,OFERTA_0,1,FALSE),FZ188),1,0),0)</f>
        <v>0</v>
      </c>
      <c r="GH188" s="108">
        <f>IFERROR(IF(EXACT(VLOOKUP(FZ188,OFERTA_0,2,FALSE),GA188),1,0),0)</f>
        <v>0</v>
      </c>
      <c r="GI188" s="108">
        <f>IFERROR(IF(EXACT(VLOOKUP(FZ188,OFERTA_0,3,FALSE),GB188),1,0),0)</f>
        <v>0</v>
      </c>
      <c r="GJ188" s="108">
        <f>IFERROR(IF(EXACT(VLOOKUP(FZ188,OFERTA_0,4,FALSE),GC188),1,0),0)</f>
        <v>0</v>
      </c>
      <c r="GK188" s="108">
        <f t="shared" ref="GK188:GL190" si="2152">IFERROR(IF(GD188&lt;=0,0,1),0)</f>
        <v>0</v>
      </c>
      <c r="GL188" s="108">
        <f t="shared" si="2152"/>
        <v>0</v>
      </c>
      <c r="GM188" s="108">
        <f t="shared" ref="GM188:GM190" si="2153">PRODUCT(GG188:GL188)</f>
        <v>0</v>
      </c>
      <c r="GN188" s="109">
        <f t="shared" ref="GN188:GN190" si="2154">ROUND(GE188,0)</f>
        <v>0</v>
      </c>
      <c r="GO188" s="110">
        <f t="shared" ref="GO188:GO190" si="2155">GE188-GN188</f>
        <v>0</v>
      </c>
      <c r="GR188" s="358"/>
      <c r="GS188" s="358"/>
      <c r="GT188" s="359"/>
      <c r="GU188" s="339"/>
      <c r="GV188" s="360"/>
      <c r="GW188" s="361"/>
      <c r="GX188" s="362"/>
      <c r="GY188" s="338"/>
      <c r="GZ188" s="335">
        <f t="shared" ref="GZ188:GZ190" si="2156">IFERROR(IF(EXACT(VLOOKUP(GS188,OFERTA_0,1,FALSE),GS188),1,0),0)</f>
        <v>0</v>
      </c>
      <c r="HA188" s="108">
        <f>IFERROR(IF(EXACT(VLOOKUP(GS188,OFERTA_0,2,FALSE),GT188),1,0),0)</f>
        <v>0</v>
      </c>
      <c r="HB188" s="108">
        <f>IFERROR(IF(EXACT(VLOOKUP(GS188,OFERTA_0,3,FALSE),GU188),1,0),0)</f>
        <v>0</v>
      </c>
      <c r="HC188" s="108">
        <f>IFERROR(IF(EXACT(VLOOKUP(GS188,OFERTA_0,4,FALSE),GV188),1,0),0)</f>
        <v>0</v>
      </c>
      <c r="HD188" s="108">
        <f t="shared" ref="HD188:HE190" si="2157">IFERROR(IF(GW188&lt;=0,0,1),0)</f>
        <v>0</v>
      </c>
      <c r="HE188" s="108">
        <f t="shared" si="2157"/>
        <v>0</v>
      </c>
      <c r="HF188" s="108">
        <f t="shared" ref="HF188:HF190" si="2158">PRODUCT(GZ188:HE188)</f>
        <v>0</v>
      </c>
      <c r="HG188" s="109">
        <f t="shared" ref="HG188:HG190" si="2159">ROUND(GX188,0)</f>
        <v>0</v>
      </c>
      <c r="HH188" s="110">
        <f t="shared" ref="HH188:HH190" si="2160">GX188-HG188</f>
        <v>0</v>
      </c>
      <c r="HK188" s="358"/>
      <c r="HL188" s="358"/>
      <c r="HM188" s="359"/>
      <c r="HN188" s="339"/>
      <c r="HO188" s="360"/>
      <c r="HP188" s="361"/>
      <c r="HQ188" s="362"/>
      <c r="HR188" s="338"/>
      <c r="HS188" s="335">
        <f t="shared" ref="HS188:HS190" si="2161">IFERROR(IF(EXACT(VLOOKUP(HL188,OFERTA_0,1,FALSE),HL188),1,0),0)</f>
        <v>0</v>
      </c>
      <c r="HT188" s="108">
        <f>IFERROR(IF(EXACT(VLOOKUP(HL188,OFERTA_0,2,FALSE),HM188),1,0),0)</f>
        <v>0</v>
      </c>
      <c r="HU188" s="108">
        <f>IFERROR(IF(EXACT(VLOOKUP(HL188,OFERTA_0,3,FALSE),HN188),1,0),0)</f>
        <v>0</v>
      </c>
      <c r="HV188" s="108">
        <f>IFERROR(IF(EXACT(VLOOKUP(HL188,OFERTA_0,4,FALSE),HO188),1,0),0)</f>
        <v>0</v>
      </c>
      <c r="HW188" s="108">
        <f t="shared" ref="HW188:HX190" si="2162">IFERROR(IF(HP188&lt;=0,0,1),0)</f>
        <v>0</v>
      </c>
      <c r="HX188" s="108">
        <f t="shared" si="2162"/>
        <v>0</v>
      </c>
      <c r="HY188" s="108">
        <f t="shared" ref="HY188:HY190" si="2163">PRODUCT(HS188:HX188)</f>
        <v>0</v>
      </c>
      <c r="HZ188" s="109">
        <f t="shared" ref="HZ188:HZ190" si="2164">ROUND(HQ188,0)</f>
        <v>0</v>
      </c>
      <c r="IA188" s="110">
        <f t="shared" ref="IA188:IA190" si="2165">HQ188-HZ188</f>
        <v>0</v>
      </c>
      <c r="ID188" s="358"/>
      <c r="IE188" s="358"/>
      <c r="IF188" s="359"/>
      <c r="IG188" s="339"/>
      <c r="IH188" s="360"/>
      <c r="II188" s="361"/>
      <c r="IJ188" s="362"/>
      <c r="IK188" s="338"/>
      <c r="IL188" s="335">
        <f t="shared" ref="IL188:IL190" si="2166">IFERROR(IF(EXACT(VLOOKUP(IE188,OFERTA_0,1,FALSE),IE188),1,0),0)</f>
        <v>0</v>
      </c>
      <c r="IM188" s="108">
        <f>IFERROR(IF(EXACT(VLOOKUP(IE188,OFERTA_0,2,FALSE),IF188),1,0),0)</f>
        <v>0</v>
      </c>
      <c r="IN188" s="108">
        <f>IFERROR(IF(EXACT(VLOOKUP(IE188,OFERTA_0,3,FALSE),IG188),1,0),0)</f>
        <v>0</v>
      </c>
      <c r="IO188" s="108">
        <f>IFERROR(IF(EXACT(VLOOKUP(IE188,OFERTA_0,4,FALSE),IH188),1,0),0)</f>
        <v>0</v>
      </c>
      <c r="IP188" s="108">
        <f t="shared" ref="IP188:IQ190" si="2167">IFERROR(IF(II188&lt;=0,0,1),0)</f>
        <v>0</v>
      </c>
      <c r="IQ188" s="108">
        <f t="shared" si="2167"/>
        <v>0</v>
      </c>
      <c r="IR188" s="108">
        <f t="shared" ref="IR188:IR190" si="2168">PRODUCT(IL188:IQ188)</f>
        <v>0</v>
      </c>
      <c r="IS188" s="109">
        <f t="shared" ref="IS188:IS190" si="2169">ROUND(IJ188,0)</f>
        <v>0</v>
      </c>
      <c r="IT188" s="110">
        <f t="shared" ref="IT188:IT190" si="2170">IJ188-IS188</f>
        <v>0</v>
      </c>
      <c r="IV188" s="358"/>
      <c r="IW188" s="358"/>
      <c r="IX188" s="359"/>
      <c r="IY188" s="339"/>
      <c r="IZ188" s="360"/>
      <c r="JA188" s="361"/>
      <c r="JB188" s="362"/>
      <c r="JC188" s="338"/>
      <c r="JD188" s="338"/>
      <c r="JE188" s="335">
        <f t="shared" ref="JE188:JE190" si="2171">IFERROR(IF(EXACT(VLOOKUP(IX188,OFERTA_0,1,FALSE),IX188),1,0),0)</f>
        <v>0</v>
      </c>
      <c r="JF188" s="108">
        <f>IFERROR(IF(EXACT(VLOOKUP(IX188,OFERTA_0,2,FALSE),IY188),1,0),0)</f>
        <v>0</v>
      </c>
      <c r="JG188" s="108">
        <f>IFERROR(IF(EXACT(VLOOKUP(IX188,OFERTA_0,3,FALSE),IZ188),1,0),0)</f>
        <v>0</v>
      </c>
      <c r="JH188" s="108">
        <f>IFERROR(IF(EXACT(VLOOKUP(IX188,OFERTA_0,4,FALSE),JA188),1,0),0)</f>
        <v>0</v>
      </c>
      <c r="JI188" s="108">
        <f t="shared" ref="JI188:JJ190" si="2172">IFERROR(IF(JB188&lt;=0,0,1),0)</f>
        <v>0</v>
      </c>
      <c r="JJ188" s="108">
        <f t="shared" si="2172"/>
        <v>0</v>
      </c>
      <c r="JK188" s="108">
        <f t="shared" ref="JK188:JK190" si="2173">PRODUCT(JE188:JJ188)</f>
        <v>0</v>
      </c>
      <c r="JL188" s="109">
        <f t="shared" ref="JL188:JL190" si="2174">ROUND(JC188,0)</f>
        <v>0</v>
      </c>
      <c r="JM188" s="110">
        <f t="shared" ref="JM188:JM190" si="2175">JC188-JL188</f>
        <v>0</v>
      </c>
    </row>
    <row r="189" spans="2:273" hidden="1" x14ac:dyDescent="0.25">
      <c r="B189" s="358"/>
      <c r="C189" s="358"/>
      <c r="D189" s="359"/>
      <c r="E189" s="339"/>
      <c r="F189" s="439"/>
      <c r="G189" s="361"/>
      <c r="H189" s="361"/>
      <c r="I189" s="361"/>
      <c r="J189" s="362"/>
      <c r="K189" s="338"/>
      <c r="N189" s="358"/>
      <c r="O189" s="358"/>
      <c r="P189" s="359"/>
      <c r="Q189" s="339"/>
      <c r="R189" s="439"/>
      <c r="S189" s="361"/>
      <c r="T189" s="361"/>
      <c r="U189" s="361"/>
      <c r="V189" s="362"/>
      <c r="W189" s="338"/>
      <c r="X189" s="335">
        <f t="shared" si="2111"/>
        <v>0</v>
      </c>
      <c r="Y189" s="335"/>
      <c r="Z189" s="335"/>
      <c r="AA189" s="108">
        <f>IFERROR(IF(EXACT(VLOOKUP(O189,OFERTA_0,2,FALSE),P189),1,0),0)</f>
        <v>0</v>
      </c>
      <c r="AB189" s="108"/>
      <c r="AC189" s="108">
        <f>IFERROR(IF(EXACT(VLOOKUP(O189,OFERTA_0,3,FALSE),Q189),1,0),0)</f>
        <v>0</v>
      </c>
      <c r="AD189" s="108">
        <f>IFERROR(IF(EXACT(VLOOKUP(O189,OFERTA_0,4,FALSE),R189),1,0),0)</f>
        <v>0</v>
      </c>
      <c r="AE189" s="108">
        <f>IFERROR(IF(S189&lt;=0,0,1),0)</f>
        <v>0</v>
      </c>
      <c r="AF189" s="108">
        <f t="shared" si="2112"/>
        <v>0</v>
      </c>
      <c r="AG189" s="108">
        <f t="shared" si="2113"/>
        <v>0</v>
      </c>
      <c r="AH189" s="109">
        <f t="shared" si="2114"/>
        <v>0</v>
      </c>
      <c r="AI189" s="110">
        <f t="shared" si="2115"/>
        <v>0</v>
      </c>
      <c r="AL189" s="358"/>
      <c r="AM189" s="358"/>
      <c r="AN189" s="359"/>
      <c r="AO189" s="339"/>
      <c r="AP189" s="439"/>
      <c r="AQ189" s="361"/>
      <c r="AR189" s="361"/>
      <c r="AS189" s="361"/>
      <c r="AT189" s="362"/>
      <c r="AU189" s="338"/>
      <c r="AV189" s="335">
        <f t="shared" si="2116"/>
        <v>0</v>
      </c>
      <c r="AW189" s="335"/>
      <c r="AX189" s="335"/>
      <c r="AY189" s="335"/>
      <c r="AZ189" s="108">
        <f>IFERROR(IF(EXACT(VLOOKUP(AM189,OFERTA_0,2,FALSE),AN189),1,0),0)</f>
        <v>0</v>
      </c>
      <c r="BA189" s="108">
        <f>IFERROR(IF(EXACT(VLOOKUP(AM189,OFERTA_0,3,FALSE),AO189),1,0),0)</f>
        <v>0</v>
      </c>
      <c r="BB189" s="108">
        <f>IFERROR(IF(EXACT(VLOOKUP(AM189,OFERTA_0,4,FALSE),AP189),1,0),0)</f>
        <v>0</v>
      </c>
      <c r="BC189" s="108">
        <f>IFERROR(IF(AQ189&lt;=0,0,1),0)</f>
        <v>0</v>
      </c>
      <c r="BD189" s="108">
        <f t="shared" si="2117"/>
        <v>0</v>
      </c>
      <c r="BE189" s="108">
        <f t="shared" si="2118"/>
        <v>0</v>
      </c>
      <c r="BF189" s="109">
        <f t="shared" si="2119"/>
        <v>0</v>
      </c>
      <c r="BG189" s="110">
        <f t="shared" si="2120"/>
        <v>0</v>
      </c>
      <c r="BJ189" s="358"/>
      <c r="BK189" s="358"/>
      <c r="BL189" s="359"/>
      <c r="BM189" s="339"/>
      <c r="BN189" s="439"/>
      <c r="BO189" s="368"/>
      <c r="BP189" s="368"/>
      <c r="BQ189" s="368"/>
      <c r="BR189" s="369"/>
      <c r="BS189" s="338"/>
      <c r="BT189" s="335">
        <f t="shared" si="2121"/>
        <v>0</v>
      </c>
      <c r="BU189" s="335"/>
      <c r="BV189" s="335"/>
      <c r="BW189" s="335"/>
      <c r="BX189" s="108">
        <f>IFERROR(IF(EXACT(VLOOKUP(BK189,OFERTA_0,2,FALSE),BL189),1,0),0)</f>
        <v>0</v>
      </c>
      <c r="BY189" s="108">
        <f>IFERROR(IF(EXACT(VLOOKUP(BK189,OFERTA_0,3,FALSE),BM189),1,0),0)</f>
        <v>0</v>
      </c>
      <c r="BZ189" s="108">
        <f>IFERROR(IF(EXACT(VLOOKUP(BK189,OFERTA_0,4,FALSE),BN189),1,0),0)</f>
        <v>0</v>
      </c>
      <c r="CA189" s="108">
        <f>IFERROR(IF(BO189&lt;=0,0,1),0)</f>
        <v>0</v>
      </c>
      <c r="CB189" s="108">
        <f t="shared" si="2122"/>
        <v>0</v>
      </c>
      <c r="CC189" s="108">
        <f t="shared" si="2123"/>
        <v>0</v>
      </c>
      <c r="CD189" s="109">
        <f t="shared" si="2124"/>
        <v>0</v>
      </c>
      <c r="CE189" s="110">
        <f t="shared" si="2125"/>
        <v>0</v>
      </c>
      <c r="CH189" s="358"/>
      <c r="CI189" s="358"/>
      <c r="CJ189" s="359"/>
      <c r="CK189" s="339"/>
      <c r="CL189" s="360"/>
      <c r="CM189" s="361"/>
      <c r="CN189" s="362"/>
      <c r="CO189" s="338"/>
      <c r="CP189" s="335">
        <f t="shared" si="2126"/>
        <v>0</v>
      </c>
      <c r="CQ189" s="108">
        <f>IFERROR(IF(EXACT(VLOOKUP(CI189,OFERTA_0,2,FALSE),CJ189),1,0),0)</f>
        <v>0</v>
      </c>
      <c r="CR189" s="108">
        <f>IFERROR(IF(EXACT(VLOOKUP(CI189,OFERTA_0,3,FALSE),CK189),1,0),0)</f>
        <v>0</v>
      </c>
      <c r="CS189" s="108">
        <f>IFERROR(IF(EXACT(VLOOKUP(CI189,OFERTA_0,4,FALSE),CL189),1,0),0)</f>
        <v>0</v>
      </c>
      <c r="CT189" s="108">
        <f t="shared" si="2127"/>
        <v>0</v>
      </c>
      <c r="CU189" s="108">
        <f t="shared" si="2127"/>
        <v>0</v>
      </c>
      <c r="CV189" s="108">
        <f t="shared" si="2128"/>
        <v>0</v>
      </c>
      <c r="CW189" s="109">
        <f t="shared" si="2129"/>
        <v>0</v>
      </c>
      <c r="CX189" s="110">
        <f t="shared" si="2130"/>
        <v>0</v>
      </c>
      <c r="DA189" s="358"/>
      <c r="DB189" s="358"/>
      <c r="DC189" s="359"/>
      <c r="DD189" s="339"/>
      <c r="DE189" s="360"/>
      <c r="DF189" s="361"/>
      <c r="DG189" s="362"/>
      <c r="DH189" s="338"/>
      <c r="DI189" s="335">
        <f t="shared" si="2131"/>
        <v>0</v>
      </c>
      <c r="DJ189" s="108">
        <f>IFERROR(IF(EXACT(VLOOKUP(DB189,OFERTA_0,2,FALSE),DC189),1,0),0)</f>
        <v>0</v>
      </c>
      <c r="DK189" s="108">
        <f>IFERROR(IF(EXACT(VLOOKUP(DB189,OFERTA_0,3,FALSE),DD189),1,0),0)</f>
        <v>0</v>
      </c>
      <c r="DL189" s="108">
        <f>IFERROR(IF(EXACT(VLOOKUP(DB189,OFERTA_0,4,FALSE),DE189),1,0),0)</f>
        <v>0</v>
      </c>
      <c r="DM189" s="108">
        <f t="shared" si="2132"/>
        <v>0</v>
      </c>
      <c r="DN189" s="108">
        <f t="shared" si="2132"/>
        <v>0</v>
      </c>
      <c r="DO189" s="108">
        <f t="shared" si="2133"/>
        <v>0</v>
      </c>
      <c r="DP189" s="109">
        <f t="shared" si="2134"/>
        <v>0</v>
      </c>
      <c r="DQ189" s="110">
        <f t="shared" si="2135"/>
        <v>0</v>
      </c>
      <c r="DT189" s="358"/>
      <c r="DU189" s="358"/>
      <c r="DV189" s="359"/>
      <c r="DW189" s="339"/>
      <c r="DX189" s="360"/>
      <c r="DY189" s="361"/>
      <c r="DZ189" s="362"/>
      <c r="EA189" s="338"/>
      <c r="EB189" s="335">
        <f t="shared" si="2136"/>
        <v>0</v>
      </c>
      <c r="EC189" s="108">
        <f>IFERROR(IF(EXACT(VLOOKUP(DU189,OFERTA_0,2,FALSE),DV189),1,0),0)</f>
        <v>0</v>
      </c>
      <c r="ED189" s="108">
        <f>IFERROR(IF(EXACT(VLOOKUP(DU189,OFERTA_0,3,FALSE),DW189),1,0),0)</f>
        <v>0</v>
      </c>
      <c r="EE189" s="108">
        <f>IFERROR(IF(EXACT(VLOOKUP(DU189,OFERTA_0,4,FALSE),DX189),1,0),0)</f>
        <v>0</v>
      </c>
      <c r="EF189" s="108">
        <f t="shared" si="2137"/>
        <v>0</v>
      </c>
      <c r="EG189" s="108">
        <f t="shared" si="2137"/>
        <v>0</v>
      </c>
      <c r="EH189" s="108">
        <f t="shared" si="2138"/>
        <v>0</v>
      </c>
      <c r="EI189" s="109">
        <f t="shared" si="2139"/>
        <v>0</v>
      </c>
      <c r="EJ189" s="110">
        <f t="shared" si="2140"/>
        <v>0</v>
      </c>
      <c r="EM189" s="358"/>
      <c r="EN189" s="358"/>
      <c r="EO189" s="359"/>
      <c r="EP189" s="339"/>
      <c r="EQ189" s="360"/>
      <c r="ER189" s="361"/>
      <c r="ES189" s="362"/>
      <c r="ET189" s="338"/>
      <c r="EU189" s="335">
        <f t="shared" si="2141"/>
        <v>0</v>
      </c>
      <c r="EV189" s="108">
        <f>IFERROR(IF(EXACT(VLOOKUP(EN189,OFERTA_0,2,FALSE),EO189),1,0),0)</f>
        <v>0</v>
      </c>
      <c r="EW189" s="108">
        <f>IFERROR(IF(EXACT(VLOOKUP(EN189,OFERTA_0,3,FALSE),EP189),1,0),0)</f>
        <v>0</v>
      </c>
      <c r="EX189" s="108">
        <f>IFERROR(IF(EXACT(VLOOKUP(EN189,OFERTA_0,4,FALSE),EQ189),1,0),0)</f>
        <v>0</v>
      </c>
      <c r="EY189" s="108">
        <f t="shared" si="2142"/>
        <v>0</v>
      </c>
      <c r="EZ189" s="108">
        <f t="shared" si="2142"/>
        <v>0</v>
      </c>
      <c r="FA189" s="108">
        <f t="shared" si="2143"/>
        <v>0</v>
      </c>
      <c r="FB189" s="109">
        <f t="shared" si="2144"/>
        <v>0</v>
      </c>
      <c r="FC189" s="110">
        <f t="shared" si="2145"/>
        <v>0</v>
      </c>
      <c r="FF189" s="358"/>
      <c r="FG189" s="358"/>
      <c r="FH189" s="359"/>
      <c r="FI189" s="339"/>
      <c r="FJ189" s="360"/>
      <c r="FK189" s="361"/>
      <c r="FL189" s="362"/>
      <c r="FM189" s="338"/>
      <c r="FN189" s="335">
        <f t="shared" si="2146"/>
        <v>0</v>
      </c>
      <c r="FO189" s="108">
        <f>IFERROR(IF(EXACT(VLOOKUP(FG189,OFERTA_0,2,FALSE),FH189),1,0),0)</f>
        <v>0</v>
      </c>
      <c r="FP189" s="108">
        <f>IFERROR(IF(EXACT(VLOOKUP(FG189,OFERTA_0,3,FALSE),FI189),1,0),0)</f>
        <v>0</v>
      </c>
      <c r="FQ189" s="108">
        <f>IFERROR(IF(EXACT(VLOOKUP(FG189,OFERTA_0,4,FALSE),FJ189),1,0),0)</f>
        <v>0</v>
      </c>
      <c r="FR189" s="108">
        <f t="shared" si="2147"/>
        <v>0</v>
      </c>
      <c r="FS189" s="108">
        <f t="shared" si="2147"/>
        <v>0</v>
      </c>
      <c r="FT189" s="108">
        <f t="shared" si="2148"/>
        <v>0</v>
      </c>
      <c r="FU189" s="109">
        <f t="shared" si="2149"/>
        <v>0</v>
      </c>
      <c r="FV189" s="110">
        <f t="shared" si="2150"/>
        <v>0</v>
      </c>
      <c r="FY189" s="358"/>
      <c r="FZ189" s="358"/>
      <c r="GA189" s="359"/>
      <c r="GB189" s="339"/>
      <c r="GC189" s="360"/>
      <c r="GD189" s="361"/>
      <c r="GE189" s="362"/>
      <c r="GF189" s="338"/>
      <c r="GG189" s="335">
        <f t="shared" si="2151"/>
        <v>0</v>
      </c>
      <c r="GH189" s="108">
        <f>IFERROR(IF(EXACT(VLOOKUP(FZ189,OFERTA_0,2,FALSE),GA189),1,0),0)</f>
        <v>0</v>
      </c>
      <c r="GI189" s="108">
        <f>IFERROR(IF(EXACT(VLOOKUP(FZ189,OFERTA_0,3,FALSE),GB189),1,0),0)</f>
        <v>0</v>
      </c>
      <c r="GJ189" s="108">
        <f>IFERROR(IF(EXACT(VLOOKUP(FZ189,OFERTA_0,4,FALSE),GC189),1,0),0)</f>
        <v>0</v>
      </c>
      <c r="GK189" s="108">
        <f t="shared" si="2152"/>
        <v>0</v>
      </c>
      <c r="GL189" s="108">
        <f t="shared" si="2152"/>
        <v>0</v>
      </c>
      <c r="GM189" s="108">
        <f t="shared" si="2153"/>
        <v>0</v>
      </c>
      <c r="GN189" s="109">
        <f t="shared" si="2154"/>
        <v>0</v>
      </c>
      <c r="GO189" s="110">
        <f t="shared" si="2155"/>
        <v>0</v>
      </c>
      <c r="GR189" s="358"/>
      <c r="GS189" s="358"/>
      <c r="GT189" s="359"/>
      <c r="GU189" s="339"/>
      <c r="GV189" s="360"/>
      <c r="GW189" s="361"/>
      <c r="GX189" s="362"/>
      <c r="GY189" s="338"/>
      <c r="GZ189" s="335">
        <f t="shared" si="2156"/>
        <v>0</v>
      </c>
      <c r="HA189" s="108">
        <f>IFERROR(IF(EXACT(VLOOKUP(GS189,OFERTA_0,2,FALSE),GT189),1,0),0)</f>
        <v>0</v>
      </c>
      <c r="HB189" s="108">
        <f>IFERROR(IF(EXACT(VLOOKUP(GS189,OFERTA_0,3,FALSE),GU189),1,0),0)</f>
        <v>0</v>
      </c>
      <c r="HC189" s="108">
        <f>IFERROR(IF(EXACT(VLOOKUP(GS189,OFERTA_0,4,FALSE),GV189),1,0),0)</f>
        <v>0</v>
      </c>
      <c r="HD189" s="108">
        <f t="shared" si="2157"/>
        <v>0</v>
      </c>
      <c r="HE189" s="108">
        <f t="shared" si="2157"/>
        <v>0</v>
      </c>
      <c r="HF189" s="108">
        <f t="shared" si="2158"/>
        <v>0</v>
      </c>
      <c r="HG189" s="109">
        <f t="shared" si="2159"/>
        <v>0</v>
      </c>
      <c r="HH189" s="110">
        <f t="shared" si="2160"/>
        <v>0</v>
      </c>
      <c r="HK189" s="358"/>
      <c r="HL189" s="358"/>
      <c r="HM189" s="359"/>
      <c r="HN189" s="339"/>
      <c r="HO189" s="360"/>
      <c r="HP189" s="361"/>
      <c r="HQ189" s="362"/>
      <c r="HR189" s="338"/>
      <c r="HS189" s="335">
        <f t="shared" si="2161"/>
        <v>0</v>
      </c>
      <c r="HT189" s="108">
        <f>IFERROR(IF(EXACT(VLOOKUP(HL189,OFERTA_0,2,FALSE),HM189),1,0),0)</f>
        <v>0</v>
      </c>
      <c r="HU189" s="108">
        <f>IFERROR(IF(EXACT(VLOOKUP(HL189,OFERTA_0,3,FALSE),HN189),1,0),0)</f>
        <v>0</v>
      </c>
      <c r="HV189" s="108">
        <f>IFERROR(IF(EXACT(VLOOKUP(HL189,OFERTA_0,4,FALSE),HO189),1,0),0)</f>
        <v>0</v>
      </c>
      <c r="HW189" s="108">
        <f t="shared" si="2162"/>
        <v>0</v>
      </c>
      <c r="HX189" s="108">
        <f t="shared" si="2162"/>
        <v>0</v>
      </c>
      <c r="HY189" s="108">
        <f t="shared" si="2163"/>
        <v>0</v>
      </c>
      <c r="HZ189" s="109">
        <f t="shared" si="2164"/>
        <v>0</v>
      </c>
      <c r="IA189" s="110">
        <f t="shared" si="2165"/>
        <v>0</v>
      </c>
      <c r="ID189" s="358"/>
      <c r="IE189" s="358"/>
      <c r="IF189" s="359"/>
      <c r="IG189" s="339"/>
      <c r="IH189" s="360"/>
      <c r="II189" s="361"/>
      <c r="IJ189" s="362"/>
      <c r="IK189" s="338"/>
      <c r="IL189" s="335">
        <f t="shared" si="2166"/>
        <v>0</v>
      </c>
      <c r="IM189" s="108">
        <f>IFERROR(IF(EXACT(VLOOKUP(IE189,OFERTA_0,2,FALSE),IF189),1,0),0)</f>
        <v>0</v>
      </c>
      <c r="IN189" s="108">
        <f>IFERROR(IF(EXACT(VLOOKUP(IE189,OFERTA_0,3,FALSE),IG189),1,0),0)</f>
        <v>0</v>
      </c>
      <c r="IO189" s="108">
        <f>IFERROR(IF(EXACT(VLOOKUP(IE189,OFERTA_0,4,FALSE),IH189),1,0),0)</f>
        <v>0</v>
      </c>
      <c r="IP189" s="108">
        <f t="shared" si="2167"/>
        <v>0</v>
      </c>
      <c r="IQ189" s="108">
        <f t="shared" si="2167"/>
        <v>0</v>
      </c>
      <c r="IR189" s="108">
        <f t="shared" si="2168"/>
        <v>0</v>
      </c>
      <c r="IS189" s="109">
        <f t="shared" si="2169"/>
        <v>0</v>
      </c>
      <c r="IT189" s="110">
        <f t="shared" si="2170"/>
        <v>0</v>
      </c>
      <c r="IV189" s="358"/>
      <c r="IW189" s="358"/>
      <c r="IX189" s="359"/>
      <c r="IY189" s="339"/>
      <c r="IZ189" s="360"/>
      <c r="JA189" s="361"/>
      <c r="JB189" s="362"/>
      <c r="JC189" s="338"/>
      <c r="JD189" s="338"/>
      <c r="JE189" s="335">
        <f t="shared" si="2171"/>
        <v>0</v>
      </c>
      <c r="JF189" s="108">
        <f>IFERROR(IF(EXACT(VLOOKUP(IX189,OFERTA_0,2,FALSE),IY189),1,0),0)</f>
        <v>0</v>
      </c>
      <c r="JG189" s="108">
        <f>IFERROR(IF(EXACT(VLOOKUP(IX189,OFERTA_0,3,FALSE),IZ189),1,0),0)</f>
        <v>0</v>
      </c>
      <c r="JH189" s="108">
        <f>IFERROR(IF(EXACT(VLOOKUP(IX189,OFERTA_0,4,FALSE),JA189),1,0),0)</f>
        <v>0</v>
      </c>
      <c r="JI189" s="108">
        <f t="shared" si="2172"/>
        <v>0</v>
      </c>
      <c r="JJ189" s="108">
        <f t="shared" si="2172"/>
        <v>0</v>
      </c>
      <c r="JK189" s="108">
        <f t="shared" si="2173"/>
        <v>0</v>
      </c>
      <c r="JL189" s="109">
        <f t="shared" si="2174"/>
        <v>0</v>
      </c>
      <c r="JM189" s="110">
        <f t="shared" si="2175"/>
        <v>0</v>
      </c>
    </row>
    <row r="190" spans="2:273" hidden="1" x14ac:dyDescent="0.25">
      <c r="B190" s="358"/>
      <c r="C190" s="358"/>
      <c r="D190" s="359"/>
      <c r="E190" s="339"/>
      <c r="F190" s="439"/>
      <c r="G190" s="361"/>
      <c r="H190" s="361"/>
      <c r="I190" s="361"/>
      <c r="J190" s="362"/>
      <c r="K190" s="338"/>
      <c r="N190" s="358"/>
      <c r="O190" s="358"/>
      <c r="P190" s="359"/>
      <c r="Q190" s="339"/>
      <c r="R190" s="439"/>
      <c r="S190" s="361"/>
      <c r="T190" s="361"/>
      <c r="U190" s="361"/>
      <c r="V190" s="362"/>
      <c r="W190" s="338"/>
      <c r="X190" s="335">
        <f t="shared" si="2111"/>
        <v>0</v>
      </c>
      <c r="Y190" s="335"/>
      <c r="Z190" s="335"/>
      <c r="AA190" s="108">
        <f>IFERROR(IF(EXACT(VLOOKUP(O190,OFERTA_0,2,FALSE),P190),1,0),0)</f>
        <v>0</v>
      </c>
      <c r="AB190" s="108"/>
      <c r="AC190" s="108">
        <f>IFERROR(IF(EXACT(VLOOKUP(O190,OFERTA_0,3,FALSE),Q190),1,0),0)</f>
        <v>0</v>
      </c>
      <c r="AD190" s="108">
        <f>IFERROR(IF(EXACT(VLOOKUP(O190,OFERTA_0,4,FALSE),R190),1,0),0)</f>
        <v>0</v>
      </c>
      <c r="AE190" s="108">
        <f>IFERROR(IF(S190&lt;=0,0,1),0)</f>
        <v>0</v>
      </c>
      <c r="AF190" s="108">
        <f t="shared" si="2112"/>
        <v>0</v>
      </c>
      <c r="AG190" s="108">
        <f t="shared" si="2113"/>
        <v>0</v>
      </c>
      <c r="AH190" s="109">
        <f t="shared" si="2114"/>
        <v>0</v>
      </c>
      <c r="AI190" s="110">
        <f t="shared" si="2115"/>
        <v>0</v>
      </c>
      <c r="AL190" s="358"/>
      <c r="AM190" s="358"/>
      <c r="AN190" s="359"/>
      <c r="AO190" s="339"/>
      <c r="AP190" s="439"/>
      <c r="AQ190" s="361"/>
      <c r="AR190" s="361"/>
      <c r="AS190" s="361"/>
      <c r="AT190" s="362"/>
      <c r="AU190" s="338"/>
      <c r="AV190" s="335">
        <f t="shared" si="2116"/>
        <v>0</v>
      </c>
      <c r="AW190" s="335"/>
      <c r="AX190" s="335"/>
      <c r="AY190" s="335"/>
      <c r="AZ190" s="108">
        <f>IFERROR(IF(EXACT(VLOOKUP(AM190,OFERTA_0,2,FALSE),AN190),1,0),0)</f>
        <v>0</v>
      </c>
      <c r="BA190" s="108">
        <f>IFERROR(IF(EXACT(VLOOKUP(AM190,OFERTA_0,3,FALSE),AO190),1,0),0)</f>
        <v>0</v>
      </c>
      <c r="BB190" s="108">
        <f>IFERROR(IF(EXACT(VLOOKUP(AM190,OFERTA_0,4,FALSE),AP190),1,0),0)</f>
        <v>0</v>
      </c>
      <c r="BC190" s="108">
        <f>IFERROR(IF(AQ190&lt;=0,0,1),0)</f>
        <v>0</v>
      </c>
      <c r="BD190" s="108">
        <f t="shared" si="2117"/>
        <v>0</v>
      </c>
      <c r="BE190" s="108">
        <f t="shared" si="2118"/>
        <v>0</v>
      </c>
      <c r="BF190" s="109">
        <f t="shared" si="2119"/>
        <v>0</v>
      </c>
      <c r="BG190" s="110">
        <f t="shared" si="2120"/>
        <v>0</v>
      </c>
      <c r="BJ190" s="358"/>
      <c r="BK190" s="358"/>
      <c r="BL190" s="359"/>
      <c r="BM190" s="339"/>
      <c r="BN190" s="439"/>
      <c r="BO190" s="368"/>
      <c r="BP190" s="368"/>
      <c r="BQ190" s="368"/>
      <c r="BR190" s="369"/>
      <c r="BS190" s="338"/>
      <c r="BT190" s="335">
        <f t="shared" si="2121"/>
        <v>0</v>
      </c>
      <c r="BU190" s="335"/>
      <c r="BV190" s="335"/>
      <c r="BW190" s="335"/>
      <c r="BX190" s="108">
        <f>IFERROR(IF(EXACT(VLOOKUP(BK190,OFERTA_0,2,FALSE),BL190),1,0),0)</f>
        <v>0</v>
      </c>
      <c r="BY190" s="108">
        <f>IFERROR(IF(EXACT(VLOOKUP(BK190,OFERTA_0,3,FALSE),BM190),1,0),0)</f>
        <v>0</v>
      </c>
      <c r="BZ190" s="108">
        <f>IFERROR(IF(EXACT(VLOOKUP(BK190,OFERTA_0,4,FALSE),BN190),1,0),0)</f>
        <v>0</v>
      </c>
      <c r="CA190" s="108">
        <f>IFERROR(IF(BO190&lt;=0,0,1),0)</f>
        <v>0</v>
      </c>
      <c r="CB190" s="108">
        <f t="shared" si="2122"/>
        <v>0</v>
      </c>
      <c r="CC190" s="108">
        <f t="shared" si="2123"/>
        <v>0</v>
      </c>
      <c r="CD190" s="109">
        <f t="shared" si="2124"/>
        <v>0</v>
      </c>
      <c r="CE190" s="110">
        <f t="shared" si="2125"/>
        <v>0</v>
      </c>
      <c r="CH190" s="358"/>
      <c r="CI190" s="358"/>
      <c r="CJ190" s="359"/>
      <c r="CK190" s="339"/>
      <c r="CL190" s="360"/>
      <c r="CM190" s="361"/>
      <c r="CN190" s="362"/>
      <c r="CO190" s="338"/>
      <c r="CP190" s="335">
        <f t="shared" si="2126"/>
        <v>0</v>
      </c>
      <c r="CQ190" s="108">
        <f>IFERROR(IF(EXACT(VLOOKUP(CI190,OFERTA_0,2,FALSE),CJ190),1,0),0)</f>
        <v>0</v>
      </c>
      <c r="CR190" s="108">
        <f>IFERROR(IF(EXACT(VLOOKUP(CI190,OFERTA_0,3,FALSE),CK190),1,0),0)</f>
        <v>0</v>
      </c>
      <c r="CS190" s="108">
        <f>IFERROR(IF(EXACT(VLOOKUP(CI190,OFERTA_0,4,FALSE),CL190),1,0),0)</f>
        <v>0</v>
      </c>
      <c r="CT190" s="108">
        <f t="shared" si="2127"/>
        <v>0</v>
      </c>
      <c r="CU190" s="108">
        <f t="shared" si="2127"/>
        <v>0</v>
      </c>
      <c r="CV190" s="108">
        <f t="shared" si="2128"/>
        <v>0</v>
      </c>
      <c r="CW190" s="109">
        <f t="shared" si="2129"/>
        <v>0</v>
      </c>
      <c r="CX190" s="110">
        <f t="shared" si="2130"/>
        <v>0</v>
      </c>
      <c r="DA190" s="358"/>
      <c r="DB190" s="358"/>
      <c r="DC190" s="359"/>
      <c r="DD190" s="339"/>
      <c r="DE190" s="360"/>
      <c r="DF190" s="361"/>
      <c r="DG190" s="362"/>
      <c r="DH190" s="338"/>
      <c r="DI190" s="335">
        <f t="shared" si="2131"/>
        <v>0</v>
      </c>
      <c r="DJ190" s="108">
        <f>IFERROR(IF(EXACT(VLOOKUP(DB190,OFERTA_0,2,FALSE),DC190),1,0),0)</f>
        <v>0</v>
      </c>
      <c r="DK190" s="108">
        <f>IFERROR(IF(EXACT(VLOOKUP(DB190,OFERTA_0,3,FALSE),DD190),1,0),0)</f>
        <v>0</v>
      </c>
      <c r="DL190" s="108">
        <f>IFERROR(IF(EXACT(VLOOKUP(DB190,OFERTA_0,4,FALSE),DE190),1,0),0)</f>
        <v>0</v>
      </c>
      <c r="DM190" s="108">
        <f t="shared" si="2132"/>
        <v>0</v>
      </c>
      <c r="DN190" s="108">
        <f t="shared" si="2132"/>
        <v>0</v>
      </c>
      <c r="DO190" s="108">
        <f t="shared" si="2133"/>
        <v>0</v>
      </c>
      <c r="DP190" s="109">
        <f t="shared" si="2134"/>
        <v>0</v>
      </c>
      <c r="DQ190" s="110">
        <f t="shared" si="2135"/>
        <v>0</v>
      </c>
      <c r="DT190" s="358"/>
      <c r="DU190" s="358"/>
      <c r="DV190" s="359"/>
      <c r="DW190" s="339"/>
      <c r="DX190" s="360"/>
      <c r="DY190" s="361"/>
      <c r="DZ190" s="362"/>
      <c r="EA190" s="338"/>
      <c r="EB190" s="335">
        <f t="shared" si="2136"/>
        <v>0</v>
      </c>
      <c r="EC190" s="108">
        <f>IFERROR(IF(EXACT(VLOOKUP(DU190,OFERTA_0,2,FALSE),DV190),1,0),0)</f>
        <v>0</v>
      </c>
      <c r="ED190" s="108">
        <f>IFERROR(IF(EXACT(VLOOKUP(DU190,OFERTA_0,3,FALSE),DW190),1,0),0)</f>
        <v>0</v>
      </c>
      <c r="EE190" s="108">
        <f>IFERROR(IF(EXACT(VLOOKUP(DU190,OFERTA_0,4,FALSE),DX190),1,0),0)</f>
        <v>0</v>
      </c>
      <c r="EF190" s="108">
        <f t="shared" si="2137"/>
        <v>0</v>
      </c>
      <c r="EG190" s="108">
        <f t="shared" si="2137"/>
        <v>0</v>
      </c>
      <c r="EH190" s="108">
        <f t="shared" si="2138"/>
        <v>0</v>
      </c>
      <c r="EI190" s="109">
        <f t="shared" si="2139"/>
        <v>0</v>
      </c>
      <c r="EJ190" s="110">
        <f t="shared" si="2140"/>
        <v>0</v>
      </c>
      <c r="EM190" s="358"/>
      <c r="EN190" s="358"/>
      <c r="EO190" s="359"/>
      <c r="EP190" s="339"/>
      <c r="EQ190" s="360"/>
      <c r="ER190" s="361"/>
      <c r="ES190" s="362"/>
      <c r="ET190" s="338"/>
      <c r="EU190" s="335">
        <f t="shared" si="2141"/>
        <v>0</v>
      </c>
      <c r="EV190" s="108">
        <f>IFERROR(IF(EXACT(VLOOKUP(EN190,OFERTA_0,2,FALSE),EO190),1,0),0)</f>
        <v>0</v>
      </c>
      <c r="EW190" s="108">
        <f>IFERROR(IF(EXACT(VLOOKUP(EN190,OFERTA_0,3,FALSE),EP190),1,0),0)</f>
        <v>0</v>
      </c>
      <c r="EX190" s="108">
        <f>IFERROR(IF(EXACT(VLOOKUP(EN190,OFERTA_0,4,FALSE),EQ190),1,0),0)</f>
        <v>0</v>
      </c>
      <c r="EY190" s="108">
        <f t="shared" si="2142"/>
        <v>0</v>
      </c>
      <c r="EZ190" s="108">
        <f t="shared" si="2142"/>
        <v>0</v>
      </c>
      <c r="FA190" s="108">
        <f t="shared" si="2143"/>
        <v>0</v>
      </c>
      <c r="FB190" s="109">
        <f t="shared" si="2144"/>
        <v>0</v>
      </c>
      <c r="FC190" s="110">
        <f t="shared" si="2145"/>
        <v>0</v>
      </c>
      <c r="FF190" s="358"/>
      <c r="FG190" s="358"/>
      <c r="FH190" s="359"/>
      <c r="FI190" s="339"/>
      <c r="FJ190" s="360"/>
      <c r="FK190" s="361"/>
      <c r="FL190" s="362"/>
      <c r="FM190" s="338"/>
      <c r="FN190" s="335">
        <f t="shared" si="2146"/>
        <v>0</v>
      </c>
      <c r="FO190" s="108">
        <f>IFERROR(IF(EXACT(VLOOKUP(FG190,OFERTA_0,2,FALSE),FH190),1,0),0)</f>
        <v>0</v>
      </c>
      <c r="FP190" s="108">
        <f>IFERROR(IF(EXACT(VLOOKUP(FG190,OFERTA_0,3,FALSE),FI190),1,0),0)</f>
        <v>0</v>
      </c>
      <c r="FQ190" s="108">
        <f>IFERROR(IF(EXACT(VLOOKUP(FG190,OFERTA_0,4,FALSE),FJ190),1,0),0)</f>
        <v>0</v>
      </c>
      <c r="FR190" s="108">
        <f t="shared" si="2147"/>
        <v>0</v>
      </c>
      <c r="FS190" s="108">
        <f t="shared" si="2147"/>
        <v>0</v>
      </c>
      <c r="FT190" s="108">
        <f t="shared" si="2148"/>
        <v>0</v>
      </c>
      <c r="FU190" s="109">
        <f t="shared" si="2149"/>
        <v>0</v>
      </c>
      <c r="FV190" s="110">
        <f t="shared" si="2150"/>
        <v>0</v>
      </c>
      <c r="FY190" s="358"/>
      <c r="FZ190" s="358"/>
      <c r="GA190" s="359"/>
      <c r="GB190" s="339"/>
      <c r="GC190" s="360"/>
      <c r="GD190" s="361"/>
      <c r="GE190" s="362"/>
      <c r="GF190" s="338"/>
      <c r="GG190" s="335">
        <f t="shared" si="2151"/>
        <v>0</v>
      </c>
      <c r="GH190" s="108">
        <f>IFERROR(IF(EXACT(VLOOKUP(FZ190,OFERTA_0,2,FALSE),GA190),1,0),0)</f>
        <v>0</v>
      </c>
      <c r="GI190" s="108">
        <f>IFERROR(IF(EXACT(VLOOKUP(FZ190,OFERTA_0,3,FALSE),GB190),1,0),0)</f>
        <v>0</v>
      </c>
      <c r="GJ190" s="108">
        <f>IFERROR(IF(EXACT(VLOOKUP(FZ190,OFERTA_0,4,FALSE),GC190),1,0),0)</f>
        <v>0</v>
      </c>
      <c r="GK190" s="108">
        <f t="shared" si="2152"/>
        <v>0</v>
      </c>
      <c r="GL190" s="108">
        <f t="shared" si="2152"/>
        <v>0</v>
      </c>
      <c r="GM190" s="108">
        <f t="shared" si="2153"/>
        <v>0</v>
      </c>
      <c r="GN190" s="109">
        <f t="shared" si="2154"/>
        <v>0</v>
      </c>
      <c r="GO190" s="110">
        <f t="shared" si="2155"/>
        <v>0</v>
      </c>
      <c r="GR190" s="358"/>
      <c r="GS190" s="358"/>
      <c r="GT190" s="359"/>
      <c r="GU190" s="339"/>
      <c r="GV190" s="360"/>
      <c r="GW190" s="361"/>
      <c r="GX190" s="362"/>
      <c r="GY190" s="338"/>
      <c r="GZ190" s="335">
        <f t="shared" si="2156"/>
        <v>0</v>
      </c>
      <c r="HA190" s="108">
        <f>IFERROR(IF(EXACT(VLOOKUP(GS190,OFERTA_0,2,FALSE),GT190),1,0),0)</f>
        <v>0</v>
      </c>
      <c r="HB190" s="108">
        <f>IFERROR(IF(EXACT(VLOOKUP(GS190,OFERTA_0,3,FALSE),GU190),1,0),0)</f>
        <v>0</v>
      </c>
      <c r="HC190" s="108">
        <f>IFERROR(IF(EXACT(VLOOKUP(GS190,OFERTA_0,4,FALSE),GV190),1,0),0)</f>
        <v>0</v>
      </c>
      <c r="HD190" s="108">
        <f t="shared" si="2157"/>
        <v>0</v>
      </c>
      <c r="HE190" s="108">
        <f t="shared" si="2157"/>
        <v>0</v>
      </c>
      <c r="HF190" s="108">
        <f t="shared" si="2158"/>
        <v>0</v>
      </c>
      <c r="HG190" s="109">
        <f t="shared" si="2159"/>
        <v>0</v>
      </c>
      <c r="HH190" s="110">
        <f t="shared" si="2160"/>
        <v>0</v>
      </c>
      <c r="HK190" s="358"/>
      <c r="HL190" s="358"/>
      <c r="HM190" s="359"/>
      <c r="HN190" s="339"/>
      <c r="HO190" s="360"/>
      <c r="HP190" s="361"/>
      <c r="HQ190" s="362"/>
      <c r="HR190" s="338"/>
      <c r="HS190" s="335">
        <f t="shared" si="2161"/>
        <v>0</v>
      </c>
      <c r="HT190" s="108">
        <f>IFERROR(IF(EXACT(VLOOKUP(HL190,OFERTA_0,2,FALSE),HM190),1,0),0)</f>
        <v>0</v>
      </c>
      <c r="HU190" s="108">
        <f>IFERROR(IF(EXACT(VLOOKUP(HL190,OFERTA_0,3,FALSE),HN190),1,0),0)</f>
        <v>0</v>
      </c>
      <c r="HV190" s="108">
        <f>IFERROR(IF(EXACT(VLOOKUP(HL190,OFERTA_0,4,FALSE),HO190),1,0),0)</f>
        <v>0</v>
      </c>
      <c r="HW190" s="108">
        <f t="shared" si="2162"/>
        <v>0</v>
      </c>
      <c r="HX190" s="108">
        <f t="shared" si="2162"/>
        <v>0</v>
      </c>
      <c r="HY190" s="108">
        <f t="shared" si="2163"/>
        <v>0</v>
      </c>
      <c r="HZ190" s="109">
        <f t="shared" si="2164"/>
        <v>0</v>
      </c>
      <c r="IA190" s="110">
        <f t="shared" si="2165"/>
        <v>0</v>
      </c>
      <c r="ID190" s="358"/>
      <c r="IE190" s="358"/>
      <c r="IF190" s="359"/>
      <c r="IG190" s="339"/>
      <c r="IH190" s="360"/>
      <c r="II190" s="361"/>
      <c r="IJ190" s="362"/>
      <c r="IK190" s="338"/>
      <c r="IL190" s="335">
        <f t="shared" si="2166"/>
        <v>0</v>
      </c>
      <c r="IM190" s="108">
        <f>IFERROR(IF(EXACT(VLOOKUP(IE190,OFERTA_0,2,FALSE),IF190),1,0),0)</f>
        <v>0</v>
      </c>
      <c r="IN190" s="108">
        <f>IFERROR(IF(EXACT(VLOOKUP(IE190,OFERTA_0,3,FALSE),IG190),1,0),0)</f>
        <v>0</v>
      </c>
      <c r="IO190" s="108">
        <f>IFERROR(IF(EXACT(VLOOKUP(IE190,OFERTA_0,4,FALSE),IH190),1,0),0)</f>
        <v>0</v>
      </c>
      <c r="IP190" s="108">
        <f t="shared" si="2167"/>
        <v>0</v>
      </c>
      <c r="IQ190" s="108">
        <f t="shared" si="2167"/>
        <v>0</v>
      </c>
      <c r="IR190" s="108">
        <f t="shared" si="2168"/>
        <v>0</v>
      </c>
      <c r="IS190" s="109">
        <f t="shared" si="2169"/>
        <v>0</v>
      </c>
      <c r="IT190" s="110">
        <f t="shared" si="2170"/>
        <v>0</v>
      </c>
      <c r="IV190" s="358"/>
      <c r="IW190" s="358"/>
      <c r="IX190" s="359"/>
      <c r="IY190" s="339"/>
      <c r="IZ190" s="360"/>
      <c r="JA190" s="361"/>
      <c r="JB190" s="362"/>
      <c r="JC190" s="338"/>
      <c r="JD190" s="338"/>
      <c r="JE190" s="335">
        <f t="shared" si="2171"/>
        <v>0</v>
      </c>
      <c r="JF190" s="108">
        <f>IFERROR(IF(EXACT(VLOOKUP(IX190,OFERTA_0,2,FALSE),IY190),1,0),0)</f>
        <v>0</v>
      </c>
      <c r="JG190" s="108">
        <f>IFERROR(IF(EXACT(VLOOKUP(IX190,OFERTA_0,3,FALSE),IZ190),1,0),0)</f>
        <v>0</v>
      </c>
      <c r="JH190" s="108">
        <f>IFERROR(IF(EXACT(VLOOKUP(IX190,OFERTA_0,4,FALSE),JA190),1,0),0)</f>
        <v>0</v>
      </c>
      <c r="JI190" s="108">
        <f t="shared" si="2172"/>
        <v>0</v>
      </c>
      <c r="JJ190" s="108">
        <f t="shared" si="2172"/>
        <v>0</v>
      </c>
      <c r="JK190" s="108">
        <f t="shared" si="2173"/>
        <v>0</v>
      </c>
      <c r="JL190" s="109">
        <f t="shared" si="2174"/>
        <v>0</v>
      </c>
      <c r="JM190" s="110">
        <f t="shared" si="2175"/>
        <v>0</v>
      </c>
    </row>
    <row r="191" spans="2:273" ht="16.5" hidden="1" x14ac:dyDescent="0.25">
      <c r="B191" s="340"/>
      <c r="C191" s="340"/>
      <c r="D191" s="348"/>
      <c r="E191" s="349"/>
      <c r="F191" s="441"/>
      <c r="G191" s="351"/>
      <c r="H191" s="351"/>
      <c r="I191" s="351"/>
      <c r="J191" s="352"/>
      <c r="K191" s="353"/>
      <c r="N191" s="340"/>
      <c r="O191" s="340"/>
      <c r="P191" s="348"/>
      <c r="Q191" s="349"/>
      <c r="R191" s="441"/>
      <c r="S191" s="351"/>
      <c r="T191" s="351"/>
      <c r="U191" s="351"/>
      <c r="V191" s="352"/>
      <c r="W191" s="353"/>
      <c r="X191" s="691"/>
      <c r="Y191" s="691"/>
      <c r="Z191" s="691"/>
      <c r="AA191" s="691"/>
      <c r="AB191" s="691"/>
      <c r="AC191" s="691"/>
      <c r="AD191" s="691"/>
      <c r="AE191" s="691"/>
      <c r="AF191" s="691"/>
      <c r="AG191" s="691"/>
      <c r="AH191" s="691"/>
      <c r="AI191" s="692"/>
      <c r="AL191" s="340"/>
      <c r="AM191" s="340"/>
      <c r="AN191" s="348"/>
      <c r="AO191" s="349"/>
      <c r="AP191" s="441"/>
      <c r="AQ191" s="351"/>
      <c r="AR191" s="351"/>
      <c r="AS191" s="351"/>
      <c r="AT191" s="352"/>
      <c r="AU191" s="353"/>
      <c r="AV191" s="691"/>
      <c r="AW191" s="691"/>
      <c r="AX191" s="691"/>
      <c r="AY191" s="691"/>
      <c r="AZ191" s="691"/>
      <c r="BA191" s="691"/>
      <c r="BB191" s="691"/>
      <c r="BC191" s="691"/>
      <c r="BD191" s="691"/>
      <c r="BE191" s="691"/>
      <c r="BF191" s="691"/>
      <c r="BG191" s="692"/>
      <c r="BJ191" s="340"/>
      <c r="BK191" s="340"/>
      <c r="BL191" s="348"/>
      <c r="BM191" s="349"/>
      <c r="BN191" s="441"/>
      <c r="BO191" s="370"/>
      <c r="BP191" s="370"/>
      <c r="BQ191" s="370"/>
      <c r="BR191" s="371"/>
      <c r="BS191" s="353"/>
      <c r="BT191" s="691"/>
      <c r="BU191" s="691"/>
      <c r="BV191" s="691"/>
      <c r="BW191" s="691"/>
      <c r="BX191" s="691"/>
      <c r="BY191" s="691"/>
      <c r="BZ191" s="691"/>
      <c r="CA191" s="691"/>
      <c r="CB191" s="691"/>
      <c r="CC191" s="691"/>
      <c r="CD191" s="691"/>
      <c r="CE191" s="692"/>
      <c r="CH191" s="340"/>
      <c r="CI191" s="340"/>
      <c r="CJ191" s="348"/>
      <c r="CK191" s="349"/>
      <c r="CL191" s="350"/>
      <c r="CM191" s="351"/>
      <c r="CN191" s="352"/>
      <c r="CO191" s="353"/>
      <c r="CP191" s="691"/>
      <c r="CQ191" s="691"/>
      <c r="CR191" s="691"/>
      <c r="CS191" s="691"/>
      <c r="CT191" s="691"/>
      <c r="CU191" s="691"/>
      <c r="CV191" s="691"/>
      <c r="CW191" s="691"/>
      <c r="CX191" s="692"/>
      <c r="DA191" s="340"/>
      <c r="DB191" s="340"/>
      <c r="DC191" s="348"/>
      <c r="DD191" s="349"/>
      <c r="DE191" s="350"/>
      <c r="DF191" s="351"/>
      <c r="DG191" s="352"/>
      <c r="DH191" s="353"/>
      <c r="DI191" s="691"/>
      <c r="DJ191" s="691"/>
      <c r="DK191" s="691"/>
      <c r="DL191" s="691"/>
      <c r="DM191" s="691"/>
      <c r="DN191" s="691"/>
      <c r="DO191" s="691"/>
      <c r="DP191" s="691"/>
      <c r="DQ191" s="692"/>
      <c r="DT191" s="340"/>
      <c r="DU191" s="340"/>
      <c r="DV191" s="348"/>
      <c r="DW191" s="349"/>
      <c r="DX191" s="350"/>
      <c r="DY191" s="351"/>
      <c r="DZ191" s="352"/>
      <c r="EA191" s="353"/>
      <c r="EB191" s="691"/>
      <c r="EC191" s="691"/>
      <c r="ED191" s="691"/>
      <c r="EE191" s="691"/>
      <c r="EF191" s="691"/>
      <c r="EG191" s="691"/>
      <c r="EH191" s="691"/>
      <c r="EI191" s="691"/>
      <c r="EJ191" s="692"/>
      <c r="EM191" s="340"/>
      <c r="EN191" s="340"/>
      <c r="EO191" s="348"/>
      <c r="EP191" s="349"/>
      <c r="EQ191" s="350"/>
      <c r="ER191" s="351"/>
      <c r="ES191" s="352"/>
      <c r="ET191" s="353"/>
      <c r="EU191" s="691"/>
      <c r="EV191" s="691"/>
      <c r="EW191" s="691"/>
      <c r="EX191" s="691"/>
      <c r="EY191" s="691"/>
      <c r="EZ191" s="691"/>
      <c r="FA191" s="691"/>
      <c r="FB191" s="691"/>
      <c r="FC191" s="692"/>
      <c r="FF191" s="340"/>
      <c r="FG191" s="340"/>
      <c r="FH191" s="348"/>
      <c r="FI191" s="349"/>
      <c r="FJ191" s="350"/>
      <c r="FK191" s="351"/>
      <c r="FL191" s="352"/>
      <c r="FM191" s="353"/>
      <c r="FN191" s="691"/>
      <c r="FO191" s="691"/>
      <c r="FP191" s="691"/>
      <c r="FQ191" s="691"/>
      <c r="FR191" s="691"/>
      <c r="FS191" s="691"/>
      <c r="FT191" s="691"/>
      <c r="FU191" s="691"/>
      <c r="FV191" s="692"/>
      <c r="FY191" s="340"/>
      <c r="FZ191" s="340"/>
      <c r="GA191" s="348"/>
      <c r="GB191" s="349"/>
      <c r="GC191" s="350"/>
      <c r="GD191" s="351"/>
      <c r="GE191" s="352"/>
      <c r="GF191" s="353"/>
      <c r="GG191" s="691"/>
      <c r="GH191" s="691"/>
      <c r="GI191" s="691"/>
      <c r="GJ191" s="691"/>
      <c r="GK191" s="691"/>
      <c r="GL191" s="691"/>
      <c r="GM191" s="691"/>
      <c r="GN191" s="691"/>
      <c r="GO191" s="692"/>
      <c r="GR191" s="340"/>
      <c r="GS191" s="340"/>
      <c r="GT191" s="348"/>
      <c r="GU191" s="349"/>
      <c r="GV191" s="350"/>
      <c r="GW191" s="351"/>
      <c r="GX191" s="352"/>
      <c r="GY191" s="353"/>
      <c r="GZ191" s="691"/>
      <c r="HA191" s="691"/>
      <c r="HB191" s="691"/>
      <c r="HC191" s="691"/>
      <c r="HD191" s="691"/>
      <c r="HE191" s="691"/>
      <c r="HF191" s="691"/>
      <c r="HG191" s="691"/>
      <c r="HH191" s="692"/>
      <c r="HK191" s="340"/>
      <c r="HL191" s="340"/>
      <c r="HM191" s="348"/>
      <c r="HN191" s="349"/>
      <c r="HO191" s="350"/>
      <c r="HP191" s="351"/>
      <c r="HQ191" s="352"/>
      <c r="HR191" s="353"/>
      <c r="HS191" s="691"/>
      <c r="HT191" s="691"/>
      <c r="HU191" s="691"/>
      <c r="HV191" s="691"/>
      <c r="HW191" s="691"/>
      <c r="HX191" s="691"/>
      <c r="HY191" s="691"/>
      <c r="HZ191" s="691"/>
      <c r="IA191" s="692"/>
      <c r="ID191" s="340"/>
      <c r="IE191" s="340"/>
      <c r="IF191" s="348"/>
      <c r="IG191" s="349"/>
      <c r="IH191" s="350"/>
      <c r="II191" s="351"/>
      <c r="IJ191" s="352"/>
      <c r="IK191" s="353"/>
      <c r="IL191" s="691"/>
      <c r="IM191" s="691"/>
      <c r="IN191" s="691"/>
      <c r="IO191" s="691"/>
      <c r="IP191" s="691"/>
      <c r="IQ191" s="691"/>
      <c r="IR191" s="691"/>
      <c r="IS191" s="691"/>
      <c r="IT191" s="692"/>
      <c r="IV191" s="340"/>
      <c r="IW191" s="340"/>
      <c r="IX191" s="348"/>
      <c r="IY191" s="349"/>
      <c r="IZ191" s="350"/>
      <c r="JA191" s="351"/>
      <c r="JB191" s="352"/>
      <c r="JC191" s="353"/>
      <c r="JD191" s="353"/>
      <c r="JE191" s="691"/>
      <c r="JF191" s="691"/>
      <c r="JG191" s="691"/>
      <c r="JH191" s="691"/>
      <c r="JI191" s="691"/>
      <c r="JJ191" s="691"/>
      <c r="JK191" s="691"/>
      <c r="JL191" s="691"/>
      <c r="JM191" s="692"/>
    </row>
    <row r="192" spans="2:273" ht="16.5" hidden="1" x14ac:dyDescent="0.25">
      <c r="B192" s="340"/>
      <c r="C192" s="340"/>
      <c r="D192" s="348"/>
      <c r="E192" s="349"/>
      <c r="F192" s="441"/>
      <c r="G192" s="351"/>
      <c r="H192" s="351"/>
      <c r="I192" s="351"/>
      <c r="J192" s="352"/>
      <c r="K192" s="342"/>
      <c r="N192" s="340"/>
      <c r="O192" s="340"/>
      <c r="P192" s="348"/>
      <c r="Q192" s="349"/>
      <c r="R192" s="441"/>
      <c r="S192" s="351"/>
      <c r="T192" s="351"/>
      <c r="U192" s="351"/>
      <c r="V192" s="352"/>
      <c r="W192" s="342"/>
      <c r="X192" s="691"/>
      <c r="Y192" s="691"/>
      <c r="Z192" s="691"/>
      <c r="AA192" s="691"/>
      <c r="AB192" s="691"/>
      <c r="AC192" s="691"/>
      <c r="AD192" s="691"/>
      <c r="AE192" s="691"/>
      <c r="AF192" s="691"/>
      <c r="AG192" s="691"/>
      <c r="AH192" s="691"/>
      <c r="AI192" s="692"/>
      <c r="AL192" s="340"/>
      <c r="AM192" s="340"/>
      <c r="AN192" s="348"/>
      <c r="AO192" s="349"/>
      <c r="AP192" s="441"/>
      <c r="AQ192" s="351"/>
      <c r="AR192" s="351"/>
      <c r="AS192" s="351"/>
      <c r="AT192" s="352"/>
      <c r="AU192" s="342"/>
      <c r="AV192" s="691"/>
      <c r="AW192" s="691"/>
      <c r="AX192" s="691"/>
      <c r="AY192" s="691"/>
      <c r="AZ192" s="691"/>
      <c r="BA192" s="691"/>
      <c r="BB192" s="691"/>
      <c r="BC192" s="691"/>
      <c r="BD192" s="691"/>
      <c r="BE192" s="691"/>
      <c r="BF192" s="691"/>
      <c r="BG192" s="692"/>
      <c r="BJ192" s="340"/>
      <c r="BK192" s="340"/>
      <c r="BL192" s="348"/>
      <c r="BM192" s="349"/>
      <c r="BN192" s="441"/>
      <c r="BO192" s="370"/>
      <c r="BP192" s="370"/>
      <c r="BQ192" s="370"/>
      <c r="BR192" s="371"/>
      <c r="BS192" s="342"/>
      <c r="BT192" s="691"/>
      <c r="BU192" s="691"/>
      <c r="BV192" s="691"/>
      <c r="BW192" s="691"/>
      <c r="BX192" s="691"/>
      <c r="BY192" s="691"/>
      <c r="BZ192" s="691"/>
      <c r="CA192" s="691"/>
      <c r="CB192" s="691"/>
      <c r="CC192" s="691"/>
      <c r="CD192" s="691"/>
      <c r="CE192" s="692"/>
      <c r="CH192" s="340"/>
      <c r="CI192" s="340"/>
      <c r="CJ192" s="348"/>
      <c r="CK192" s="349"/>
      <c r="CL192" s="350"/>
      <c r="CM192" s="351"/>
      <c r="CN192" s="352"/>
      <c r="CO192" s="342"/>
      <c r="CP192" s="691"/>
      <c r="CQ192" s="691"/>
      <c r="CR192" s="691"/>
      <c r="CS192" s="691"/>
      <c r="CT192" s="691"/>
      <c r="CU192" s="691"/>
      <c r="CV192" s="691"/>
      <c r="CW192" s="691"/>
      <c r="CX192" s="692"/>
      <c r="DA192" s="340"/>
      <c r="DB192" s="340"/>
      <c r="DC192" s="348"/>
      <c r="DD192" s="349"/>
      <c r="DE192" s="350"/>
      <c r="DF192" s="351"/>
      <c r="DG192" s="352"/>
      <c r="DH192" s="342"/>
      <c r="DI192" s="691"/>
      <c r="DJ192" s="691"/>
      <c r="DK192" s="691"/>
      <c r="DL192" s="691"/>
      <c r="DM192" s="691"/>
      <c r="DN192" s="691"/>
      <c r="DO192" s="691"/>
      <c r="DP192" s="691"/>
      <c r="DQ192" s="692"/>
      <c r="DT192" s="340"/>
      <c r="DU192" s="340"/>
      <c r="DV192" s="348"/>
      <c r="DW192" s="349"/>
      <c r="DX192" s="350"/>
      <c r="DY192" s="351"/>
      <c r="DZ192" s="352"/>
      <c r="EA192" s="342"/>
      <c r="EB192" s="691"/>
      <c r="EC192" s="691"/>
      <c r="ED192" s="691"/>
      <c r="EE192" s="691"/>
      <c r="EF192" s="691"/>
      <c r="EG192" s="691"/>
      <c r="EH192" s="691"/>
      <c r="EI192" s="691"/>
      <c r="EJ192" s="692"/>
      <c r="EM192" s="340"/>
      <c r="EN192" s="340"/>
      <c r="EO192" s="348"/>
      <c r="EP192" s="349"/>
      <c r="EQ192" s="350"/>
      <c r="ER192" s="351"/>
      <c r="ES192" s="352"/>
      <c r="ET192" s="342"/>
      <c r="EU192" s="691"/>
      <c r="EV192" s="691"/>
      <c r="EW192" s="691"/>
      <c r="EX192" s="691"/>
      <c r="EY192" s="691"/>
      <c r="EZ192" s="691"/>
      <c r="FA192" s="691"/>
      <c r="FB192" s="691"/>
      <c r="FC192" s="692"/>
      <c r="FF192" s="340"/>
      <c r="FG192" s="340"/>
      <c r="FH192" s="348"/>
      <c r="FI192" s="349"/>
      <c r="FJ192" s="350"/>
      <c r="FK192" s="351"/>
      <c r="FL192" s="352"/>
      <c r="FM192" s="342"/>
      <c r="FN192" s="691"/>
      <c r="FO192" s="691"/>
      <c r="FP192" s="691"/>
      <c r="FQ192" s="691"/>
      <c r="FR192" s="691"/>
      <c r="FS192" s="691"/>
      <c r="FT192" s="691"/>
      <c r="FU192" s="691"/>
      <c r="FV192" s="692"/>
      <c r="FY192" s="340"/>
      <c r="FZ192" s="340"/>
      <c r="GA192" s="348"/>
      <c r="GB192" s="349"/>
      <c r="GC192" s="350"/>
      <c r="GD192" s="351"/>
      <c r="GE192" s="352"/>
      <c r="GF192" s="342"/>
      <c r="GG192" s="691"/>
      <c r="GH192" s="691"/>
      <c r="GI192" s="691"/>
      <c r="GJ192" s="691"/>
      <c r="GK192" s="691"/>
      <c r="GL192" s="691"/>
      <c r="GM192" s="691"/>
      <c r="GN192" s="691"/>
      <c r="GO192" s="692"/>
      <c r="GR192" s="340"/>
      <c r="GS192" s="340"/>
      <c r="GT192" s="348"/>
      <c r="GU192" s="349"/>
      <c r="GV192" s="350"/>
      <c r="GW192" s="351"/>
      <c r="GX192" s="352"/>
      <c r="GY192" s="342"/>
      <c r="GZ192" s="691"/>
      <c r="HA192" s="691"/>
      <c r="HB192" s="691"/>
      <c r="HC192" s="691"/>
      <c r="HD192" s="691"/>
      <c r="HE192" s="691"/>
      <c r="HF192" s="691"/>
      <c r="HG192" s="691"/>
      <c r="HH192" s="692"/>
      <c r="HK192" s="340"/>
      <c r="HL192" s="340"/>
      <c r="HM192" s="348"/>
      <c r="HN192" s="349"/>
      <c r="HO192" s="350"/>
      <c r="HP192" s="351"/>
      <c r="HQ192" s="352"/>
      <c r="HR192" s="342"/>
      <c r="HS192" s="691"/>
      <c r="HT192" s="691"/>
      <c r="HU192" s="691"/>
      <c r="HV192" s="691"/>
      <c r="HW192" s="691"/>
      <c r="HX192" s="691"/>
      <c r="HY192" s="691"/>
      <c r="HZ192" s="691"/>
      <c r="IA192" s="692"/>
      <c r="ID192" s="340"/>
      <c r="IE192" s="340"/>
      <c r="IF192" s="348"/>
      <c r="IG192" s="349"/>
      <c r="IH192" s="350"/>
      <c r="II192" s="351"/>
      <c r="IJ192" s="352"/>
      <c r="IK192" s="342"/>
      <c r="IL192" s="691"/>
      <c r="IM192" s="691"/>
      <c r="IN192" s="691"/>
      <c r="IO192" s="691"/>
      <c r="IP192" s="691"/>
      <c r="IQ192" s="691"/>
      <c r="IR192" s="691"/>
      <c r="IS192" s="691"/>
      <c r="IT192" s="692"/>
      <c r="IV192" s="340"/>
      <c r="IW192" s="340"/>
      <c r="IX192" s="348"/>
      <c r="IY192" s="349"/>
      <c r="IZ192" s="350"/>
      <c r="JA192" s="351"/>
      <c r="JB192" s="352"/>
      <c r="JC192" s="342"/>
      <c r="JD192" s="342"/>
      <c r="JE192" s="691"/>
      <c r="JF192" s="691"/>
      <c r="JG192" s="691"/>
      <c r="JH192" s="691"/>
      <c r="JI192" s="691"/>
      <c r="JJ192" s="691"/>
      <c r="JK192" s="691"/>
      <c r="JL192" s="691"/>
      <c r="JM192" s="692"/>
    </row>
    <row r="193" spans="2:273" hidden="1" x14ac:dyDescent="0.25">
      <c r="B193" s="358"/>
      <c r="C193" s="358"/>
      <c r="D193" s="359"/>
      <c r="E193" s="339"/>
      <c r="F193" s="439"/>
      <c r="G193" s="361"/>
      <c r="H193" s="361"/>
      <c r="I193" s="361"/>
      <c r="J193" s="362"/>
      <c r="K193" s="338"/>
      <c r="N193" s="358"/>
      <c r="O193" s="358"/>
      <c r="P193" s="359"/>
      <c r="Q193" s="339"/>
      <c r="R193" s="439"/>
      <c r="S193" s="361"/>
      <c r="T193" s="361"/>
      <c r="U193" s="361"/>
      <c r="V193" s="362"/>
      <c r="W193" s="338"/>
      <c r="X193" s="691"/>
      <c r="Y193" s="691"/>
      <c r="Z193" s="691"/>
      <c r="AA193" s="691"/>
      <c r="AB193" s="691"/>
      <c r="AC193" s="691"/>
      <c r="AD193" s="691"/>
      <c r="AE193" s="691"/>
      <c r="AF193" s="691"/>
      <c r="AG193" s="691"/>
      <c r="AH193" s="691"/>
      <c r="AI193" s="692"/>
      <c r="AL193" s="358"/>
      <c r="AM193" s="358"/>
      <c r="AN193" s="359"/>
      <c r="AO193" s="339"/>
      <c r="AP193" s="439"/>
      <c r="AQ193" s="361"/>
      <c r="AR193" s="361"/>
      <c r="AS193" s="361"/>
      <c r="AT193" s="362"/>
      <c r="AU193" s="338"/>
      <c r="AV193" s="691"/>
      <c r="AW193" s="691"/>
      <c r="AX193" s="691"/>
      <c r="AY193" s="691"/>
      <c r="AZ193" s="691"/>
      <c r="BA193" s="691"/>
      <c r="BB193" s="691"/>
      <c r="BC193" s="691"/>
      <c r="BD193" s="691"/>
      <c r="BE193" s="691"/>
      <c r="BF193" s="691"/>
      <c r="BG193" s="692"/>
      <c r="BJ193" s="358"/>
      <c r="BK193" s="358"/>
      <c r="BL193" s="359"/>
      <c r="BM193" s="339"/>
      <c r="BN193" s="439"/>
      <c r="BO193" s="368"/>
      <c r="BP193" s="368"/>
      <c r="BQ193" s="368"/>
      <c r="BR193" s="369"/>
      <c r="BS193" s="338"/>
      <c r="BT193" s="691"/>
      <c r="BU193" s="691"/>
      <c r="BV193" s="691"/>
      <c r="BW193" s="691"/>
      <c r="BX193" s="691"/>
      <c r="BY193" s="691"/>
      <c r="BZ193" s="691"/>
      <c r="CA193" s="691"/>
      <c r="CB193" s="691"/>
      <c r="CC193" s="691"/>
      <c r="CD193" s="691"/>
      <c r="CE193" s="692"/>
      <c r="CH193" s="358"/>
      <c r="CI193" s="358"/>
      <c r="CJ193" s="359"/>
      <c r="CK193" s="339"/>
      <c r="CL193" s="360"/>
      <c r="CM193" s="361"/>
      <c r="CN193" s="362"/>
      <c r="CO193" s="338"/>
      <c r="CP193" s="691"/>
      <c r="CQ193" s="691"/>
      <c r="CR193" s="691"/>
      <c r="CS193" s="691"/>
      <c r="CT193" s="691"/>
      <c r="CU193" s="691"/>
      <c r="CV193" s="691"/>
      <c r="CW193" s="691"/>
      <c r="CX193" s="692"/>
      <c r="DA193" s="358"/>
      <c r="DB193" s="358"/>
      <c r="DC193" s="359"/>
      <c r="DD193" s="339"/>
      <c r="DE193" s="360"/>
      <c r="DF193" s="361"/>
      <c r="DG193" s="362"/>
      <c r="DH193" s="338"/>
      <c r="DI193" s="691"/>
      <c r="DJ193" s="691"/>
      <c r="DK193" s="691"/>
      <c r="DL193" s="691"/>
      <c r="DM193" s="691"/>
      <c r="DN193" s="691"/>
      <c r="DO193" s="691"/>
      <c r="DP193" s="691"/>
      <c r="DQ193" s="692"/>
      <c r="DT193" s="358"/>
      <c r="DU193" s="358"/>
      <c r="DV193" s="359"/>
      <c r="DW193" s="339"/>
      <c r="DX193" s="360"/>
      <c r="DY193" s="361"/>
      <c r="DZ193" s="362"/>
      <c r="EA193" s="338"/>
      <c r="EB193" s="691"/>
      <c r="EC193" s="691"/>
      <c r="ED193" s="691"/>
      <c r="EE193" s="691"/>
      <c r="EF193" s="691"/>
      <c r="EG193" s="691"/>
      <c r="EH193" s="691"/>
      <c r="EI193" s="691"/>
      <c r="EJ193" s="692"/>
      <c r="EM193" s="358"/>
      <c r="EN193" s="358"/>
      <c r="EO193" s="359"/>
      <c r="EP193" s="339"/>
      <c r="EQ193" s="360"/>
      <c r="ER193" s="361"/>
      <c r="ES193" s="362"/>
      <c r="ET193" s="338"/>
      <c r="EU193" s="691"/>
      <c r="EV193" s="691"/>
      <c r="EW193" s="691"/>
      <c r="EX193" s="691"/>
      <c r="EY193" s="691"/>
      <c r="EZ193" s="691"/>
      <c r="FA193" s="691"/>
      <c r="FB193" s="691"/>
      <c r="FC193" s="692"/>
      <c r="FF193" s="358"/>
      <c r="FG193" s="358"/>
      <c r="FH193" s="359"/>
      <c r="FI193" s="339"/>
      <c r="FJ193" s="360"/>
      <c r="FK193" s="361"/>
      <c r="FL193" s="362"/>
      <c r="FM193" s="338"/>
      <c r="FN193" s="691"/>
      <c r="FO193" s="691"/>
      <c r="FP193" s="691"/>
      <c r="FQ193" s="691"/>
      <c r="FR193" s="691"/>
      <c r="FS193" s="691"/>
      <c r="FT193" s="691"/>
      <c r="FU193" s="691"/>
      <c r="FV193" s="692"/>
      <c r="FY193" s="358"/>
      <c r="FZ193" s="358"/>
      <c r="GA193" s="359"/>
      <c r="GB193" s="339"/>
      <c r="GC193" s="360"/>
      <c r="GD193" s="361"/>
      <c r="GE193" s="362"/>
      <c r="GF193" s="338"/>
      <c r="GG193" s="691"/>
      <c r="GH193" s="691"/>
      <c r="GI193" s="691"/>
      <c r="GJ193" s="691"/>
      <c r="GK193" s="691"/>
      <c r="GL193" s="691"/>
      <c r="GM193" s="691"/>
      <c r="GN193" s="691"/>
      <c r="GO193" s="692"/>
      <c r="GR193" s="358"/>
      <c r="GS193" s="358"/>
      <c r="GT193" s="359"/>
      <c r="GU193" s="339"/>
      <c r="GV193" s="360"/>
      <c r="GW193" s="361"/>
      <c r="GX193" s="362"/>
      <c r="GY193" s="338"/>
      <c r="GZ193" s="691"/>
      <c r="HA193" s="691"/>
      <c r="HB193" s="691"/>
      <c r="HC193" s="691"/>
      <c r="HD193" s="691"/>
      <c r="HE193" s="691"/>
      <c r="HF193" s="691"/>
      <c r="HG193" s="691"/>
      <c r="HH193" s="692"/>
      <c r="HK193" s="358"/>
      <c r="HL193" s="358"/>
      <c r="HM193" s="359"/>
      <c r="HN193" s="339"/>
      <c r="HO193" s="360"/>
      <c r="HP193" s="361"/>
      <c r="HQ193" s="362"/>
      <c r="HR193" s="338"/>
      <c r="HS193" s="691"/>
      <c r="HT193" s="691"/>
      <c r="HU193" s="691"/>
      <c r="HV193" s="691"/>
      <c r="HW193" s="691"/>
      <c r="HX193" s="691"/>
      <c r="HY193" s="691"/>
      <c r="HZ193" s="691"/>
      <c r="IA193" s="692"/>
      <c r="ID193" s="358"/>
      <c r="IE193" s="358"/>
      <c r="IF193" s="359"/>
      <c r="IG193" s="339"/>
      <c r="IH193" s="360"/>
      <c r="II193" s="361"/>
      <c r="IJ193" s="362"/>
      <c r="IK193" s="338"/>
      <c r="IL193" s="691"/>
      <c r="IM193" s="691"/>
      <c r="IN193" s="691"/>
      <c r="IO193" s="691"/>
      <c r="IP193" s="691"/>
      <c r="IQ193" s="691"/>
      <c r="IR193" s="691"/>
      <c r="IS193" s="691"/>
      <c r="IT193" s="692"/>
      <c r="IV193" s="358"/>
      <c r="IW193" s="358"/>
      <c r="IX193" s="359"/>
      <c r="IY193" s="339"/>
      <c r="IZ193" s="360"/>
      <c r="JA193" s="361"/>
      <c r="JB193" s="362"/>
      <c r="JC193" s="338"/>
      <c r="JD193" s="338"/>
      <c r="JE193" s="691"/>
      <c r="JF193" s="691"/>
      <c r="JG193" s="691"/>
      <c r="JH193" s="691"/>
      <c r="JI193" s="691"/>
      <c r="JJ193" s="691"/>
      <c r="JK193" s="691"/>
      <c r="JL193" s="691"/>
      <c r="JM193" s="692"/>
    </row>
    <row r="194" spans="2:273" hidden="1" x14ac:dyDescent="0.25">
      <c r="B194" s="358"/>
      <c r="C194" s="358"/>
      <c r="D194" s="359"/>
      <c r="E194" s="339"/>
      <c r="F194" s="439"/>
      <c r="G194" s="361"/>
      <c r="H194" s="361"/>
      <c r="I194" s="361"/>
      <c r="J194" s="362"/>
      <c r="K194" s="338"/>
      <c r="N194" s="358"/>
      <c r="O194" s="358"/>
      <c r="P194" s="359"/>
      <c r="Q194" s="339"/>
      <c r="R194" s="439"/>
      <c r="S194" s="361"/>
      <c r="T194" s="361"/>
      <c r="U194" s="361"/>
      <c r="V194" s="362"/>
      <c r="W194" s="338"/>
      <c r="X194" s="335">
        <f t="shared" ref="X194:X198" si="2176">IFERROR(IF(EXACT(VLOOKUP(O194,OFERTA_0,1,FALSE),O194),1,0),0)</f>
        <v>0</v>
      </c>
      <c r="Y194" s="335"/>
      <c r="Z194" s="335"/>
      <c r="AA194" s="108">
        <f>IFERROR(IF(EXACT(VLOOKUP(O194,OFERTA_0,2,FALSE),P194),1,0),0)</f>
        <v>0</v>
      </c>
      <c r="AB194" s="108"/>
      <c r="AC194" s="108">
        <f>IFERROR(IF(EXACT(VLOOKUP(O194,OFERTA_0,3,FALSE),Q194),1,0),0)</f>
        <v>0</v>
      </c>
      <c r="AD194" s="108">
        <f>IFERROR(IF(EXACT(VLOOKUP(O194,OFERTA_0,4,FALSE),R194),1,0),0)</f>
        <v>0</v>
      </c>
      <c r="AE194" s="108">
        <f>IFERROR(IF(S194&lt;=0,0,1),0)</f>
        <v>0</v>
      </c>
      <c r="AF194" s="108">
        <f t="shared" ref="AF194:AF198" si="2177">IFERROR(IF(V194&lt;=0,0,1),0)</f>
        <v>0</v>
      </c>
      <c r="AG194" s="108">
        <f t="shared" ref="AG194:AG198" si="2178">PRODUCT(X194:AF194)</f>
        <v>0</v>
      </c>
      <c r="AH194" s="109">
        <f t="shared" ref="AH194:AH198" si="2179">ROUND(V194,0)</f>
        <v>0</v>
      </c>
      <c r="AI194" s="110">
        <f t="shared" ref="AI194:AI198" si="2180">V194-AH194</f>
        <v>0</v>
      </c>
      <c r="AL194" s="358"/>
      <c r="AM194" s="358"/>
      <c r="AN194" s="359"/>
      <c r="AO194" s="339"/>
      <c r="AP194" s="439"/>
      <c r="AQ194" s="361"/>
      <c r="AR194" s="361"/>
      <c r="AS194" s="361"/>
      <c r="AT194" s="362"/>
      <c r="AU194" s="338"/>
      <c r="AV194" s="335">
        <f t="shared" ref="AV194:AV198" si="2181">IFERROR(IF(EXACT(VLOOKUP(AM194,OFERTA_0,1,FALSE),AM194),1,0),0)</f>
        <v>0</v>
      </c>
      <c r="AW194" s="335"/>
      <c r="AX194" s="335"/>
      <c r="AY194" s="335"/>
      <c r="AZ194" s="108">
        <f>IFERROR(IF(EXACT(VLOOKUP(AM194,OFERTA_0,2,FALSE),AN194),1,0),0)</f>
        <v>0</v>
      </c>
      <c r="BA194" s="108">
        <f>IFERROR(IF(EXACT(VLOOKUP(AM194,OFERTA_0,3,FALSE),AO194),1,0),0)</f>
        <v>0</v>
      </c>
      <c r="BB194" s="108">
        <f>IFERROR(IF(EXACT(VLOOKUP(AM194,OFERTA_0,4,FALSE),AP194),1,0),0)</f>
        <v>0</v>
      </c>
      <c r="BC194" s="108">
        <f>IFERROR(IF(AQ194&lt;=0,0,1),0)</f>
        <v>0</v>
      </c>
      <c r="BD194" s="108">
        <f t="shared" ref="BD194:BD198" si="2182">IFERROR(IF(AT194&lt;=0,0,1),0)</f>
        <v>0</v>
      </c>
      <c r="BE194" s="108">
        <f t="shared" ref="BE194:BE198" si="2183">PRODUCT(AV194:BD194)</f>
        <v>0</v>
      </c>
      <c r="BF194" s="109">
        <f t="shared" ref="BF194:BF198" si="2184">ROUND(AT194,0)</f>
        <v>0</v>
      </c>
      <c r="BG194" s="110">
        <f t="shared" ref="BG194:BG198" si="2185">AT194-BF194</f>
        <v>0</v>
      </c>
      <c r="BJ194" s="358"/>
      <c r="BK194" s="358"/>
      <c r="BL194" s="359"/>
      <c r="BM194" s="339"/>
      <c r="BN194" s="439"/>
      <c r="BO194" s="368"/>
      <c r="BP194" s="368"/>
      <c r="BQ194" s="368"/>
      <c r="BR194" s="369"/>
      <c r="BS194" s="338"/>
      <c r="BT194" s="335">
        <f t="shared" ref="BT194:BT198" si="2186">IFERROR(IF(EXACT(VLOOKUP(BK194,OFERTA_0,1,FALSE),BK194),1,0),0)</f>
        <v>0</v>
      </c>
      <c r="BU194" s="335"/>
      <c r="BV194" s="335"/>
      <c r="BW194" s="335"/>
      <c r="BX194" s="108">
        <f>IFERROR(IF(EXACT(VLOOKUP(BK194,OFERTA_0,2,FALSE),BL194),1,0),0)</f>
        <v>0</v>
      </c>
      <c r="BY194" s="108">
        <f>IFERROR(IF(EXACT(VLOOKUP(BK194,OFERTA_0,3,FALSE),BM194),1,0),0)</f>
        <v>0</v>
      </c>
      <c r="BZ194" s="108">
        <f>IFERROR(IF(EXACT(VLOOKUP(BK194,OFERTA_0,4,FALSE),BN194),1,0),0)</f>
        <v>0</v>
      </c>
      <c r="CA194" s="108">
        <f>IFERROR(IF(BO194&lt;=0,0,1),0)</f>
        <v>0</v>
      </c>
      <c r="CB194" s="108">
        <f t="shared" ref="CB194:CB198" si="2187">IFERROR(IF(BR194&lt;=0,0,1),0)</f>
        <v>0</v>
      </c>
      <c r="CC194" s="108">
        <f t="shared" ref="CC194:CC198" si="2188">PRODUCT(BT194:CB194)</f>
        <v>0</v>
      </c>
      <c r="CD194" s="109">
        <f t="shared" ref="CD194:CD198" si="2189">ROUND(BR194,0)</f>
        <v>0</v>
      </c>
      <c r="CE194" s="110">
        <f t="shared" ref="CE194:CE198" si="2190">BR194-CD194</f>
        <v>0</v>
      </c>
      <c r="CH194" s="358"/>
      <c r="CI194" s="358"/>
      <c r="CJ194" s="359"/>
      <c r="CK194" s="339"/>
      <c r="CL194" s="360"/>
      <c r="CM194" s="361"/>
      <c r="CN194" s="362"/>
      <c r="CO194" s="338"/>
      <c r="CP194" s="335">
        <f t="shared" ref="CP194:CP198" si="2191">IFERROR(IF(EXACT(VLOOKUP(CI194,OFERTA_0,1,FALSE),CI194),1,0),0)</f>
        <v>0</v>
      </c>
      <c r="CQ194" s="108">
        <f>IFERROR(IF(EXACT(VLOOKUP(CI194,OFERTA_0,2,FALSE),CJ194),1,0),0)</f>
        <v>0</v>
      </c>
      <c r="CR194" s="108">
        <f>IFERROR(IF(EXACT(VLOOKUP(CI194,OFERTA_0,3,FALSE),CK194),1,0),0)</f>
        <v>0</v>
      </c>
      <c r="CS194" s="108">
        <f>IFERROR(IF(EXACT(VLOOKUP(CI194,OFERTA_0,4,FALSE),CL194),1,0),0)</f>
        <v>0</v>
      </c>
      <c r="CT194" s="108">
        <f t="shared" ref="CT194:CU198" si="2192">IFERROR(IF(CM194&lt;=0,0,1),0)</f>
        <v>0</v>
      </c>
      <c r="CU194" s="108">
        <f t="shared" si="2192"/>
        <v>0</v>
      </c>
      <c r="CV194" s="108">
        <f t="shared" ref="CV194:CV198" si="2193">PRODUCT(CP194:CU194)</f>
        <v>0</v>
      </c>
      <c r="CW194" s="109">
        <f t="shared" ref="CW194:CW198" si="2194">ROUND(CN194,0)</f>
        <v>0</v>
      </c>
      <c r="CX194" s="110">
        <f t="shared" ref="CX194:CX198" si="2195">CN194-CW194</f>
        <v>0</v>
      </c>
      <c r="DA194" s="358"/>
      <c r="DB194" s="358"/>
      <c r="DC194" s="359"/>
      <c r="DD194" s="339"/>
      <c r="DE194" s="360"/>
      <c r="DF194" s="361"/>
      <c r="DG194" s="362"/>
      <c r="DH194" s="338"/>
      <c r="DI194" s="335">
        <f t="shared" ref="DI194:DI198" si="2196">IFERROR(IF(EXACT(VLOOKUP(DB194,OFERTA_0,1,FALSE),DB194),1,0),0)</f>
        <v>0</v>
      </c>
      <c r="DJ194" s="108">
        <f>IFERROR(IF(EXACT(VLOOKUP(DB194,OFERTA_0,2,FALSE),DC194),1,0),0)</f>
        <v>0</v>
      </c>
      <c r="DK194" s="108">
        <f>IFERROR(IF(EXACT(VLOOKUP(DB194,OFERTA_0,3,FALSE),DD194),1,0),0)</f>
        <v>0</v>
      </c>
      <c r="DL194" s="108">
        <f>IFERROR(IF(EXACT(VLOOKUP(DB194,OFERTA_0,4,FALSE),DE194),1,0),0)</f>
        <v>0</v>
      </c>
      <c r="DM194" s="108">
        <f t="shared" ref="DM194:DN198" si="2197">IFERROR(IF(DF194&lt;=0,0,1),0)</f>
        <v>0</v>
      </c>
      <c r="DN194" s="108">
        <f t="shared" si="2197"/>
        <v>0</v>
      </c>
      <c r="DO194" s="108">
        <f t="shared" ref="DO194:DO198" si="2198">PRODUCT(DI194:DN194)</f>
        <v>0</v>
      </c>
      <c r="DP194" s="109">
        <f t="shared" ref="DP194:DP198" si="2199">ROUND(DG194,0)</f>
        <v>0</v>
      </c>
      <c r="DQ194" s="110">
        <f t="shared" ref="DQ194:DQ198" si="2200">DG194-DP194</f>
        <v>0</v>
      </c>
      <c r="DT194" s="358"/>
      <c r="DU194" s="358"/>
      <c r="DV194" s="359"/>
      <c r="DW194" s="339"/>
      <c r="DX194" s="360"/>
      <c r="DY194" s="361"/>
      <c r="DZ194" s="362"/>
      <c r="EA194" s="338"/>
      <c r="EB194" s="335">
        <f t="shared" ref="EB194:EB198" si="2201">IFERROR(IF(EXACT(VLOOKUP(DU194,OFERTA_0,1,FALSE),DU194),1,0),0)</f>
        <v>0</v>
      </c>
      <c r="EC194" s="108">
        <f>IFERROR(IF(EXACT(VLOOKUP(DU194,OFERTA_0,2,FALSE),DV194),1,0),0)</f>
        <v>0</v>
      </c>
      <c r="ED194" s="108">
        <f>IFERROR(IF(EXACT(VLOOKUP(DU194,OFERTA_0,3,FALSE),DW194),1,0),0)</f>
        <v>0</v>
      </c>
      <c r="EE194" s="108">
        <f>IFERROR(IF(EXACT(VLOOKUP(DU194,OFERTA_0,4,FALSE),DX194),1,0),0)</f>
        <v>0</v>
      </c>
      <c r="EF194" s="108">
        <f t="shared" ref="EF194:EG198" si="2202">IFERROR(IF(DY194&lt;=0,0,1),0)</f>
        <v>0</v>
      </c>
      <c r="EG194" s="108">
        <f t="shared" si="2202"/>
        <v>0</v>
      </c>
      <c r="EH194" s="108">
        <f t="shared" ref="EH194:EH198" si="2203">PRODUCT(EB194:EG194)</f>
        <v>0</v>
      </c>
      <c r="EI194" s="109">
        <f t="shared" ref="EI194:EI198" si="2204">ROUND(DZ194,0)</f>
        <v>0</v>
      </c>
      <c r="EJ194" s="110">
        <f t="shared" ref="EJ194:EJ198" si="2205">DZ194-EI194</f>
        <v>0</v>
      </c>
      <c r="EM194" s="358"/>
      <c r="EN194" s="358"/>
      <c r="EO194" s="359"/>
      <c r="EP194" s="339"/>
      <c r="EQ194" s="360"/>
      <c r="ER194" s="361"/>
      <c r="ES194" s="362"/>
      <c r="ET194" s="338"/>
      <c r="EU194" s="335">
        <f t="shared" ref="EU194:EU198" si="2206">IFERROR(IF(EXACT(VLOOKUP(EN194,OFERTA_0,1,FALSE),EN194),1,0),0)</f>
        <v>0</v>
      </c>
      <c r="EV194" s="108">
        <f>IFERROR(IF(EXACT(VLOOKUP(EN194,OFERTA_0,2,FALSE),EO194),1,0),0)</f>
        <v>0</v>
      </c>
      <c r="EW194" s="108">
        <f>IFERROR(IF(EXACT(VLOOKUP(EN194,OFERTA_0,3,FALSE),EP194),1,0),0)</f>
        <v>0</v>
      </c>
      <c r="EX194" s="108">
        <f>IFERROR(IF(EXACT(VLOOKUP(EN194,OFERTA_0,4,FALSE),EQ194),1,0),0)</f>
        <v>0</v>
      </c>
      <c r="EY194" s="108">
        <f t="shared" ref="EY194:EZ198" si="2207">IFERROR(IF(ER194&lt;=0,0,1),0)</f>
        <v>0</v>
      </c>
      <c r="EZ194" s="108">
        <f t="shared" si="2207"/>
        <v>0</v>
      </c>
      <c r="FA194" s="108">
        <f t="shared" ref="FA194:FA198" si="2208">PRODUCT(EU194:EZ194)</f>
        <v>0</v>
      </c>
      <c r="FB194" s="109">
        <f t="shared" ref="FB194:FB198" si="2209">ROUND(ES194,0)</f>
        <v>0</v>
      </c>
      <c r="FC194" s="110">
        <f t="shared" ref="FC194:FC198" si="2210">ES194-FB194</f>
        <v>0</v>
      </c>
      <c r="FF194" s="358"/>
      <c r="FG194" s="358"/>
      <c r="FH194" s="359"/>
      <c r="FI194" s="339"/>
      <c r="FJ194" s="360"/>
      <c r="FK194" s="361"/>
      <c r="FL194" s="362"/>
      <c r="FM194" s="338"/>
      <c r="FN194" s="335">
        <f t="shared" ref="FN194:FN198" si="2211">IFERROR(IF(EXACT(VLOOKUP(FG194,OFERTA_0,1,FALSE),FG194),1,0),0)</f>
        <v>0</v>
      </c>
      <c r="FO194" s="108">
        <f>IFERROR(IF(EXACT(VLOOKUP(FG194,OFERTA_0,2,FALSE),FH194),1,0),0)</f>
        <v>0</v>
      </c>
      <c r="FP194" s="108">
        <f>IFERROR(IF(EXACT(VLOOKUP(FG194,OFERTA_0,3,FALSE),FI194),1,0),0)</f>
        <v>0</v>
      </c>
      <c r="FQ194" s="108">
        <f>IFERROR(IF(EXACT(VLOOKUP(FG194,OFERTA_0,4,FALSE),FJ194),1,0),0)</f>
        <v>0</v>
      </c>
      <c r="FR194" s="108">
        <f t="shared" ref="FR194:FS198" si="2212">IFERROR(IF(FK194&lt;=0,0,1),0)</f>
        <v>0</v>
      </c>
      <c r="FS194" s="108">
        <f t="shared" si="2212"/>
        <v>0</v>
      </c>
      <c r="FT194" s="108">
        <f t="shared" ref="FT194:FT198" si="2213">PRODUCT(FN194:FS194)</f>
        <v>0</v>
      </c>
      <c r="FU194" s="109">
        <f t="shared" ref="FU194:FU198" si="2214">ROUND(FL194,0)</f>
        <v>0</v>
      </c>
      <c r="FV194" s="110">
        <f t="shared" ref="FV194:FV198" si="2215">FL194-FU194</f>
        <v>0</v>
      </c>
      <c r="FY194" s="358"/>
      <c r="FZ194" s="358"/>
      <c r="GA194" s="359"/>
      <c r="GB194" s="339"/>
      <c r="GC194" s="360"/>
      <c r="GD194" s="361"/>
      <c r="GE194" s="362"/>
      <c r="GF194" s="338"/>
      <c r="GG194" s="335">
        <f t="shared" ref="GG194:GG198" si="2216">IFERROR(IF(EXACT(VLOOKUP(FZ194,OFERTA_0,1,FALSE),FZ194),1,0),0)</f>
        <v>0</v>
      </c>
      <c r="GH194" s="108">
        <f>IFERROR(IF(EXACT(VLOOKUP(FZ194,OFERTA_0,2,FALSE),GA194),1,0),0)</f>
        <v>0</v>
      </c>
      <c r="GI194" s="108">
        <f>IFERROR(IF(EXACT(VLOOKUP(FZ194,OFERTA_0,3,FALSE),GB194),1,0),0)</f>
        <v>0</v>
      </c>
      <c r="GJ194" s="108">
        <f>IFERROR(IF(EXACT(VLOOKUP(FZ194,OFERTA_0,4,FALSE),GC194),1,0),0)</f>
        <v>0</v>
      </c>
      <c r="GK194" s="108">
        <f t="shared" ref="GK194:GL198" si="2217">IFERROR(IF(GD194&lt;=0,0,1),0)</f>
        <v>0</v>
      </c>
      <c r="GL194" s="108">
        <f t="shared" si="2217"/>
        <v>0</v>
      </c>
      <c r="GM194" s="108">
        <f t="shared" ref="GM194:GM198" si="2218">PRODUCT(GG194:GL194)</f>
        <v>0</v>
      </c>
      <c r="GN194" s="109">
        <f t="shared" ref="GN194:GN198" si="2219">ROUND(GE194,0)</f>
        <v>0</v>
      </c>
      <c r="GO194" s="110">
        <f t="shared" ref="GO194:GO198" si="2220">GE194-GN194</f>
        <v>0</v>
      </c>
      <c r="GR194" s="358"/>
      <c r="GS194" s="358"/>
      <c r="GT194" s="359"/>
      <c r="GU194" s="339"/>
      <c r="GV194" s="360"/>
      <c r="GW194" s="361"/>
      <c r="GX194" s="362"/>
      <c r="GY194" s="338"/>
      <c r="GZ194" s="335">
        <f t="shared" ref="GZ194:GZ198" si="2221">IFERROR(IF(EXACT(VLOOKUP(GS194,OFERTA_0,1,FALSE),GS194),1,0),0)</f>
        <v>0</v>
      </c>
      <c r="HA194" s="108">
        <f>IFERROR(IF(EXACT(VLOOKUP(GS194,OFERTA_0,2,FALSE),GT194),1,0),0)</f>
        <v>0</v>
      </c>
      <c r="HB194" s="108">
        <f>IFERROR(IF(EXACT(VLOOKUP(GS194,OFERTA_0,3,FALSE),GU194),1,0),0)</f>
        <v>0</v>
      </c>
      <c r="HC194" s="108">
        <f>IFERROR(IF(EXACT(VLOOKUP(GS194,OFERTA_0,4,FALSE),GV194),1,0),0)</f>
        <v>0</v>
      </c>
      <c r="HD194" s="108">
        <f t="shared" ref="HD194:HE198" si="2222">IFERROR(IF(GW194&lt;=0,0,1),0)</f>
        <v>0</v>
      </c>
      <c r="HE194" s="108">
        <f t="shared" si="2222"/>
        <v>0</v>
      </c>
      <c r="HF194" s="108">
        <f t="shared" ref="HF194:HF198" si="2223">PRODUCT(GZ194:HE194)</f>
        <v>0</v>
      </c>
      <c r="HG194" s="109">
        <f t="shared" ref="HG194:HG198" si="2224">ROUND(GX194,0)</f>
        <v>0</v>
      </c>
      <c r="HH194" s="110">
        <f t="shared" ref="HH194:HH198" si="2225">GX194-HG194</f>
        <v>0</v>
      </c>
      <c r="HK194" s="358"/>
      <c r="HL194" s="358"/>
      <c r="HM194" s="359"/>
      <c r="HN194" s="339"/>
      <c r="HO194" s="360"/>
      <c r="HP194" s="361"/>
      <c r="HQ194" s="362"/>
      <c r="HR194" s="338"/>
      <c r="HS194" s="335">
        <f t="shared" ref="HS194:HS198" si="2226">IFERROR(IF(EXACT(VLOOKUP(HL194,OFERTA_0,1,FALSE),HL194),1,0),0)</f>
        <v>0</v>
      </c>
      <c r="HT194" s="108">
        <f>IFERROR(IF(EXACT(VLOOKUP(HL194,OFERTA_0,2,FALSE),HM194),1,0),0)</f>
        <v>0</v>
      </c>
      <c r="HU194" s="108">
        <f>IFERROR(IF(EXACT(VLOOKUP(HL194,OFERTA_0,3,FALSE),HN194),1,0),0)</f>
        <v>0</v>
      </c>
      <c r="HV194" s="108">
        <f>IFERROR(IF(EXACT(VLOOKUP(HL194,OFERTA_0,4,FALSE),HO194),1,0),0)</f>
        <v>0</v>
      </c>
      <c r="HW194" s="108">
        <f t="shared" ref="HW194:HX198" si="2227">IFERROR(IF(HP194&lt;=0,0,1),0)</f>
        <v>0</v>
      </c>
      <c r="HX194" s="108">
        <f t="shared" si="2227"/>
        <v>0</v>
      </c>
      <c r="HY194" s="108">
        <f t="shared" ref="HY194:HY198" si="2228">PRODUCT(HS194:HX194)</f>
        <v>0</v>
      </c>
      <c r="HZ194" s="109">
        <f t="shared" ref="HZ194:HZ198" si="2229">ROUND(HQ194,0)</f>
        <v>0</v>
      </c>
      <c r="IA194" s="110">
        <f t="shared" ref="IA194:IA198" si="2230">HQ194-HZ194</f>
        <v>0</v>
      </c>
      <c r="ID194" s="358"/>
      <c r="IE194" s="358"/>
      <c r="IF194" s="359"/>
      <c r="IG194" s="339"/>
      <c r="IH194" s="360"/>
      <c r="II194" s="361"/>
      <c r="IJ194" s="362"/>
      <c r="IK194" s="338"/>
      <c r="IL194" s="335">
        <f t="shared" ref="IL194:IL198" si="2231">IFERROR(IF(EXACT(VLOOKUP(IE194,OFERTA_0,1,FALSE),IE194),1,0),0)</f>
        <v>0</v>
      </c>
      <c r="IM194" s="108">
        <f>IFERROR(IF(EXACT(VLOOKUP(IE194,OFERTA_0,2,FALSE),IF194),1,0),0)</f>
        <v>0</v>
      </c>
      <c r="IN194" s="108">
        <f>IFERROR(IF(EXACT(VLOOKUP(IE194,OFERTA_0,3,FALSE),IG194),1,0),0)</f>
        <v>0</v>
      </c>
      <c r="IO194" s="108">
        <f>IFERROR(IF(EXACT(VLOOKUP(IE194,OFERTA_0,4,FALSE),IH194),1,0),0)</f>
        <v>0</v>
      </c>
      <c r="IP194" s="108">
        <f t="shared" ref="IP194:IQ198" si="2232">IFERROR(IF(II194&lt;=0,0,1),0)</f>
        <v>0</v>
      </c>
      <c r="IQ194" s="108">
        <f t="shared" si="2232"/>
        <v>0</v>
      </c>
      <c r="IR194" s="108">
        <f t="shared" ref="IR194:IR198" si="2233">PRODUCT(IL194:IQ194)</f>
        <v>0</v>
      </c>
      <c r="IS194" s="109">
        <f t="shared" ref="IS194:IS198" si="2234">ROUND(IJ194,0)</f>
        <v>0</v>
      </c>
      <c r="IT194" s="110">
        <f t="shared" ref="IT194:IT198" si="2235">IJ194-IS194</f>
        <v>0</v>
      </c>
      <c r="IV194" s="358"/>
      <c r="IW194" s="358"/>
      <c r="IX194" s="359"/>
      <c r="IY194" s="339"/>
      <c r="IZ194" s="360"/>
      <c r="JA194" s="361"/>
      <c r="JB194" s="362"/>
      <c r="JC194" s="338"/>
      <c r="JD194" s="338"/>
      <c r="JE194" s="335">
        <f t="shared" ref="JE194:JE198" si="2236">IFERROR(IF(EXACT(VLOOKUP(IX194,OFERTA_0,1,FALSE),IX194),1,0),0)</f>
        <v>0</v>
      </c>
      <c r="JF194" s="108">
        <f>IFERROR(IF(EXACT(VLOOKUP(IX194,OFERTA_0,2,FALSE),IY194),1,0),0)</f>
        <v>0</v>
      </c>
      <c r="JG194" s="108">
        <f>IFERROR(IF(EXACT(VLOOKUP(IX194,OFERTA_0,3,FALSE),IZ194),1,0),0)</f>
        <v>0</v>
      </c>
      <c r="JH194" s="108">
        <f>IFERROR(IF(EXACT(VLOOKUP(IX194,OFERTA_0,4,FALSE),JA194),1,0),0)</f>
        <v>0</v>
      </c>
      <c r="JI194" s="108">
        <f t="shared" ref="JI194:JJ198" si="2237">IFERROR(IF(JB194&lt;=0,0,1),0)</f>
        <v>0</v>
      </c>
      <c r="JJ194" s="108">
        <f t="shared" si="2237"/>
        <v>0</v>
      </c>
      <c r="JK194" s="108">
        <f t="shared" ref="JK194:JK198" si="2238">PRODUCT(JE194:JJ194)</f>
        <v>0</v>
      </c>
      <c r="JL194" s="109">
        <f t="shared" ref="JL194:JL198" si="2239">ROUND(JC194,0)</f>
        <v>0</v>
      </c>
      <c r="JM194" s="110">
        <f t="shared" ref="JM194:JM198" si="2240">JC194-JL194</f>
        <v>0</v>
      </c>
    </row>
    <row r="195" spans="2:273" hidden="1" x14ac:dyDescent="0.25">
      <c r="B195" s="358"/>
      <c r="C195" s="358"/>
      <c r="D195" s="359"/>
      <c r="E195" s="339"/>
      <c r="F195" s="439"/>
      <c r="G195" s="361"/>
      <c r="H195" s="361"/>
      <c r="I195" s="361"/>
      <c r="J195" s="362"/>
      <c r="K195" s="338"/>
      <c r="N195" s="358"/>
      <c r="O195" s="358"/>
      <c r="P195" s="359"/>
      <c r="Q195" s="339"/>
      <c r="R195" s="439"/>
      <c r="S195" s="361"/>
      <c r="T195" s="361"/>
      <c r="U195" s="361"/>
      <c r="V195" s="362"/>
      <c r="W195" s="338"/>
      <c r="X195" s="335">
        <f t="shared" si="2176"/>
        <v>0</v>
      </c>
      <c r="Y195" s="335"/>
      <c r="Z195" s="335"/>
      <c r="AA195" s="108">
        <f>IFERROR(IF(EXACT(VLOOKUP(O195,OFERTA_0,2,FALSE),P195),1,0),0)</f>
        <v>0</v>
      </c>
      <c r="AB195" s="108"/>
      <c r="AC195" s="108">
        <f>IFERROR(IF(EXACT(VLOOKUP(O195,OFERTA_0,3,FALSE),Q195),1,0),0)</f>
        <v>0</v>
      </c>
      <c r="AD195" s="108">
        <f>IFERROR(IF(EXACT(VLOOKUP(O195,OFERTA_0,4,FALSE),R195),1,0),0)</f>
        <v>0</v>
      </c>
      <c r="AE195" s="108">
        <f>IFERROR(IF(S195&lt;=0,0,1),0)</f>
        <v>0</v>
      </c>
      <c r="AF195" s="108">
        <f t="shared" si="2177"/>
        <v>0</v>
      </c>
      <c r="AG195" s="108">
        <f t="shared" si="2178"/>
        <v>0</v>
      </c>
      <c r="AH195" s="109">
        <f t="shared" si="2179"/>
        <v>0</v>
      </c>
      <c r="AI195" s="110">
        <f t="shared" si="2180"/>
        <v>0</v>
      </c>
      <c r="AL195" s="358"/>
      <c r="AM195" s="358"/>
      <c r="AN195" s="359"/>
      <c r="AO195" s="339"/>
      <c r="AP195" s="439"/>
      <c r="AQ195" s="361"/>
      <c r="AR195" s="361"/>
      <c r="AS195" s="361"/>
      <c r="AT195" s="362"/>
      <c r="AU195" s="338"/>
      <c r="AV195" s="335">
        <f t="shared" si="2181"/>
        <v>0</v>
      </c>
      <c r="AW195" s="335"/>
      <c r="AX195" s="335"/>
      <c r="AY195" s="335"/>
      <c r="AZ195" s="108">
        <f>IFERROR(IF(EXACT(VLOOKUP(AM195,OFERTA_0,2,FALSE),AN195),1,0),0)</f>
        <v>0</v>
      </c>
      <c r="BA195" s="108">
        <f>IFERROR(IF(EXACT(VLOOKUP(AM195,OFERTA_0,3,FALSE),AO195),1,0),0)</f>
        <v>0</v>
      </c>
      <c r="BB195" s="108">
        <f>IFERROR(IF(EXACT(VLOOKUP(AM195,OFERTA_0,4,FALSE),AP195),1,0),0)</f>
        <v>0</v>
      </c>
      <c r="BC195" s="108">
        <f>IFERROR(IF(AQ195&lt;=0,0,1),0)</f>
        <v>0</v>
      </c>
      <c r="BD195" s="108">
        <f t="shared" si="2182"/>
        <v>0</v>
      </c>
      <c r="BE195" s="108">
        <f t="shared" si="2183"/>
        <v>0</v>
      </c>
      <c r="BF195" s="109">
        <f t="shared" si="2184"/>
        <v>0</v>
      </c>
      <c r="BG195" s="110">
        <f t="shared" si="2185"/>
        <v>0</v>
      </c>
      <c r="BJ195" s="358"/>
      <c r="BK195" s="358"/>
      <c r="BL195" s="359"/>
      <c r="BM195" s="339"/>
      <c r="BN195" s="439"/>
      <c r="BO195" s="368"/>
      <c r="BP195" s="368"/>
      <c r="BQ195" s="368"/>
      <c r="BR195" s="369"/>
      <c r="BS195" s="338"/>
      <c r="BT195" s="335">
        <f t="shared" si="2186"/>
        <v>0</v>
      </c>
      <c r="BU195" s="335"/>
      <c r="BV195" s="335"/>
      <c r="BW195" s="335"/>
      <c r="BX195" s="108">
        <f>IFERROR(IF(EXACT(VLOOKUP(BK195,OFERTA_0,2,FALSE),BL195),1,0),0)</f>
        <v>0</v>
      </c>
      <c r="BY195" s="108">
        <f>IFERROR(IF(EXACT(VLOOKUP(BK195,OFERTA_0,3,FALSE),BM195),1,0),0)</f>
        <v>0</v>
      </c>
      <c r="BZ195" s="108">
        <f>IFERROR(IF(EXACT(VLOOKUP(BK195,OFERTA_0,4,FALSE),BN195),1,0),0)</f>
        <v>0</v>
      </c>
      <c r="CA195" s="108">
        <f>IFERROR(IF(BO195&lt;=0,0,1),0)</f>
        <v>0</v>
      </c>
      <c r="CB195" s="108">
        <f t="shared" si="2187"/>
        <v>0</v>
      </c>
      <c r="CC195" s="108">
        <f t="shared" si="2188"/>
        <v>0</v>
      </c>
      <c r="CD195" s="109">
        <f t="shared" si="2189"/>
        <v>0</v>
      </c>
      <c r="CE195" s="110">
        <f t="shared" si="2190"/>
        <v>0</v>
      </c>
      <c r="CH195" s="358"/>
      <c r="CI195" s="358"/>
      <c r="CJ195" s="359"/>
      <c r="CK195" s="339"/>
      <c r="CL195" s="360"/>
      <c r="CM195" s="361"/>
      <c r="CN195" s="362"/>
      <c r="CO195" s="338"/>
      <c r="CP195" s="335">
        <f t="shared" si="2191"/>
        <v>0</v>
      </c>
      <c r="CQ195" s="108">
        <f>IFERROR(IF(EXACT(VLOOKUP(CI195,OFERTA_0,2,FALSE),CJ195),1,0),0)</f>
        <v>0</v>
      </c>
      <c r="CR195" s="108">
        <f>IFERROR(IF(EXACT(VLOOKUP(CI195,OFERTA_0,3,FALSE),CK195),1,0),0)</f>
        <v>0</v>
      </c>
      <c r="CS195" s="108">
        <f>IFERROR(IF(EXACT(VLOOKUP(CI195,OFERTA_0,4,FALSE),CL195),1,0),0)</f>
        <v>0</v>
      </c>
      <c r="CT195" s="108">
        <f t="shared" si="2192"/>
        <v>0</v>
      </c>
      <c r="CU195" s="108">
        <f t="shared" si="2192"/>
        <v>0</v>
      </c>
      <c r="CV195" s="108">
        <f t="shared" si="2193"/>
        <v>0</v>
      </c>
      <c r="CW195" s="109">
        <f t="shared" si="2194"/>
        <v>0</v>
      </c>
      <c r="CX195" s="110">
        <f t="shared" si="2195"/>
        <v>0</v>
      </c>
      <c r="DA195" s="358"/>
      <c r="DB195" s="358"/>
      <c r="DC195" s="359"/>
      <c r="DD195" s="339"/>
      <c r="DE195" s="360"/>
      <c r="DF195" s="361"/>
      <c r="DG195" s="362"/>
      <c r="DH195" s="338"/>
      <c r="DI195" s="335">
        <f t="shared" si="2196"/>
        <v>0</v>
      </c>
      <c r="DJ195" s="108">
        <f>IFERROR(IF(EXACT(VLOOKUP(DB195,OFERTA_0,2,FALSE),DC195),1,0),0)</f>
        <v>0</v>
      </c>
      <c r="DK195" s="108">
        <f>IFERROR(IF(EXACT(VLOOKUP(DB195,OFERTA_0,3,FALSE),DD195),1,0),0)</f>
        <v>0</v>
      </c>
      <c r="DL195" s="108">
        <f>IFERROR(IF(EXACT(VLOOKUP(DB195,OFERTA_0,4,FALSE),DE195),1,0),0)</f>
        <v>0</v>
      </c>
      <c r="DM195" s="108">
        <f t="shared" si="2197"/>
        <v>0</v>
      </c>
      <c r="DN195" s="108">
        <f t="shared" si="2197"/>
        <v>0</v>
      </c>
      <c r="DO195" s="108">
        <f t="shared" si="2198"/>
        <v>0</v>
      </c>
      <c r="DP195" s="109">
        <f t="shared" si="2199"/>
        <v>0</v>
      </c>
      <c r="DQ195" s="110">
        <f t="shared" si="2200"/>
        <v>0</v>
      </c>
      <c r="DT195" s="358"/>
      <c r="DU195" s="358"/>
      <c r="DV195" s="359"/>
      <c r="DW195" s="339"/>
      <c r="DX195" s="360"/>
      <c r="DY195" s="361"/>
      <c r="DZ195" s="362"/>
      <c r="EA195" s="338"/>
      <c r="EB195" s="335">
        <f t="shared" si="2201"/>
        <v>0</v>
      </c>
      <c r="EC195" s="108">
        <f>IFERROR(IF(EXACT(VLOOKUP(DU195,OFERTA_0,2,FALSE),DV195),1,0),0)</f>
        <v>0</v>
      </c>
      <c r="ED195" s="108">
        <f>IFERROR(IF(EXACT(VLOOKUP(DU195,OFERTA_0,3,FALSE),DW195),1,0),0)</f>
        <v>0</v>
      </c>
      <c r="EE195" s="108">
        <f>IFERROR(IF(EXACT(VLOOKUP(DU195,OFERTA_0,4,FALSE),DX195),1,0),0)</f>
        <v>0</v>
      </c>
      <c r="EF195" s="108">
        <f t="shared" si="2202"/>
        <v>0</v>
      </c>
      <c r="EG195" s="108">
        <f t="shared" si="2202"/>
        <v>0</v>
      </c>
      <c r="EH195" s="108">
        <f t="shared" si="2203"/>
        <v>0</v>
      </c>
      <c r="EI195" s="109">
        <f t="shared" si="2204"/>
        <v>0</v>
      </c>
      <c r="EJ195" s="110">
        <f t="shared" si="2205"/>
        <v>0</v>
      </c>
      <c r="EM195" s="358"/>
      <c r="EN195" s="358"/>
      <c r="EO195" s="359"/>
      <c r="EP195" s="339"/>
      <c r="EQ195" s="360"/>
      <c r="ER195" s="361"/>
      <c r="ES195" s="362"/>
      <c r="ET195" s="338"/>
      <c r="EU195" s="335">
        <f t="shared" si="2206"/>
        <v>0</v>
      </c>
      <c r="EV195" s="108">
        <f>IFERROR(IF(EXACT(VLOOKUP(EN195,OFERTA_0,2,FALSE),EO195),1,0),0)</f>
        <v>0</v>
      </c>
      <c r="EW195" s="108">
        <f>IFERROR(IF(EXACT(VLOOKUP(EN195,OFERTA_0,3,FALSE),EP195),1,0),0)</f>
        <v>0</v>
      </c>
      <c r="EX195" s="108">
        <f>IFERROR(IF(EXACT(VLOOKUP(EN195,OFERTA_0,4,FALSE),EQ195),1,0),0)</f>
        <v>0</v>
      </c>
      <c r="EY195" s="108">
        <f t="shared" si="2207"/>
        <v>0</v>
      </c>
      <c r="EZ195" s="108">
        <f t="shared" si="2207"/>
        <v>0</v>
      </c>
      <c r="FA195" s="108">
        <f t="shared" si="2208"/>
        <v>0</v>
      </c>
      <c r="FB195" s="109">
        <f t="shared" si="2209"/>
        <v>0</v>
      </c>
      <c r="FC195" s="110">
        <f t="shared" si="2210"/>
        <v>0</v>
      </c>
      <c r="FF195" s="358"/>
      <c r="FG195" s="358"/>
      <c r="FH195" s="359"/>
      <c r="FI195" s="339"/>
      <c r="FJ195" s="360"/>
      <c r="FK195" s="361"/>
      <c r="FL195" s="362"/>
      <c r="FM195" s="338"/>
      <c r="FN195" s="335">
        <f t="shared" si="2211"/>
        <v>0</v>
      </c>
      <c r="FO195" s="108">
        <f>IFERROR(IF(EXACT(VLOOKUP(FG195,OFERTA_0,2,FALSE),FH195),1,0),0)</f>
        <v>0</v>
      </c>
      <c r="FP195" s="108">
        <f>IFERROR(IF(EXACT(VLOOKUP(FG195,OFERTA_0,3,FALSE),FI195),1,0),0)</f>
        <v>0</v>
      </c>
      <c r="FQ195" s="108">
        <f>IFERROR(IF(EXACT(VLOOKUP(FG195,OFERTA_0,4,FALSE),FJ195),1,0),0)</f>
        <v>0</v>
      </c>
      <c r="FR195" s="108">
        <f t="shared" si="2212"/>
        <v>0</v>
      </c>
      <c r="FS195" s="108">
        <f t="shared" si="2212"/>
        <v>0</v>
      </c>
      <c r="FT195" s="108">
        <f t="shared" si="2213"/>
        <v>0</v>
      </c>
      <c r="FU195" s="109">
        <f t="shared" si="2214"/>
        <v>0</v>
      </c>
      <c r="FV195" s="110">
        <f t="shared" si="2215"/>
        <v>0</v>
      </c>
      <c r="FY195" s="358"/>
      <c r="FZ195" s="358"/>
      <c r="GA195" s="359"/>
      <c r="GB195" s="339"/>
      <c r="GC195" s="360"/>
      <c r="GD195" s="361"/>
      <c r="GE195" s="362"/>
      <c r="GF195" s="338"/>
      <c r="GG195" s="335">
        <f t="shared" si="2216"/>
        <v>0</v>
      </c>
      <c r="GH195" s="108">
        <f>IFERROR(IF(EXACT(VLOOKUP(FZ195,OFERTA_0,2,FALSE),GA195),1,0),0)</f>
        <v>0</v>
      </c>
      <c r="GI195" s="108">
        <f>IFERROR(IF(EXACT(VLOOKUP(FZ195,OFERTA_0,3,FALSE),GB195),1,0),0)</f>
        <v>0</v>
      </c>
      <c r="GJ195" s="108">
        <f>IFERROR(IF(EXACT(VLOOKUP(FZ195,OFERTA_0,4,FALSE),GC195),1,0),0)</f>
        <v>0</v>
      </c>
      <c r="GK195" s="108">
        <f t="shared" si="2217"/>
        <v>0</v>
      </c>
      <c r="GL195" s="108">
        <f t="shared" si="2217"/>
        <v>0</v>
      </c>
      <c r="GM195" s="108">
        <f t="shared" si="2218"/>
        <v>0</v>
      </c>
      <c r="GN195" s="109">
        <f t="shared" si="2219"/>
        <v>0</v>
      </c>
      <c r="GO195" s="110">
        <f t="shared" si="2220"/>
        <v>0</v>
      </c>
      <c r="GR195" s="358"/>
      <c r="GS195" s="358"/>
      <c r="GT195" s="359"/>
      <c r="GU195" s="339"/>
      <c r="GV195" s="360"/>
      <c r="GW195" s="361"/>
      <c r="GX195" s="362"/>
      <c r="GY195" s="338"/>
      <c r="GZ195" s="335">
        <f t="shared" si="2221"/>
        <v>0</v>
      </c>
      <c r="HA195" s="108">
        <f>IFERROR(IF(EXACT(VLOOKUP(GS195,OFERTA_0,2,FALSE),GT195),1,0),0)</f>
        <v>0</v>
      </c>
      <c r="HB195" s="108">
        <f>IFERROR(IF(EXACT(VLOOKUP(GS195,OFERTA_0,3,FALSE),GU195),1,0),0)</f>
        <v>0</v>
      </c>
      <c r="HC195" s="108">
        <f>IFERROR(IF(EXACT(VLOOKUP(GS195,OFERTA_0,4,FALSE),GV195),1,0),0)</f>
        <v>0</v>
      </c>
      <c r="HD195" s="108">
        <f t="shared" si="2222"/>
        <v>0</v>
      </c>
      <c r="HE195" s="108">
        <f t="shared" si="2222"/>
        <v>0</v>
      </c>
      <c r="HF195" s="108">
        <f t="shared" si="2223"/>
        <v>0</v>
      </c>
      <c r="HG195" s="109">
        <f t="shared" si="2224"/>
        <v>0</v>
      </c>
      <c r="HH195" s="110">
        <f t="shared" si="2225"/>
        <v>0</v>
      </c>
      <c r="HK195" s="358"/>
      <c r="HL195" s="358"/>
      <c r="HM195" s="359"/>
      <c r="HN195" s="339"/>
      <c r="HO195" s="360"/>
      <c r="HP195" s="361"/>
      <c r="HQ195" s="362"/>
      <c r="HR195" s="338"/>
      <c r="HS195" s="335">
        <f t="shared" si="2226"/>
        <v>0</v>
      </c>
      <c r="HT195" s="108">
        <f>IFERROR(IF(EXACT(VLOOKUP(HL195,OFERTA_0,2,FALSE),HM195),1,0),0)</f>
        <v>0</v>
      </c>
      <c r="HU195" s="108">
        <f>IFERROR(IF(EXACT(VLOOKUP(HL195,OFERTA_0,3,FALSE),HN195),1,0),0)</f>
        <v>0</v>
      </c>
      <c r="HV195" s="108">
        <f>IFERROR(IF(EXACT(VLOOKUP(HL195,OFERTA_0,4,FALSE),HO195),1,0),0)</f>
        <v>0</v>
      </c>
      <c r="HW195" s="108">
        <f t="shared" si="2227"/>
        <v>0</v>
      </c>
      <c r="HX195" s="108">
        <f t="shared" si="2227"/>
        <v>0</v>
      </c>
      <c r="HY195" s="108">
        <f t="shared" si="2228"/>
        <v>0</v>
      </c>
      <c r="HZ195" s="109">
        <f t="shared" si="2229"/>
        <v>0</v>
      </c>
      <c r="IA195" s="110">
        <f t="shared" si="2230"/>
        <v>0</v>
      </c>
      <c r="ID195" s="358"/>
      <c r="IE195" s="358"/>
      <c r="IF195" s="359"/>
      <c r="IG195" s="339"/>
      <c r="IH195" s="360"/>
      <c r="II195" s="361"/>
      <c r="IJ195" s="362"/>
      <c r="IK195" s="338"/>
      <c r="IL195" s="335">
        <f t="shared" si="2231"/>
        <v>0</v>
      </c>
      <c r="IM195" s="108">
        <f>IFERROR(IF(EXACT(VLOOKUP(IE195,OFERTA_0,2,FALSE),IF195),1,0),0)</f>
        <v>0</v>
      </c>
      <c r="IN195" s="108">
        <f>IFERROR(IF(EXACT(VLOOKUP(IE195,OFERTA_0,3,FALSE),IG195),1,0),0)</f>
        <v>0</v>
      </c>
      <c r="IO195" s="108">
        <f>IFERROR(IF(EXACT(VLOOKUP(IE195,OFERTA_0,4,FALSE),IH195),1,0),0)</f>
        <v>0</v>
      </c>
      <c r="IP195" s="108">
        <f t="shared" si="2232"/>
        <v>0</v>
      </c>
      <c r="IQ195" s="108">
        <f t="shared" si="2232"/>
        <v>0</v>
      </c>
      <c r="IR195" s="108">
        <f t="shared" si="2233"/>
        <v>0</v>
      </c>
      <c r="IS195" s="109">
        <f t="shared" si="2234"/>
        <v>0</v>
      </c>
      <c r="IT195" s="110">
        <f t="shared" si="2235"/>
        <v>0</v>
      </c>
      <c r="IV195" s="358"/>
      <c r="IW195" s="358"/>
      <c r="IX195" s="359"/>
      <c r="IY195" s="339"/>
      <c r="IZ195" s="360"/>
      <c r="JA195" s="361"/>
      <c r="JB195" s="362"/>
      <c r="JC195" s="338"/>
      <c r="JD195" s="338"/>
      <c r="JE195" s="335">
        <f t="shared" si="2236"/>
        <v>0</v>
      </c>
      <c r="JF195" s="108">
        <f>IFERROR(IF(EXACT(VLOOKUP(IX195,OFERTA_0,2,FALSE),IY195),1,0),0)</f>
        <v>0</v>
      </c>
      <c r="JG195" s="108">
        <f>IFERROR(IF(EXACT(VLOOKUP(IX195,OFERTA_0,3,FALSE),IZ195),1,0),0)</f>
        <v>0</v>
      </c>
      <c r="JH195" s="108">
        <f>IFERROR(IF(EXACT(VLOOKUP(IX195,OFERTA_0,4,FALSE),JA195),1,0),0)</f>
        <v>0</v>
      </c>
      <c r="JI195" s="108">
        <f t="shared" si="2237"/>
        <v>0</v>
      </c>
      <c r="JJ195" s="108">
        <f t="shared" si="2237"/>
        <v>0</v>
      </c>
      <c r="JK195" s="108">
        <f t="shared" si="2238"/>
        <v>0</v>
      </c>
      <c r="JL195" s="109">
        <f t="shared" si="2239"/>
        <v>0</v>
      </c>
      <c r="JM195" s="110">
        <f t="shared" si="2240"/>
        <v>0</v>
      </c>
    </row>
    <row r="196" spans="2:273" hidden="1" x14ac:dyDescent="0.25">
      <c r="B196" s="358"/>
      <c r="C196" s="358"/>
      <c r="D196" s="359"/>
      <c r="E196" s="339"/>
      <c r="F196" s="439"/>
      <c r="G196" s="361"/>
      <c r="H196" s="361"/>
      <c r="I196" s="361"/>
      <c r="J196" s="362"/>
      <c r="K196" s="338"/>
      <c r="N196" s="358"/>
      <c r="O196" s="358"/>
      <c r="P196" s="359"/>
      <c r="Q196" s="339"/>
      <c r="R196" s="439"/>
      <c r="S196" s="361"/>
      <c r="T196" s="361"/>
      <c r="U196" s="361"/>
      <c r="V196" s="362"/>
      <c r="W196" s="338"/>
      <c r="X196" s="335">
        <f t="shared" si="2176"/>
        <v>0</v>
      </c>
      <c r="Y196" s="335"/>
      <c r="Z196" s="335"/>
      <c r="AA196" s="108">
        <f>IFERROR(IF(EXACT(VLOOKUP(O196,OFERTA_0,2,FALSE),P196),1,0),0)</f>
        <v>0</v>
      </c>
      <c r="AB196" s="108"/>
      <c r="AC196" s="108">
        <f>IFERROR(IF(EXACT(VLOOKUP(O196,OFERTA_0,3,FALSE),Q196),1,0),0)</f>
        <v>0</v>
      </c>
      <c r="AD196" s="108">
        <f>IFERROR(IF(EXACT(VLOOKUP(O196,OFERTA_0,4,FALSE),R196),1,0),0)</f>
        <v>0</v>
      </c>
      <c r="AE196" s="108">
        <f>IFERROR(IF(S196&lt;=0,0,1),0)</f>
        <v>0</v>
      </c>
      <c r="AF196" s="108">
        <f t="shared" si="2177"/>
        <v>0</v>
      </c>
      <c r="AG196" s="108">
        <f t="shared" si="2178"/>
        <v>0</v>
      </c>
      <c r="AH196" s="109">
        <f t="shared" si="2179"/>
        <v>0</v>
      </c>
      <c r="AI196" s="110">
        <f t="shared" si="2180"/>
        <v>0</v>
      </c>
      <c r="AL196" s="358"/>
      <c r="AM196" s="358"/>
      <c r="AN196" s="359"/>
      <c r="AO196" s="339"/>
      <c r="AP196" s="439"/>
      <c r="AQ196" s="361"/>
      <c r="AR196" s="361"/>
      <c r="AS196" s="361"/>
      <c r="AT196" s="362"/>
      <c r="AU196" s="338"/>
      <c r="AV196" s="335">
        <f t="shared" si="2181"/>
        <v>0</v>
      </c>
      <c r="AW196" s="335"/>
      <c r="AX196" s="335"/>
      <c r="AY196" s="335"/>
      <c r="AZ196" s="108">
        <f>IFERROR(IF(EXACT(VLOOKUP(AM196,OFERTA_0,2,FALSE),AN196),1,0),0)</f>
        <v>0</v>
      </c>
      <c r="BA196" s="108">
        <f>IFERROR(IF(EXACT(VLOOKUP(AM196,OFERTA_0,3,FALSE),AO196),1,0),0)</f>
        <v>0</v>
      </c>
      <c r="BB196" s="108">
        <f>IFERROR(IF(EXACT(VLOOKUP(AM196,OFERTA_0,4,FALSE),AP196),1,0),0)</f>
        <v>0</v>
      </c>
      <c r="BC196" s="108">
        <f>IFERROR(IF(AQ196&lt;=0,0,1),0)</f>
        <v>0</v>
      </c>
      <c r="BD196" s="108">
        <f t="shared" si="2182"/>
        <v>0</v>
      </c>
      <c r="BE196" s="108">
        <f t="shared" si="2183"/>
        <v>0</v>
      </c>
      <c r="BF196" s="109">
        <f t="shared" si="2184"/>
        <v>0</v>
      </c>
      <c r="BG196" s="110">
        <f t="shared" si="2185"/>
        <v>0</v>
      </c>
      <c r="BJ196" s="358"/>
      <c r="BK196" s="358"/>
      <c r="BL196" s="359"/>
      <c r="BM196" s="339"/>
      <c r="BN196" s="439"/>
      <c r="BO196" s="368"/>
      <c r="BP196" s="368"/>
      <c r="BQ196" s="368"/>
      <c r="BR196" s="369"/>
      <c r="BS196" s="338"/>
      <c r="BT196" s="335">
        <f t="shared" si="2186"/>
        <v>0</v>
      </c>
      <c r="BU196" s="335"/>
      <c r="BV196" s="335"/>
      <c r="BW196" s="335"/>
      <c r="BX196" s="108">
        <f>IFERROR(IF(EXACT(VLOOKUP(BK196,OFERTA_0,2,FALSE),BL196),1,0),0)</f>
        <v>0</v>
      </c>
      <c r="BY196" s="108">
        <f>IFERROR(IF(EXACT(VLOOKUP(BK196,OFERTA_0,3,FALSE),BM196),1,0),0)</f>
        <v>0</v>
      </c>
      <c r="BZ196" s="108">
        <f>IFERROR(IF(EXACT(VLOOKUP(BK196,OFERTA_0,4,FALSE),BN196),1,0),0)</f>
        <v>0</v>
      </c>
      <c r="CA196" s="108">
        <f>IFERROR(IF(BO196&lt;=0,0,1),0)</f>
        <v>0</v>
      </c>
      <c r="CB196" s="108">
        <f t="shared" si="2187"/>
        <v>0</v>
      </c>
      <c r="CC196" s="108">
        <f t="shared" si="2188"/>
        <v>0</v>
      </c>
      <c r="CD196" s="109">
        <f t="shared" si="2189"/>
        <v>0</v>
      </c>
      <c r="CE196" s="110">
        <f t="shared" si="2190"/>
        <v>0</v>
      </c>
      <c r="CH196" s="358"/>
      <c r="CI196" s="358"/>
      <c r="CJ196" s="359"/>
      <c r="CK196" s="339"/>
      <c r="CL196" s="360"/>
      <c r="CM196" s="361"/>
      <c r="CN196" s="362"/>
      <c r="CO196" s="338"/>
      <c r="CP196" s="335">
        <f t="shared" si="2191"/>
        <v>0</v>
      </c>
      <c r="CQ196" s="108">
        <f>IFERROR(IF(EXACT(VLOOKUP(CI196,OFERTA_0,2,FALSE),CJ196),1,0),0)</f>
        <v>0</v>
      </c>
      <c r="CR196" s="108">
        <f>IFERROR(IF(EXACT(VLOOKUP(CI196,OFERTA_0,3,FALSE),CK196),1,0),0)</f>
        <v>0</v>
      </c>
      <c r="CS196" s="108">
        <f>IFERROR(IF(EXACT(VLOOKUP(CI196,OFERTA_0,4,FALSE),CL196),1,0),0)</f>
        <v>0</v>
      </c>
      <c r="CT196" s="108">
        <f t="shared" si="2192"/>
        <v>0</v>
      </c>
      <c r="CU196" s="108">
        <f t="shared" si="2192"/>
        <v>0</v>
      </c>
      <c r="CV196" s="108">
        <f t="shared" si="2193"/>
        <v>0</v>
      </c>
      <c r="CW196" s="109">
        <f t="shared" si="2194"/>
        <v>0</v>
      </c>
      <c r="CX196" s="110">
        <f t="shared" si="2195"/>
        <v>0</v>
      </c>
      <c r="DA196" s="358"/>
      <c r="DB196" s="358"/>
      <c r="DC196" s="359"/>
      <c r="DD196" s="339"/>
      <c r="DE196" s="360"/>
      <c r="DF196" s="361"/>
      <c r="DG196" s="362"/>
      <c r="DH196" s="338"/>
      <c r="DI196" s="335">
        <f t="shared" si="2196"/>
        <v>0</v>
      </c>
      <c r="DJ196" s="108">
        <f>IFERROR(IF(EXACT(VLOOKUP(DB196,OFERTA_0,2,FALSE),DC196),1,0),0)</f>
        <v>0</v>
      </c>
      <c r="DK196" s="108">
        <f>IFERROR(IF(EXACT(VLOOKUP(DB196,OFERTA_0,3,FALSE),DD196),1,0),0)</f>
        <v>0</v>
      </c>
      <c r="DL196" s="108">
        <f>IFERROR(IF(EXACT(VLOOKUP(DB196,OFERTA_0,4,FALSE),DE196),1,0),0)</f>
        <v>0</v>
      </c>
      <c r="DM196" s="108">
        <f t="shared" si="2197"/>
        <v>0</v>
      </c>
      <c r="DN196" s="108">
        <f t="shared" si="2197"/>
        <v>0</v>
      </c>
      <c r="DO196" s="108">
        <f t="shared" si="2198"/>
        <v>0</v>
      </c>
      <c r="DP196" s="109">
        <f t="shared" si="2199"/>
        <v>0</v>
      </c>
      <c r="DQ196" s="110">
        <f t="shared" si="2200"/>
        <v>0</v>
      </c>
      <c r="DT196" s="358"/>
      <c r="DU196" s="358"/>
      <c r="DV196" s="359"/>
      <c r="DW196" s="339"/>
      <c r="DX196" s="360"/>
      <c r="DY196" s="361"/>
      <c r="DZ196" s="362"/>
      <c r="EA196" s="338"/>
      <c r="EB196" s="335">
        <f t="shared" si="2201"/>
        <v>0</v>
      </c>
      <c r="EC196" s="108">
        <f>IFERROR(IF(EXACT(VLOOKUP(DU196,OFERTA_0,2,FALSE),DV196),1,0),0)</f>
        <v>0</v>
      </c>
      <c r="ED196" s="108">
        <f>IFERROR(IF(EXACT(VLOOKUP(DU196,OFERTA_0,3,FALSE),DW196),1,0),0)</f>
        <v>0</v>
      </c>
      <c r="EE196" s="108">
        <f>IFERROR(IF(EXACT(VLOOKUP(DU196,OFERTA_0,4,FALSE),DX196),1,0),0)</f>
        <v>0</v>
      </c>
      <c r="EF196" s="108">
        <f t="shared" si="2202"/>
        <v>0</v>
      </c>
      <c r="EG196" s="108">
        <f t="shared" si="2202"/>
        <v>0</v>
      </c>
      <c r="EH196" s="108">
        <f t="shared" si="2203"/>
        <v>0</v>
      </c>
      <c r="EI196" s="109">
        <f t="shared" si="2204"/>
        <v>0</v>
      </c>
      <c r="EJ196" s="110">
        <f t="shared" si="2205"/>
        <v>0</v>
      </c>
      <c r="EM196" s="358"/>
      <c r="EN196" s="358"/>
      <c r="EO196" s="359"/>
      <c r="EP196" s="339"/>
      <c r="EQ196" s="360"/>
      <c r="ER196" s="361"/>
      <c r="ES196" s="362"/>
      <c r="ET196" s="338"/>
      <c r="EU196" s="335">
        <f t="shared" si="2206"/>
        <v>0</v>
      </c>
      <c r="EV196" s="108">
        <f>IFERROR(IF(EXACT(VLOOKUP(EN196,OFERTA_0,2,FALSE),EO196),1,0),0)</f>
        <v>0</v>
      </c>
      <c r="EW196" s="108">
        <f>IFERROR(IF(EXACT(VLOOKUP(EN196,OFERTA_0,3,FALSE),EP196),1,0),0)</f>
        <v>0</v>
      </c>
      <c r="EX196" s="108">
        <f>IFERROR(IF(EXACT(VLOOKUP(EN196,OFERTA_0,4,FALSE),EQ196),1,0),0)</f>
        <v>0</v>
      </c>
      <c r="EY196" s="108">
        <f t="shared" si="2207"/>
        <v>0</v>
      </c>
      <c r="EZ196" s="108">
        <f t="shared" si="2207"/>
        <v>0</v>
      </c>
      <c r="FA196" s="108">
        <f t="shared" si="2208"/>
        <v>0</v>
      </c>
      <c r="FB196" s="109">
        <f t="shared" si="2209"/>
        <v>0</v>
      </c>
      <c r="FC196" s="110">
        <f t="shared" si="2210"/>
        <v>0</v>
      </c>
      <c r="FF196" s="358"/>
      <c r="FG196" s="358"/>
      <c r="FH196" s="359"/>
      <c r="FI196" s="339"/>
      <c r="FJ196" s="360"/>
      <c r="FK196" s="361"/>
      <c r="FL196" s="362"/>
      <c r="FM196" s="338"/>
      <c r="FN196" s="335">
        <f t="shared" si="2211"/>
        <v>0</v>
      </c>
      <c r="FO196" s="108">
        <f>IFERROR(IF(EXACT(VLOOKUP(FG196,OFERTA_0,2,FALSE),FH196),1,0),0)</f>
        <v>0</v>
      </c>
      <c r="FP196" s="108">
        <f>IFERROR(IF(EXACT(VLOOKUP(FG196,OFERTA_0,3,FALSE),FI196),1,0),0)</f>
        <v>0</v>
      </c>
      <c r="FQ196" s="108">
        <f>IFERROR(IF(EXACT(VLOOKUP(FG196,OFERTA_0,4,FALSE),FJ196),1,0),0)</f>
        <v>0</v>
      </c>
      <c r="FR196" s="108">
        <f t="shared" si="2212"/>
        <v>0</v>
      </c>
      <c r="FS196" s="108">
        <f t="shared" si="2212"/>
        <v>0</v>
      </c>
      <c r="FT196" s="108">
        <f t="shared" si="2213"/>
        <v>0</v>
      </c>
      <c r="FU196" s="109">
        <f t="shared" si="2214"/>
        <v>0</v>
      </c>
      <c r="FV196" s="110">
        <f t="shared" si="2215"/>
        <v>0</v>
      </c>
      <c r="FY196" s="358"/>
      <c r="FZ196" s="358"/>
      <c r="GA196" s="359"/>
      <c r="GB196" s="339"/>
      <c r="GC196" s="360"/>
      <c r="GD196" s="361"/>
      <c r="GE196" s="362"/>
      <c r="GF196" s="338"/>
      <c r="GG196" s="335">
        <f t="shared" si="2216"/>
        <v>0</v>
      </c>
      <c r="GH196" s="108">
        <f>IFERROR(IF(EXACT(VLOOKUP(FZ196,OFERTA_0,2,FALSE),GA196),1,0),0)</f>
        <v>0</v>
      </c>
      <c r="GI196" s="108">
        <f>IFERROR(IF(EXACT(VLOOKUP(FZ196,OFERTA_0,3,FALSE),GB196),1,0),0)</f>
        <v>0</v>
      </c>
      <c r="GJ196" s="108">
        <f>IFERROR(IF(EXACT(VLOOKUP(FZ196,OFERTA_0,4,FALSE),GC196),1,0),0)</f>
        <v>0</v>
      </c>
      <c r="GK196" s="108">
        <f t="shared" si="2217"/>
        <v>0</v>
      </c>
      <c r="GL196" s="108">
        <f t="shared" si="2217"/>
        <v>0</v>
      </c>
      <c r="GM196" s="108">
        <f t="shared" si="2218"/>
        <v>0</v>
      </c>
      <c r="GN196" s="109">
        <f t="shared" si="2219"/>
        <v>0</v>
      </c>
      <c r="GO196" s="110">
        <f t="shared" si="2220"/>
        <v>0</v>
      </c>
      <c r="GR196" s="358"/>
      <c r="GS196" s="358"/>
      <c r="GT196" s="359"/>
      <c r="GU196" s="339"/>
      <c r="GV196" s="360"/>
      <c r="GW196" s="361"/>
      <c r="GX196" s="362"/>
      <c r="GY196" s="338"/>
      <c r="GZ196" s="335">
        <f t="shared" si="2221"/>
        <v>0</v>
      </c>
      <c r="HA196" s="108">
        <f>IFERROR(IF(EXACT(VLOOKUP(GS196,OFERTA_0,2,FALSE),GT196),1,0),0)</f>
        <v>0</v>
      </c>
      <c r="HB196" s="108">
        <f>IFERROR(IF(EXACT(VLOOKUP(GS196,OFERTA_0,3,FALSE),GU196),1,0),0)</f>
        <v>0</v>
      </c>
      <c r="HC196" s="108">
        <f>IFERROR(IF(EXACT(VLOOKUP(GS196,OFERTA_0,4,FALSE),GV196),1,0),0)</f>
        <v>0</v>
      </c>
      <c r="HD196" s="108">
        <f t="shared" si="2222"/>
        <v>0</v>
      </c>
      <c r="HE196" s="108">
        <f t="shared" si="2222"/>
        <v>0</v>
      </c>
      <c r="HF196" s="108">
        <f t="shared" si="2223"/>
        <v>0</v>
      </c>
      <c r="HG196" s="109">
        <f t="shared" si="2224"/>
        <v>0</v>
      </c>
      <c r="HH196" s="110">
        <f t="shared" si="2225"/>
        <v>0</v>
      </c>
      <c r="HK196" s="358"/>
      <c r="HL196" s="358"/>
      <c r="HM196" s="359"/>
      <c r="HN196" s="339"/>
      <c r="HO196" s="360"/>
      <c r="HP196" s="361"/>
      <c r="HQ196" s="362"/>
      <c r="HR196" s="338"/>
      <c r="HS196" s="335">
        <f t="shared" si="2226"/>
        <v>0</v>
      </c>
      <c r="HT196" s="108">
        <f>IFERROR(IF(EXACT(VLOOKUP(HL196,OFERTA_0,2,FALSE),HM196),1,0),0)</f>
        <v>0</v>
      </c>
      <c r="HU196" s="108">
        <f>IFERROR(IF(EXACT(VLOOKUP(HL196,OFERTA_0,3,FALSE),HN196),1,0),0)</f>
        <v>0</v>
      </c>
      <c r="HV196" s="108">
        <f>IFERROR(IF(EXACT(VLOOKUP(HL196,OFERTA_0,4,FALSE),HO196),1,0),0)</f>
        <v>0</v>
      </c>
      <c r="HW196" s="108">
        <f t="shared" si="2227"/>
        <v>0</v>
      </c>
      <c r="HX196" s="108">
        <f t="shared" si="2227"/>
        <v>0</v>
      </c>
      <c r="HY196" s="108">
        <f t="shared" si="2228"/>
        <v>0</v>
      </c>
      <c r="HZ196" s="109">
        <f t="shared" si="2229"/>
        <v>0</v>
      </c>
      <c r="IA196" s="110">
        <f t="shared" si="2230"/>
        <v>0</v>
      </c>
      <c r="ID196" s="358"/>
      <c r="IE196" s="358"/>
      <c r="IF196" s="359"/>
      <c r="IG196" s="339"/>
      <c r="IH196" s="360"/>
      <c r="II196" s="361"/>
      <c r="IJ196" s="362"/>
      <c r="IK196" s="338"/>
      <c r="IL196" s="335">
        <f t="shared" si="2231"/>
        <v>0</v>
      </c>
      <c r="IM196" s="108">
        <f>IFERROR(IF(EXACT(VLOOKUP(IE196,OFERTA_0,2,FALSE),IF196),1,0),0)</f>
        <v>0</v>
      </c>
      <c r="IN196" s="108">
        <f>IFERROR(IF(EXACT(VLOOKUP(IE196,OFERTA_0,3,FALSE),IG196),1,0),0)</f>
        <v>0</v>
      </c>
      <c r="IO196" s="108">
        <f>IFERROR(IF(EXACT(VLOOKUP(IE196,OFERTA_0,4,FALSE),IH196),1,0),0)</f>
        <v>0</v>
      </c>
      <c r="IP196" s="108">
        <f t="shared" si="2232"/>
        <v>0</v>
      </c>
      <c r="IQ196" s="108">
        <f t="shared" si="2232"/>
        <v>0</v>
      </c>
      <c r="IR196" s="108">
        <f t="shared" si="2233"/>
        <v>0</v>
      </c>
      <c r="IS196" s="109">
        <f t="shared" si="2234"/>
        <v>0</v>
      </c>
      <c r="IT196" s="110">
        <f t="shared" si="2235"/>
        <v>0</v>
      </c>
      <c r="IV196" s="358"/>
      <c r="IW196" s="358"/>
      <c r="IX196" s="359"/>
      <c r="IY196" s="339"/>
      <c r="IZ196" s="360"/>
      <c r="JA196" s="361"/>
      <c r="JB196" s="362"/>
      <c r="JC196" s="338"/>
      <c r="JD196" s="338"/>
      <c r="JE196" s="335">
        <f t="shared" si="2236"/>
        <v>0</v>
      </c>
      <c r="JF196" s="108">
        <f>IFERROR(IF(EXACT(VLOOKUP(IX196,OFERTA_0,2,FALSE),IY196),1,0),0)</f>
        <v>0</v>
      </c>
      <c r="JG196" s="108">
        <f>IFERROR(IF(EXACT(VLOOKUP(IX196,OFERTA_0,3,FALSE),IZ196),1,0),0)</f>
        <v>0</v>
      </c>
      <c r="JH196" s="108">
        <f>IFERROR(IF(EXACT(VLOOKUP(IX196,OFERTA_0,4,FALSE),JA196),1,0),0)</f>
        <v>0</v>
      </c>
      <c r="JI196" s="108">
        <f t="shared" si="2237"/>
        <v>0</v>
      </c>
      <c r="JJ196" s="108">
        <f t="shared" si="2237"/>
        <v>0</v>
      </c>
      <c r="JK196" s="108">
        <f t="shared" si="2238"/>
        <v>0</v>
      </c>
      <c r="JL196" s="109">
        <f t="shared" si="2239"/>
        <v>0</v>
      </c>
      <c r="JM196" s="110">
        <f t="shared" si="2240"/>
        <v>0</v>
      </c>
    </row>
    <row r="197" spans="2:273" hidden="1" x14ac:dyDescent="0.25">
      <c r="B197" s="358"/>
      <c r="C197" s="358"/>
      <c r="D197" s="359"/>
      <c r="E197" s="339"/>
      <c r="F197" s="439"/>
      <c r="G197" s="361"/>
      <c r="H197" s="361"/>
      <c r="I197" s="361"/>
      <c r="J197" s="362"/>
      <c r="K197" s="338"/>
      <c r="N197" s="358"/>
      <c r="O197" s="358"/>
      <c r="P197" s="359"/>
      <c r="Q197" s="339"/>
      <c r="R197" s="439"/>
      <c r="S197" s="361"/>
      <c r="T197" s="361"/>
      <c r="U197" s="361"/>
      <c r="V197" s="362"/>
      <c r="W197" s="338"/>
      <c r="X197" s="335">
        <f t="shared" si="2176"/>
        <v>0</v>
      </c>
      <c r="Y197" s="335"/>
      <c r="Z197" s="335"/>
      <c r="AA197" s="108">
        <f>IFERROR(IF(EXACT(VLOOKUP(O197,OFERTA_0,2,FALSE),P197),1,0),0)</f>
        <v>0</v>
      </c>
      <c r="AB197" s="108"/>
      <c r="AC197" s="108">
        <f>IFERROR(IF(EXACT(VLOOKUP(O197,OFERTA_0,3,FALSE),Q197),1,0),0)</f>
        <v>0</v>
      </c>
      <c r="AD197" s="108">
        <f>IFERROR(IF(EXACT(VLOOKUP(O197,OFERTA_0,4,FALSE),R197),1,0),0)</f>
        <v>0</v>
      </c>
      <c r="AE197" s="108">
        <f>IFERROR(IF(S197&lt;=0,0,1),0)</f>
        <v>0</v>
      </c>
      <c r="AF197" s="108">
        <f t="shared" si="2177"/>
        <v>0</v>
      </c>
      <c r="AG197" s="108">
        <f t="shared" si="2178"/>
        <v>0</v>
      </c>
      <c r="AH197" s="109">
        <f t="shared" si="2179"/>
        <v>0</v>
      </c>
      <c r="AI197" s="110">
        <f t="shared" si="2180"/>
        <v>0</v>
      </c>
      <c r="AL197" s="358"/>
      <c r="AM197" s="358"/>
      <c r="AN197" s="359"/>
      <c r="AO197" s="339"/>
      <c r="AP197" s="439"/>
      <c r="AQ197" s="361"/>
      <c r="AR197" s="361"/>
      <c r="AS197" s="361"/>
      <c r="AT197" s="362"/>
      <c r="AU197" s="338"/>
      <c r="AV197" s="335">
        <f t="shared" si="2181"/>
        <v>0</v>
      </c>
      <c r="AW197" s="335"/>
      <c r="AX197" s="335"/>
      <c r="AY197" s="335"/>
      <c r="AZ197" s="108">
        <f>IFERROR(IF(EXACT(VLOOKUP(AM197,OFERTA_0,2,FALSE),AN197),1,0),0)</f>
        <v>0</v>
      </c>
      <c r="BA197" s="108">
        <f>IFERROR(IF(EXACT(VLOOKUP(AM197,OFERTA_0,3,FALSE),AO197),1,0),0)</f>
        <v>0</v>
      </c>
      <c r="BB197" s="108">
        <f>IFERROR(IF(EXACT(VLOOKUP(AM197,OFERTA_0,4,FALSE),AP197),1,0),0)</f>
        <v>0</v>
      </c>
      <c r="BC197" s="108">
        <f>IFERROR(IF(AQ197&lt;=0,0,1),0)</f>
        <v>0</v>
      </c>
      <c r="BD197" s="108">
        <f t="shared" si="2182"/>
        <v>0</v>
      </c>
      <c r="BE197" s="108">
        <f t="shared" si="2183"/>
        <v>0</v>
      </c>
      <c r="BF197" s="109">
        <f t="shared" si="2184"/>
        <v>0</v>
      </c>
      <c r="BG197" s="110">
        <f t="shared" si="2185"/>
        <v>0</v>
      </c>
      <c r="BJ197" s="358"/>
      <c r="BK197" s="358"/>
      <c r="BL197" s="359"/>
      <c r="BM197" s="339"/>
      <c r="BN197" s="439"/>
      <c r="BO197" s="368"/>
      <c r="BP197" s="368"/>
      <c r="BQ197" s="368"/>
      <c r="BR197" s="369"/>
      <c r="BS197" s="338"/>
      <c r="BT197" s="335">
        <f t="shared" si="2186"/>
        <v>0</v>
      </c>
      <c r="BU197" s="335"/>
      <c r="BV197" s="335"/>
      <c r="BW197" s="335"/>
      <c r="BX197" s="108">
        <f>IFERROR(IF(EXACT(VLOOKUP(BK197,OFERTA_0,2,FALSE),BL197),1,0),0)</f>
        <v>0</v>
      </c>
      <c r="BY197" s="108">
        <f>IFERROR(IF(EXACT(VLOOKUP(BK197,OFERTA_0,3,FALSE),BM197),1,0),0)</f>
        <v>0</v>
      </c>
      <c r="BZ197" s="108">
        <f>IFERROR(IF(EXACT(VLOOKUP(BK197,OFERTA_0,4,FALSE),BN197),1,0),0)</f>
        <v>0</v>
      </c>
      <c r="CA197" s="108">
        <f>IFERROR(IF(BO197&lt;=0,0,1),0)</f>
        <v>0</v>
      </c>
      <c r="CB197" s="108">
        <f t="shared" si="2187"/>
        <v>0</v>
      </c>
      <c r="CC197" s="108">
        <f t="shared" si="2188"/>
        <v>0</v>
      </c>
      <c r="CD197" s="109">
        <f t="shared" si="2189"/>
        <v>0</v>
      </c>
      <c r="CE197" s="110">
        <f t="shared" si="2190"/>
        <v>0</v>
      </c>
      <c r="CH197" s="358"/>
      <c r="CI197" s="358"/>
      <c r="CJ197" s="359"/>
      <c r="CK197" s="339"/>
      <c r="CL197" s="360"/>
      <c r="CM197" s="361"/>
      <c r="CN197" s="362"/>
      <c r="CO197" s="338"/>
      <c r="CP197" s="335">
        <f t="shared" si="2191"/>
        <v>0</v>
      </c>
      <c r="CQ197" s="108">
        <f>IFERROR(IF(EXACT(VLOOKUP(CI197,OFERTA_0,2,FALSE),CJ197),1,0),0)</f>
        <v>0</v>
      </c>
      <c r="CR197" s="108">
        <f>IFERROR(IF(EXACT(VLOOKUP(CI197,OFERTA_0,3,FALSE),CK197),1,0),0)</f>
        <v>0</v>
      </c>
      <c r="CS197" s="108">
        <f>IFERROR(IF(EXACT(VLOOKUP(CI197,OFERTA_0,4,FALSE),CL197),1,0),0)</f>
        <v>0</v>
      </c>
      <c r="CT197" s="108">
        <f t="shared" si="2192"/>
        <v>0</v>
      </c>
      <c r="CU197" s="108">
        <f t="shared" si="2192"/>
        <v>0</v>
      </c>
      <c r="CV197" s="108">
        <f t="shared" si="2193"/>
        <v>0</v>
      </c>
      <c r="CW197" s="109">
        <f t="shared" si="2194"/>
        <v>0</v>
      </c>
      <c r="CX197" s="110">
        <f t="shared" si="2195"/>
        <v>0</v>
      </c>
      <c r="DA197" s="358"/>
      <c r="DB197" s="358"/>
      <c r="DC197" s="359"/>
      <c r="DD197" s="339"/>
      <c r="DE197" s="360"/>
      <c r="DF197" s="361"/>
      <c r="DG197" s="362"/>
      <c r="DH197" s="338"/>
      <c r="DI197" s="335">
        <f t="shared" si="2196"/>
        <v>0</v>
      </c>
      <c r="DJ197" s="108">
        <f>IFERROR(IF(EXACT(VLOOKUP(DB197,OFERTA_0,2,FALSE),DC197),1,0),0)</f>
        <v>0</v>
      </c>
      <c r="DK197" s="108">
        <f>IFERROR(IF(EXACT(VLOOKUP(DB197,OFERTA_0,3,FALSE),DD197),1,0),0)</f>
        <v>0</v>
      </c>
      <c r="DL197" s="108">
        <f>IFERROR(IF(EXACT(VLOOKUP(DB197,OFERTA_0,4,FALSE),DE197),1,0),0)</f>
        <v>0</v>
      </c>
      <c r="DM197" s="108">
        <f t="shared" si="2197"/>
        <v>0</v>
      </c>
      <c r="DN197" s="108">
        <f t="shared" si="2197"/>
        <v>0</v>
      </c>
      <c r="DO197" s="108">
        <f t="shared" si="2198"/>
        <v>0</v>
      </c>
      <c r="DP197" s="109">
        <f t="shared" si="2199"/>
        <v>0</v>
      </c>
      <c r="DQ197" s="110">
        <f t="shared" si="2200"/>
        <v>0</v>
      </c>
      <c r="DT197" s="358"/>
      <c r="DU197" s="358"/>
      <c r="DV197" s="359"/>
      <c r="DW197" s="339"/>
      <c r="DX197" s="360"/>
      <c r="DY197" s="361"/>
      <c r="DZ197" s="362"/>
      <c r="EA197" s="338"/>
      <c r="EB197" s="335">
        <f t="shared" si="2201"/>
        <v>0</v>
      </c>
      <c r="EC197" s="108">
        <f>IFERROR(IF(EXACT(VLOOKUP(DU197,OFERTA_0,2,FALSE),DV197),1,0),0)</f>
        <v>0</v>
      </c>
      <c r="ED197" s="108">
        <f>IFERROR(IF(EXACT(VLOOKUP(DU197,OFERTA_0,3,FALSE),DW197),1,0),0)</f>
        <v>0</v>
      </c>
      <c r="EE197" s="108">
        <f>IFERROR(IF(EXACT(VLOOKUP(DU197,OFERTA_0,4,FALSE),DX197),1,0),0)</f>
        <v>0</v>
      </c>
      <c r="EF197" s="108">
        <f t="shared" si="2202"/>
        <v>0</v>
      </c>
      <c r="EG197" s="108">
        <f t="shared" si="2202"/>
        <v>0</v>
      </c>
      <c r="EH197" s="108">
        <f t="shared" si="2203"/>
        <v>0</v>
      </c>
      <c r="EI197" s="109">
        <f t="shared" si="2204"/>
        <v>0</v>
      </c>
      <c r="EJ197" s="110">
        <f t="shared" si="2205"/>
        <v>0</v>
      </c>
      <c r="EM197" s="358"/>
      <c r="EN197" s="358"/>
      <c r="EO197" s="359"/>
      <c r="EP197" s="339"/>
      <c r="EQ197" s="360"/>
      <c r="ER197" s="361"/>
      <c r="ES197" s="362"/>
      <c r="ET197" s="338"/>
      <c r="EU197" s="335">
        <f t="shared" si="2206"/>
        <v>0</v>
      </c>
      <c r="EV197" s="108">
        <f>IFERROR(IF(EXACT(VLOOKUP(EN197,OFERTA_0,2,FALSE),EO197),1,0),0)</f>
        <v>0</v>
      </c>
      <c r="EW197" s="108">
        <f>IFERROR(IF(EXACT(VLOOKUP(EN197,OFERTA_0,3,FALSE),EP197),1,0),0)</f>
        <v>0</v>
      </c>
      <c r="EX197" s="108">
        <f>IFERROR(IF(EXACT(VLOOKUP(EN197,OFERTA_0,4,FALSE),EQ197),1,0),0)</f>
        <v>0</v>
      </c>
      <c r="EY197" s="108">
        <f t="shared" si="2207"/>
        <v>0</v>
      </c>
      <c r="EZ197" s="108">
        <f t="shared" si="2207"/>
        <v>0</v>
      </c>
      <c r="FA197" s="108">
        <f t="shared" si="2208"/>
        <v>0</v>
      </c>
      <c r="FB197" s="109">
        <f t="shared" si="2209"/>
        <v>0</v>
      </c>
      <c r="FC197" s="110">
        <f t="shared" si="2210"/>
        <v>0</v>
      </c>
      <c r="FF197" s="358"/>
      <c r="FG197" s="358"/>
      <c r="FH197" s="359"/>
      <c r="FI197" s="339"/>
      <c r="FJ197" s="360"/>
      <c r="FK197" s="361"/>
      <c r="FL197" s="362"/>
      <c r="FM197" s="338"/>
      <c r="FN197" s="335">
        <f t="shared" si="2211"/>
        <v>0</v>
      </c>
      <c r="FO197" s="108">
        <f>IFERROR(IF(EXACT(VLOOKUP(FG197,OFERTA_0,2,FALSE),FH197),1,0),0)</f>
        <v>0</v>
      </c>
      <c r="FP197" s="108">
        <f>IFERROR(IF(EXACT(VLOOKUP(FG197,OFERTA_0,3,FALSE),FI197),1,0),0)</f>
        <v>0</v>
      </c>
      <c r="FQ197" s="108">
        <f>IFERROR(IF(EXACT(VLOOKUP(FG197,OFERTA_0,4,FALSE),FJ197),1,0),0)</f>
        <v>0</v>
      </c>
      <c r="FR197" s="108">
        <f t="shared" si="2212"/>
        <v>0</v>
      </c>
      <c r="FS197" s="108">
        <f t="shared" si="2212"/>
        <v>0</v>
      </c>
      <c r="FT197" s="108">
        <f t="shared" si="2213"/>
        <v>0</v>
      </c>
      <c r="FU197" s="109">
        <f t="shared" si="2214"/>
        <v>0</v>
      </c>
      <c r="FV197" s="110">
        <f t="shared" si="2215"/>
        <v>0</v>
      </c>
      <c r="FY197" s="358"/>
      <c r="FZ197" s="358"/>
      <c r="GA197" s="359"/>
      <c r="GB197" s="339"/>
      <c r="GC197" s="360"/>
      <c r="GD197" s="361"/>
      <c r="GE197" s="362"/>
      <c r="GF197" s="338"/>
      <c r="GG197" s="335">
        <f t="shared" si="2216"/>
        <v>0</v>
      </c>
      <c r="GH197" s="108">
        <f>IFERROR(IF(EXACT(VLOOKUP(FZ197,OFERTA_0,2,FALSE),GA197),1,0),0)</f>
        <v>0</v>
      </c>
      <c r="GI197" s="108">
        <f>IFERROR(IF(EXACT(VLOOKUP(FZ197,OFERTA_0,3,FALSE),GB197),1,0),0)</f>
        <v>0</v>
      </c>
      <c r="GJ197" s="108">
        <f>IFERROR(IF(EXACT(VLOOKUP(FZ197,OFERTA_0,4,FALSE),GC197),1,0),0)</f>
        <v>0</v>
      </c>
      <c r="GK197" s="108">
        <f t="shared" si="2217"/>
        <v>0</v>
      </c>
      <c r="GL197" s="108">
        <f t="shared" si="2217"/>
        <v>0</v>
      </c>
      <c r="GM197" s="108">
        <f t="shared" si="2218"/>
        <v>0</v>
      </c>
      <c r="GN197" s="109">
        <f t="shared" si="2219"/>
        <v>0</v>
      </c>
      <c r="GO197" s="110">
        <f t="shared" si="2220"/>
        <v>0</v>
      </c>
      <c r="GR197" s="358"/>
      <c r="GS197" s="358"/>
      <c r="GT197" s="359"/>
      <c r="GU197" s="339"/>
      <c r="GV197" s="360"/>
      <c r="GW197" s="361"/>
      <c r="GX197" s="362"/>
      <c r="GY197" s="338"/>
      <c r="GZ197" s="335">
        <f t="shared" si="2221"/>
        <v>0</v>
      </c>
      <c r="HA197" s="108">
        <f>IFERROR(IF(EXACT(VLOOKUP(GS197,OFERTA_0,2,FALSE),GT197),1,0),0)</f>
        <v>0</v>
      </c>
      <c r="HB197" s="108">
        <f>IFERROR(IF(EXACT(VLOOKUP(GS197,OFERTA_0,3,FALSE),GU197),1,0),0)</f>
        <v>0</v>
      </c>
      <c r="HC197" s="108">
        <f>IFERROR(IF(EXACT(VLOOKUP(GS197,OFERTA_0,4,FALSE),GV197),1,0),0)</f>
        <v>0</v>
      </c>
      <c r="HD197" s="108">
        <f t="shared" si="2222"/>
        <v>0</v>
      </c>
      <c r="HE197" s="108">
        <f t="shared" si="2222"/>
        <v>0</v>
      </c>
      <c r="HF197" s="108">
        <f t="shared" si="2223"/>
        <v>0</v>
      </c>
      <c r="HG197" s="109">
        <f t="shared" si="2224"/>
        <v>0</v>
      </c>
      <c r="HH197" s="110">
        <f t="shared" si="2225"/>
        <v>0</v>
      </c>
      <c r="HK197" s="358"/>
      <c r="HL197" s="358"/>
      <c r="HM197" s="359"/>
      <c r="HN197" s="339"/>
      <c r="HO197" s="360"/>
      <c r="HP197" s="361"/>
      <c r="HQ197" s="362"/>
      <c r="HR197" s="338"/>
      <c r="HS197" s="335">
        <f t="shared" si="2226"/>
        <v>0</v>
      </c>
      <c r="HT197" s="108">
        <f>IFERROR(IF(EXACT(VLOOKUP(HL197,OFERTA_0,2,FALSE),HM197),1,0),0)</f>
        <v>0</v>
      </c>
      <c r="HU197" s="108">
        <f>IFERROR(IF(EXACT(VLOOKUP(HL197,OFERTA_0,3,FALSE),HN197),1,0),0)</f>
        <v>0</v>
      </c>
      <c r="HV197" s="108">
        <f>IFERROR(IF(EXACT(VLOOKUP(HL197,OFERTA_0,4,FALSE),HO197),1,0),0)</f>
        <v>0</v>
      </c>
      <c r="HW197" s="108">
        <f t="shared" si="2227"/>
        <v>0</v>
      </c>
      <c r="HX197" s="108">
        <f t="shared" si="2227"/>
        <v>0</v>
      </c>
      <c r="HY197" s="108">
        <f t="shared" si="2228"/>
        <v>0</v>
      </c>
      <c r="HZ197" s="109">
        <f t="shared" si="2229"/>
        <v>0</v>
      </c>
      <c r="IA197" s="110">
        <f t="shared" si="2230"/>
        <v>0</v>
      </c>
      <c r="ID197" s="358"/>
      <c r="IE197" s="358"/>
      <c r="IF197" s="359"/>
      <c r="IG197" s="339"/>
      <c r="IH197" s="360"/>
      <c r="II197" s="361"/>
      <c r="IJ197" s="362"/>
      <c r="IK197" s="338"/>
      <c r="IL197" s="335">
        <f t="shared" si="2231"/>
        <v>0</v>
      </c>
      <c r="IM197" s="108">
        <f>IFERROR(IF(EXACT(VLOOKUP(IE197,OFERTA_0,2,FALSE),IF197),1,0),0)</f>
        <v>0</v>
      </c>
      <c r="IN197" s="108">
        <f>IFERROR(IF(EXACT(VLOOKUP(IE197,OFERTA_0,3,FALSE),IG197),1,0),0)</f>
        <v>0</v>
      </c>
      <c r="IO197" s="108">
        <f>IFERROR(IF(EXACT(VLOOKUP(IE197,OFERTA_0,4,FALSE),IH197),1,0),0)</f>
        <v>0</v>
      </c>
      <c r="IP197" s="108">
        <f t="shared" si="2232"/>
        <v>0</v>
      </c>
      <c r="IQ197" s="108">
        <f t="shared" si="2232"/>
        <v>0</v>
      </c>
      <c r="IR197" s="108">
        <f t="shared" si="2233"/>
        <v>0</v>
      </c>
      <c r="IS197" s="109">
        <f t="shared" si="2234"/>
        <v>0</v>
      </c>
      <c r="IT197" s="110">
        <f t="shared" si="2235"/>
        <v>0</v>
      </c>
      <c r="IV197" s="358"/>
      <c r="IW197" s="358"/>
      <c r="IX197" s="359"/>
      <c r="IY197" s="339"/>
      <c r="IZ197" s="360"/>
      <c r="JA197" s="361"/>
      <c r="JB197" s="362"/>
      <c r="JC197" s="338"/>
      <c r="JD197" s="338"/>
      <c r="JE197" s="335">
        <f t="shared" si="2236"/>
        <v>0</v>
      </c>
      <c r="JF197" s="108">
        <f>IFERROR(IF(EXACT(VLOOKUP(IX197,OFERTA_0,2,FALSE),IY197),1,0),0)</f>
        <v>0</v>
      </c>
      <c r="JG197" s="108">
        <f>IFERROR(IF(EXACT(VLOOKUP(IX197,OFERTA_0,3,FALSE),IZ197),1,0),0)</f>
        <v>0</v>
      </c>
      <c r="JH197" s="108">
        <f>IFERROR(IF(EXACT(VLOOKUP(IX197,OFERTA_0,4,FALSE),JA197),1,0),0)</f>
        <v>0</v>
      </c>
      <c r="JI197" s="108">
        <f t="shared" si="2237"/>
        <v>0</v>
      </c>
      <c r="JJ197" s="108">
        <f t="shared" si="2237"/>
        <v>0</v>
      </c>
      <c r="JK197" s="108">
        <f t="shared" si="2238"/>
        <v>0</v>
      </c>
      <c r="JL197" s="109">
        <f t="shared" si="2239"/>
        <v>0</v>
      </c>
      <c r="JM197" s="110">
        <f t="shared" si="2240"/>
        <v>0</v>
      </c>
    </row>
    <row r="198" spans="2:273" hidden="1" x14ac:dyDescent="0.25">
      <c r="B198" s="358"/>
      <c r="C198" s="358"/>
      <c r="D198" s="359"/>
      <c r="E198" s="339"/>
      <c r="F198" s="439"/>
      <c r="G198" s="361"/>
      <c r="H198" s="361"/>
      <c r="I198" s="361"/>
      <c r="J198" s="362"/>
      <c r="K198" s="338"/>
      <c r="N198" s="358"/>
      <c r="O198" s="358"/>
      <c r="P198" s="359"/>
      <c r="Q198" s="339"/>
      <c r="R198" s="439"/>
      <c r="S198" s="361"/>
      <c r="T198" s="361"/>
      <c r="U198" s="361"/>
      <c r="V198" s="362"/>
      <c r="W198" s="338"/>
      <c r="X198" s="335">
        <f t="shared" si="2176"/>
        <v>0</v>
      </c>
      <c r="Y198" s="335"/>
      <c r="Z198" s="335"/>
      <c r="AA198" s="108">
        <f>IFERROR(IF(EXACT(VLOOKUP(O198,OFERTA_0,2,FALSE),P198),1,0),0)</f>
        <v>0</v>
      </c>
      <c r="AB198" s="108"/>
      <c r="AC198" s="108">
        <f>IFERROR(IF(EXACT(VLOOKUP(O198,OFERTA_0,3,FALSE),Q198),1,0),0)</f>
        <v>0</v>
      </c>
      <c r="AD198" s="108">
        <f>IFERROR(IF(EXACT(VLOOKUP(O198,OFERTA_0,4,FALSE),R198),1,0),0)</f>
        <v>0</v>
      </c>
      <c r="AE198" s="108">
        <f>IFERROR(IF(S198&lt;=0,0,1),0)</f>
        <v>0</v>
      </c>
      <c r="AF198" s="108">
        <f t="shared" si="2177"/>
        <v>0</v>
      </c>
      <c r="AG198" s="108">
        <f t="shared" si="2178"/>
        <v>0</v>
      </c>
      <c r="AH198" s="109">
        <f t="shared" si="2179"/>
        <v>0</v>
      </c>
      <c r="AI198" s="110">
        <f t="shared" si="2180"/>
        <v>0</v>
      </c>
      <c r="AL198" s="358"/>
      <c r="AM198" s="358"/>
      <c r="AN198" s="359"/>
      <c r="AO198" s="339"/>
      <c r="AP198" s="439"/>
      <c r="AQ198" s="361"/>
      <c r="AR198" s="361"/>
      <c r="AS198" s="361"/>
      <c r="AT198" s="362"/>
      <c r="AU198" s="338"/>
      <c r="AV198" s="335">
        <f t="shared" si="2181"/>
        <v>0</v>
      </c>
      <c r="AW198" s="335"/>
      <c r="AX198" s="335"/>
      <c r="AY198" s="335"/>
      <c r="AZ198" s="108">
        <f>IFERROR(IF(EXACT(VLOOKUP(AM198,OFERTA_0,2,FALSE),AN198),1,0),0)</f>
        <v>0</v>
      </c>
      <c r="BA198" s="108">
        <f>IFERROR(IF(EXACT(VLOOKUP(AM198,OFERTA_0,3,FALSE),AO198),1,0),0)</f>
        <v>0</v>
      </c>
      <c r="BB198" s="108">
        <f>IFERROR(IF(EXACT(VLOOKUP(AM198,OFERTA_0,4,FALSE),AP198),1,0),0)</f>
        <v>0</v>
      </c>
      <c r="BC198" s="108">
        <f>IFERROR(IF(AQ198&lt;=0,0,1),0)</f>
        <v>0</v>
      </c>
      <c r="BD198" s="108">
        <f t="shared" si="2182"/>
        <v>0</v>
      </c>
      <c r="BE198" s="108">
        <f t="shared" si="2183"/>
        <v>0</v>
      </c>
      <c r="BF198" s="109">
        <f t="shared" si="2184"/>
        <v>0</v>
      </c>
      <c r="BG198" s="110">
        <f t="shared" si="2185"/>
        <v>0</v>
      </c>
      <c r="BJ198" s="358"/>
      <c r="BK198" s="358"/>
      <c r="BL198" s="359"/>
      <c r="BM198" s="339"/>
      <c r="BN198" s="439"/>
      <c r="BO198" s="368"/>
      <c r="BP198" s="368"/>
      <c r="BQ198" s="368"/>
      <c r="BR198" s="369"/>
      <c r="BS198" s="338"/>
      <c r="BT198" s="335">
        <f t="shared" si="2186"/>
        <v>0</v>
      </c>
      <c r="BU198" s="335"/>
      <c r="BV198" s="335"/>
      <c r="BW198" s="335"/>
      <c r="BX198" s="108">
        <f>IFERROR(IF(EXACT(VLOOKUP(BK198,OFERTA_0,2,FALSE),BL198),1,0),0)</f>
        <v>0</v>
      </c>
      <c r="BY198" s="108">
        <f>IFERROR(IF(EXACT(VLOOKUP(BK198,OFERTA_0,3,FALSE),BM198),1,0),0)</f>
        <v>0</v>
      </c>
      <c r="BZ198" s="108">
        <f>IFERROR(IF(EXACT(VLOOKUP(BK198,OFERTA_0,4,FALSE),BN198),1,0),0)</f>
        <v>0</v>
      </c>
      <c r="CA198" s="108">
        <f>IFERROR(IF(BO198&lt;=0,0,1),0)</f>
        <v>0</v>
      </c>
      <c r="CB198" s="108">
        <f t="shared" si="2187"/>
        <v>0</v>
      </c>
      <c r="CC198" s="108">
        <f t="shared" si="2188"/>
        <v>0</v>
      </c>
      <c r="CD198" s="109">
        <f t="shared" si="2189"/>
        <v>0</v>
      </c>
      <c r="CE198" s="110">
        <f t="shared" si="2190"/>
        <v>0</v>
      </c>
      <c r="CH198" s="358"/>
      <c r="CI198" s="358"/>
      <c r="CJ198" s="359"/>
      <c r="CK198" s="339"/>
      <c r="CL198" s="360"/>
      <c r="CM198" s="361"/>
      <c r="CN198" s="362"/>
      <c r="CO198" s="338"/>
      <c r="CP198" s="335">
        <f t="shared" si="2191"/>
        <v>0</v>
      </c>
      <c r="CQ198" s="108">
        <f>IFERROR(IF(EXACT(VLOOKUP(CI198,OFERTA_0,2,FALSE),CJ198),1,0),0)</f>
        <v>0</v>
      </c>
      <c r="CR198" s="108">
        <f>IFERROR(IF(EXACT(VLOOKUP(CI198,OFERTA_0,3,FALSE),CK198),1,0),0)</f>
        <v>0</v>
      </c>
      <c r="CS198" s="108">
        <f>IFERROR(IF(EXACT(VLOOKUP(CI198,OFERTA_0,4,FALSE),CL198),1,0),0)</f>
        <v>0</v>
      </c>
      <c r="CT198" s="108">
        <f t="shared" si="2192"/>
        <v>0</v>
      </c>
      <c r="CU198" s="108">
        <f t="shared" si="2192"/>
        <v>0</v>
      </c>
      <c r="CV198" s="108">
        <f t="shared" si="2193"/>
        <v>0</v>
      </c>
      <c r="CW198" s="109">
        <f t="shared" si="2194"/>
        <v>0</v>
      </c>
      <c r="CX198" s="110">
        <f t="shared" si="2195"/>
        <v>0</v>
      </c>
      <c r="DA198" s="358"/>
      <c r="DB198" s="358"/>
      <c r="DC198" s="359"/>
      <c r="DD198" s="339"/>
      <c r="DE198" s="360"/>
      <c r="DF198" s="361"/>
      <c r="DG198" s="362"/>
      <c r="DH198" s="338"/>
      <c r="DI198" s="335">
        <f t="shared" si="2196"/>
        <v>0</v>
      </c>
      <c r="DJ198" s="108">
        <f>IFERROR(IF(EXACT(VLOOKUP(DB198,OFERTA_0,2,FALSE),DC198),1,0),0)</f>
        <v>0</v>
      </c>
      <c r="DK198" s="108">
        <f>IFERROR(IF(EXACT(VLOOKUP(DB198,OFERTA_0,3,FALSE),DD198),1,0),0)</f>
        <v>0</v>
      </c>
      <c r="DL198" s="108">
        <f>IFERROR(IF(EXACT(VLOOKUP(DB198,OFERTA_0,4,FALSE),DE198),1,0),0)</f>
        <v>0</v>
      </c>
      <c r="DM198" s="108">
        <f t="shared" si="2197"/>
        <v>0</v>
      </c>
      <c r="DN198" s="108">
        <f t="shared" si="2197"/>
        <v>0</v>
      </c>
      <c r="DO198" s="108">
        <f t="shared" si="2198"/>
        <v>0</v>
      </c>
      <c r="DP198" s="109">
        <f t="shared" si="2199"/>
        <v>0</v>
      </c>
      <c r="DQ198" s="110">
        <f t="shared" si="2200"/>
        <v>0</v>
      </c>
      <c r="DT198" s="358"/>
      <c r="DU198" s="358"/>
      <c r="DV198" s="359"/>
      <c r="DW198" s="339"/>
      <c r="DX198" s="360"/>
      <c r="DY198" s="361"/>
      <c r="DZ198" s="362"/>
      <c r="EA198" s="338"/>
      <c r="EB198" s="335">
        <f t="shared" si="2201"/>
        <v>0</v>
      </c>
      <c r="EC198" s="108">
        <f>IFERROR(IF(EXACT(VLOOKUP(DU198,OFERTA_0,2,FALSE),DV198),1,0),0)</f>
        <v>0</v>
      </c>
      <c r="ED198" s="108">
        <f>IFERROR(IF(EXACT(VLOOKUP(DU198,OFERTA_0,3,FALSE),DW198),1,0),0)</f>
        <v>0</v>
      </c>
      <c r="EE198" s="108">
        <f>IFERROR(IF(EXACT(VLOOKUP(DU198,OFERTA_0,4,FALSE),DX198),1,0),0)</f>
        <v>0</v>
      </c>
      <c r="EF198" s="108">
        <f t="shared" si="2202"/>
        <v>0</v>
      </c>
      <c r="EG198" s="108">
        <f t="shared" si="2202"/>
        <v>0</v>
      </c>
      <c r="EH198" s="108">
        <f t="shared" si="2203"/>
        <v>0</v>
      </c>
      <c r="EI198" s="109">
        <f t="shared" si="2204"/>
        <v>0</v>
      </c>
      <c r="EJ198" s="110">
        <f t="shared" si="2205"/>
        <v>0</v>
      </c>
      <c r="EM198" s="358"/>
      <c r="EN198" s="358"/>
      <c r="EO198" s="359"/>
      <c r="EP198" s="339"/>
      <c r="EQ198" s="360"/>
      <c r="ER198" s="361"/>
      <c r="ES198" s="362"/>
      <c r="ET198" s="338"/>
      <c r="EU198" s="335">
        <f t="shared" si="2206"/>
        <v>0</v>
      </c>
      <c r="EV198" s="108">
        <f>IFERROR(IF(EXACT(VLOOKUP(EN198,OFERTA_0,2,FALSE),EO198),1,0),0)</f>
        <v>0</v>
      </c>
      <c r="EW198" s="108">
        <f>IFERROR(IF(EXACT(VLOOKUP(EN198,OFERTA_0,3,FALSE),EP198),1,0),0)</f>
        <v>0</v>
      </c>
      <c r="EX198" s="108">
        <f>IFERROR(IF(EXACT(VLOOKUP(EN198,OFERTA_0,4,FALSE),EQ198),1,0),0)</f>
        <v>0</v>
      </c>
      <c r="EY198" s="108">
        <f t="shared" si="2207"/>
        <v>0</v>
      </c>
      <c r="EZ198" s="108">
        <f t="shared" si="2207"/>
        <v>0</v>
      </c>
      <c r="FA198" s="108">
        <f t="shared" si="2208"/>
        <v>0</v>
      </c>
      <c r="FB198" s="109">
        <f t="shared" si="2209"/>
        <v>0</v>
      </c>
      <c r="FC198" s="110">
        <f t="shared" si="2210"/>
        <v>0</v>
      </c>
      <c r="FF198" s="358"/>
      <c r="FG198" s="358"/>
      <c r="FH198" s="359"/>
      <c r="FI198" s="339"/>
      <c r="FJ198" s="360"/>
      <c r="FK198" s="361"/>
      <c r="FL198" s="362"/>
      <c r="FM198" s="338"/>
      <c r="FN198" s="335">
        <f t="shared" si="2211"/>
        <v>0</v>
      </c>
      <c r="FO198" s="108">
        <f>IFERROR(IF(EXACT(VLOOKUP(FG198,OFERTA_0,2,FALSE),FH198),1,0),0)</f>
        <v>0</v>
      </c>
      <c r="FP198" s="108">
        <f>IFERROR(IF(EXACT(VLOOKUP(FG198,OFERTA_0,3,FALSE),FI198),1,0),0)</f>
        <v>0</v>
      </c>
      <c r="FQ198" s="108">
        <f>IFERROR(IF(EXACT(VLOOKUP(FG198,OFERTA_0,4,FALSE),FJ198),1,0),0)</f>
        <v>0</v>
      </c>
      <c r="FR198" s="108">
        <f t="shared" si="2212"/>
        <v>0</v>
      </c>
      <c r="FS198" s="108">
        <f t="shared" si="2212"/>
        <v>0</v>
      </c>
      <c r="FT198" s="108">
        <f t="shared" si="2213"/>
        <v>0</v>
      </c>
      <c r="FU198" s="109">
        <f t="shared" si="2214"/>
        <v>0</v>
      </c>
      <c r="FV198" s="110">
        <f t="shared" si="2215"/>
        <v>0</v>
      </c>
      <c r="FY198" s="358"/>
      <c r="FZ198" s="358"/>
      <c r="GA198" s="359"/>
      <c r="GB198" s="339"/>
      <c r="GC198" s="360"/>
      <c r="GD198" s="361"/>
      <c r="GE198" s="362"/>
      <c r="GF198" s="338"/>
      <c r="GG198" s="335">
        <f t="shared" si="2216"/>
        <v>0</v>
      </c>
      <c r="GH198" s="108">
        <f>IFERROR(IF(EXACT(VLOOKUP(FZ198,OFERTA_0,2,FALSE),GA198),1,0),0)</f>
        <v>0</v>
      </c>
      <c r="GI198" s="108">
        <f>IFERROR(IF(EXACT(VLOOKUP(FZ198,OFERTA_0,3,FALSE),GB198),1,0),0)</f>
        <v>0</v>
      </c>
      <c r="GJ198" s="108">
        <f>IFERROR(IF(EXACT(VLOOKUP(FZ198,OFERTA_0,4,FALSE),GC198),1,0),0)</f>
        <v>0</v>
      </c>
      <c r="GK198" s="108">
        <f t="shared" si="2217"/>
        <v>0</v>
      </c>
      <c r="GL198" s="108">
        <f t="shared" si="2217"/>
        <v>0</v>
      </c>
      <c r="GM198" s="108">
        <f t="shared" si="2218"/>
        <v>0</v>
      </c>
      <c r="GN198" s="109">
        <f t="shared" si="2219"/>
        <v>0</v>
      </c>
      <c r="GO198" s="110">
        <f t="shared" si="2220"/>
        <v>0</v>
      </c>
      <c r="GR198" s="358"/>
      <c r="GS198" s="358"/>
      <c r="GT198" s="359"/>
      <c r="GU198" s="339"/>
      <c r="GV198" s="360"/>
      <c r="GW198" s="361"/>
      <c r="GX198" s="362"/>
      <c r="GY198" s="338"/>
      <c r="GZ198" s="335">
        <f t="shared" si="2221"/>
        <v>0</v>
      </c>
      <c r="HA198" s="108">
        <f>IFERROR(IF(EXACT(VLOOKUP(GS198,OFERTA_0,2,FALSE),GT198),1,0),0)</f>
        <v>0</v>
      </c>
      <c r="HB198" s="108">
        <f>IFERROR(IF(EXACT(VLOOKUP(GS198,OFERTA_0,3,FALSE),GU198),1,0),0)</f>
        <v>0</v>
      </c>
      <c r="HC198" s="108">
        <f>IFERROR(IF(EXACT(VLOOKUP(GS198,OFERTA_0,4,FALSE),GV198),1,0),0)</f>
        <v>0</v>
      </c>
      <c r="HD198" s="108">
        <f t="shared" si="2222"/>
        <v>0</v>
      </c>
      <c r="HE198" s="108">
        <f t="shared" si="2222"/>
        <v>0</v>
      </c>
      <c r="HF198" s="108">
        <f t="shared" si="2223"/>
        <v>0</v>
      </c>
      <c r="HG198" s="109">
        <f t="shared" si="2224"/>
        <v>0</v>
      </c>
      <c r="HH198" s="110">
        <f t="shared" si="2225"/>
        <v>0</v>
      </c>
      <c r="HK198" s="358"/>
      <c r="HL198" s="358"/>
      <c r="HM198" s="359"/>
      <c r="HN198" s="339"/>
      <c r="HO198" s="360"/>
      <c r="HP198" s="361"/>
      <c r="HQ198" s="362"/>
      <c r="HR198" s="338"/>
      <c r="HS198" s="335">
        <f t="shared" si="2226"/>
        <v>0</v>
      </c>
      <c r="HT198" s="108">
        <f>IFERROR(IF(EXACT(VLOOKUP(HL198,OFERTA_0,2,FALSE),HM198),1,0),0)</f>
        <v>0</v>
      </c>
      <c r="HU198" s="108">
        <f>IFERROR(IF(EXACT(VLOOKUP(HL198,OFERTA_0,3,FALSE),HN198),1,0),0)</f>
        <v>0</v>
      </c>
      <c r="HV198" s="108">
        <f>IFERROR(IF(EXACT(VLOOKUP(HL198,OFERTA_0,4,FALSE),HO198),1,0),0)</f>
        <v>0</v>
      </c>
      <c r="HW198" s="108">
        <f t="shared" si="2227"/>
        <v>0</v>
      </c>
      <c r="HX198" s="108">
        <f t="shared" si="2227"/>
        <v>0</v>
      </c>
      <c r="HY198" s="108">
        <f t="shared" si="2228"/>
        <v>0</v>
      </c>
      <c r="HZ198" s="109">
        <f t="shared" si="2229"/>
        <v>0</v>
      </c>
      <c r="IA198" s="110">
        <f t="shared" si="2230"/>
        <v>0</v>
      </c>
      <c r="ID198" s="358"/>
      <c r="IE198" s="358"/>
      <c r="IF198" s="359"/>
      <c r="IG198" s="339"/>
      <c r="IH198" s="360"/>
      <c r="II198" s="361"/>
      <c r="IJ198" s="362"/>
      <c r="IK198" s="338"/>
      <c r="IL198" s="335">
        <f t="shared" si="2231"/>
        <v>0</v>
      </c>
      <c r="IM198" s="108">
        <f>IFERROR(IF(EXACT(VLOOKUP(IE198,OFERTA_0,2,FALSE),IF198),1,0),0)</f>
        <v>0</v>
      </c>
      <c r="IN198" s="108">
        <f>IFERROR(IF(EXACT(VLOOKUP(IE198,OFERTA_0,3,FALSE),IG198),1,0),0)</f>
        <v>0</v>
      </c>
      <c r="IO198" s="108">
        <f>IFERROR(IF(EXACT(VLOOKUP(IE198,OFERTA_0,4,FALSE),IH198),1,0),0)</f>
        <v>0</v>
      </c>
      <c r="IP198" s="108">
        <f t="shared" si="2232"/>
        <v>0</v>
      </c>
      <c r="IQ198" s="108">
        <f t="shared" si="2232"/>
        <v>0</v>
      </c>
      <c r="IR198" s="108">
        <f t="shared" si="2233"/>
        <v>0</v>
      </c>
      <c r="IS198" s="109">
        <f t="shared" si="2234"/>
        <v>0</v>
      </c>
      <c r="IT198" s="110">
        <f t="shared" si="2235"/>
        <v>0</v>
      </c>
      <c r="IV198" s="358"/>
      <c r="IW198" s="358"/>
      <c r="IX198" s="359"/>
      <c r="IY198" s="339"/>
      <c r="IZ198" s="360"/>
      <c r="JA198" s="361"/>
      <c r="JB198" s="362"/>
      <c r="JC198" s="338"/>
      <c r="JD198" s="338"/>
      <c r="JE198" s="335">
        <f t="shared" si="2236"/>
        <v>0</v>
      </c>
      <c r="JF198" s="108">
        <f>IFERROR(IF(EXACT(VLOOKUP(IX198,OFERTA_0,2,FALSE),IY198),1,0),0)</f>
        <v>0</v>
      </c>
      <c r="JG198" s="108">
        <f>IFERROR(IF(EXACT(VLOOKUP(IX198,OFERTA_0,3,FALSE),IZ198),1,0),0)</f>
        <v>0</v>
      </c>
      <c r="JH198" s="108">
        <f>IFERROR(IF(EXACT(VLOOKUP(IX198,OFERTA_0,4,FALSE),JA198),1,0),0)</f>
        <v>0</v>
      </c>
      <c r="JI198" s="108">
        <f t="shared" si="2237"/>
        <v>0</v>
      </c>
      <c r="JJ198" s="108">
        <f t="shared" si="2237"/>
        <v>0</v>
      </c>
      <c r="JK198" s="108">
        <f t="shared" si="2238"/>
        <v>0</v>
      </c>
      <c r="JL198" s="109">
        <f t="shared" si="2239"/>
        <v>0</v>
      </c>
      <c r="JM198" s="110">
        <f t="shared" si="2240"/>
        <v>0</v>
      </c>
    </row>
    <row r="199" spans="2:273" ht="16.5" hidden="1" x14ac:dyDescent="0.25">
      <c r="B199" s="340"/>
      <c r="C199" s="340"/>
      <c r="D199" s="348"/>
      <c r="E199" s="349"/>
      <c r="F199" s="441"/>
      <c r="G199" s="351"/>
      <c r="H199" s="351"/>
      <c r="I199" s="351"/>
      <c r="J199" s="352"/>
      <c r="K199" s="342"/>
      <c r="N199" s="340"/>
      <c r="O199" s="340"/>
      <c r="P199" s="348"/>
      <c r="Q199" s="349"/>
      <c r="R199" s="441"/>
      <c r="S199" s="351"/>
      <c r="T199" s="351"/>
      <c r="U199" s="351"/>
      <c r="V199" s="352"/>
      <c r="W199" s="342"/>
      <c r="X199" s="691"/>
      <c r="Y199" s="691"/>
      <c r="Z199" s="691"/>
      <c r="AA199" s="691"/>
      <c r="AB199" s="691"/>
      <c r="AC199" s="691"/>
      <c r="AD199" s="691"/>
      <c r="AE199" s="691"/>
      <c r="AF199" s="691"/>
      <c r="AG199" s="691"/>
      <c r="AH199" s="691"/>
      <c r="AI199" s="692"/>
      <c r="AL199" s="340"/>
      <c r="AM199" s="340"/>
      <c r="AN199" s="348"/>
      <c r="AO199" s="349"/>
      <c r="AP199" s="441"/>
      <c r="AQ199" s="351"/>
      <c r="AR199" s="351"/>
      <c r="AS199" s="351"/>
      <c r="AT199" s="352"/>
      <c r="AU199" s="342"/>
      <c r="AV199" s="691"/>
      <c r="AW199" s="691"/>
      <c r="AX199" s="691"/>
      <c r="AY199" s="691"/>
      <c r="AZ199" s="691"/>
      <c r="BA199" s="691"/>
      <c r="BB199" s="691"/>
      <c r="BC199" s="691"/>
      <c r="BD199" s="691"/>
      <c r="BE199" s="691"/>
      <c r="BF199" s="691"/>
      <c r="BG199" s="692"/>
      <c r="BJ199" s="340"/>
      <c r="BK199" s="340"/>
      <c r="BL199" s="348"/>
      <c r="BM199" s="349"/>
      <c r="BN199" s="441"/>
      <c r="BO199" s="370"/>
      <c r="BP199" s="370"/>
      <c r="BQ199" s="370"/>
      <c r="BR199" s="371"/>
      <c r="BS199" s="342"/>
      <c r="BT199" s="691"/>
      <c r="BU199" s="691"/>
      <c r="BV199" s="691"/>
      <c r="BW199" s="691"/>
      <c r="BX199" s="691"/>
      <c r="BY199" s="691"/>
      <c r="BZ199" s="691"/>
      <c r="CA199" s="691"/>
      <c r="CB199" s="691"/>
      <c r="CC199" s="691"/>
      <c r="CD199" s="691"/>
      <c r="CE199" s="692"/>
      <c r="CH199" s="340"/>
      <c r="CI199" s="340"/>
      <c r="CJ199" s="348"/>
      <c r="CK199" s="349"/>
      <c r="CL199" s="350"/>
      <c r="CM199" s="351"/>
      <c r="CN199" s="352"/>
      <c r="CO199" s="342"/>
      <c r="CP199" s="691"/>
      <c r="CQ199" s="691"/>
      <c r="CR199" s="691"/>
      <c r="CS199" s="691"/>
      <c r="CT199" s="691"/>
      <c r="CU199" s="691"/>
      <c r="CV199" s="691"/>
      <c r="CW199" s="691"/>
      <c r="CX199" s="692"/>
      <c r="DA199" s="340"/>
      <c r="DB199" s="340"/>
      <c r="DC199" s="348"/>
      <c r="DD199" s="349"/>
      <c r="DE199" s="350"/>
      <c r="DF199" s="351"/>
      <c r="DG199" s="352"/>
      <c r="DH199" s="342"/>
      <c r="DI199" s="691"/>
      <c r="DJ199" s="691"/>
      <c r="DK199" s="691"/>
      <c r="DL199" s="691"/>
      <c r="DM199" s="691"/>
      <c r="DN199" s="691"/>
      <c r="DO199" s="691"/>
      <c r="DP199" s="691"/>
      <c r="DQ199" s="692"/>
      <c r="DT199" s="340"/>
      <c r="DU199" s="340"/>
      <c r="DV199" s="348"/>
      <c r="DW199" s="349"/>
      <c r="DX199" s="350"/>
      <c r="DY199" s="351"/>
      <c r="DZ199" s="352"/>
      <c r="EA199" s="342"/>
      <c r="EB199" s="691"/>
      <c r="EC199" s="691"/>
      <c r="ED199" s="691"/>
      <c r="EE199" s="691"/>
      <c r="EF199" s="691"/>
      <c r="EG199" s="691"/>
      <c r="EH199" s="691"/>
      <c r="EI199" s="691"/>
      <c r="EJ199" s="692"/>
      <c r="EM199" s="340"/>
      <c r="EN199" s="340"/>
      <c r="EO199" s="348"/>
      <c r="EP199" s="349"/>
      <c r="EQ199" s="350"/>
      <c r="ER199" s="351"/>
      <c r="ES199" s="352"/>
      <c r="ET199" s="342"/>
      <c r="EU199" s="691"/>
      <c r="EV199" s="691"/>
      <c r="EW199" s="691"/>
      <c r="EX199" s="691"/>
      <c r="EY199" s="691"/>
      <c r="EZ199" s="691"/>
      <c r="FA199" s="691"/>
      <c r="FB199" s="691"/>
      <c r="FC199" s="692"/>
      <c r="FF199" s="340"/>
      <c r="FG199" s="340"/>
      <c r="FH199" s="348"/>
      <c r="FI199" s="349"/>
      <c r="FJ199" s="350"/>
      <c r="FK199" s="351"/>
      <c r="FL199" s="352"/>
      <c r="FM199" s="342"/>
      <c r="FN199" s="691"/>
      <c r="FO199" s="691"/>
      <c r="FP199" s="691"/>
      <c r="FQ199" s="691"/>
      <c r="FR199" s="691"/>
      <c r="FS199" s="691"/>
      <c r="FT199" s="691"/>
      <c r="FU199" s="691"/>
      <c r="FV199" s="692"/>
      <c r="FY199" s="340"/>
      <c r="FZ199" s="340"/>
      <c r="GA199" s="348"/>
      <c r="GB199" s="349"/>
      <c r="GC199" s="350"/>
      <c r="GD199" s="351"/>
      <c r="GE199" s="352"/>
      <c r="GF199" s="342"/>
      <c r="GG199" s="691"/>
      <c r="GH199" s="691"/>
      <c r="GI199" s="691"/>
      <c r="GJ199" s="691"/>
      <c r="GK199" s="691"/>
      <c r="GL199" s="691"/>
      <c r="GM199" s="691"/>
      <c r="GN199" s="691"/>
      <c r="GO199" s="692"/>
      <c r="GR199" s="340"/>
      <c r="GS199" s="340"/>
      <c r="GT199" s="348"/>
      <c r="GU199" s="349"/>
      <c r="GV199" s="350"/>
      <c r="GW199" s="351"/>
      <c r="GX199" s="352"/>
      <c r="GY199" s="342"/>
      <c r="GZ199" s="691"/>
      <c r="HA199" s="691"/>
      <c r="HB199" s="691"/>
      <c r="HC199" s="691"/>
      <c r="HD199" s="691"/>
      <c r="HE199" s="691"/>
      <c r="HF199" s="691"/>
      <c r="HG199" s="691"/>
      <c r="HH199" s="692"/>
      <c r="HK199" s="340"/>
      <c r="HL199" s="340"/>
      <c r="HM199" s="348"/>
      <c r="HN199" s="349"/>
      <c r="HO199" s="350"/>
      <c r="HP199" s="351"/>
      <c r="HQ199" s="352"/>
      <c r="HR199" s="342"/>
      <c r="HS199" s="691"/>
      <c r="HT199" s="691"/>
      <c r="HU199" s="691"/>
      <c r="HV199" s="691"/>
      <c r="HW199" s="691"/>
      <c r="HX199" s="691"/>
      <c r="HY199" s="691"/>
      <c r="HZ199" s="691"/>
      <c r="IA199" s="692"/>
      <c r="ID199" s="340"/>
      <c r="IE199" s="340"/>
      <c r="IF199" s="348"/>
      <c r="IG199" s="349"/>
      <c r="IH199" s="350"/>
      <c r="II199" s="351"/>
      <c r="IJ199" s="352"/>
      <c r="IK199" s="342"/>
      <c r="IL199" s="691"/>
      <c r="IM199" s="691"/>
      <c r="IN199" s="691"/>
      <c r="IO199" s="691"/>
      <c r="IP199" s="691"/>
      <c r="IQ199" s="691"/>
      <c r="IR199" s="691"/>
      <c r="IS199" s="691"/>
      <c r="IT199" s="692"/>
      <c r="IV199" s="340"/>
      <c r="IW199" s="340"/>
      <c r="IX199" s="348"/>
      <c r="IY199" s="349"/>
      <c r="IZ199" s="350"/>
      <c r="JA199" s="351"/>
      <c r="JB199" s="352"/>
      <c r="JC199" s="342"/>
      <c r="JD199" s="342"/>
      <c r="JE199" s="691"/>
      <c r="JF199" s="691"/>
      <c r="JG199" s="691"/>
      <c r="JH199" s="691"/>
      <c r="JI199" s="691"/>
      <c r="JJ199" s="691"/>
      <c r="JK199" s="691"/>
      <c r="JL199" s="691"/>
      <c r="JM199" s="692"/>
    </row>
    <row r="200" spans="2:273" hidden="1" x14ac:dyDescent="0.25">
      <c r="B200" s="340"/>
      <c r="C200" s="340"/>
      <c r="D200" s="348"/>
      <c r="E200" s="354"/>
      <c r="F200" s="440"/>
      <c r="G200" s="356"/>
      <c r="H200" s="356"/>
      <c r="I200" s="356"/>
      <c r="J200" s="357"/>
      <c r="K200" s="357"/>
      <c r="N200" s="340"/>
      <c r="O200" s="340"/>
      <c r="P200" s="348"/>
      <c r="Q200" s="354"/>
      <c r="R200" s="440"/>
      <c r="S200" s="356"/>
      <c r="T200" s="356"/>
      <c r="U200" s="356"/>
      <c r="V200" s="357"/>
      <c r="W200" s="357"/>
      <c r="X200" s="691"/>
      <c r="Y200" s="691"/>
      <c r="Z200" s="691"/>
      <c r="AA200" s="691"/>
      <c r="AB200" s="691"/>
      <c r="AC200" s="691"/>
      <c r="AD200" s="691"/>
      <c r="AE200" s="691"/>
      <c r="AF200" s="691"/>
      <c r="AG200" s="691"/>
      <c r="AH200" s="691"/>
      <c r="AI200" s="692"/>
      <c r="AL200" s="340"/>
      <c r="AM200" s="340"/>
      <c r="AN200" s="348"/>
      <c r="AO200" s="354"/>
      <c r="AP200" s="440"/>
      <c r="AQ200" s="356"/>
      <c r="AR200" s="356"/>
      <c r="AS200" s="356"/>
      <c r="AT200" s="357"/>
      <c r="AU200" s="357"/>
      <c r="AV200" s="691"/>
      <c r="AW200" s="691"/>
      <c r="AX200" s="691"/>
      <c r="AY200" s="691"/>
      <c r="AZ200" s="691"/>
      <c r="BA200" s="691"/>
      <c r="BB200" s="691"/>
      <c r="BC200" s="691"/>
      <c r="BD200" s="691"/>
      <c r="BE200" s="691"/>
      <c r="BF200" s="691"/>
      <c r="BG200" s="692"/>
      <c r="BJ200" s="340"/>
      <c r="BK200" s="340"/>
      <c r="BL200" s="348"/>
      <c r="BM200" s="354"/>
      <c r="BN200" s="440"/>
      <c r="BO200" s="372"/>
      <c r="BP200" s="372"/>
      <c r="BQ200" s="372"/>
      <c r="BR200" s="373"/>
      <c r="BS200" s="357"/>
      <c r="BT200" s="691"/>
      <c r="BU200" s="691"/>
      <c r="BV200" s="691"/>
      <c r="BW200" s="691"/>
      <c r="BX200" s="691"/>
      <c r="BY200" s="691"/>
      <c r="BZ200" s="691"/>
      <c r="CA200" s="691"/>
      <c r="CB200" s="691"/>
      <c r="CC200" s="691"/>
      <c r="CD200" s="691"/>
      <c r="CE200" s="692"/>
      <c r="CH200" s="340"/>
      <c r="CI200" s="340"/>
      <c r="CJ200" s="348"/>
      <c r="CK200" s="354"/>
      <c r="CL200" s="355"/>
      <c r="CM200" s="356"/>
      <c r="CN200" s="357"/>
      <c r="CO200" s="357"/>
      <c r="CP200" s="691"/>
      <c r="CQ200" s="691"/>
      <c r="CR200" s="691"/>
      <c r="CS200" s="691"/>
      <c r="CT200" s="691"/>
      <c r="CU200" s="691"/>
      <c r="CV200" s="691"/>
      <c r="CW200" s="691"/>
      <c r="CX200" s="692"/>
      <c r="DA200" s="340"/>
      <c r="DB200" s="340"/>
      <c r="DC200" s="348"/>
      <c r="DD200" s="354"/>
      <c r="DE200" s="355"/>
      <c r="DF200" s="356"/>
      <c r="DG200" s="357"/>
      <c r="DH200" s="357"/>
      <c r="DI200" s="691"/>
      <c r="DJ200" s="691"/>
      <c r="DK200" s="691"/>
      <c r="DL200" s="691"/>
      <c r="DM200" s="691"/>
      <c r="DN200" s="691"/>
      <c r="DO200" s="691"/>
      <c r="DP200" s="691"/>
      <c r="DQ200" s="692"/>
      <c r="DT200" s="340"/>
      <c r="DU200" s="340"/>
      <c r="DV200" s="348"/>
      <c r="DW200" s="354"/>
      <c r="DX200" s="355"/>
      <c r="DY200" s="356"/>
      <c r="DZ200" s="357"/>
      <c r="EA200" s="357"/>
      <c r="EB200" s="691"/>
      <c r="EC200" s="691"/>
      <c r="ED200" s="691"/>
      <c r="EE200" s="691"/>
      <c r="EF200" s="691"/>
      <c r="EG200" s="691"/>
      <c r="EH200" s="691"/>
      <c r="EI200" s="691"/>
      <c r="EJ200" s="692"/>
      <c r="EM200" s="340"/>
      <c r="EN200" s="340"/>
      <c r="EO200" s="348"/>
      <c r="EP200" s="354"/>
      <c r="EQ200" s="355"/>
      <c r="ER200" s="356"/>
      <c r="ES200" s="357"/>
      <c r="ET200" s="357"/>
      <c r="EU200" s="691"/>
      <c r="EV200" s="691"/>
      <c r="EW200" s="691"/>
      <c r="EX200" s="691"/>
      <c r="EY200" s="691"/>
      <c r="EZ200" s="691"/>
      <c r="FA200" s="691"/>
      <c r="FB200" s="691"/>
      <c r="FC200" s="692"/>
      <c r="FF200" s="340"/>
      <c r="FG200" s="340"/>
      <c r="FH200" s="348"/>
      <c r="FI200" s="354"/>
      <c r="FJ200" s="355"/>
      <c r="FK200" s="356"/>
      <c r="FL200" s="357"/>
      <c r="FM200" s="357"/>
      <c r="FN200" s="691"/>
      <c r="FO200" s="691"/>
      <c r="FP200" s="691"/>
      <c r="FQ200" s="691"/>
      <c r="FR200" s="691"/>
      <c r="FS200" s="691"/>
      <c r="FT200" s="691"/>
      <c r="FU200" s="691"/>
      <c r="FV200" s="692"/>
      <c r="FY200" s="340"/>
      <c r="FZ200" s="340"/>
      <c r="GA200" s="348"/>
      <c r="GB200" s="354"/>
      <c r="GC200" s="355"/>
      <c r="GD200" s="356"/>
      <c r="GE200" s="357"/>
      <c r="GF200" s="357"/>
      <c r="GG200" s="691"/>
      <c r="GH200" s="691"/>
      <c r="GI200" s="691"/>
      <c r="GJ200" s="691"/>
      <c r="GK200" s="691"/>
      <c r="GL200" s="691"/>
      <c r="GM200" s="691"/>
      <c r="GN200" s="691"/>
      <c r="GO200" s="692"/>
      <c r="GR200" s="340"/>
      <c r="GS200" s="340"/>
      <c r="GT200" s="348"/>
      <c r="GU200" s="354"/>
      <c r="GV200" s="355"/>
      <c r="GW200" s="356"/>
      <c r="GX200" s="357"/>
      <c r="GY200" s="357"/>
      <c r="GZ200" s="691"/>
      <c r="HA200" s="691"/>
      <c r="HB200" s="691"/>
      <c r="HC200" s="691"/>
      <c r="HD200" s="691"/>
      <c r="HE200" s="691"/>
      <c r="HF200" s="691"/>
      <c r="HG200" s="691"/>
      <c r="HH200" s="692"/>
      <c r="HK200" s="340"/>
      <c r="HL200" s="340"/>
      <c r="HM200" s="348"/>
      <c r="HN200" s="354"/>
      <c r="HO200" s="355"/>
      <c r="HP200" s="356"/>
      <c r="HQ200" s="357"/>
      <c r="HR200" s="357"/>
      <c r="HS200" s="691"/>
      <c r="HT200" s="691"/>
      <c r="HU200" s="691"/>
      <c r="HV200" s="691"/>
      <c r="HW200" s="691"/>
      <c r="HX200" s="691"/>
      <c r="HY200" s="691"/>
      <c r="HZ200" s="691"/>
      <c r="IA200" s="692"/>
      <c r="ID200" s="340"/>
      <c r="IE200" s="340"/>
      <c r="IF200" s="348"/>
      <c r="IG200" s="354"/>
      <c r="IH200" s="355"/>
      <c r="II200" s="356"/>
      <c r="IJ200" s="357"/>
      <c r="IK200" s="357"/>
      <c r="IL200" s="691"/>
      <c r="IM200" s="691"/>
      <c r="IN200" s="691"/>
      <c r="IO200" s="691"/>
      <c r="IP200" s="691"/>
      <c r="IQ200" s="691"/>
      <c r="IR200" s="691"/>
      <c r="IS200" s="691"/>
      <c r="IT200" s="692"/>
      <c r="IV200" s="340"/>
      <c r="IW200" s="340"/>
      <c r="IX200" s="348"/>
      <c r="IY200" s="354"/>
      <c r="IZ200" s="355"/>
      <c r="JA200" s="356"/>
      <c r="JB200" s="357"/>
      <c r="JC200" s="357"/>
      <c r="JD200" s="357"/>
      <c r="JE200" s="691"/>
      <c r="JF200" s="691"/>
      <c r="JG200" s="691"/>
      <c r="JH200" s="691"/>
      <c r="JI200" s="691"/>
      <c r="JJ200" s="691"/>
      <c r="JK200" s="691"/>
      <c r="JL200" s="691"/>
      <c r="JM200" s="692"/>
    </row>
    <row r="201" spans="2:273" hidden="1" x14ac:dyDescent="0.25">
      <c r="B201" s="358"/>
      <c r="C201" s="358"/>
      <c r="D201" s="359"/>
      <c r="E201" s="339"/>
      <c r="F201" s="439"/>
      <c r="G201" s="361"/>
      <c r="H201" s="361"/>
      <c r="I201" s="361"/>
      <c r="J201" s="362"/>
      <c r="K201" s="338"/>
      <c r="N201" s="358"/>
      <c r="O201" s="358"/>
      <c r="P201" s="359"/>
      <c r="Q201" s="339"/>
      <c r="R201" s="439"/>
      <c r="S201" s="361"/>
      <c r="T201" s="361"/>
      <c r="U201" s="361"/>
      <c r="V201" s="362"/>
      <c r="W201" s="338"/>
      <c r="X201" s="691"/>
      <c r="Y201" s="691"/>
      <c r="Z201" s="691"/>
      <c r="AA201" s="691"/>
      <c r="AB201" s="691"/>
      <c r="AC201" s="691"/>
      <c r="AD201" s="691"/>
      <c r="AE201" s="691"/>
      <c r="AF201" s="691"/>
      <c r="AG201" s="691"/>
      <c r="AH201" s="691"/>
      <c r="AI201" s="692"/>
      <c r="AL201" s="358"/>
      <c r="AM201" s="358"/>
      <c r="AN201" s="359"/>
      <c r="AO201" s="339"/>
      <c r="AP201" s="439"/>
      <c r="AQ201" s="361"/>
      <c r="AR201" s="361"/>
      <c r="AS201" s="361"/>
      <c r="AT201" s="362"/>
      <c r="AU201" s="338"/>
      <c r="AV201" s="691"/>
      <c r="AW201" s="691"/>
      <c r="AX201" s="691"/>
      <c r="AY201" s="691"/>
      <c r="AZ201" s="691"/>
      <c r="BA201" s="691"/>
      <c r="BB201" s="691"/>
      <c r="BC201" s="691"/>
      <c r="BD201" s="691"/>
      <c r="BE201" s="691"/>
      <c r="BF201" s="691"/>
      <c r="BG201" s="692"/>
      <c r="BJ201" s="358"/>
      <c r="BK201" s="358"/>
      <c r="BL201" s="359"/>
      <c r="BM201" s="339"/>
      <c r="BN201" s="439"/>
      <c r="BO201" s="368"/>
      <c r="BP201" s="368"/>
      <c r="BQ201" s="368"/>
      <c r="BR201" s="369"/>
      <c r="BS201" s="338"/>
      <c r="BT201" s="691"/>
      <c r="BU201" s="691"/>
      <c r="BV201" s="691"/>
      <c r="BW201" s="691"/>
      <c r="BX201" s="691"/>
      <c r="BY201" s="691"/>
      <c r="BZ201" s="691"/>
      <c r="CA201" s="691"/>
      <c r="CB201" s="691"/>
      <c r="CC201" s="691"/>
      <c r="CD201" s="691"/>
      <c r="CE201" s="692"/>
      <c r="CH201" s="358"/>
      <c r="CI201" s="358"/>
      <c r="CJ201" s="359"/>
      <c r="CK201" s="339"/>
      <c r="CL201" s="360"/>
      <c r="CM201" s="361"/>
      <c r="CN201" s="362"/>
      <c r="CO201" s="338"/>
      <c r="CP201" s="691"/>
      <c r="CQ201" s="691"/>
      <c r="CR201" s="691"/>
      <c r="CS201" s="691"/>
      <c r="CT201" s="691"/>
      <c r="CU201" s="691"/>
      <c r="CV201" s="691"/>
      <c r="CW201" s="691"/>
      <c r="CX201" s="692"/>
      <c r="DA201" s="358"/>
      <c r="DB201" s="358"/>
      <c r="DC201" s="359"/>
      <c r="DD201" s="339"/>
      <c r="DE201" s="360"/>
      <c r="DF201" s="361"/>
      <c r="DG201" s="362"/>
      <c r="DH201" s="338"/>
      <c r="DI201" s="691"/>
      <c r="DJ201" s="691"/>
      <c r="DK201" s="691"/>
      <c r="DL201" s="691"/>
      <c r="DM201" s="691"/>
      <c r="DN201" s="691"/>
      <c r="DO201" s="691"/>
      <c r="DP201" s="691"/>
      <c r="DQ201" s="692"/>
      <c r="DT201" s="358"/>
      <c r="DU201" s="358"/>
      <c r="DV201" s="359"/>
      <c r="DW201" s="339"/>
      <c r="DX201" s="360"/>
      <c r="DY201" s="361"/>
      <c r="DZ201" s="362"/>
      <c r="EA201" s="338"/>
      <c r="EB201" s="691"/>
      <c r="EC201" s="691"/>
      <c r="ED201" s="691"/>
      <c r="EE201" s="691"/>
      <c r="EF201" s="691"/>
      <c r="EG201" s="691"/>
      <c r="EH201" s="691"/>
      <c r="EI201" s="691"/>
      <c r="EJ201" s="692"/>
      <c r="EM201" s="358"/>
      <c r="EN201" s="358"/>
      <c r="EO201" s="359"/>
      <c r="EP201" s="339"/>
      <c r="EQ201" s="360"/>
      <c r="ER201" s="361"/>
      <c r="ES201" s="362"/>
      <c r="ET201" s="338"/>
      <c r="EU201" s="691"/>
      <c r="EV201" s="691"/>
      <c r="EW201" s="691"/>
      <c r="EX201" s="691"/>
      <c r="EY201" s="691"/>
      <c r="EZ201" s="691"/>
      <c r="FA201" s="691"/>
      <c r="FB201" s="691"/>
      <c r="FC201" s="692"/>
      <c r="FF201" s="358"/>
      <c r="FG201" s="358"/>
      <c r="FH201" s="359"/>
      <c r="FI201" s="339"/>
      <c r="FJ201" s="360"/>
      <c r="FK201" s="361"/>
      <c r="FL201" s="362"/>
      <c r="FM201" s="338"/>
      <c r="FN201" s="691"/>
      <c r="FO201" s="691"/>
      <c r="FP201" s="691"/>
      <c r="FQ201" s="691"/>
      <c r="FR201" s="691"/>
      <c r="FS201" s="691"/>
      <c r="FT201" s="691"/>
      <c r="FU201" s="691"/>
      <c r="FV201" s="692"/>
      <c r="FY201" s="358"/>
      <c r="FZ201" s="358"/>
      <c r="GA201" s="359"/>
      <c r="GB201" s="339"/>
      <c r="GC201" s="360"/>
      <c r="GD201" s="361"/>
      <c r="GE201" s="362"/>
      <c r="GF201" s="338"/>
      <c r="GG201" s="691"/>
      <c r="GH201" s="691"/>
      <c r="GI201" s="691"/>
      <c r="GJ201" s="691"/>
      <c r="GK201" s="691"/>
      <c r="GL201" s="691"/>
      <c r="GM201" s="691"/>
      <c r="GN201" s="691"/>
      <c r="GO201" s="692"/>
      <c r="GR201" s="358"/>
      <c r="GS201" s="358"/>
      <c r="GT201" s="359"/>
      <c r="GU201" s="339"/>
      <c r="GV201" s="360"/>
      <c r="GW201" s="361"/>
      <c r="GX201" s="362"/>
      <c r="GY201" s="338"/>
      <c r="GZ201" s="691"/>
      <c r="HA201" s="691"/>
      <c r="HB201" s="691"/>
      <c r="HC201" s="691"/>
      <c r="HD201" s="691"/>
      <c r="HE201" s="691"/>
      <c r="HF201" s="691"/>
      <c r="HG201" s="691"/>
      <c r="HH201" s="692"/>
      <c r="HK201" s="358"/>
      <c r="HL201" s="358"/>
      <c r="HM201" s="359"/>
      <c r="HN201" s="339"/>
      <c r="HO201" s="360"/>
      <c r="HP201" s="361"/>
      <c r="HQ201" s="362"/>
      <c r="HR201" s="338"/>
      <c r="HS201" s="691"/>
      <c r="HT201" s="691"/>
      <c r="HU201" s="691"/>
      <c r="HV201" s="691"/>
      <c r="HW201" s="691"/>
      <c r="HX201" s="691"/>
      <c r="HY201" s="691"/>
      <c r="HZ201" s="691"/>
      <c r="IA201" s="692"/>
      <c r="ID201" s="358"/>
      <c r="IE201" s="358"/>
      <c r="IF201" s="359"/>
      <c r="IG201" s="339"/>
      <c r="IH201" s="360"/>
      <c r="II201" s="361"/>
      <c r="IJ201" s="362"/>
      <c r="IK201" s="338"/>
      <c r="IL201" s="691"/>
      <c r="IM201" s="691"/>
      <c r="IN201" s="691"/>
      <c r="IO201" s="691"/>
      <c r="IP201" s="691"/>
      <c r="IQ201" s="691"/>
      <c r="IR201" s="691"/>
      <c r="IS201" s="691"/>
      <c r="IT201" s="692"/>
      <c r="IV201" s="358"/>
      <c r="IW201" s="358"/>
      <c r="IX201" s="359"/>
      <c r="IY201" s="339"/>
      <c r="IZ201" s="360"/>
      <c r="JA201" s="361"/>
      <c r="JB201" s="362"/>
      <c r="JC201" s="338"/>
      <c r="JD201" s="338"/>
      <c r="JE201" s="691"/>
      <c r="JF201" s="691"/>
      <c r="JG201" s="691"/>
      <c r="JH201" s="691"/>
      <c r="JI201" s="691"/>
      <c r="JJ201" s="691"/>
      <c r="JK201" s="691"/>
      <c r="JL201" s="691"/>
      <c r="JM201" s="692"/>
    </row>
    <row r="202" spans="2:273" hidden="1" x14ac:dyDescent="0.25">
      <c r="B202" s="358"/>
      <c r="C202" s="358"/>
      <c r="D202" s="359"/>
      <c r="E202" s="339"/>
      <c r="F202" s="439"/>
      <c r="G202" s="361"/>
      <c r="H202" s="361"/>
      <c r="I202" s="361"/>
      <c r="J202" s="362"/>
      <c r="K202" s="338"/>
      <c r="N202" s="358"/>
      <c r="O202" s="358"/>
      <c r="P202" s="359"/>
      <c r="Q202" s="339"/>
      <c r="R202" s="439"/>
      <c r="S202" s="361"/>
      <c r="T202" s="361"/>
      <c r="U202" s="361"/>
      <c r="V202" s="362"/>
      <c r="W202" s="338"/>
      <c r="X202" s="335">
        <f t="shared" ref="X202:X216" si="2241">IFERROR(IF(EXACT(VLOOKUP(O202,OFERTA_0,1,FALSE),O202),1,0),0)</f>
        <v>0</v>
      </c>
      <c r="Y202" s="335"/>
      <c r="Z202" s="335"/>
      <c r="AA202" s="108">
        <f t="shared" ref="AA202:AA216" si="2242">IFERROR(IF(EXACT(VLOOKUP(O202,OFERTA_0,2,FALSE),P202),1,0),0)</f>
        <v>0</v>
      </c>
      <c r="AB202" s="108"/>
      <c r="AC202" s="108">
        <f t="shared" ref="AC202:AC216" si="2243">IFERROR(IF(EXACT(VLOOKUP(O202,OFERTA_0,3,FALSE),Q202),1,0),0)</f>
        <v>0</v>
      </c>
      <c r="AD202" s="108">
        <f t="shared" ref="AD202:AD216" si="2244">IFERROR(IF(EXACT(VLOOKUP(O202,OFERTA_0,4,FALSE),R202),1,0),0)</f>
        <v>0</v>
      </c>
      <c r="AE202" s="108">
        <f t="shared" ref="AE202:AE216" si="2245">IFERROR(IF(S202&lt;=0,0,1),0)</f>
        <v>0</v>
      </c>
      <c r="AF202" s="108">
        <f t="shared" ref="AF202:AF216" si="2246">IFERROR(IF(V202&lt;=0,0,1),0)</f>
        <v>0</v>
      </c>
      <c r="AG202" s="108">
        <f t="shared" ref="AG202:AG216" si="2247">PRODUCT(X202:AF202)</f>
        <v>0</v>
      </c>
      <c r="AH202" s="109">
        <f t="shared" ref="AH202:AH216" si="2248">ROUND(V202,0)</f>
        <v>0</v>
      </c>
      <c r="AI202" s="110">
        <f t="shared" ref="AI202:AI216" si="2249">V202-AH202</f>
        <v>0</v>
      </c>
      <c r="AL202" s="358"/>
      <c r="AM202" s="358"/>
      <c r="AN202" s="359"/>
      <c r="AO202" s="339"/>
      <c r="AP202" s="439"/>
      <c r="AQ202" s="361"/>
      <c r="AR202" s="361"/>
      <c r="AS202" s="361"/>
      <c r="AT202" s="362"/>
      <c r="AU202" s="338"/>
      <c r="AV202" s="335">
        <f t="shared" ref="AV202:AV216" si="2250">IFERROR(IF(EXACT(VLOOKUP(AM202,OFERTA_0,1,FALSE),AM202),1,0),0)</f>
        <v>0</v>
      </c>
      <c r="AW202" s="335"/>
      <c r="AX202" s="335"/>
      <c r="AY202" s="335"/>
      <c r="AZ202" s="108">
        <f t="shared" ref="AZ202:AZ216" si="2251">IFERROR(IF(EXACT(VLOOKUP(AM202,OFERTA_0,2,FALSE),AN202),1,0),0)</f>
        <v>0</v>
      </c>
      <c r="BA202" s="108">
        <f t="shared" ref="BA202:BA216" si="2252">IFERROR(IF(EXACT(VLOOKUP(AM202,OFERTA_0,3,FALSE),AO202),1,0),0)</f>
        <v>0</v>
      </c>
      <c r="BB202" s="108">
        <f t="shared" ref="BB202:BB216" si="2253">IFERROR(IF(EXACT(VLOOKUP(AM202,OFERTA_0,4,FALSE),AP202),1,0),0)</f>
        <v>0</v>
      </c>
      <c r="BC202" s="108">
        <f t="shared" ref="BC202:BC216" si="2254">IFERROR(IF(AQ202&lt;=0,0,1),0)</f>
        <v>0</v>
      </c>
      <c r="BD202" s="108">
        <f t="shared" ref="BD202:BD216" si="2255">IFERROR(IF(AT202&lt;=0,0,1),0)</f>
        <v>0</v>
      </c>
      <c r="BE202" s="108">
        <f t="shared" ref="BE202:BE216" si="2256">PRODUCT(AV202:BD202)</f>
        <v>0</v>
      </c>
      <c r="BF202" s="109">
        <f t="shared" ref="BF202:BF216" si="2257">ROUND(AT202,0)</f>
        <v>0</v>
      </c>
      <c r="BG202" s="110">
        <f t="shared" ref="BG202:BG216" si="2258">AT202-BF202</f>
        <v>0</v>
      </c>
      <c r="BJ202" s="358"/>
      <c r="BK202" s="358"/>
      <c r="BL202" s="359"/>
      <c r="BM202" s="339"/>
      <c r="BN202" s="439"/>
      <c r="BO202" s="368"/>
      <c r="BP202" s="368"/>
      <c r="BQ202" s="368"/>
      <c r="BR202" s="369"/>
      <c r="BS202" s="338"/>
      <c r="BT202" s="335">
        <f t="shared" ref="BT202:BT216" si="2259">IFERROR(IF(EXACT(VLOOKUP(BK202,OFERTA_0,1,FALSE),BK202),1,0),0)</f>
        <v>0</v>
      </c>
      <c r="BU202" s="335"/>
      <c r="BV202" s="335"/>
      <c r="BW202" s="335"/>
      <c r="BX202" s="108">
        <f t="shared" ref="BX202:BX216" si="2260">IFERROR(IF(EXACT(VLOOKUP(BK202,OFERTA_0,2,FALSE),BL202),1,0),0)</f>
        <v>0</v>
      </c>
      <c r="BY202" s="108">
        <f t="shared" ref="BY202:BY216" si="2261">IFERROR(IF(EXACT(VLOOKUP(BK202,OFERTA_0,3,FALSE),BM202),1,0),0)</f>
        <v>0</v>
      </c>
      <c r="BZ202" s="108">
        <f t="shared" ref="BZ202:BZ216" si="2262">IFERROR(IF(EXACT(VLOOKUP(BK202,OFERTA_0,4,FALSE),BN202),1,0),0)</f>
        <v>0</v>
      </c>
      <c r="CA202" s="108">
        <f t="shared" ref="CA202:CA216" si="2263">IFERROR(IF(BO202&lt;=0,0,1),0)</f>
        <v>0</v>
      </c>
      <c r="CB202" s="108">
        <f t="shared" ref="CB202:CB216" si="2264">IFERROR(IF(BR202&lt;=0,0,1),0)</f>
        <v>0</v>
      </c>
      <c r="CC202" s="108">
        <f t="shared" ref="CC202:CC216" si="2265">PRODUCT(BT202:CB202)</f>
        <v>0</v>
      </c>
      <c r="CD202" s="109">
        <f t="shared" ref="CD202:CD216" si="2266">ROUND(BR202,0)</f>
        <v>0</v>
      </c>
      <c r="CE202" s="110">
        <f t="shared" ref="CE202:CE216" si="2267">BR202-CD202</f>
        <v>0</v>
      </c>
      <c r="CH202" s="358"/>
      <c r="CI202" s="358"/>
      <c r="CJ202" s="359"/>
      <c r="CK202" s="339"/>
      <c r="CL202" s="360"/>
      <c r="CM202" s="361"/>
      <c r="CN202" s="362"/>
      <c r="CO202" s="338"/>
      <c r="CP202" s="335">
        <f t="shared" ref="CP202:CP216" si="2268">IFERROR(IF(EXACT(VLOOKUP(CI202,OFERTA_0,1,FALSE),CI202),1,0),0)</f>
        <v>0</v>
      </c>
      <c r="CQ202" s="108">
        <f t="shared" ref="CQ202:CQ216" si="2269">IFERROR(IF(EXACT(VLOOKUP(CI202,OFERTA_0,2,FALSE),CJ202),1,0),0)</f>
        <v>0</v>
      </c>
      <c r="CR202" s="108">
        <f t="shared" ref="CR202:CR216" si="2270">IFERROR(IF(EXACT(VLOOKUP(CI202,OFERTA_0,3,FALSE),CK202),1,0),0)</f>
        <v>0</v>
      </c>
      <c r="CS202" s="108">
        <f t="shared" ref="CS202:CS216" si="2271">IFERROR(IF(EXACT(VLOOKUP(CI202,OFERTA_0,4,FALSE),CL202),1,0),0)</f>
        <v>0</v>
      </c>
      <c r="CT202" s="108">
        <f t="shared" ref="CT202:CU216" si="2272">IFERROR(IF(CM202&lt;=0,0,1),0)</f>
        <v>0</v>
      </c>
      <c r="CU202" s="108">
        <f t="shared" si="2272"/>
        <v>0</v>
      </c>
      <c r="CV202" s="108">
        <f t="shared" ref="CV202:CV216" si="2273">PRODUCT(CP202:CU202)</f>
        <v>0</v>
      </c>
      <c r="CW202" s="109">
        <f t="shared" ref="CW202:CW216" si="2274">ROUND(CN202,0)</f>
        <v>0</v>
      </c>
      <c r="CX202" s="110">
        <f t="shared" ref="CX202:CX216" si="2275">CN202-CW202</f>
        <v>0</v>
      </c>
      <c r="DA202" s="358"/>
      <c r="DB202" s="358"/>
      <c r="DC202" s="359"/>
      <c r="DD202" s="339"/>
      <c r="DE202" s="360"/>
      <c r="DF202" s="361"/>
      <c r="DG202" s="362"/>
      <c r="DH202" s="338"/>
      <c r="DI202" s="335">
        <f t="shared" ref="DI202:DI216" si="2276">IFERROR(IF(EXACT(VLOOKUP(DB202,OFERTA_0,1,FALSE),DB202),1,0),0)</f>
        <v>0</v>
      </c>
      <c r="DJ202" s="108">
        <f t="shared" ref="DJ202:DJ216" si="2277">IFERROR(IF(EXACT(VLOOKUP(DB202,OFERTA_0,2,FALSE),DC202),1,0),0)</f>
        <v>0</v>
      </c>
      <c r="DK202" s="108">
        <f t="shared" ref="DK202:DK216" si="2278">IFERROR(IF(EXACT(VLOOKUP(DB202,OFERTA_0,3,FALSE),DD202),1,0),0)</f>
        <v>0</v>
      </c>
      <c r="DL202" s="108">
        <f t="shared" ref="DL202:DL216" si="2279">IFERROR(IF(EXACT(VLOOKUP(DB202,OFERTA_0,4,FALSE),DE202),1,0),0)</f>
        <v>0</v>
      </c>
      <c r="DM202" s="108">
        <f t="shared" ref="DM202:DN216" si="2280">IFERROR(IF(DF202&lt;=0,0,1),0)</f>
        <v>0</v>
      </c>
      <c r="DN202" s="108">
        <f t="shared" si="2280"/>
        <v>0</v>
      </c>
      <c r="DO202" s="108">
        <f t="shared" ref="DO202:DO216" si="2281">PRODUCT(DI202:DN202)</f>
        <v>0</v>
      </c>
      <c r="DP202" s="109">
        <f t="shared" ref="DP202:DP216" si="2282">ROUND(DG202,0)</f>
        <v>0</v>
      </c>
      <c r="DQ202" s="110">
        <f t="shared" ref="DQ202:DQ216" si="2283">DG202-DP202</f>
        <v>0</v>
      </c>
      <c r="DT202" s="358"/>
      <c r="DU202" s="358"/>
      <c r="DV202" s="359"/>
      <c r="DW202" s="339"/>
      <c r="DX202" s="360"/>
      <c r="DY202" s="361"/>
      <c r="DZ202" s="362"/>
      <c r="EA202" s="338"/>
      <c r="EB202" s="335">
        <f t="shared" ref="EB202:EB216" si="2284">IFERROR(IF(EXACT(VLOOKUP(DU202,OFERTA_0,1,FALSE),DU202),1,0),0)</f>
        <v>0</v>
      </c>
      <c r="EC202" s="108">
        <f t="shared" ref="EC202:EC216" si="2285">IFERROR(IF(EXACT(VLOOKUP(DU202,OFERTA_0,2,FALSE),DV202),1,0),0)</f>
        <v>0</v>
      </c>
      <c r="ED202" s="108">
        <f t="shared" ref="ED202:ED216" si="2286">IFERROR(IF(EXACT(VLOOKUP(DU202,OFERTA_0,3,FALSE),DW202),1,0),0)</f>
        <v>0</v>
      </c>
      <c r="EE202" s="108">
        <f t="shared" ref="EE202:EE216" si="2287">IFERROR(IF(EXACT(VLOOKUP(DU202,OFERTA_0,4,FALSE),DX202),1,0),0)</f>
        <v>0</v>
      </c>
      <c r="EF202" s="108">
        <f t="shared" ref="EF202:EG216" si="2288">IFERROR(IF(DY202&lt;=0,0,1),0)</f>
        <v>0</v>
      </c>
      <c r="EG202" s="108">
        <f t="shared" si="2288"/>
        <v>0</v>
      </c>
      <c r="EH202" s="108">
        <f t="shared" ref="EH202:EH216" si="2289">PRODUCT(EB202:EG202)</f>
        <v>0</v>
      </c>
      <c r="EI202" s="109">
        <f t="shared" ref="EI202:EI216" si="2290">ROUND(DZ202,0)</f>
        <v>0</v>
      </c>
      <c r="EJ202" s="110">
        <f t="shared" ref="EJ202:EJ216" si="2291">DZ202-EI202</f>
        <v>0</v>
      </c>
      <c r="EM202" s="358"/>
      <c r="EN202" s="358"/>
      <c r="EO202" s="359"/>
      <c r="EP202" s="339"/>
      <c r="EQ202" s="360"/>
      <c r="ER202" s="361"/>
      <c r="ES202" s="362"/>
      <c r="ET202" s="338"/>
      <c r="EU202" s="335">
        <f t="shared" ref="EU202:EU216" si="2292">IFERROR(IF(EXACT(VLOOKUP(EN202,OFERTA_0,1,FALSE),EN202),1,0),0)</f>
        <v>0</v>
      </c>
      <c r="EV202" s="108">
        <f t="shared" ref="EV202:EV216" si="2293">IFERROR(IF(EXACT(VLOOKUP(EN202,OFERTA_0,2,FALSE),EO202),1,0),0)</f>
        <v>0</v>
      </c>
      <c r="EW202" s="108">
        <f t="shared" ref="EW202:EW216" si="2294">IFERROR(IF(EXACT(VLOOKUP(EN202,OFERTA_0,3,FALSE),EP202),1,0),0)</f>
        <v>0</v>
      </c>
      <c r="EX202" s="108">
        <f t="shared" ref="EX202:EX216" si="2295">IFERROR(IF(EXACT(VLOOKUP(EN202,OFERTA_0,4,FALSE),EQ202),1,0),0)</f>
        <v>0</v>
      </c>
      <c r="EY202" s="108">
        <f t="shared" ref="EY202:EZ216" si="2296">IFERROR(IF(ER202&lt;=0,0,1),0)</f>
        <v>0</v>
      </c>
      <c r="EZ202" s="108">
        <f t="shared" si="2296"/>
        <v>0</v>
      </c>
      <c r="FA202" s="108">
        <f t="shared" ref="FA202:FA216" si="2297">PRODUCT(EU202:EZ202)</f>
        <v>0</v>
      </c>
      <c r="FB202" s="109">
        <f t="shared" ref="FB202:FB216" si="2298">ROUND(ES202,0)</f>
        <v>0</v>
      </c>
      <c r="FC202" s="110">
        <f t="shared" ref="FC202:FC216" si="2299">ES202-FB202</f>
        <v>0</v>
      </c>
      <c r="FF202" s="358"/>
      <c r="FG202" s="358"/>
      <c r="FH202" s="359"/>
      <c r="FI202" s="339"/>
      <c r="FJ202" s="360"/>
      <c r="FK202" s="361"/>
      <c r="FL202" s="362"/>
      <c r="FM202" s="338"/>
      <c r="FN202" s="335">
        <f t="shared" ref="FN202:FN216" si="2300">IFERROR(IF(EXACT(VLOOKUP(FG202,OFERTA_0,1,FALSE),FG202),1,0),0)</f>
        <v>0</v>
      </c>
      <c r="FO202" s="108">
        <f t="shared" ref="FO202:FO216" si="2301">IFERROR(IF(EXACT(VLOOKUP(FG202,OFERTA_0,2,FALSE),FH202),1,0),0)</f>
        <v>0</v>
      </c>
      <c r="FP202" s="108">
        <f t="shared" ref="FP202:FP216" si="2302">IFERROR(IF(EXACT(VLOOKUP(FG202,OFERTA_0,3,FALSE),FI202),1,0),0)</f>
        <v>0</v>
      </c>
      <c r="FQ202" s="108">
        <f t="shared" ref="FQ202:FQ216" si="2303">IFERROR(IF(EXACT(VLOOKUP(FG202,OFERTA_0,4,FALSE),FJ202),1,0),0)</f>
        <v>0</v>
      </c>
      <c r="FR202" s="108">
        <f t="shared" ref="FR202:FS216" si="2304">IFERROR(IF(FK202&lt;=0,0,1),0)</f>
        <v>0</v>
      </c>
      <c r="FS202" s="108">
        <f t="shared" si="2304"/>
        <v>0</v>
      </c>
      <c r="FT202" s="108">
        <f t="shared" ref="FT202:FT216" si="2305">PRODUCT(FN202:FS202)</f>
        <v>0</v>
      </c>
      <c r="FU202" s="109">
        <f t="shared" ref="FU202:FU216" si="2306">ROUND(FL202,0)</f>
        <v>0</v>
      </c>
      <c r="FV202" s="110">
        <f t="shared" ref="FV202:FV216" si="2307">FL202-FU202</f>
        <v>0</v>
      </c>
      <c r="FY202" s="358"/>
      <c r="FZ202" s="358"/>
      <c r="GA202" s="359"/>
      <c r="GB202" s="339"/>
      <c r="GC202" s="360"/>
      <c r="GD202" s="361"/>
      <c r="GE202" s="362"/>
      <c r="GF202" s="338"/>
      <c r="GG202" s="335">
        <f t="shared" ref="GG202:GG216" si="2308">IFERROR(IF(EXACT(VLOOKUP(FZ202,OFERTA_0,1,FALSE),FZ202),1,0),0)</f>
        <v>0</v>
      </c>
      <c r="GH202" s="108">
        <f t="shared" ref="GH202:GH216" si="2309">IFERROR(IF(EXACT(VLOOKUP(FZ202,OFERTA_0,2,FALSE),GA202),1,0),0)</f>
        <v>0</v>
      </c>
      <c r="GI202" s="108">
        <f t="shared" ref="GI202:GI216" si="2310">IFERROR(IF(EXACT(VLOOKUP(FZ202,OFERTA_0,3,FALSE),GB202),1,0),0)</f>
        <v>0</v>
      </c>
      <c r="GJ202" s="108">
        <f t="shared" ref="GJ202:GJ216" si="2311">IFERROR(IF(EXACT(VLOOKUP(FZ202,OFERTA_0,4,FALSE),GC202),1,0),0)</f>
        <v>0</v>
      </c>
      <c r="GK202" s="108">
        <f t="shared" ref="GK202:GL216" si="2312">IFERROR(IF(GD202&lt;=0,0,1),0)</f>
        <v>0</v>
      </c>
      <c r="GL202" s="108">
        <f t="shared" si="2312"/>
        <v>0</v>
      </c>
      <c r="GM202" s="108">
        <f t="shared" ref="GM202:GM216" si="2313">PRODUCT(GG202:GL202)</f>
        <v>0</v>
      </c>
      <c r="GN202" s="109">
        <f t="shared" ref="GN202:GN216" si="2314">ROUND(GE202,0)</f>
        <v>0</v>
      </c>
      <c r="GO202" s="110">
        <f t="shared" ref="GO202:GO216" si="2315">GE202-GN202</f>
        <v>0</v>
      </c>
      <c r="GR202" s="358"/>
      <c r="GS202" s="358"/>
      <c r="GT202" s="359"/>
      <c r="GU202" s="339"/>
      <c r="GV202" s="360"/>
      <c r="GW202" s="361"/>
      <c r="GX202" s="362"/>
      <c r="GY202" s="338"/>
      <c r="GZ202" s="335">
        <f t="shared" ref="GZ202:GZ216" si="2316">IFERROR(IF(EXACT(VLOOKUP(GS202,OFERTA_0,1,FALSE),GS202),1,0),0)</f>
        <v>0</v>
      </c>
      <c r="HA202" s="108">
        <f t="shared" ref="HA202:HA216" si="2317">IFERROR(IF(EXACT(VLOOKUP(GS202,OFERTA_0,2,FALSE),GT202),1,0),0)</f>
        <v>0</v>
      </c>
      <c r="HB202" s="108">
        <f t="shared" ref="HB202:HB216" si="2318">IFERROR(IF(EXACT(VLOOKUP(GS202,OFERTA_0,3,FALSE),GU202),1,0),0)</f>
        <v>0</v>
      </c>
      <c r="HC202" s="108">
        <f t="shared" ref="HC202:HC216" si="2319">IFERROR(IF(EXACT(VLOOKUP(GS202,OFERTA_0,4,FALSE),GV202),1,0),0)</f>
        <v>0</v>
      </c>
      <c r="HD202" s="108">
        <f t="shared" ref="HD202:HE216" si="2320">IFERROR(IF(GW202&lt;=0,0,1),0)</f>
        <v>0</v>
      </c>
      <c r="HE202" s="108">
        <f t="shared" si="2320"/>
        <v>0</v>
      </c>
      <c r="HF202" s="108">
        <f t="shared" ref="HF202:HF216" si="2321">PRODUCT(GZ202:HE202)</f>
        <v>0</v>
      </c>
      <c r="HG202" s="109">
        <f t="shared" ref="HG202:HG216" si="2322">ROUND(GX202,0)</f>
        <v>0</v>
      </c>
      <c r="HH202" s="110">
        <f t="shared" ref="HH202:HH216" si="2323">GX202-HG202</f>
        <v>0</v>
      </c>
      <c r="HK202" s="358"/>
      <c r="HL202" s="358"/>
      <c r="HM202" s="359"/>
      <c r="HN202" s="339"/>
      <c r="HO202" s="360"/>
      <c r="HP202" s="361"/>
      <c r="HQ202" s="362"/>
      <c r="HR202" s="338"/>
      <c r="HS202" s="335">
        <f t="shared" ref="HS202:HS216" si="2324">IFERROR(IF(EXACT(VLOOKUP(HL202,OFERTA_0,1,FALSE),HL202),1,0),0)</f>
        <v>0</v>
      </c>
      <c r="HT202" s="108">
        <f t="shared" ref="HT202:HT216" si="2325">IFERROR(IF(EXACT(VLOOKUP(HL202,OFERTA_0,2,FALSE),HM202),1,0),0)</f>
        <v>0</v>
      </c>
      <c r="HU202" s="108">
        <f t="shared" ref="HU202:HU216" si="2326">IFERROR(IF(EXACT(VLOOKUP(HL202,OFERTA_0,3,FALSE),HN202),1,0),0)</f>
        <v>0</v>
      </c>
      <c r="HV202" s="108">
        <f t="shared" ref="HV202:HV216" si="2327">IFERROR(IF(EXACT(VLOOKUP(HL202,OFERTA_0,4,FALSE),HO202),1,0),0)</f>
        <v>0</v>
      </c>
      <c r="HW202" s="108">
        <f t="shared" ref="HW202:HX216" si="2328">IFERROR(IF(HP202&lt;=0,0,1),0)</f>
        <v>0</v>
      </c>
      <c r="HX202" s="108">
        <f t="shared" si="2328"/>
        <v>0</v>
      </c>
      <c r="HY202" s="108">
        <f t="shared" ref="HY202:HY216" si="2329">PRODUCT(HS202:HX202)</f>
        <v>0</v>
      </c>
      <c r="HZ202" s="109">
        <f t="shared" ref="HZ202:HZ216" si="2330">ROUND(HQ202,0)</f>
        <v>0</v>
      </c>
      <c r="IA202" s="110">
        <f t="shared" ref="IA202:IA216" si="2331">HQ202-HZ202</f>
        <v>0</v>
      </c>
      <c r="ID202" s="358"/>
      <c r="IE202" s="358"/>
      <c r="IF202" s="359"/>
      <c r="IG202" s="339"/>
      <c r="IH202" s="360"/>
      <c r="II202" s="361"/>
      <c r="IJ202" s="362"/>
      <c r="IK202" s="338"/>
      <c r="IL202" s="335">
        <f t="shared" ref="IL202:IL216" si="2332">IFERROR(IF(EXACT(VLOOKUP(IE202,OFERTA_0,1,FALSE),IE202),1,0),0)</f>
        <v>0</v>
      </c>
      <c r="IM202" s="108">
        <f t="shared" ref="IM202:IM216" si="2333">IFERROR(IF(EXACT(VLOOKUP(IE202,OFERTA_0,2,FALSE),IF202),1,0),0)</f>
        <v>0</v>
      </c>
      <c r="IN202" s="108">
        <f t="shared" ref="IN202:IN216" si="2334">IFERROR(IF(EXACT(VLOOKUP(IE202,OFERTA_0,3,FALSE),IG202),1,0),0)</f>
        <v>0</v>
      </c>
      <c r="IO202" s="108">
        <f t="shared" ref="IO202:IO216" si="2335">IFERROR(IF(EXACT(VLOOKUP(IE202,OFERTA_0,4,FALSE),IH202),1,0),0)</f>
        <v>0</v>
      </c>
      <c r="IP202" s="108">
        <f t="shared" ref="IP202:IQ216" si="2336">IFERROR(IF(II202&lt;=0,0,1),0)</f>
        <v>0</v>
      </c>
      <c r="IQ202" s="108">
        <f t="shared" si="2336"/>
        <v>0</v>
      </c>
      <c r="IR202" s="108">
        <f t="shared" ref="IR202:IR216" si="2337">PRODUCT(IL202:IQ202)</f>
        <v>0</v>
      </c>
      <c r="IS202" s="109">
        <f t="shared" ref="IS202:IS216" si="2338">ROUND(IJ202,0)</f>
        <v>0</v>
      </c>
      <c r="IT202" s="110">
        <f t="shared" ref="IT202:IT216" si="2339">IJ202-IS202</f>
        <v>0</v>
      </c>
      <c r="IV202" s="358"/>
      <c r="IW202" s="358"/>
      <c r="IX202" s="359"/>
      <c r="IY202" s="339"/>
      <c r="IZ202" s="360"/>
      <c r="JA202" s="361"/>
      <c r="JB202" s="362"/>
      <c r="JC202" s="338"/>
      <c r="JD202" s="338"/>
      <c r="JE202" s="335">
        <f t="shared" ref="JE202:JE216" si="2340">IFERROR(IF(EXACT(VLOOKUP(IX202,OFERTA_0,1,FALSE),IX202),1,0),0)</f>
        <v>0</v>
      </c>
      <c r="JF202" s="108">
        <f t="shared" ref="JF202:JF216" si="2341">IFERROR(IF(EXACT(VLOOKUP(IX202,OFERTA_0,2,FALSE),IY202),1,0),0)</f>
        <v>0</v>
      </c>
      <c r="JG202" s="108">
        <f t="shared" ref="JG202:JG216" si="2342">IFERROR(IF(EXACT(VLOOKUP(IX202,OFERTA_0,3,FALSE),IZ202),1,0),0)</f>
        <v>0</v>
      </c>
      <c r="JH202" s="108">
        <f t="shared" ref="JH202:JH216" si="2343">IFERROR(IF(EXACT(VLOOKUP(IX202,OFERTA_0,4,FALSE),JA202),1,0),0)</f>
        <v>0</v>
      </c>
      <c r="JI202" s="108">
        <f t="shared" ref="JI202:JJ216" si="2344">IFERROR(IF(JB202&lt;=0,0,1),0)</f>
        <v>0</v>
      </c>
      <c r="JJ202" s="108">
        <f t="shared" si="2344"/>
        <v>0</v>
      </c>
      <c r="JK202" s="108">
        <f t="shared" ref="JK202:JK216" si="2345">PRODUCT(JE202:JJ202)</f>
        <v>0</v>
      </c>
      <c r="JL202" s="109">
        <f t="shared" ref="JL202:JL216" si="2346">ROUND(JC202,0)</f>
        <v>0</v>
      </c>
      <c r="JM202" s="110">
        <f t="shared" ref="JM202:JM216" si="2347">JC202-JL202</f>
        <v>0</v>
      </c>
    </row>
    <row r="203" spans="2:273" hidden="1" x14ac:dyDescent="0.25">
      <c r="B203" s="358"/>
      <c r="C203" s="358"/>
      <c r="D203" s="359"/>
      <c r="E203" s="339"/>
      <c r="F203" s="439"/>
      <c r="G203" s="361"/>
      <c r="H203" s="361"/>
      <c r="I203" s="361"/>
      <c r="J203" s="362"/>
      <c r="K203" s="338"/>
      <c r="N203" s="358"/>
      <c r="O203" s="358"/>
      <c r="P203" s="359"/>
      <c r="Q203" s="339"/>
      <c r="R203" s="439"/>
      <c r="S203" s="361"/>
      <c r="T203" s="361"/>
      <c r="U203" s="361"/>
      <c r="V203" s="362"/>
      <c r="W203" s="338"/>
      <c r="X203" s="335">
        <f t="shared" si="2241"/>
        <v>0</v>
      </c>
      <c r="Y203" s="335"/>
      <c r="Z203" s="335"/>
      <c r="AA203" s="108">
        <f t="shared" si="2242"/>
        <v>0</v>
      </c>
      <c r="AB203" s="108"/>
      <c r="AC203" s="108">
        <f t="shared" si="2243"/>
        <v>0</v>
      </c>
      <c r="AD203" s="108">
        <f t="shared" si="2244"/>
        <v>0</v>
      </c>
      <c r="AE203" s="108">
        <f t="shared" si="2245"/>
        <v>0</v>
      </c>
      <c r="AF203" s="108">
        <f t="shared" si="2246"/>
        <v>0</v>
      </c>
      <c r="AG203" s="108">
        <f t="shared" si="2247"/>
        <v>0</v>
      </c>
      <c r="AH203" s="109">
        <f t="shared" si="2248"/>
        <v>0</v>
      </c>
      <c r="AI203" s="110">
        <f t="shared" si="2249"/>
        <v>0</v>
      </c>
      <c r="AL203" s="358"/>
      <c r="AM203" s="358"/>
      <c r="AN203" s="359"/>
      <c r="AO203" s="339"/>
      <c r="AP203" s="439"/>
      <c r="AQ203" s="361"/>
      <c r="AR203" s="361"/>
      <c r="AS203" s="361"/>
      <c r="AT203" s="362"/>
      <c r="AU203" s="338"/>
      <c r="AV203" s="335">
        <f t="shared" si="2250"/>
        <v>0</v>
      </c>
      <c r="AW203" s="335"/>
      <c r="AX203" s="335"/>
      <c r="AY203" s="335"/>
      <c r="AZ203" s="108">
        <f t="shared" si="2251"/>
        <v>0</v>
      </c>
      <c r="BA203" s="108">
        <f t="shared" si="2252"/>
        <v>0</v>
      </c>
      <c r="BB203" s="108">
        <f t="shared" si="2253"/>
        <v>0</v>
      </c>
      <c r="BC203" s="108">
        <f t="shared" si="2254"/>
        <v>0</v>
      </c>
      <c r="BD203" s="108">
        <f t="shared" si="2255"/>
        <v>0</v>
      </c>
      <c r="BE203" s="108">
        <f t="shared" si="2256"/>
        <v>0</v>
      </c>
      <c r="BF203" s="109">
        <f t="shared" si="2257"/>
        <v>0</v>
      </c>
      <c r="BG203" s="110">
        <f t="shared" si="2258"/>
        <v>0</v>
      </c>
      <c r="BJ203" s="358"/>
      <c r="BK203" s="358"/>
      <c r="BL203" s="359"/>
      <c r="BM203" s="339"/>
      <c r="BN203" s="439"/>
      <c r="BO203" s="368"/>
      <c r="BP203" s="368"/>
      <c r="BQ203" s="368"/>
      <c r="BR203" s="369"/>
      <c r="BS203" s="338"/>
      <c r="BT203" s="335">
        <f t="shared" si="2259"/>
        <v>0</v>
      </c>
      <c r="BU203" s="335"/>
      <c r="BV203" s="335"/>
      <c r="BW203" s="335"/>
      <c r="BX203" s="108">
        <f t="shared" si="2260"/>
        <v>0</v>
      </c>
      <c r="BY203" s="108">
        <f t="shared" si="2261"/>
        <v>0</v>
      </c>
      <c r="BZ203" s="108">
        <f t="shared" si="2262"/>
        <v>0</v>
      </c>
      <c r="CA203" s="108">
        <f t="shared" si="2263"/>
        <v>0</v>
      </c>
      <c r="CB203" s="108">
        <f t="shared" si="2264"/>
        <v>0</v>
      </c>
      <c r="CC203" s="108">
        <f t="shared" si="2265"/>
        <v>0</v>
      </c>
      <c r="CD203" s="109">
        <f t="shared" si="2266"/>
        <v>0</v>
      </c>
      <c r="CE203" s="110">
        <f t="shared" si="2267"/>
        <v>0</v>
      </c>
      <c r="CH203" s="358"/>
      <c r="CI203" s="358"/>
      <c r="CJ203" s="359"/>
      <c r="CK203" s="339"/>
      <c r="CL203" s="360"/>
      <c r="CM203" s="361"/>
      <c r="CN203" s="362"/>
      <c r="CO203" s="338"/>
      <c r="CP203" s="335">
        <f t="shared" si="2268"/>
        <v>0</v>
      </c>
      <c r="CQ203" s="108">
        <f t="shared" si="2269"/>
        <v>0</v>
      </c>
      <c r="CR203" s="108">
        <f t="shared" si="2270"/>
        <v>0</v>
      </c>
      <c r="CS203" s="108">
        <f t="shared" si="2271"/>
        <v>0</v>
      </c>
      <c r="CT203" s="108">
        <f t="shared" si="2272"/>
        <v>0</v>
      </c>
      <c r="CU203" s="108">
        <f t="shared" si="2272"/>
        <v>0</v>
      </c>
      <c r="CV203" s="108">
        <f t="shared" si="2273"/>
        <v>0</v>
      </c>
      <c r="CW203" s="109">
        <f t="shared" si="2274"/>
        <v>0</v>
      </c>
      <c r="CX203" s="110">
        <f t="shared" si="2275"/>
        <v>0</v>
      </c>
      <c r="DA203" s="358"/>
      <c r="DB203" s="358"/>
      <c r="DC203" s="359"/>
      <c r="DD203" s="339"/>
      <c r="DE203" s="360"/>
      <c r="DF203" s="361"/>
      <c r="DG203" s="362"/>
      <c r="DH203" s="338"/>
      <c r="DI203" s="335">
        <f t="shared" si="2276"/>
        <v>0</v>
      </c>
      <c r="DJ203" s="108">
        <f t="shared" si="2277"/>
        <v>0</v>
      </c>
      <c r="DK203" s="108">
        <f t="shared" si="2278"/>
        <v>0</v>
      </c>
      <c r="DL203" s="108">
        <f t="shared" si="2279"/>
        <v>0</v>
      </c>
      <c r="DM203" s="108">
        <f t="shared" si="2280"/>
        <v>0</v>
      </c>
      <c r="DN203" s="108">
        <f t="shared" si="2280"/>
        <v>0</v>
      </c>
      <c r="DO203" s="108">
        <f t="shared" si="2281"/>
        <v>0</v>
      </c>
      <c r="DP203" s="109">
        <f t="shared" si="2282"/>
        <v>0</v>
      </c>
      <c r="DQ203" s="110">
        <f t="shared" si="2283"/>
        <v>0</v>
      </c>
      <c r="DT203" s="358"/>
      <c r="DU203" s="358"/>
      <c r="DV203" s="359"/>
      <c r="DW203" s="339"/>
      <c r="DX203" s="360"/>
      <c r="DY203" s="361"/>
      <c r="DZ203" s="362"/>
      <c r="EA203" s="338"/>
      <c r="EB203" s="335">
        <f t="shared" si="2284"/>
        <v>0</v>
      </c>
      <c r="EC203" s="108">
        <f t="shared" si="2285"/>
        <v>0</v>
      </c>
      <c r="ED203" s="108">
        <f t="shared" si="2286"/>
        <v>0</v>
      </c>
      <c r="EE203" s="108">
        <f t="shared" si="2287"/>
        <v>0</v>
      </c>
      <c r="EF203" s="108">
        <f t="shared" si="2288"/>
        <v>0</v>
      </c>
      <c r="EG203" s="108">
        <f t="shared" si="2288"/>
        <v>0</v>
      </c>
      <c r="EH203" s="108">
        <f t="shared" si="2289"/>
        <v>0</v>
      </c>
      <c r="EI203" s="109">
        <f t="shared" si="2290"/>
        <v>0</v>
      </c>
      <c r="EJ203" s="110">
        <f t="shared" si="2291"/>
        <v>0</v>
      </c>
      <c r="EM203" s="358"/>
      <c r="EN203" s="358"/>
      <c r="EO203" s="359"/>
      <c r="EP203" s="339"/>
      <c r="EQ203" s="360"/>
      <c r="ER203" s="361"/>
      <c r="ES203" s="362"/>
      <c r="ET203" s="338"/>
      <c r="EU203" s="335">
        <f t="shared" si="2292"/>
        <v>0</v>
      </c>
      <c r="EV203" s="108">
        <f t="shared" si="2293"/>
        <v>0</v>
      </c>
      <c r="EW203" s="108">
        <f t="shared" si="2294"/>
        <v>0</v>
      </c>
      <c r="EX203" s="108">
        <f t="shared" si="2295"/>
        <v>0</v>
      </c>
      <c r="EY203" s="108">
        <f t="shared" si="2296"/>
        <v>0</v>
      </c>
      <c r="EZ203" s="108">
        <f t="shared" si="2296"/>
        <v>0</v>
      </c>
      <c r="FA203" s="108">
        <f t="shared" si="2297"/>
        <v>0</v>
      </c>
      <c r="FB203" s="109">
        <f t="shared" si="2298"/>
        <v>0</v>
      </c>
      <c r="FC203" s="110">
        <f t="shared" si="2299"/>
        <v>0</v>
      </c>
      <c r="FF203" s="358"/>
      <c r="FG203" s="358"/>
      <c r="FH203" s="359"/>
      <c r="FI203" s="339"/>
      <c r="FJ203" s="360"/>
      <c r="FK203" s="361"/>
      <c r="FL203" s="362"/>
      <c r="FM203" s="338"/>
      <c r="FN203" s="335">
        <f t="shared" si="2300"/>
        <v>0</v>
      </c>
      <c r="FO203" s="108">
        <f t="shared" si="2301"/>
        <v>0</v>
      </c>
      <c r="FP203" s="108">
        <f t="shared" si="2302"/>
        <v>0</v>
      </c>
      <c r="FQ203" s="108">
        <f t="shared" si="2303"/>
        <v>0</v>
      </c>
      <c r="FR203" s="108">
        <f t="shared" si="2304"/>
        <v>0</v>
      </c>
      <c r="FS203" s="108">
        <f t="shared" si="2304"/>
        <v>0</v>
      </c>
      <c r="FT203" s="108">
        <f t="shared" si="2305"/>
        <v>0</v>
      </c>
      <c r="FU203" s="109">
        <f t="shared" si="2306"/>
        <v>0</v>
      </c>
      <c r="FV203" s="110">
        <f t="shared" si="2307"/>
        <v>0</v>
      </c>
      <c r="FY203" s="358"/>
      <c r="FZ203" s="358"/>
      <c r="GA203" s="359"/>
      <c r="GB203" s="339"/>
      <c r="GC203" s="360"/>
      <c r="GD203" s="361"/>
      <c r="GE203" s="362"/>
      <c r="GF203" s="338"/>
      <c r="GG203" s="335">
        <f t="shared" si="2308"/>
        <v>0</v>
      </c>
      <c r="GH203" s="108">
        <f t="shared" si="2309"/>
        <v>0</v>
      </c>
      <c r="GI203" s="108">
        <f t="shared" si="2310"/>
        <v>0</v>
      </c>
      <c r="GJ203" s="108">
        <f t="shared" si="2311"/>
        <v>0</v>
      </c>
      <c r="GK203" s="108">
        <f t="shared" si="2312"/>
        <v>0</v>
      </c>
      <c r="GL203" s="108">
        <f t="shared" si="2312"/>
        <v>0</v>
      </c>
      <c r="GM203" s="108">
        <f t="shared" si="2313"/>
        <v>0</v>
      </c>
      <c r="GN203" s="109">
        <f t="shared" si="2314"/>
        <v>0</v>
      </c>
      <c r="GO203" s="110">
        <f t="shared" si="2315"/>
        <v>0</v>
      </c>
      <c r="GR203" s="358"/>
      <c r="GS203" s="358"/>
      <c r="GT203" s="359"/>
      <c r="GU203" s="339"/>
      <c r="GV203" s="360"/>
      <c r="GW203" s="361"/>
      <c r="GX203" s="362"/>
      <c r="GY203" s="338"/>
      <c r="GZ203" s="335">
        <f t="shared" si="2316"/>
        <v>0</v>
      </c>
      <c r="HA203" s="108">
        <f t="shared" si="2317"/>
        <v>0</v>
      </c>
      <c r="HB203" s="108">
        <f t="shared" si="2318"/>
        <v>0</v>
      </c>
      <c r="HC203" s="108">
        <f t="shared" si="2319"/>
        <v>0</v>
      </c>
      <c r="HD203" s="108">
        <f t="shared" si="2320"/>
        <v>0</v>
      </c>
      <c r="HE203" s="108">
        <f t="shared" si="2320"/>
        <v>0</v>
      </c>
      <c r="HF203" s="108">
        <f t="shared" si="2321"/>
        <v>0</v>
      </c>
      <c r="HG203" s="109">
        <f t="shared" si="2322"/>
        <v>0</v>
      </c>
      <c r="HH203" s="110">
        <f t="shared" si="2323"/>
        <v>0</v>
      </c>
      <c r="HK203" s="358"/>
      <c r="HL203" s="358"/>
      <c r="HM203" s="359"/>
      <c r="HN203" s="339"/>
      <c r="HO203" s="360"/>
      <c r="HP203" s="361"/>
      <c r="HQ203" s="362"/>
      <c r="HR203" s="338"/>
      <c r="HS203" s="335">
        <f t="shared" si="2324"/>
        <v>0</v>
      </c>
      <c r="HT203" s="108">
        <f t="shared" si="2325"/>
        <v>0</v>
      </c>
      <c r="HU203" s="108">
        <f t="shared" si="2326"/>
        <v>0</v>
      </c>
      <c r="HV203" s="108">
        <f t="shared" si="2327"/>
        <v>0</v>
      </c>
      <c r="HW203" s="108">
        <f t="shared" si="2328"/>
        <v>0</v>
      </c>
      <c r="HX203" s="108">
        <f t="shared" si="2328"/>
        <v>0</v>
      </c>
      <c r="HY203" s="108">
        <f t="shared" si="2329"/>
        <v>0</v>
      </c>
      <c r="HZ203" s="109">
        <f t="shared" si="2330"/>
        <v>0</v>
      </c>
      <c r="IA203" s="110">
        <f t="shared" si="2331"/>
        <v>0</v>
      </c>
      <c r="ID203" s="358"/>
      <c r="IE203" s="358"/>
      <c r="IF203" s="359"/>
      <c r="IG203" s="339"/>
      <c r="IH203" s="360"/>
      <c r="II203" s="361"/>
      <c r="IJ203" s="362"/>
      <c r="IK203" s="338"/>
      <c r="IL203" s="335">
        <f t="shared" si="2332"/>
        <v>0</v>
      </c>
      <c r="IM203" s="108">
        <f t="shared" si="2333"/>
        <v>0</v>
      </c>
      <c r="IN203" s="108">
        <f t="shared" si="2334"/>
        <v>0</v>
      </c>
      <c r="IO203" s="108">
        <f t="shared" si="2335"/>
        <v>0</v>
      </c>
      <c r="IP203" s="108">
        <f t="shared" si="2336"/>
        <v>0</v>
      </c>
      <c r="IQ203" s="108">
        <f t="shared" si="2336"/>
        <v>0</v>
      </c>
      <c r="IR203" s="108">
        <f t="shared" si="2337"/>
        <v>0</v>
      </c>
      <c r="IS203" s="109">
        <f t="shared" si="2338"/>
        <v>0</v>
      </c>
      <c r="IT203" s="110">
        <f t="shared" si="2339"/>
        <v>0</v>
      </c>
      <c r="IV203" s="358"/>
      <c r="IW203" s="358"/>
      <c r="IX203" s="359"/>
      <c r="IY203" s="339"/>
      <c r="IZ203" s="360"/>
      <c r="JA203" s="361"/>
      <c r="JB203" s="362"/>
      <c r="JC203" s="338"/>
      <c r="JD203" s="338"/>
      <c r="JE203" s="335">
        <f t="shared" si="2340"/>
        <v>0</v>
      </c>
      <c r="JF203" s="108">
        <f t="shared" si="2341"/>
        <v>0</v>
      </c>
      <c r="JG203" s="108">
        <f t="shared" si="2342"/>
        <v>0</v>
      </c>
      <c r="JH203" s="108">
        <f t="shared" si="2343"/>
        <v>0</v>
      </c>
      <c r="JI203" s="108">
        <f t="shared" si="2344"/>
        <v>0</v>
      </c>
      <c r="JJ203" s="108">
        <f t="shared" si="2344"/>
        <v>0</v>
      </c>
      <c r="JK203" s="108">
        <f t="shared" si="2345"/>
        <v>0</v>
      </c>
      <c r="JL203" s="109">
        <f t="shared" si="2346"/>
        <v>0</v>
      </c>
      <c r="JM203" s="110">
        <f t="shared" si="2347"/>
        <v>0</v>
      </c>
    </row>
    <row r="204" spans="2:273" hidden="1" x14ac:dyDescent="0.25">
      <c r="B204" s="358"/>
      <c r="C204" s="358"/>
      <c r="D204" s="359"/>
      <c r="E204" s="339"/>
      <c r="F204" s="439"/>
      <c r="G204" s="361"/>
      <c r="H204" s="361"/>
      <c r="I204" s="361"/>
      <c r="J204" s="362"/>
      <c r="K204" s="338"/>
      <c r="N204" s="358"/>
      <c r="O204" s="358"/>
      <c r="P204" s="359"/>
      <c r="Q204" s="339"/>
      <c r="R204" s="439"/>
      <c r="S204" s="361"/>
      <c r="T204" s="361"/>
      <c r="U204" s="361"/>
      <c r="V204" s="362"/>
      <c r="W204" s="338"/>
      <c r="X204" s="335">
        <f t="shared" si="2241"/>
        <v>0</v>
      </c>
      <c r="Y204" s="335"/>
      <c r="Z204" s="335"/>
      <c r="AA204" s="108">
        <f t="shared" si="2242"/>
        <v>0</v>
      </c>
      <c r="AB204" s="108"/>
      <c r="AC204" s="108">
        <f t="shared" si="2243"/>
        <v>0</v>
      </c>
      <c r="AD204" s="108">
        <f t="shared" si="2244"/>
        <v>0</v>
      </c>
      <c r="AE204" s="108">
        <f t="shared" si="2245"/>
        <v>0</v>
      </c>
      <c r="AF204" s="108">
        <f t="shared" si="2246"/>
        <v>0</v>
      </c>
      <c r="AG204" s="108">
        <f t="shared" si="2247"/>
        <v>0</v>
      </c>
      <c r="AH204" s="109">
        <f t="shared" si="2248"/>
        <v>0</v>
      </c>
      <c r="AI204" s="110">
        <f t="shared" si="2249"/>
        <v>0</v>
      </c>
      <c r="AL204" s="358"/>
      <c r="AM204" s="358"/>
      <c r="AN204" s="359"/>
      <c r="AO204" s="339"/>
      <c r="AP204" s="439"/>
      <c r="AQ204" s="361"/>
      <c r="AR204" s="361"/>
      <c r="AS204" s="361"/>
      <c r="AT204" s="362"/>
      <c r="AU204" s="338"/>
      <c r="AV204" s="335">
        <f t="shared" si="2250"/>
        <v>0</v>
      </c>
      <c r="AW204" s="335"/>
      <c r="AX204" s="335"/>
      <c r="AY204" s="335"/>
      <c r="AZ204" s="108">
        <f t="shared" si="2251"/>
        <v>0</v>
      </c>
      <c r="BA204" s="108">
        <f t="shared" si="2252"/>
        <v>0</v>
      </c>
      <c r="BB204" s="108">
        <f t="shared" si="2253"/>
        <v>0</v>
      </c>
      <c r="BC204" s="108">
        <f t="shared" si="2254"/>
        <v>0</v>
      </c>
      <c r="BD204" s="108">
        <f t="shared" si="2255"/>
        <v>0</v>
      </c>
      <c r="BE204" s="108">
        <f t="shared" si="2256"/>
        <v>0</v>
      </c>
      <c r="BF204" s="109">
        <f t="shared" si="2257"/>
        <v>0</v>
      </c>
      <c r="BG204" s="110">
        <f t="shared" si="2258"/>
        <v>0</v>
      </c>
      <c r="BJ204" s="358"/>
      <c r="BK204" s="358"/>
      <c r="BL204" s="359"/>
      <c r="BM204" s="339"/>
      <c r="BN204" s="439"/>
      <c r="BO204" s="368"/>
      <c r="BP204" s="368"/>
      <c r="BQ204" s="368"/>
      <c r="BR204" s="369"/>
      <c r="BS204" s="338"/>
      <c r="BT204" s="335">
        <f t="shared" si="2259"/>
        <v>0</v>
      </c>
      <c r="BU204" s="335"/>
      <c r="BV204" s="335"/>
      <c r="BW204" s="335"/>
      <c r="BX204" s="108">
        <f t="shared" si="2260"/>
        <v>0</v>
      </c>
      <c r="BY204" s="108">
        <f t="shared" si="2261"/>
        <v>0</v>
      </c>
      <c r="BZ204" s="108">
        <f t="shared" si="2262"/>
        <v>0</v>
      </c>
      <c r="CA204" s="108">
        <f t="shared" si="2263"/>
        <v>0</v>
      </c>
      <c r="CB204" s="108">
        <f t="shared" si="2264"/>
        <v>0</v>
      </c>
      <c r="CC204" s="108">
        <f t="shared" si="2265"/>
        <v>0</v>
      </c>
      <c r="CD204" s="109">
        <f t="shared" si="2266"/>
        <v>0</v>
      </c>
      <c r="CE204" s="110">
        <f t="shared" si="2267"/>
        <v>0</v>
      </c>
      <c r="CH204" s="358"/>
      <c r="CI204" s="358"/>
      <c r="CJ204" s="359"/>
      <c r="CK204" s="339"/>
      <c r="CL204" s="360"/>
      <c r="CM204" s="361"/>
      <c r="CN204" s="362"/>
      <c r="CO204" s="338"/>
      <c r="CP204" s="335">
        <f t="shared" si="2268"/>
        <v>0</v>
      </c>
      <c r="CQ204" s="108">
        <f t="shared" si="2269"/>
        <v>0</v>
      </c>
      <c r="CR204" s="108">
        <f t="shared" si="2270"/>
        <v>0</v>
      </c>
      <c r="CS204" s="108">
        <f t="shared" si="2271"/>
        <v>0</v>
      </c>
      <c r="CT204" s="108">
        <f t="shared" si="2272"/>
        <v>0</v>
      </c>
      <c r="CU204" s="108">
        <f t="shared" si="2272"/>
        <v>0</v>
      </c>
      <c r="CV204" s="108">
        <f t="shared" si="2273"/>
        <v>0</v>
      </c>
      <c r="CW204" s="109">
        <f t="shared" si="2274"/>
        <v>0</v>
      </c>
      <c r="CX204" s="110">
        <f t="shared" si="2275"/>
        <v>0</v>
      </c>
      <c r="DA204" s="358"/>
      <c r="DB204" s="358"/>
      <c r="DC204" s="359"/>
      <c r="DD204" s="339"/>
      <c r="DE204" s="360"/>
      <c r="DF204" s="361"/>
      <c r="DG204" s="362"/>
      <c r="DH204" s="338"/>
      <c r="DI204" s="335">
        <f t="shared" si="2276"/>
        <v>0</v>
      </c>
      <c r="DJ204" s="108">
        <f t="shared" si="2277"/>
        <v>0</v>
      </c>
      <c r="DK204" s="108">
        <f t="shared" si="2278"/>
        <v>0</v>
      </c>
      <c r="DL204" s="108">
        <f t="shared" si="2279"/>
        <v>0</v>
      </c>
      <c r="DM204" s="108">
        <f t="shared" si="2280"/>
        <v>0</v>
      </c>
      <c r="DN204" s="108">
        <f t="shared" si="2280"/>
        <v>0</v>
      </c>
      <c r="DO204" s="108">
        <f t="shared" si="2281"/>
        <v>0</v>
      </c>
      <c r="DP204" s="109">
        <f t="shared" si="2282"/>
        <v>0</v>
      </c>
      <c r="DQ204" s="110">
        <f t="shared" si="2283"/>
        <v>0</v>
      </c>
      <c r="DT204" s="358"/>
      <c r="DU204" s="358"/>
      <c r="DV204" s="359"/>
      <c r="DW204" s="339"/>
      <c r="DX204" s="360"/>
      <c r="DY204" s="361"/>
      <c r="DZ204" s="362"/>
      <c r="EA204" s="338"/>
      <c r="EB204" s="335">
        <f t="shared" si="2284"/>
        <v>0</v>
      </c>
      <c r="EC204" s="108">
        <f t="shared" si="2285"/>
        <v>0</v>
      </c>
      <c r="ED204" s="108">
        <f t="shared" si="2286"/>
        <v>0</v>
      </c>
      <c r="EE204" s="108">
        <f t="shared" si="2287"/>
        <v>0</v>
      </c>
      <c r="EF204" s="108">
        <f t="shared" si="2288"/>
        <v>0</v>
      </c>
      <c r="EG204" s="108">
        <f t="shared" si="2288"/>
        <v>0</v>
      </c>
      <c r="EH204" s="108">
        <f t="shared" si="2289"/>
        <v>0</v>
      </c>
      <c r="EI204" s="109">
        <f t="shared" si="2290"/>
        <v>0</v>
      </c>
      <c r="EJ204" s="110">
        <f t="shared" si="2291"/>
        <v>0</v>
      </c>
      <c r="EM204" s="358"/>
      <c r="EN204" s="358"/>
      <c r="EO204" s="359"/>
      <c r="EP204" s="339"/>
      <c r="EQ204" s="360"/>
      <c r="ER204" s="361"/>
      <c r="ES204" s="362"/>
      <c r="ET204" s="338"/>
      <c r="EU204" s="335">
        <f t="shared" si="2292"/>
        <v>0</v>
      </c>
      <c r="EV204" s="108">
        <f t="shared" si="2293"/>
        <v>0</v>
      </c>
      <c r="EW204" s="108">
        <f t="shared" si="2294"/>
        <v>0</v>
      </c>
      <c r="EX204" s="108">
        <f t="shared" si="2295"/>
        <v>0</v>
      </c>
      <c r="EY204" s="108">
        <f t="shared" si="2296"/>
        <v>0</v>
      </c>
      <c r="EZ204" s="108">
        <f t="shared" si="2296"/>
        <v>0</v>
      </c>
      <c r="FA204" s="108">
        <f t="shared" si="2297"/>
        <v>0</v>
      </c>
      <c r="FB204" s="109">
        <f t="shared" si="2298"/>
        <v>0</v>
      </c>
      <c r="FC204" s="110">
        <f t="shared" si="2299"/>
        <v>0</v>
      </c>
      <c r="FF204" s="358"/>
      <c r="FG204" s="358"/>
      <c r="FH204" s="359"/>
      <c r="FI204" s="339"/>
      <c r="FJ204" s="360"/>
      <c r="FK204" s="361"/>
      <c r="FL204" s="362"/>
      <c r="FM204" s="338"/>
      <c r="FN204" s="335">
        <f t="shared" si="2300"/>
        <v>0</v>
      </c>
      <c r="FO204" s="108">
        <f t="shared" si="2301"/>
        <v>0</v>
      </c>
      <c r="FP204" s="108">
        <f t="shared" si="2302"/>
        <v>0</v>
      </c>
      <c r="FQ204" s="108">
        <f t="shared" si="2303"/>
        <v>0</v>
      </c>
      <c r="FR204" s="108">
        <f t="shared" si="2304"/>
        <v>0</v>
      </c>
      <c r="FS204" s="108">
        <f t="shared" si="2304"/>
        <v>0</v>
      </c>
      <c r="FT204" s="108">
        <f t="shared" si="2305"/>
        <v>0</v>
      </c>
      <c r="FU204" s="109">
        <f t="shared" si="2306"/>
        <v>0</v>
      </c>
      <c r="FV204" s="110">
        <f t="shared" si="2307"/>
        <v>0</v>
      </c>
      <c r="FY204" s="358"/>
      <c r="FZ204" s="358"/>
      <c r="GA204" s="359"/>
      <c r="GB204" s="339"/>
      <c r="GC204" s="360"/>
      <c r="GD204" s="361"/>
      <c r="GE204" s="362"/>
      <c r="GF204" s="338"/>
      <c r="GG204" s="335">
        <f t="shared" si="2308"/>
        <v>0</v>
      </c>
      <c r="GH204" s="108">
        <f t="shared" si="2309"/>
        <v>0</v>
      </c>
      <c r="GI204" s="108">
        <f t="shared" si="2310"/>
        <v>0</v>
      </c>
      <c r="GJ204" s="108">
        <f t="shared" si="2311"/>
        <v>0</v>
      </c>
      <c r="GK204" s="108">
        <f t="shared" si="2312"/>
        <v>0</v>
      </c>
      <c r="GL204" s="108">
        <f t="shared" si="2312"/>
        <v>0</v>
      </c>
      <c r="GM204" s="108">
        <f t="shared" si="2313"/>
        <v>0</v>
      </c>
      <c r="GN204" s="109">
        <f t="shared" si="2314"/>
        <v>0</v>
      </c>
      <c r="GO204" s="110">
        <f t="shared" si="2315"/>
        <v>0</v>
      </c>
      <c r="GR204" s="358"/>
      <c r="GS204" s="358"/>
      <c r="GT204" s="359"/>
      <c r="GU204" s="339"/>
      <c r="GV204" s="360"/>
      <c r="GW204" s="361"/>
      <c r="GX204" s="362"/>
      <c r="GY204" s="338"/>
      <c r="GZ204" s="335">
        <f t="shared" si="2316"/>
        <v>0</v>
      </c>
      <c r="HA204" s="108">
        <f t="shared" si="2317"/>
        <v>0</v>
      </c>
      <c r="HB204" s="108">
        <f t="shared" si="2318"/>
        <v>0</v>
      </c>
      <c r="HC204" s="108">
        <f t="shared" si="2319"/>
        <v>0</v>
      </c>
      <c r="HD204" s="108">
        <f t="shared" si="2320"/>
        <v>0</v>
      </c>
      <c r="HE204" s="108">
        <f t="shared" si="2320"/>
        <v>0</v>
      </c>
      <c r="HF204" s="108">
        <f t="shared" si="2321"/>
        <v>0</v>
      </c>
      <c r="HG204" s="109">
        <f t="shared" si="2322"/>
        <v>0</v>
      </c>
      <c r="HH204" s="110">
        <f t="shared" si="2323"/>
        <v>0</v>
      </c>
      <c r="HK204" s="358"/>
      <c r="HL204" s="358"/>
      <c r="HM204" s="359"/>
      <c r="HN204" s="339"/>
      <c r="HO204" s="360"/>
      <c r="HP204" s="361"/>
      <c r="HQ204" s="362"/>
      <c r="HR204" s="338"/>
      <c r="HS204" s="335">
        <f t="shared" si="2324"/>
        <v>0</v>
      </c>
      <c r="HT204" s="108">
        <f t="shared" si="2325"/>
        <v>0</v>
      </c>
      <c r="HU204" s="108">
        <f t="shared" si="2326"/>
        <v>0</v>
      </c>
      <c r="HV204" s="108">
        <f t="shared" si="2327"/>
        <v>0</v>
      </c>
      <c r="HW204" s="108">
        <f t="shared" si="2328"/>
        <v>0</v>
      </c>
      <c r="HX204" s="108">
        <f t="shared" si="2328"/>
        <v>0</v>
      </c>
      <c r="HY204" s="108">
        <f t="shared" si="2329"/>
        <v>0</v>
      </c>
      <c r="HZ204" s="109">
        <f t="shared" si="2330"/>
        <v>0</v>
      </c>
      <c r="IA204" s="110">
        <f t="shared" si="2331"/>
        <v>0</v>
      </c>
      <c r="ID204" s="358"/>
      <c r="IE204" s="358"/>
      <c r="IF204" s="359"/>
      <c r="IG204" s="339"/>
      <c r="IH204" s="360"/>
      <c r="II204" s="361"/>
      <c r="IJ204" s="362"/>
      <c r="IK204" s="338"/>
      <c r="IL204" s="335">
        <f t="shared" si="2332"/>
        <v>0</v>
      </c>
      <c r="IM204" s="108">
        <f t="shared" si="2333"/>
        <v>0</v>
      </c>
      <c r="IN204" s="108">
        <f t="shared" si="2334"/>
        <v>0</v>
      </c>
      <c r="IO204" s="108">
        <f t="shared" si="2335"/>
        <v>0</v>
      </c>
      <c r="IP204" s="108">
        <f t="shared" si="2336"/>
        <v>0</v>
      </c>
      <c r="IQ204" s="108">
        <f t="shared" si="2336"/>
        <v>0</v>
      </c>
      <c r="IR204" s="108">
        <f t="shared" si="2337"/>
        <v>0</v>
      </c>
      <c r="IS204" s="109">
        <f t="shared" si="2338"/>
        <v>0</v>
      </c>
      <c r="IT204" s="110">
        <f t="shared" si="2339"/>
        <v>0</v>
      </c>
      <c r="IV204" s="358"/>
      <c r="IW204" s="358"/>
      <c r="IX204" s="359"/>
      <c r="IY204" s="339"/>
      <c r="IZ204" s="360"/>
      <c r="JA204" s="361"/>
      <c r="JB204" s="362"/>
      <c r="JC204" s="338"/>
      <c r="JD204" s="338"/>
      <c r="JE204" s="335">
        <f t="shared" si="2340"/>
        <v>0</v>
      </c>
      <c r="JF204" s="108">
        <f t="shared" si="2341"/>
        <v>0</v>
      </c>
      <c r="JG204" s="108">
        <f t="shared" si="2342"/>
        <v>0</v>
      </c>
      <c r="JH204" s="108">
        <f t="shared" si="2343"/>
        <v>0</v>
      </c>
      <c r="JI204" s="108">
        <f t="shared" si="2344"/>
        <v>0</v>
      </c>
      <c r="JJ204" s="108">
        <f t="shared" si="2344"/>
        <v>0</v>
      </c>
      <c r="JK204" s="108">
        <f t="shared" si="2345"/>
        <v>0</v>
      </c>
      <c r="JL204" s="109">
        <f t="shared" si="2346"/>
        <v>0</v>
      </c>
      <c r="JM204" s="110">
        <f t="shared" si="2347"/>
        <v>0</v>
      </c>
    </row>
    <row r="205" spans="2:273" hidden="1" x14ac:dyDescent="0.25">
      <c r="B205" s="358"/>
      <c r="C205" s="358"/>
      <c r="D205" s="359"/>
      <c r="E205" s="339"/>
      <c r="F205" s="439"/>
      <c r="G205" s="361"/>
      <c r="H205" s="361"/>
      <c r="I205" s="361"/>
      <c r="J205" s="362"/>
      <c r="K205" s="338"/>
      <c r="N205" s="358"/>
      <c r="O205" s="358"/>
      <c r="P205" s="359"/>
      <c r="Q205" s="339"/>
      <c r="R205" s="439"/>
      <c r="S205" s="361"/>
      <c r="T205" s="361"/>
      <c r="U205" s="361"/>
      <c r="V205" s="362"/>
      <c r="W205" s="338"/>
      <c r="X205" s="335">
        <f t="shared" si="2241"/>
        <v>0</v>
      </c>
      <c r="Y205" s="335"/>
      <c r="Z205" s="335"/>
      <c r="AA205" s="108">
        <f t="shared" si="2242"/>
        <v>0</v>
      </c>
      <c r="AB205" s="108"/>
      <c r="AC205" s="108">
        <f t="shared" si="2243"/>
        <v>0</v>
      </c>
      <c r="AD205" s="108">
        <f t="shared" si="2244"/>
        <v>0</v>
      </c>
      <c r="AE205" s="108">
        <f t="shared" si="2245"/>
        <v>0</v>
      </c>
      <c r="AF205" s="108">
        <f t="shared" si="2246"/>
        <v>0</v>
      </c>
      <c r="AG205" s="108">
        <f t="shared" si="2247"/>
        <v>0</v>
      </c>
      <c r="AH205" s="109">
        <f t="shared" si="2248"/>
        <v>0</v>
      </c>
      <c r="AI205" s="110">
        <f t="shared" si="2249"/>
        <v>0</v>
      </c>
      <c r="AL205" s="358"/>
      <c r="AM205" s="358"/>
      <c r="AN205" s="359"/>
      <c r="AO205" s="339"/>
      <c r="AP205" s="439"/>
      <c r="AQ205" s="361"/>
      <c r="AR205" s="361"/>
      <c r="AS205" s="361"/>
      <c r="AT205" s="362"/>
      <c r="AU205" s="338"/>
      <c r="AV205" s="335">
        <f t="shared" si="2250"/>
        <v>0</v>
      </c>
      <c r="AW205" s="335"/>
      <c r="AX205" s="335"/>
      <c r="AY205" s="335"/>
      <c r="AZ205" s="108">
        <f t="shared" si="2251"/>
        <v>0</v>
      </c>
      <c r="BA205" s="108">
        <f t="shared" si="2252"/>
        <v>0</v>
      </c>
      <c r="BB205" s="108">
        <f t="shared" si="2253"/>
        <v>0</v>
      </c>
      <c r="BC205" s="108">
        <f t="shared" si="2254"/>
        <v>0</v>
      </c>
      <c r="BD205" s="108">
        <f t="shared" si="2255"/>
        <v>0</v>
      </c>
      <c r="BE205" s="108">
        <f t="shared" si="2256"/>
        <v>0</v>
      </c>
      <c r="BF205" s="109">
        <f t="shared" si="2257"/>
        <v>0</v>
      </c>
      <c r="BG205" s="110">
        <f t="shared" si="2258"/>
        <v>0</v>
      </c>
      <c r="BJ205" s="358"/>
      <c r="BK205" s="358"/>
      <c r="BL205" s="359"/>
      <c r="BM205" s="339"/>
      <c r="BN205" s="439"/>
      <c r="BO205" s="368"/>
      <c r="BP205" s="368"/>
      <c r="BQ205" s="368"/>
      <c r="BR205" s="369"/>
      <c r="BS205" s="338"/>
      <c r="BT205" s="335">
        <f t="shared" si="2259"/>
        <v>0</v>
      </c>
      <c r="BU205" s="335"/>
      <c r="BV205" s="335"/>
      <c r="BW205" s="335"/>
      <c r="BX205" s="108">
        <f t="shared" si="2260"/>
        <v>0</v>
      </c>
      <c r="BY205" s="108">
        <f t="shared" si="2261"/>
        <v>0</v>
      </c>
      <c r="BZ205" s="108">
        <f t="shared" si="2262"/>
        <v>0</v>
      </c>
      <c r="CA205" s="108">
        <f t="shared" si="2263"/>
        <v>0</v>
      </c>
      <c r="CB205" s="108">
        <f t="shared" si="2264"/>
        <v>0</v>
      </c>
      <c r="CC205" s="108">
        <f t="shared" si="2265"/>
        <v>0</v>
      </c>
      <c r="CD205" s="109">
        <f t="shared" si="2266"/>
        <v>0</v>
      </c>
      <c r="CE205" s="110">
        <f t="shared" si="2267"/>
        <v>0</v>
      </c>
      <c r="CH205" s="358"/>
      <c r="CI205" s="358"/>
      <c r="CJ205" s="359"/>
      <c r="CK205" s="339"/>
      <c r="CL205" s="360"/>
      <c r="CM205" s="361"/>
      <c r="CN205" s="362"/>
      <c r="CO205" s="338"/>
      <c r="CP205" s="335">
        <f t="shared" si="2268"/>
        <v>0</v>
      </c>
      <c r="CQ205" s="108">
        <f t="shared" si="2269"/>
        <v>0</v>
      </c>
      <c r="CR205" s="108">
        <f t="shared" si="2270"/>
        <v>0</v>
      </c>
      <c r="CS205" s="108">
        <f t="shared" si="2271"/>
        <v>0</v>
      </c>
      <c r="CT205" s="108">
        <f t="shared" si="2272"/>
        <v>0</v>
      </c>
      <c r="CU205" s="108">
        <f t="shared" si="2272"/>
        <v>0</v>
      </c>
      <c r="CV205" s="108">
        <f t="shared" si="2273"/>
        <v>0</v>
      </c>
      <c r="CW205" s="109">
        <f t="shared" si="2274"/>
        <v>0</v>
      </c>
      <c r="CX205" s="110">
        <f t="shared" si="2275"/>
        <v>0</v>
      </c>
      <c r="DA205" s="358"/>
      <c r="DB205" s="358"/>
      <c r="DC205" s="359"/>
      <c r="DD205" s="339"/>
      <c r="DE205" s="360"/>
      <c r="DF205" s="361"/>
      <c r="DG205" s="362"/>
      <c r="DH205" s="338"/>
      <c r="DI205" s="335">
        <f t="shared" si="2276"/>
        <v>0</v>
      </c>
      <c r="DJ205" s="108">
        <f t="shared" si="2277"/>
        <v>0</v>
      </c>
      <c r="DK205" s="108">
        <f t="shared" si="2278"/>
        <v>0</v>
      </c>
      <c r="DL205" s="108">
        <f t="shared" si="2279"/>
        <v>0</v>
      </c>
      <c r="DM205" s="108">
        <f t="shared" si="2280"/>
        <v>0</v>
      </c>
      <c r="DN205" s="108">
        <f t="shared" si="2280"/>
        <v>0</v>
      </c>
      <c r="DO205" s="108">
        <f t="shared" si="2281"/>
        <v>0</v>
      </c>
      <c r="DP205" s="109">
        <f t="shared" si="2282"/>
        <v>0</v>
      </c>
      <c r="DQ205" s="110">
        <f t="shared" si="2283"/>
        <v>0</v>
      </c>
      <c r="DT205" s="358"/>
      <c r="DU205" s="358"/>
      <c r="DV205" s="359"/>
      <c r="DW205" s="339"/>
      <c r="DX205" s="360"/>
      <c r="DY205" s="361"/>
      <c r="DZ205" s="362"/>
      <c r="EA205" s="338"/>
      <c r="EB205" s="335">
        <f t="shared" si="2284"/>
        <v>0</v>
      </c>
      <c r="EC205" s="108">
        <f t="shared" si="2285"/>
        <v>0</v>
      </c>
      <c r="ED205" s="108">
        <f t="shared" si="2286"/>
        <v>0</v>
      </c>
      <c r="EE205" s="108">
        <f t="shared" si="2287"/>
        <v>0</v>
      </c>
      <c r="EF205" s="108">
        <f t="shared" si="2288"/>
        <v>0</v>
      </c>
      <c r="EG205" s="108">
        <f t="shared" si="2288"/>
        <v>0</v>
      </c>
      <c r="EH205" s="108">
        <f t="shared" si="2289"/>
        <v>0</v>
      </c>
      <c r="EI205" s="109">
        <f t="shared" si="2290"/>
        <v>0</v>
      </c>
      <c r="EJ205" s="110">
        <f t="shared" si="2291"/>
        <v>0</v>
      </c>
      <c r="EM205" s="358"/>
      <c r="EN205" s="358"/>
      <c r="EO205" s="359"/>
      <c r="EP205" s="339"/>
      <c r="EQ205" s="360"/>
      <c r="ER205" s="361"/>
      <c r="ES205" s="362"/>
      <c r="ET205" s="338"/>
      <c r="EU205" s="335">
        <f t="shared" si="2292"/>
        <v>0</v>
      </c>
      <c r="EV205" s="108">
        <f t="shared" si="2293"/>
        <v>0</v>
      </c>
      <c r="EW205" s="108">
        <f t="shared" si="2294"/>
        <v>0</v>
      </c>
      <c r="EX205" s="108">
        <f t="shared" si="2295"/>
        <v>0</v>
      </c>
      <c r="EY205" s="108">
        <f t="shared" si="2296"/>
        <v>0</v>
      </c>
      <c r="EZ205" s="108">
        <f t="shared" si="2296"/>
        <v>0</v>
      </c>
      <c r="FA205" s="108">
        <f t="shared" si="2297"/>
        <v>0</v>
      </c>
      <c r="FB205" s="109">
        <f t="shared" si="2298"/>
        <v>0</v>
      </c>
      <c r="FC205" s="110">
        <f t="shared" si="2299"/>
        <v>0</v>
      </c>
      <c r="FF205" s="358"/>
      <c r="FG205" s="358"/>
      <c r="FH205" s="359"/>
      <c r="FI205" s="339"/>
      <c r="FJ205" s="360"/>
      <c r="FK205" s="361"/>
      <c r="FL205" s="362"/>
      <c r="FM205" s="338"/>
      <c r="FN205" s="335">
        <f t="shared" si="2300"/>
        <v>0</v>
      </c>
      <c r="FO205" s="108">
        <f t="shared" si="2301"/>
        <v>0</v>
      </c>
      <c r="FP205" s="108">
        <f t="shared" si="2302"/>
        <v>0</v>
      </c>
      <c r="FQ205" s="108">
        <f t="shared" si="2303"/>
        <v>0</v>
      </c>
      <c r="FR205" s="108">
        <f t="shared" si="2304"/>
        <v>0</v>
      </c>
      <c r="FS205" s="108">
        <f t="shared" si="2304"/>
        <v>0</v>
      </c>
      <c r="FT205" s="108">
        <f t="shared" si="2305"/>
        <v>0</v>
      </c>
      <c r="FU205" s="109">
        <f t="shared" si="2306"/>
        <v>0</v>
      </c>
      <c r="FV205" s="110">
        <f t="shared" si="2307"/>
        <v>0</v>
      </c>
      <c r="FY205" s="358"/>
      <c r="FZ205" s="358"/>
      <c r="GA205" s="359"/>
      <c r="GB205" s="339"/>
      <c r="GC205" s="360"/>
      <c r="GD205" s="361"/>
      <c r="GE205" s="362"/>
      <c r="GF205" s="338"/>
      <c r="GG205" s="335">
        <f t="shared" si="2308"/>
        <v>0</v>
      </c>
      <c r="GH205" s="108">
        <f t="shared" si="2309"/>
        <v>0</v>
      </c>
      <c r="GI205" s="108">
        <f t="shared" si="2310"/>
        <v>0</v>
      </c>
      <c r="GJ205" s="108">
        <f t="shared" si="2311"/>
        <v>0</v>
      </c>
      <c r="GK205" s="108">
        <f t="shared" si="2312"/>
        <v>0</v>
      </c>
      <c r="GL205" s="108">
        <f t="shared" si="2312"/>
        <v>0</v>
      </c>
      <c r="GM205" s="108">
        <f t="shared" si="2313"/>
        <v>0</v>
      </c>
      <c r="GN205" s="109">
        <f t="shared" si="2314"/>
        <v>0</v>
      </c>
      <c r="GO205" s="110">
        <f t="shared" si="2315"/>
        <v>0</v>
      </c>
      <c r="GR205" s="358"/>
      <c r="GS205" s="358"/>
      <c r="GT205" s="359"/>
      <c r="GU205" s="339"/>
      <c r="GV205" s="360"/>
      <c r="GW205" s="361"/>
      <c r="GX205" s="362"/>
      <c r="GY205" s="338"/>
      <c r="GZ205" s="335">
        <f t="shared" si="2316"/>
        <v>0</v>
      </c>
      <c r="HA205" s="108">
        <f t="shared" si="2317"/>
        <v>0</v>
      </c>
      <c r="HB205" s="108">
        <f t="shared" si="2318"/>
        <v>0</v>
      </c>
      <c r="HC205" s="108">
        <f t="shared" si="2319"/>
        <v>0</v>
      </c>
      <c r="HD205" s="108">
        <f t="shared" si="2320"/>
        <v>0</v>
      </c>
      <c r="HE205" s="108">
        <f t="shared" si="2320"/>
        <v>0</v>
      </c>
      <c r="HF205" s="108">
        <f t="shared" si="2321"/>
        <v>0</v>
      </c>
      <c r="HG205" s="109">
        <f t="shared" si="2322"/>
        <v>0</v>
      </c>
      <c r="HH205" s="110">
        <f t="shared" si="2323"/>
        <v>0</v>
      </c>
      <c r="HK205" s="358"/>
      <c r="HL205" s="358"/>
      <c r="HM205" s="359"/>
      <c r="HN205" s="339"/>
      <c r="HO205" s="360"/>
      <c r="HP205" s="361"/>
      <c r="HQ205" s="362"/>
      <c r="HR205" s="338"/>
      <c r="HS205" s="335">
        <f t="shared" si="2324"/>
        <v>0</v>
      </c>
      <c r="HT205" s="108">
        <f t="shared" si="2325"/>
        <v>0</v>
      </c>
      <c r="HU205" s="108">
        <f t="shared" si="2326"/>
        <v>0</v>
      </c>
      <c r="HV205" s="108">
        <f t="shared" si="2327"/>
        <v>0</v>
      </c>
      <c r="HW205" s="108">
        <f t="shared" si="2328"/>
        <v>0</v>
      </c>
      <c r="HX205" s="108">
        <f t="shared" si="2328"/>
        <v>0</v>
      </c>
      <c r="HY205" s="108">
        <f t="shared" si="2329"/>
        <v>0</v>
      </c>
      <c r="HZ205" s="109">
        <f t="shared" si="2330"/>
        <v>0</v>
      </c>
      <c r="IA205" s="110">
        <f t="shared" si="2331"/>
        <v>0</v>
      </c>
      <c r="ID205" s="358"/>
      <c r="IE205" s="358"/>
      <c r="IF205" s="359"/>
      <c r="IG205" s="339"/>
      <c r="IH205" s="360"/>
      <c r="II205" s="361"/>
      <c r="IJ205" s="362"/>
      <c r="IK205" s="338"/>
      <c r="IL205" s="335">
        <f t="shared" si="2332"/>
        <v>0</v>
      </c>
      <c r="IM205" s="108">
        <f t="shared" si="2333"/>
        <v>0</v>
      </c>
      <c r="IN205" s="108">
        <f t="shared" si="2334"/>
        <v>0</v>
      </c>
      <c r="IO205" s="108">
        <f t="shared" si="2335"/>
        <v>0</v>
      </c>
      <c r="IP205" s="108">
        <f t="shared" si="2336"/>
        <v>0</v>
      </c>
      <c r="IQ205" s="108">
        <f t="shared" si="2336"/>
        <v>0</v>
      </c>
      <c r="IR205" s="108">
        <f t="shared" si="2337"/>
        <v>0</v>
      </c>
      <c r="IS205" s="109">
        <f t="shared" si="2338"/>
        <v>0</v>
      </c>
      <c r="IT205" s="110">
        <f t="shared" si="2339"/>
        <v>0</v>
      </c>
      <c r="IV205" s="358"/>
      <c r="IW205" s="358"/>
      <c r="IX205" s="359"/>
      <c r="IY205" s="339"/>
      <c r="IZ205" s="360"/>
      <c r="JA205" s="361"/>
      <c r="JB205" s="362"/>
      <c r="JC205" s="338"/>
      <c r="JD205" s="338"/>
      <c r="JE205" s="335">
        <f t="shared" si="2340"/>
        <v>0</v>
      </c>
      <c r="JF205" s="108">
        <f t="shared" si="2341"/>
        <v>0</v>
      </c>
      <c r="JG205" s="108">
        <f t="shared" si="2342"/>
        <v>0</v>
      </c>
      <c r="JH205" s="108">
        <f t="shared" si="2343"/>
        <v>0</v>
      </c>
      <c r="JI205" s="108">
        <f t="shared" si="2344"/>
        <v>0</v>
      </c>
      <c r="JJ205" s="108">
        <f t="shared" si="2344"/>
        <v>0</v>
      </c>
      <c r="JK205" s="108">
        <f t="shared" si="2345"/>
        <v>0</v>
      </c>
      <c r="JL205" s="109">
        <f t="shared" si="2346"/>
        <v>0</v>
      </c>
      <c r="JM205" s="110">
        <f t="shared" si="2347"/>
        <v>0</v>
      </c>
    </row>
    <row r="206" spans="2:273" hidden="1" x14ac:dyDescent="0.25">
      <c r="B206" s="358"/>
      <c r="C206" s="358"/>
      <c r="D206" s="359"/>
      <c r="E206" s="339"/>
      <c r="F206" s="439"/>
      <c r="G206" s="361"/>
      <c r="H206" s="361"/>
      <c r="I206" s="361"/>
      <c r="J206" s="362"/>
      <c r="K206" s="338"/>
      <c r="N206" s="358"/>
      <c r="O206" s="358"/>
      <c r="P206" s="359"/>
      <c r="Q206" s="339"/>
      <c r="R206" s="439"/>
      <c r="S206" s="361"/>
      <c r="T206" s="361"/>
      <c r="U206" s="361"/>
      <c r="V206" s="362"/>
      <c r="W206" s="338"/>
      <c r="X206" s="335">
        <f t="shared" si="2241"/>
        <v>0</v>
      </c>
      <c r="Y206" s="335"/>
      <c r="Z206" s="335"/>
      <c r="AA206" s="108">
        <f t="shared" si="2242"/>
        <v>0</v>
      </c>
      <c r="AB206" s="108"/>
      <c r="AC206" s="108">
        <f t="shared" si="2243"/>
        <v>0</v>
      </c>
      <c r="AD206" s="108">
        <f t="shared" si="2244"/>
        <v>0</v>
      </c>
      <c r="AE206" s="108">
        <f t="shared" si="2245"/>
        <v>0</v>
      </c>
      <c r="AF206" s="108">
        <f t="shared" si="2246"/>
        <v>0</v>
      </c>
      <c r="AG206" s="108">
        <f t="shared" si="2247"/>
        <v>0</v>
      </c>
      <c r="AH206" s="109">
        <f t="shared" si="2248"/>
        <v>0</v>
      </c>
      <c r="AI206" s="110">
        <f t="shared" si="2249"/>
        <v>0</v>
      </c>
      <c r="AL206" s="358"/>
      <c r="AM206" s="358"/>
      <c r="AN206" s="359"/>
      <c r="AO206" s="339"/>
      <c r="AP206" s="439"/>
      <c r="AQ206" s="361"/>
      <c r="AR206" s="361"/>
      <c r="AS206" s="361"/>
      <c r="AT206" s="362"/>
      <c r="AU206" s="338"/>
      <c r="AV206" s="335">
        <f t="shared" si="2250"/>
        <v>0</v>
      </c>
      <c r="AW206" s="335"/>
      <c r="AX206" s="335"/>
      <c r="AY206" s="335"/>
      <c r="AZ206" s="108">
        <f t="shared" si="2251"/>
        <v>0</v>
      </c>
      <c r="BA206" s="108">
        <f t="shared" si="2252"/>
        <v>0</v>
      </c>
      <c r="BB206" s="108">
        <f t="shared" si="2253"/>
        <v>0</v>
      </c>
      <c r="BC206" s="108">
        <f t="shared" si="2254"/>
        <v>0</v>
      </c>
      <c r="BD206" s="108">
        <f t="shared" si="2255"/>
        <v>0</v>
      </c>
      <c r="BE206" s="108">
        <f t="shared" si="2256"/>
        <v>0</v>
      </c>
      <c r="BF206" s="109">
        <f t="shared" si="2257"/>
        <v>0</v>
      </c>
      <c r="BG206" s="110">
        <f t="shared" si="2258"/>
        <v>0</v>
      </c>
      <c r="BJ206" s="358"/>
      <c r="BK206" s="358"/>
      <c r="BL206" s="359"/>
      <c r="BM206" s="339"/>
      <c r="BN206" s="439"/>
      <c r="BO206" s="368"/>
      <c r="BP206" s="368"/>
      <c r="BQ206" s="368"/>
      <c r="BR206" s="369"/>
      <c r="BS206" s="338"/>
      <c r="BT206" s="335">
        <f t="shared" si="2259"/>
        <v>0</v>
      </c>
      <c r="BU206" s="335"/>
      <c r="BV206" s="335"/>
      <c r="BW206" s="335"/>
      <c r="BX206" s="108">
        <f t="shared" si="2260"/>
        <v>0</v>
      </c>
      <c r="BY206" s="108">
        <f t="shared" si="2261"/>
        <v>0</v>
      </c>
      <c r="BZ206" s="108">
        <f t="shared" si="2262"/>
        <v>0</v>
      </c>
      <c r="CA206" s="108">
        <f t="shared" si="2263"/>
        <v>0</v>
      </c>
      <c r="CB206" s="108">
        <f t="shared" si="2264"/>
        <v>0</v>
      </c>
      <c r="CC206" s="108">
        <f t="shared" si="2265"/>
        <v>0</v>
      </c>
      <c r="CD206" s="109">
        <f t="shared" si="2266"/>
        <v>0</v>
      </c>
      <c r="CE206" s="110">
        <f t="shared" si="2267"/>
        <v>0</v>
      </c>
      <c r="CH206" s="358"/>
      <c r="CI206" s="358"/>
      <c r="CJ206" s="359"/>
      <c r="CK206" s="339"/>
      <c r="CL206" s="360"/>
      <c r="CM206" s="361"/>
      <c r="CN206" s="362"/>
      <c r="CO206" s="338"/>
      <c r="CP206" s="335">
        <f t="shared" si="2268"/>
        <v>0</v>
      </c>
      <c r="CQ206" s="108">
        <f t="shared" si="2269"/>
        <v>0</v>
      </c>
      <c r="CR206" s="108">
        <f t="shared" si="2270"/>
        <v>0</v>
      </c>
      <c r="CS206" s="108">
        <f t="shared" si="2271"/>
        <v>0</v>
      </c>
      <c r="CT206" s="108">
        <f t="shared" si="2272"/>
        <v>0</v>
      </c>
      <c r="CU206" s="108">
        <f t="shared" si="2272"/>
        <v>0</v>
      </c>
      <c r="CV206" s="108">
        <f t="shared" si="2273"/>
        <v>0</v>
      </c>
      <c r="CW206" s="109">
        <f t="shared" si="2274"/>
        <v>0</v>
      </c>
      <c r="CX206" s="110">
        <f t="shared" si="2275"/>
        <v>0</v>
      </c>
      <c r="DA206" s="358"/>
      <c r="DB206" s="358"/>
      <c r="DC206" s="359"/>
      <c r="DD206" s="339"/>
      <c r="DE206" s="360"/>
      <c r="DF206" s="361"/>
      <c r="DG206" s="362"/>
      <c r="DH206" s="338"/>
      <c r="DI206" s="335">
        <f t="shared" si="2276"/>
        <v>0</v>
      </c>
      <c r="DJ206" s="108">
        <f t="shared" si="2277"/>
        <v>0</v>
      </c>
      <c r="DK206" s="108">
        <f t="shared" si="2278"/>
        <v>0</v>
      </c>
      <c r="DL206" s="108">
        <f t="shared" si="2279"/>
        <v>0</v>
      </c>
      <c r="DM206" s="108">
        <f t="shared" si="2280"/>
        <v>0</v>
      </c>
      <c r="DN206" s="108">
        <f t="shared" si="2280"/>
        <v>0</v>
      </c>
      <c r="DO206" s="108">
        <f t="shared" si="2281"/>
        <v>0</v>
      </c>
      <c r="DP206" s="109">
        <f t="shared" si="2282"/>
        <v>0</v>
      </c>
      <c r="DQ206" s="110">
        <f t="shared" si="2283"/>
        <v>0</v>
      </c>
      <c r="DT206" s="358"/>
      <c r="DU206" s="358"/>
      <c r="DV206" s="359"/>
      <c r="DW206" s="339"/>
      <c r="DX206" s="360"/>
      <c r="DY206" s="361"/>
      <c r="DZ206" s="362"/>
      <c r="EA206" s="338"/>
      <c r="EB206" s="335">
        <f t="shared" si="2284"/>
        <v>0</v>
      </c>
      <c r="EC206" s="108">
        <f t="shared" si="2285"/>
        <v>0</v>
      </c>
      <c r="ED206" s="108">
        <f t="shared" si="2286"/>
        <v>0</v>
      </c>
      <c r="EE206" s="108">
        <f t="shared" si="2287"/>
        <v>0</v>
      </c>
      <c r="EF206" s="108">
        <f t="shared" si="2288"/>
        <v>0</v>
      </c>
      <c r="EG206" s="108">
        <f t="shared" si="2288"/>
        <v>0</v>
      </c>
      <c r="EH206" s="108">
        <f t="shared" si="2289"/>
        <v>0</v>
      </c>
      <c r="EI206" s="109">
        <f t="shared" si="2290"/>
        <v>0</v>
      </c>
      <c r="EJ206" s="110">
        <f t="shared" si="2291"/>
        <v>0</v>
      </c>
      <c r="EM206" s="358"/>
      <c r="EN206" s="358"/>
      <c r="EO206" s="359"/>
      <c r="EP206" s="339"/>
      <c r="EQ206" s="360"/>
      <c r="ER206" s="361"/>
      <c r="ES206" s="362"/>
      <c r="ET206" s="338"/>
      <c r="EU206" s="335">
        <f t="shared" si="2292"/>
        <v>0</v>
      </c>
      <c r="EV206" s="108">
        <f t="shared" si="2293"/>
        <v>0</v>
      </c>
      <c r="EW206" s="108">
        <f t="shared" si="2294"/>
        <v>0</v>
      </c>
      <c r="EX206" s="108">
        <f t="shared" si="2295"/>
        <v>0</v>
      </c>
      <c r="EY206" s="108">
        <f t="shared" si="2296"/>
        <v>0</v>
      </c>
      <c r="EZ206" s="108">
        <f t="shared" si="2296"/>
        <v>0</v>
      </c>
      <c r="FA206" s="108">
        <f t="shared" si="2297"/>
        <v>0</v>
      </c>
      <c r="FB206" s="109">
        <f t="shared" si="2298"/>
        <v>0</v>
      </c>
      <c r="FC206" s="110">
        <f t="shared" si="2299"/>
        <v>0</v>
      </c>
      <c r="FF206" s="358"/>
      <c r="FG206" s="358"/>
      <c r="FH206" s="359"/>
      <c r="FI206" s="339"/>
      <c r="FJ206" s="360"/>
      <c r="FK206" s="361"/>
      <c r="FL206" s="362"/>
      <c r="FM206" s="338"/>
      <c r="FN206" s="335">
        <f t="shared" si="2300"/>
        <v>0</v>
      </c>
      <c r="FO206" s="108">
        <f t="shared" si="2301"/>
        <v>0</v>
      </c>
      <c r="FP206" s="108">
        <f t="shared" si="2302"/>
        <v>0</v>
      </c>
      <c r="FQ206" s="108">
        <f t="shared" si="2303"/>
        <v>0</v>
      </c>
      <c r="FR206" s="108">
        <f t="shared" si="2304"/>
        <v>0</v>
      </c>
      <c r="FS206" s="108">
        <f t="shared" si="2304"/>
        <v>0</v>
      </c>
      <c r="FT206" s="108">
        <f t="shared" si="2305"/>
        <v>0</v>
      </c>
      <c r="FU206" s="109">
        <f t="shared" si="2306"/>
        <v>0</v>
      </c>
      <c r="FV206" s="110">
        <f t="shared" si="2307"/>
        <v>0</v>
      </c>
      <c r="FY206" s="358"/>
      <c r="FZ206" s="358"/>
      <c r="GA206" s="359"/>
      <c r="GB206" s="339"/>
      <c r="GC206" s="360"/>
      <c r="GD206" s="361"/>
      <c r="GE206" s="362"/>
      <c r="GF206" s="338"/>
      <c r="GG206" s="335">
        <f t="shared" si="2308"/>
        <v>0</v>
      </c>
      <c r="GH206" s="108">
        <f t="shared" si="2309"/>
        <v>0</v>
      </c>
      <c r="GI206" s="108">
        <f t="shared" si="2310"/>
        <v>0</v>
      </c>
      <c r="GJ206" s="108">
        <f t="shared" si="2311"/>
        <v>0</v>
      </c>
      <c r="GK206" s="108">
        <f t="shared" si="2312"/>
        <v>0</v>
      </c>
      <c r="GL206" s="108">
        <f t="shared" si="2312"/>
        <v>0</v>
      </c>
      <c r="GM206" s="108">
        <f t="shared" si="2313"/>
        <v>0</v>
      </c>
      <c r="GN206" s="109">
        <f t="shared" si="2314"/>
        <v>0</v>
      </c>
      <c r="GO206" s="110">
        <f t="shared" si="2315"/>
        <v>0</v>
      </c>
      <c r="GR206" s="358"/>
      <c r="GS206" s="358"/>
      <c r="GT206" s="359"/>
      <c r="GU206" s="339"/>
      <c r="GV206" s="360"/>
      <c r="GW206" s="361"/>
      <c r="GX206" s="362"/>
      <c r="GY206" s="338"/>
      <c r="GZ206" s="335">
        <f t="shared" si="2316"/>
        <v>0</v>
      </c>
      <c r="HA206" s="108">
        <f t="shared" si="2317"/>
        <v>0</v>
      </c>
      <c r="HB206" s="108">
        <f t="shared" si="2318"/>
        <v>0</v>
      </c>
      <c r="HC206" s="108">
        <f t="shared" si="2319"/>
        <v>0</v>
      </c>
      <c r="HD206" s="108">
        <f t="shared" si="2320"/>
        <v>0</v>
      </c>
      <c r="HE206" s="108">
        <f t="shared" si="2320"/>
        <v>0</v>
      </c>
      <c r="HF206" s="108">
        <f t="shared" si="2321"/>
        <v>0</v>
      </c>
      <c r="HG206" s="109">
        <f t="shared" si="2322"/>
        <v>0</v>
      </c>
      <c r="HH206" s="110">
        <f t="shared" si="2323"/>
        <v>0</v>
      </c>
      <c r="HK206" s="358"/>
      <c r="HL206" s="358"/>
      <c r="HM206" s="359"/>
      <c r="HN206" s="339"/>
      <c r="HO206" s="360"/>
      <c r="HP206" s="361"/>
      <c r="HQ206" s="362"/>
      <c r="HR206" s="338"/>
      <c r="HS206" s="335">
        <f t="shared" si="2324"/>
        <v>0</v>
      </c>
      <c r="HT206" s="108">
        <f t="shared" si="2325"/>
        <v>0</v>
      </c>
      <c r="HU206" s="108">
        <f t="shared" si="2326"/>
        <v>0</v>
      </c>
      <c r="HV206" s="108">
        <f t="shared" si="2327"/>
        <v>0</v>
      </c>
      <c r="HW206" s="108">
        <f t="shared" si="2328"/>
        <v>0</v>
      </c>
      <c r="HX206" s="108">
        <f t="shared" si="2328"/>
        <v>0</v>
      </c>
      <c r="HY206" s="108">
        <f t="shared" si="2329"/>
        <v>0</v>
      </c>
      <c r="HZ206" s="109">
        <f t="shared" si="2330"/>
        <v>0</v>
      </c>
      <c r="IA206" s="110">
        <f t="shared" si="2331"/>
        <v>0</v>
      </c>
      <c r="ID206" s="358"/>
      <c r="IE206" s="358"/>
      <c r="IF206" s="359"/>
      <c r="IG206" s="339"/>
      <c r="IH206" s="360"/>
      <c r="II206" s="361"/>
      <c r="IJ206" s="362"/>
      <c r="IK206" s="338"/>
      <c r="IL206" s="335">
        <f t="shared" si="2332"/>
        <v>0</v>
      </c>
      <c r="IM206" s="108">
        <f t="shared" si="2333"/>
        <v>0</v>
      </c>
      <c r="IN206" s="108">
        <f t="shared" si="2334"/>
        <v>0</v>
      </c>
      <c r="IO206" s="108">
        <f t="shared" si="2335"/>
        <v>0</v>
      </c>
      <c r="IP206" s="108">
        <f t="shared" si="2336"/>
        <v>0</v>
      </c>
      <c r="IQ206" s="108">
        <f t="shared" si="2336"/>
        <v>0</v>
      </c>
      <c r="IR206" s="108">
        <f t="shared" si="2337"/>
        <v>0</v>
      </c>
      <c r="IS206" s="109">
        <f t="shared" si="2338"/>
        <v>0</v>
      </c>
      <c r="IT206" s="110">
        <f t="shared" si="2339"/>
        <v>0</v>
      </c>
      <c r="IV206" s="358"/>
      <c r="IW206" s="358"/>
      <c r="IX206" s="359"/>
      <c r="IY206" s="339"/>
      <c r="IZ206" s="360"/>
      <c r="JA206" s="361"/>
      <c r="JB206" s="362"/>
      <c r="JC206" s="338"/>
      <c r="JD206" s="338"/>
      <c r="JE206" s="335">
        <f t="shared" si="2340"/>
        <v>0</v>
      </c>
      <c r="JF206" s="108">
        <f t="shared" si="2341"/>
        <v>0</v>
      </c>
      <c r="JG206" s="108">
        <f t="shared" si="2342"/>
        <v>0</v>
      </c>
      <c r="JH206" s="108">
        <f t="shared" si="2343"/>
        <v>0</v>
      </c>
      <c r="JI206" s="108">
        <f t="shared" si="2344"/>
        <v>0</v>
      </c>
      <c r="JJ206" s="108">
        <f t="shared" si="2344"/>
        <v>0</v>
      </c>
      <c r="JK206" s="108">
        <f t="shared" si="2345"/>
        <v>0</v>
      </c>
      <c r="JL206" s="109">
        <f t="shared" si="2346"/>
        <v>0</v>
      </c>
      <c r="JM206" s="110">
        <f t="shared" si="2347"/>
        <v>0</v>
      </c>
    </row>
    <row r="207" spans="2:273" hidden="1" x14ac:dyDescent="0.25">
      <c r="B207" s="358"/>
      <c r="C207" s="358"/>
      <c r="D207" s="359"/>
      <c r="E207" s="339"/>
      <c r="F207" s="439"/>
      <c r="G207" s="361"/>
      <c r="H207" s="361"/>
      <c r="I207" s="361"/>
      <c r="J207" s="362"/>
      <c r="K207" s="338"/>
      <c r="N207" s="358"/>
      <c r="O207" s="358"/>
      <c r="P207" s="359"/>
      <c r="Q207" s="339"/>
      <c r="R207" s="439"/>
      <c r="S207" s="361"/>
      <c r="T207" s="361"/>
      <c r="U207" s="361"/>
      <c r="V207" s="362"/>
      <c r="W207" s="338"/>
      <c r="X207" s="335">
        <f t="shared" si="2241"/>
        <v>0</v>
      </c>
      <c r="Y207" s="335"/>
      <c r="Z207" s="335"/>
      <c r="AA207" s="108">
        <f t="shared" si="2242"/>
        <v>0</v>
      </c>
      <c r="AB207" s="108"/>
      <c r="AC207" s="108">
        <f t="shared" si="2243"/>
        <v>0</v>
      </c>
      <c r="AD207" s="108">
        <f t="shared" si="2244"/>
        <v>0</v>
      </c>
      <c r="AE207" s="108">
        <f t="shared" si="2245"/>
        <v>0</v>
      </c>
      <c r="AF207" s="108">
        <f t="shared" si="2246"/>
        <v>0</v>
      </c>
      <c r="AG207" s="108">
        <f t="shared" si="2247"/>
        <v>0</v>
      </c>
      <c r="AH207" s="109">
        <f t="shared" si="2248"/>
        <v>0</v>
      </c>
      <c r="AI207" s="110">
        <f t="shared" si="2249"/>
        <v>0</v>
      </c>
      <c r="AL207" s="358"/>
      <c r="AM207" s="358"/>
      <c r="AN207" s="359"/>
      <c r="AO207" s="339"/>
      <c r="AP207" s="439"/>
      <c r="AQ207" s="361"/>
      <c r="AR207" s="361"/>
      <c r="AS207" s="361"/>
      <c r="AT207" s="362"/>
      <c r="AU207" s="338"/>
      <c r="AV207" s="335">
        <f t="shared" si="2250"/>
        <v>0</v>
      </c>
      <c r="AW207" s="335"/>
      <c r="AX207" s="335"/>
      <c r="AY207" s="335"/>
      <c r="AZ207" s="108">
        <f t="shared" si="2251"/>
        <v>0</v>
      </c>
      <c r="BA207" s="108">
        <f t="shared" si="2252"/>
        <v>0</v>
      </c>
      <c r="BB207" s="108">
        <f t="shared" si="2253"/>
        <v>0</v>
      </c>
      <c r="BC207" s="108">
        <f t="shared" si="2254"/>
        <v>0</v>
      </c>
      <c r="BD207" s="108">
        <f t="shared" si="2255"/>
        <v>0</v>
      </c>
      <c r="BE207" s="108">
        <f t="shared" si="2256"/>
        <v>0</v>
      </c>
      <c r="BF207" s="109">
        <f t="shared" si="2257"/>
        <v>0</v>
      </c>
      <c r="BG207" s="110">
        <f t="shared" si="2258"/>
        <v>0</v>
      </c>
      <c r="BJ207" s="358"/>
      <c r="BK207" s="358"/>
      <c r="BL207" s="359"/>
      <c r="BM207" s="339"/>
      <c r="BN207" s="439"/>
      <c r="BO207" s="368"/>
      <c r="BP207" s="368"/>
      <c r="BQ207" s="368"/>
      <c r="BR207" s="369"/>
      <c r="BS207" s="338"/>
      <c r="BT207" s="335">
        <f t="shared" si="2259"/>
        <v>0</v>
      </c>
      <c r="BU207" s="335"/>
      <c r="BV207" s="335"/>
      <c r="BW207" s="335"/>
      <c r="BX207" s="108">
        <f t="shared" si="2260"/>
        <v>0</v>
      </c>
      <c r="BY207" s="108">
        <f t="shared" si="2261"/>
        <v>0</v>
      </c>
      <c r="BZ207" s="108">
        <f t="shared" si="2262"/>
        <v>0</v>
      </c>
      <c r="CA207" s="108">
        <f t="shared" si="2263"/>
        <v>0</v>
      </c>
      <c r="CB207" s="108">
        <f t="shared" si="2264"/>
        <v>0</v>
      </c>
      <c r="CC207" s="108">
        <f t="shared" si="2265"/>
        <v>0</v>
      </c>
      <c r="CD207" s="109">
        <f t="shared" si="2266"/>
        <v>0</v>
      </c>
      <c r="CE207" s="110">
        <f t="shared" si="2267"/>
        <v>0</v>
      </c>
      <c r="CH207" s="358"/>
      <c r="CI207" s="358"/>
      <c r="CJ207" s="359"/>
      <c r="CK207" s="339"/>
      <c r="CL207" s="360"/>
      <c r="CM207" s="361"/>
      <c r="CN207" s="362"/>
      <c r="CO207" s="338"/>
      <c r="CP207" s="335">
        <f t="shared" si="2268"/>
        <v>0</v>
      </c>
      <c r="CQ207" s="108">
        <f t="shared" si="2269"/>
        <v>0</v>
      </c>
      <c r="CR207" s="108">
        <f t="shared" si="2270"/>
        <v>0</v>
      </c>
      <c r="CS207" s="108">
        <f t="shared" si="2271"/>
        <v>0</v>
      </c>
      <c r="CT207" s="108">
        <f t="shared" si="2272"/>
        <v>0</v>
      </c>
      <c r="CU207" s="108">
        <f t="shared" si="2272"/>
        <v>0</v>
      </c>
      <c r="CV207" s="108">
        <f t="shared" si="2273"/>
        <v>0</v>
      </c>
      <c r="CW207" s="109">
        <f t="shared" si="2274"/>
        <v>0</v>
      </c>
      <c r="CX207" s="110">
        <f t="shared" si="2275"/>
        <v>0</v>
      </c>
      <c r="DA207" s="358"/>
      <c r="DB207" s="358"/>
      <c r="DC207" s="359"/>
      <c r="DD207" s="339"/>
      <c r="DE207" s="360"/>
      <c r="DF207" s="361"/>
      <c r="DG207" s="362"/>
      <c r="DH207" s="338"/>
      <c r="DI207" s="335">
        <f t="shared" si="2276"/>
        <v>0</v>
      </c>
      <c r="DJ207" s="108">
        <f t="shared" si="2277"/>
        <v>0</v>
      </c>
      <c r="DK207" s="108">
        <f t="shared" si="2278"/>
        <v>0</v>
      </c>
      <c r="DL207" s="108">
        <f t="shared" si="2279"/>
        <v>0</v>
      </c>
      <c r="DM207" s="108">
        <f t="shared" si="2280"/>
        <v>0</v>
      </c>
      <c r="DN207" s="108">
        <f t="shared" si="2280"/>
        <v>0</v>
      </c>
      <c r="DO207" s="108">
        <f t="shared" si="2281"/>
        <v>0</v>
      </c>
      <c r="DP207" s="109">
        <f t="shared" si="2282"/>
        <v>0</v>
      </c>
      <c r="DQ207" s="110">
        <f t="shared" si="2283"/>
        <v>0</v>
      </c>
      <c r="DT207" s="358"/>
      <c r="DU207" s="358"/>
      <c r="DV207" s="359"/>
      <c r="DW207" s="339"/>
      <c r="DX207" s="360"/>
      <c r="DY207" s="361"/>
      <c r="DZ207" s="362"/>
      <c r="EA207" s="338"/>
      <c r="EB207" s="335">
        <f t="shared" si="2284"/>
        <v>0</v>
      </c>
      <c r="EC207" s="108">
        <f t="shared" si="2285"/>
        <v>0</v>
      </c>
      <c r="ED207" s="108">
        <f t="shared" si="2286"/>
        <v>0</v>
      </c>
      <c r="EE207" s="108">
        <f t="shared" si="2287"/>
        <v>0</v>
      </c>
      <c r="EF207" s="108">
        <f t="shared" si="2288"/>
        <v>0</v>
      </c>
      <c r="EG207" s="108">
        <f t="shared" si="2288"/>
        <v>0</v>
      </c>
      <c r="EH207" s="108">
        <f t="shared" si="2289"/>
        <v>0</v>
      </c>
      <c r="EI207" s="109">
        <f t="shared" si="2290"/>
        <v>0</v>
      </c>
      <c r="EJ207" s="110">
        <f t="shared" si="2291"/>
        <v>0</v>
      </c>
      <c r="EM207" s="358"/>
      <c r="EN207" s="358"/>
      <c r="EO207" s="359"/>
      <c r="EP207" s="339"/>
      <c r="EQ207" s="360"/>
      <c r="ER207" s="361"/>
      <c r="ES207" s="362"/>
      <c r="ET207" s="338"/>
      <c r="EU207" s="335">
        <f t="shared" si="2292"/>
        <v>0</v>
      </c>
      <c r="EV207" s="108">
        <f t="shared" si="2293"/>
        <v>0</v>
      </c>
      <c r="EW207" s="108">
        <f t="shared" si="2294"/>
        <v>0</v>
      </c>
      <c r="EX207" s="108">
        <f t="shared" si="2295"/>
        <v>0</v>
      </c>
      <c r="EY207" s="108">
        <f t="shared" si="2296"/>
        <v>0</v>
      </c>
      <c r="EZ207" s="108">
        <f t="shared" si="2296"/>
        <v>0</v>
      </c>
      <c r="FA207" s="108">
        <f t="shared" si="2297"/>
        <v>0</v>
      </c>
      <c r="FB207" s="109">
        <f t="shared" si="2298"/>
        <v>0</v>
      </c>
      <c r="FC207" s="110">
        <f t="shared" si="2299"/>
        <v>0</v>
      </c>
      <c r="FF207" s="358"/>
      <c r="FG207" s="358"/>
      <c r="FH207" s="359"/>
      <c r="FI207" s="339"/>
      <c r="FJ207" s="360"/>
      <c r="FK207" s="361"/>
      <c r="FL207" s="362"/>
      <c r="FM207" s="338"/>
      <c r="FN207" s="335">
        <f t="shared" si="2300"/>
        <v>0</v>
      </c>
      <c r="FO207" s="108">
        <f t="shared" si="2301"/>
        <v>0</v>
      </c>
      <c r="FP207" s="108">
        <f t="shared" si="2302"/>
        <v>0</v>
      </c>
      <c r="FQ207" s="108">
        <f t="shared" si="2303"/>
        <v>0</v>
      </c>
      <c r="FR207" s="108">
        <f t="shared" si="2304"/>
        <v>0</v>
      </c>
      <c r="FS207" s="108">
        <f t="shared" si="2304"/>
        <v>0</v>
      </c>
      <c r="FT207" s="108">
        <f t="shared" si="2305"/>
        <v>0</v>
      </c>
      <c r="FU207" s="109">
        <f t="shared" si="2306"/>
        <v>0</v>
      </c>
      <c r="FV207" s="110">
        <f t="shared" si="2307"/>
        <v>0</v>
      </c>
      <c r="FY207" s="358"/>
      <c r="FZ207" s="358"/>
      <c r="GA207" s="359"/>
      <c r="GB207" s="339"/>
      <c r="GC207" s="360"/>
      <c r="GD207" s="361"/>
      <c r="GE207" s="362"/>
      <c r="GF207" s="338"/>
      <c r="GG207" s="335">
        <f t="shared" si="2308"/>
        <v>0</v>
      </c>
      <c r="GH207" s="108">
        <f t="shared" si="2309"/>
        <v>0</v>
      </c>
      <c r="GI207" s="108">
        <f t="shared" si="2310"/>
        <v>0</v>
      </c>
      <c r="GJ207" s="108">
        <f t="shared" si="2311"/>
        <v>0</v>
      </c>
      <c r="GK207" s="108">
        <f t="shared" si="2312"/>
        <v>0</v>
      </c>
      <c r="GL207" s="108">
        <f t="shared" si="2312"/>
        <v>0</v>
      </c>
      <c r="GM207" s="108">
        <f t="shared" si="2313"/>
        <v>0</v>
      </c>
      <c r="GN207" s="109">
        <f t="shared" si="2314"/>
        <v>0</v>
      </c>
      <c r="GO207" s="110">
        <f t="shared" si="2315"/>
        <v>0</v>
      </c>
      <c r="GR207" s="358"/>
      <c r="GS207" s="358"/>
      <c r="GT207" s="359"/>
      <c r="GU207" s="339"/>
      <c r="GV207" s="360"/>
      <c r="GW207" s="361"/>
      <c r="GX207" s="362"/>
      <c r="GY207" s="338"/>
      <c r="GZ207" s="335">
        <f t="shared" si="2316"/>
        <v>0</v>
      </c>
      <c r="HA207" s="108">
        <f t="shared" si="2317"/>
        <v>0</v>
      </c>
      <c r="HB207" s="108">
        <f t="shared" si="2318"/>
        <v>0</v>
      </c>
      <c r="HC207" s="108">
        <f t="shared" si="2319"/>
        <v>0</v>
      </c>
      <c r="HD207" s="108">
        <f t="shared" si="2320"/>
        <v>0</v>
      </c>
      <c r="HE207" s="108">
        <f t="shared" si="2320"/>
        <v>0</v>
      </c>
      <c r="HF207" s="108">
        <f t="shared" si="2321"/>
        <v>0</v>
      </c>
      <c r="HG207" s="109">
        <f t="shared" si="2322"/>
        <v>0</v>
      </c>
      <c r="HH207" s="110">
        <f t="shared" si="2323"/>
        <v>0</v>
      </c>
      <c r="HK207" s="358"/>
      <c r="HL207" s="358"/>
      <c r="HM207" s="359"/>
      <c r="HN207" s="339"/>
      <c r="HO207" s="360"/>
      <c r="HP207" s="361"/>
      <c r="HQ207" s="362"/>
      <c r="HR207" s="338"/>
      <c r="HS207" s="335">
        <f t="shared" si="2324"/>
        <v>0</v>
      </c>
      <c r="HT207" s="108">
        <f t="shared" si="2325"/>
        <v>0</v>
      </c>
      <c r="HU207" s="108">
        <f t="shared" si="2326"/>
        <v>0</v>
      </c>
      <c r="HV207" s="108">
        <f t="shared" si="2327"/>
        <v>0</v>
      </c>
      <c r="HW207" s="108">
        <f t="shared" si="2328"/>
        <v>0</v>
      </c>
      <c r="HX207" s="108">
        <f t="shared" si="2328"/>
        <v>0</v>
      </c>
      <c r="HY207" s="108">
        <f t="shared" si="2329"/>
        <v>0</v>
      </c>
      <c r="HZ207" s="109">
        <f t="shared" si="2330"/>
        <v>0</v>
      </c>
      <c r="IA207" s="110">
        <f t="shared" si="2331"/>
        <v>0</v>
      </c>
      <c r="ID207" s="358"/>
      <c r="IE207" s="358"/>
      <c r="IF207" s="359"/>
      <c r="IG207" s="339"/>
      <c r="IH207" s="360"/>
      <c r="II207" s="361"/>
      <c r="IJ207" s="362"/>
      <c r="IK207" s="338"/>
      <c r="IL207" s="335">
        <f t="shared" si="2332"/>
        <v>0</v>
      </c>
      <c r="IM207" s="108">
        <f t="shared" si="2333"/>
        <v>0</v>
      </c>
      <c r="IN207" s="108">
        <f t="shared" si="2334"/>
        <v>0</v>
      </c>
      <c r="IO207" s="108">
        <f t="shared" si="2335"/>
        <v>0</v>
      </c>
      <c r="IP207" s="108">
        <f t="shared" si="2336"/>
        <v>0</v>
      </c>
      <c r="IQ207" s="108">
        <f t="shared" si="2336"/>
        <v>0</v>
      </c>
      <c r="IR207" s="108">
        <f t="shared" si="2337"/>
        <v>0</v>
      </c>
      <c r="IS207" s="109">
        <f t="shared" si="2338"/>
        <v>0</v>
      </c>
      <c r="IT207" s="110">
        <f t="shared" si="2339"/>
        <v>0</v>
      </c>
      <c r="IV207" s="358"/>
      <c r="IW207" s="358"/>
      <c r="IX207" s="359"/>
      <c r="IY207" s="339"/>
      <c r="IZ207" s="360"/>
      <c r="JA207" s="361"/>
      <c r="JB207" s="362"/>
      <c r="JC207" s="338"/>
      <c r="JD207" s="338"/>
      <c r="JE207" s="335">
        <f t="shared" si="2340"/>
        <v>0</v>
      </c>
      <c r="JF207" s="108">
        <f t="shared" si="2341"/>
        <v>0</v>
      </c>
      <c r="JG207" s="108">
        <f t="shared" si="2342"/>
        <v>0</v>
      </c>
      <c r="JH207" s="108">
        <f t="shared" si="2343"/>
        <v>0</v>
      </c>
      <c r="JI207" s="108">
        <f t="shared" si="2344"/>
        <v>0</v>
      </c>
      <c r="JJ207" s="108">
        <f t="shared" si="2344"/>
        <v>0</v>
      </c>
      <c r="JK207" s="108">
        <f t="shared" si="2345"/>
        <v>0</v>
      </c>
      <c r="JL207" s="109">
        <f t="shared" si="2346"/>
        <v>0</v>
      </c>
      <c r="JM207" s="110">
        <f t="shared" si="2347"/>
        <v>0</v>
      </c>
    </row>
    <row r="208" spans="2:273" hidden="1" x14ac:dyDescent="0.25">
      <c r="B208" s="358"/>
      <c r="C208" s="358"/>
      <c r="D208" s="359"/>
      <c r="E208" s="339"/>
      <c r="F208" s="439"/>
      <c r="G208" s="361"/>
      <c r="H208" s="361"/>
      <c r="I208" s="361"/>
      <c r="J208" s="362"/>
      <c r="K208" s="338"/>
      <c r="N208" s="358"/>
      <c r="O208" s="358"/>
      <c r="P208" s="359"/>
      <c r="Q208" s="339"/>
      <c r="R208" s="439"/>
      <c r="S208" s="361"/>
      <c r="T208" s="361"/>
      <c r="U208" s="361"/>
      <c r="V208" s="362"/>
      <c r="W208" s="338"/>
      <c r="X208" s="335">
        <f t="shared" si="2241"/>
        <v>0</v>
      </c>
      <c r="Y208" s="335"/>
      <c r="Z208" s="335"/>
      <c r="AA208" s="108">
        <f t="shared" si="2242"/>
        <v>0</v>
      </c>
      <c r="AB208" s="108"/>
      <c r="AC208" s="108">
        <f t="shared" si="2243"/>
        <v>0</v>
      </c>
      <c r="AD208" s="108">
        <f t="shared" si="2244"/>
        <v>0</v>
      </c>
      <c r="AE208" s="108">
        <f t="shared" si="2245"/>
        <v>0</v>
      </c>
      <c r="AF208" s="108">
        <f t="shared" si="2246"/>
        <v>0</v>
      </c>
      <c r="AG208" s="108">
        <f t="shared" si="2247"/>
        <v>0</v>
      </c>
      <c r="AH208" s="109">
        <f t="shared" si="2248"/>
        <v>0</v>
      </c>
      <c r="AI208" s="110">
        <f t="shared" si="2249"/>
        <v>0</v>
      </c>
      <c r="AL208" s="358"/>
      <c r="AM208" s="358"/>
      <c r="AN208" s="359"/>
      <c r="AO208" s="339"/>
      <c r="AP208" s="439"/>
      <c r="AQ208" s="361"/>
      <c r="AR208" s="361"/>
      <c r="AS208" s="361"/>
      <c r="AT208" s="362"/>
      <c r="AU208" s="338"/>
      <c r="AV208" s="335">
        <f t="shared" si="2250"/>
        <v>0</v>
      </c>
      <c r="AW208" s="335"/>
      <c r="AX208" s="335"/>
      <c r="AY208" s="335"/>
      <c r="AZ208" s="108">
        <f t="shared" si="2251"/>
        <v>0</v>
      </c>
      <c r="BA208" s="108">
        <f t="shared" si="2252"/>
        <v>0</v>
      </c>
      <c r="BB208" s="108">
        <f t="shared" si="2253"/>
        <v>0</v>
      </c>
      <c r="BC208" s="108">
        <f t="shared" si="2254"/>
        <v>0</v>
      </c>
      <c r="BD208" s="108">
        <f t="shared" si="2255"/>
        <v>0</v>
      </c>
      <c r="BE208" s="108">
        <f t="shared" si="2256"/>
        <v>0</v>
      </c>
      <c r="BF208" s="109">
        <f t="shared" si="2257"/>
        <v>0</v>
      </c>
      <c r="BG208" s="110">
        <f t="shared" si="2258"/>
        <v>0</v>
      </c>
      <c r="BJ208" s="358"/>
      <c r="BK208" s="358"/>
      <c r="BL208" s="359"/>
      <c r="BM208" s="339"/>
      <c r="BN208" s="439"/>
      <c r="BO208" s="368"/>
      <c r="BP208" s="368"/>
      <c r="BQ208" s="368"/>
      <c r="BR208" s="369"/>
      <c r="BS208" s="338"/>
      <c r="BT208" s="335">
        <f t="shared" si="2259"/>
        <v>0</v>
      </c>
      <c r="BU208" s="335"/>
      <c r="BV208" s="335"/>
      <c r="BW208" s="335"/>
      <c r="BX208" s="108">
        <f t="shared" si="2260"/>
        <v>0</v>
      </c>
      <c r="BY208" s="108">
        <f t="shared" si="2261"/>
        <v>0</v>
      </c>
      <c r="BZ208" s="108">
        <f t="shared" si="2262"/>
        <v>0</v>
      </c>
      <c r="CA208" s="108">
        <f t="shared" si="2263"/>
        <v>0</v>
      </c>
      <c r="CB208" s="108">
        <f t="shared" si="2264"/>
        <v>0</v>
      </c>
      <c r="CC208" s="108">
        <f t="shared" si="2265"/>
        <v>0</v>
      </c>
      <c r="CD208" s="109">
        <f t="shared" si="2266"/>
        <v>0</v>
      </c>
      <c r="CE208" s="110">
        <f t="shared" si="2267"/>
        <v>0</v>
      </c>
      <c r="CH208" s="358"/>
      <c r="CI208" s="358"/>
      <c r="CJ208" s="359"/>
      <c r="CK208" s="339"/>
      <c r="CL208" s="360"/>
      <c r="CM208" s="361"/>
      <c r="CN208" s="362"/>
      <c r="CO208" s="338"/>
      <c r="CP208" s="335">
        <f t="shared" si="2268"/>
        <v>0</v>
      </c>
      <c r="CQ208" s="108">
        <f t="shared" si="2269"/>
        <v>0</v>
      </c>
      <c r="CR208" s="108">
        <f t="shared" si="2270"/>
        <v>0</v>
      </c>
      <c r="CS208" s="108">
        <f t="shared" si="2271"/>
        <v>0</v>
      </c>
      <c r="CT208" s="108">
        <f t="shared" si="2272"/>
        <v>0</v>
      </c>
      <c r="CU208" s="108">
        <f t="shared" si="2272"/>
        <v>0</v>
      </c>
      <c r="CV208" s="108">
        <f t="shared" si="2273"/>
        <v>0</v>
      </c>
      <c r="CW208" s="109">
        <f t="shared" si="2274"/>
        <v>0</v>
      </c>
      <c r="CX208" s="110">
        <f t="shared" si="2275"/>
        <v>0</v>
      </c>
      <c r="DA208" s="358"/>
      <c r="DB208" s="358"/>
      <c r="DC208" s="359"/>
      <c r="DD208" s="339"/>
      <c r="DE208" s="360"/>
      <c r="DF208" s="361"/>
      <c r="DG208" s="362"/>
      <c r="DH208" s="338"/>
      <c r="DI208" s="335">
        <f t="shared" si="2276"/>
        <v>0</v>
      </c>
      <c r="DJ208" s="108">
        <f t="shared" si="2277"/>
        <v>0</v>
      </c>
      <c r="DK208" s="108">
        <f t="shared" si="2278"/>
        <v>0</v>
      </c>
      <c r="DL208" s="108">
        <f t="shared" si="2279"/>
        <v>0</v>
      </c>
      <c r="DM208" s="108">
        <f t="shared" si="2280"/>
        <v>0</v>
      </c>
      <c r="DN208" s="108">
        <f t="shared" si="2280"/>
        <v>0</v>
      </c>
      <c r="DO208" s="108">
        <f t="shared" si="2281"/>
        <v>0</v>
      </c>
      <c r="DP208" s="109">
        <f t="shared" si="2282"/>
        <v>0</v>
      </c>
      <c r="DQ208" s="110">
        <f t="shared" si="2283"/>
        <v>0</v>
      </c>
      <c r="DT208" s="358"/>
      <c r="DU208" s="358"/>
      <c r="DV208" s="359"/>
      <c r="DW208" s="339"/>
      <c r="DX208" s="360"/>
      <c r="DY208" s="361"/>
      <c r="DZ208" s="362"/>
      <c r="EA208" s="338"/>
      <c r="EB208" s="335">
        <f t="shared" si="2284"/>
        <v>0</v>
      </c>
      <c r="EC208" s="108">
        <f t="shared" si="2285"/>
        <v>0</v>
      </c>
      <c r="ED208" s="108">
        <f t="shared" si="2286"/>
        <v>0</v>
      </c>
      <c r="EE208" s="108">
        <f t="shared" si="2287"/>
        <v>0</v>
      </c>
      <c r="EF208" s="108">
        <f t="shared" si="2288"/>
        <v>0</v>
      </c>
      <c r="EG208" s="108">
        <f t="shared" si="2288"/>
        <v>0</v>
      </c>
      <c r="EH208" s="108">
        <f t="shared" si="2289"/>
        <v>0</v>
      </c>
      <c r="EI208" s="109">
        <f t="shared" si="2290"/>
        <v>0</v>
      </c>
      <c r="EJ208" s="110">
        <f t="shared" si="2291"/>
        <v>0</v>
      </c>
      <c r="EM208" s="358"/>
      <c r="EN208" s="358"/>
      <c r="EO208" s="359"/>
      <c r="EP208" s="339"/>
      <c r="EQ208" s="360"/>
      <c r="ER208" s="361"/>
      <c r="ES208" s="362"/>
      <c r="ET208" s="338"/>
      <c r="EU208" s="335">
        <f t="shared" si="2292"/>
        <v>0</v>
      </c>
      <c r="EV208" s="108">
        <f t="shared" si="2293"/>
        <v>0</v>
      </c>
      <c r="EW208" s="108">
        <f t="shared" si="2294"/>
        <v>0</v>
      </c>
      <c r="EX208" s="108">
        <f t="shared" si="2295"/>
        <v>0</v>
      </c>
      <c r="EY208" s="108">
        <f t="shared" si="2296"/>
        <v>0</v>
      </c>
      <c r="EZ208" s="108">
        <f t="shared" si="2296"/>
        <v>0</v>
      </c>
      <c r="FA208" s="108">
        <f t="shared" si="2297"/>
        <v>0</v>
      </c>
      <c r="FB208" s="109">
        <f t="shared" si="2298"/>
        <v>0</v>
      </c>
      <c r="FC208" s="110">
        <f t="shared" si="2299"/>
        <v>0</v>
      </c>
      <c r="FF208" s="358"/>
      <c r="FG208" s="358"/>
      <c r="FH208" s="359"/>
      <c r="FI208" s="339"/>
      <c r="FJ208" s="360"/>
      <c r="FK208" s="361"/>
      <c r="FL208" s="362"/>
      <c r="FM208" s="338"/>
      <c r="FN208" s="335">
        <f t="shared" si="2300"/>
        <v>0</v>
      </c>
      <c r="FO208" s="108">
        <f t="shared" si="2301"/>
        <v>0</v>
      </c>
      <c r="FP208" s="108">
        <f t="shared" si="2302"/>
        <v>0</v>
      </c>
      <c r="FQ208" s="108">
        <f t="shared" si="2303"/>
        <v>0</v>
      </c>
      <c r="FR208" s="108">
        <f t="shared" si="2304"/>
        <v>0</v>
      </c>
      <c r="FS208" s="108">
        <f t="shared" si="2304"/>
        <v>0</v>
      </c>
      <c r="FT208" s="108">
        <f t="shared" si="2305"/>
        <v>0</v>
      </c>
      <c r="FU208" s="109">
        <f t="shared" si="2306"/>
        <v>0</v>
      </c>
      <c r="FV208" s="110">
        <f t="shared" si="2307"/>
        <v>0</v>
      </c>
      <c r="FY208" s="358"/>
      <c r="FZ208" s="358"/>
      <c r="GA208" s="359"/>
      <c r="GB208" s="339"/>
      <c r="GC208" s="360"/>
      <c r="GD208" s="361"/>
      <c r="GE208" s="362"/>
      <c r="GF208" s="338"/>
      <c r="GG208" s="335">
        <f t="shared" si="2308"/>
        <v>0</v>
      </c>
      <c r="GH208" s="108">
        <f t="shared" si="2309"/>
        <v>0</v>
      </c>
      <c r="GI208" s="108">
        <f t="shared" si="2310"/>
        <v>0</v>
      </c>
      <c r="GJ208" s="108">
        <f t="shared" si="2311"/>
        <v>0</v>
      </c>
      <c r="GK208" s="108">
        <f t="shared" si="2312"/>
        <v>0</v>
      </c>
      <c r="GL208" s="108">
        <f t="shared" si="2312"/>
        <v>0</v>
      </c>
      <c r="GM208" s="108">
        <f t="shared" si="2313"/>
        <v>0</v>
      </c>
      <c r="GN208" s="109">
        <f t="shared" si="2314"/>
        <v>0</v>
      </c>
      <c r="GO208" s="110">
        <f t="shared" si="2315"/>
        <v>0</v>
      </c>
      <c r="GR208" s="358"/>
      <c r="GS208" s="358"/>
      <c r="GT208" s="359"/>
      <c r="GU208" s="339"/>
      <c r="GV208" s="360"/>
      <c r="GW208" s="361"/>
      <c r="GX208" s="362"/>
      <c r="GY208" s="338"/>
      <c r="GZ208" s="335">
        <f t="shared" si="2316"/>
        <v>0</v>
      </c>
      <c r="HA208" s="108">
        <f t="shared" si="2317"/>
        <v>0</v>
      </c>
      <c r="HB208" s="108">
        <f t="shared" si="2318"/>
        <v>0</v>
      </c>
      <c r="HC208" s="108">
        <f t="shared" si="2319"/>
        <v>0</v>
      </c>
      <c r="HD208" s="108">
        <f t="shared" si="2320"/>
        <v>0</v>
      </c>
      <c r="HE208" s="108">
        <f t="shared" si="2320"/>
        <v>0</v>
      </c>
      <c r="HF208" s="108">
        <f t="shared" si="2321"/>
        <v>0</v>
      </c>
      <c r="HG208" s="109">
        <f t="shared" si="2322"/>
        <v>0</v>
      </c>
      <c r="HH208" s="110">
        <f t="shared" si="2323"/>
        <v>0</v>
      </c>
      <c r="HK208" s="358"/>
      <c r="HL208" s="358"/>
      <c r="HM208" s="359"/>
      <c r="HN208" s="339"/>
      <c r="HO208" s="360"/>
      <c r="HP208" s="361"/>
      <c r="HQ208" s="362"/>
      <c r="HR208" s="338"/>
      <c r="HS208" s="335">
        <f t="shared" si="2324"/>
        <v>0</v>
      </c>
      <c r="HT208" s="108">
        <f t="shared" si="2325"/>
        <v>0</v>
      </c>
      <c r="HU208" s="108">
        <f t="shared" si="2326"/>
        <v>0</v>
      </c>
      <c r="HV208" s="108">
        <f t="shared" si="2327"/>
        <v>0</v>
      </c>
      <c r="HW208" s="108">
        <f t="shared" si="2328"/>
        <v>0</v>
      </c>
      <c r="HX208" s="108">
        <f t="shared" si="2328"/>
        <v>0</v>
      </c>
      <c r="HY208" s="108">
        <f t="shared" si="2329"/>
        <v>0</v>
      </c>
      <c r="HZ208" s="109">
        <f t="shared" si="2330"/>
        <v>0</v>
      </c>
      <c r="IA208" s="110">
        <f t="shared" si="2331"/>
        <v>0</v>
      </c>
      <c r="ID208" s="358"/>
      <c r="IE208" s="358"/>
      <c r="IF208" s="359"/>
      <c r="IG208" s="339"/>
      <c r="IH208" s="360"/>
      <c r="II208" s="361"/>
      <c r="IJ208" s="362"/>
      <c r="IK208" s="338"/>
      <c r="IL208" s="335">
        <f t="shared" si="2332"/>
        <v>0</v>
      </c>
      <c r="IM208" s="108">
        <f t="shared" si="2333"/>
        <v>0</v>
      </c>
      <c r="IN208" s="108">
        <f t="shared" si="2334"/>
        <v>0</v>
      </c>
      <c r="IO208" s="108">
        <f t="shared" si="2335"/>
        <v>0</v>
      </c>
      <c r="IP208" s="108">
        <f t="shared" si="2336"/>
        <v>0</v>
      </c>
      <c r="IQ208" s="108">
        <f t="shared" si="2336"/>
        <v>0</v>
      </c>
      <c r="IR208" s="108">
        <f t="shared" si="2337"/>
        <v>0</v>
      </c>
      <c r="IS208" s="109">
        <f t="shared" si="2338"/>
        <v>0</v>
      </c>
      <c r="IT208" s="110">
        <f t="shared" si="2339"/>
        <v>0</v>
      </c>
      <c r="IV208" s="358"/>
      <c r="IW208" s="358"/>
      <c r="IX208" s="359"/>
      <c r="IY208" s="339"/>
      <c r="IZ208" s="360"/>
      <c r="JA208" s="361"/>
      <c r="JB208" s="362"/>
      <c r="JC208" s="338"/>
      <c r="JD208" s="338"/>
      <c r="JE208" s="335">
        <f t="shared" si="2340"/>
        <v>0</v>
      </c>
      <c r="JF208" s="108">
        <f t="shared" si="2341"/>
        <v>0</v>
      </c>
      <c r="JG208" s="108">
        <f t="shared" si="2342"/>
        <v>0</v>
      </c>
      <c r="JH208" s="108">
        <f t="shared" si="2343"/>
        <v>0</v>
      </c>
      <c r="JI208" s="108">
        <f t="shared" si="2344"/>
        <v>0</v>
      </c>
      <c r="JJ208" s="108">
        <f t="shared" si="2344"/>
        <v>0</v>
      </c>
      <c r="JK208" s="108">
        <f t="shared" si="2345"/>
        <v>0</v>
      </c>
      <c r="JL208" s="109">
        <f t="shared" si="2346"/>
        <v>0</v>
      </c>
      <c r="JM208" s="110">
        <f t="shared" si="2347"/>
        <v>0</v>
      </c>
    </row>
    <row r="209" spans="2:273" hidden="1" x14ac:dyDescent="0.25">
      <c r="B209" s="358"/>
      <c r="C209" s="358"/>
      <c r="D209" s="359"/>
      <c r="E209" s="339"/>
      <c r="F209" s="439"/>
      <c r="G209" s="361"/>
      <c r="H209" s="361"/>
      <c r="I209" s="361"/>
      <c r="J209" s="362"/>
      <c r="K209" s="338"/>
      <c r="N209" s="358"/>
      <c r="O209" s="358"/>
      <c r="P209" s="359"/>
      <c r="Q209" s="339"/>
      <c r="R209" s="439"/>
      <c r="S209" s="361"/>
      <c r="T209" s="361"/>
      <c r="U209" s="361"/>
      <c r="V209" s="362"/>
      <c r="W209" s="338"/>
      <c r="X209" s="335">
        <f t="shared" si="2241"/>
        <v>0</v>
      </c>
      <c r="Y209" s="335"/>
      <c r="Z209" s="335"/>
      <c r="AA209" s="108">
        <f t="shared" si="2242"/>
        <v>0</v>
      </c>
      <c r="AB209" s="108"/>
      <c r="AC209" s="108">
        <f t="shared" si="2243"/>
        <v>0</v>
      </c>
      <c r="AD209" s="108">
        <f t="shared" si="2244"/>
        <v>0</v>
      </c>
      <c r="AE209" s="108">
        <f t="shared" si="2245"/>
        <v>0</v>
      </c>
      <c r="AF209" s="108">
        <f t="shared" si="2246"/>
        <v>0</v>
      </c>
      <c r="AG209" s="108">
        <f t="shared" si="2247"/>
        <v>0</v>
      </c>
      <c r="AH209" s="109">
        <f t="shared" si="2248"/>
        <v>0</v>
      </c>
      <c r="AI209" s="110">
        <f t="shared" si="2249"/>
        <v>0</v>
      </c>
      <c r="AL209" s="358"/>
      <c r="AM209" s="358"/>
      <c r="AN209" s="359"/>
      <c r="AO209" s="339"/>
      <c r="AP209" s="439"/>
      <c r="AQ209" s="361"/>
      <c r="AR209" s="361"/>
      <c r="AS209" s="361"/>
      <c r="AT209" s="362"/>
      <c r="AU209" s="338"/>
      <c r="AV209" s="335">
        <f t="shared" si="2250"/>
        <v>0</v>
      </c>
      <c r="AW209" s="335"/>
      <c r="AX209" s="335"/>
      <c r="AY209" s="335"/>
      <c r="AZ209" s="108">
        <f t="shared" si="2251"/>
        <v>0</v>
      </c>
      <c r="BA209" s="108">
        <f t="shared" si="2252"/>
        <v>0</v>
      </c>
      <c r="BB209" s="108">
        <f t="shared" si="2253"/>
        <v>0</v>
      </c>
      <c r="BC209" s="108">
        <f t="shared" si="2254"/>
        <v>0</v>
      </c>
      <c r="BD209" s="108">
        <f t="shared" si="2255"/>
        <v>0</v>
      </c>
      <c r="BE209" s="108">
        <f t="shared" si="2256"/>
        <v>0</v>
      </c>
      <c r="BF209" s="109">
        <f t="shared" si="2257"/>
        <v>0</v>
      </c>
      <c r="BG209" s="110">
        <f t="shared" si="2258"/>
        <v>0</v>
      </c>
      <c r="BJ209" s="358"/>
      <c r="BK209" s="358"/>
      <c r="BL209" s="359"/>
      <c r="BM209" s="339"/>
      <c r="BN209" s="439"/>
      <c r="BO209" s="368"/>
      <c r="BP209" s="368"/>
      <c r="BQ209" s="368"/>
      <c r="BR209" s="369"/>
      <c r="BS209" s="338"/>
      <c r="BT209" s="335">
        <f t="shared" si="2259"/>
        <v>0</v>
      </c>
      <c r="BU209" s="335"/>
      <c r="BV209" s="335"/>
      <c r="BW209" s="335"/>
      <c r="BX209" s="108">
        <f t="shared" si="2260"/>
        <v>0</v>
      </c>
      <c r="BY209" s="108">
        <f t="shared" si="2261"/>
        <v>0</v>
      </c>
      <c r="BZ209" s="108">
        <f t="shared" si="2262"/>
        <v>0</v>
      </c>
      <c r="CA209" s="108">
        <f t="shared" si="2263"/>
        <v>0</v>
      </c>
      <c r="CB209" s="108">
        <f t="shared" si="2264"/>
        <v>0</v>
      </c>
      <c r="CC209" s="108">
        <f t="shared" si="2265"/>
        <v>0</v>
      </c>
      <c r="CD209" s="109">
        <f t="shared" si="2266"/>
        <v>0</v>
      </c>
      <c r="CE209" s="110">
        <f t="shared" si="2267"/>
        <v>0</v>
      </c>
      <c r="CH209" s="358"/>
      <c r="CI209" s="358"/>
      <c r="CJ209" s="359"/>
      <c r="CK209" s="339"/>
      <c r="CL209" s="360"/>
      <c r="CM209" s="361"/>
      <c r="CN209" s="362"/>
      <c r="CO209" s="338"/>
      <c r="CP209" s="335">
        <f t="shared" si="2268"/>
        <v>0</v>
      </c>
      <c r="CQ209" s="108">
        <f t="shared" si="2269"/>
        <v>0</v>
      </c>
      <c r="CR209" s="108">
        <f t="shared" si="2270"/>
        <v>0</v>
      </c>
      <c r="CS209" s="108">
        <f t="shared" si="2271"/>
        <v>0</v>
      </c>
      <c r="CT209" s="108">
        <f t="shared" si="2272"/>
        <v>0</v>
      </c>
      <c r="CU209" s="108">
        <f t="shared" si="2272"/>
        <v>0</v>
      </c>
      <c r="CV209" s="108">
        <f t="shared" si="2273"/>
        <v>0</v>
      </c>
      <c r="CW209" s="109">
        <f t="shared" si="2274"/>
        <v>0</v>
      </c>
      <c r="CX209" s="110">
        <f t="shared" si="2275"/>
        <v>0</v>
      </c>
      <c r="DA209" s="358"/>
      <c r="DB209" s="358"/>
      <c r="DC209" s="359"/>
      <c r="DD209" s="339"/>
      <c r="DE209" s="360"/>
      <c r="DF209" s="361"/>
      <c r="DG209" s="362"/>
      <c r="DH209" s="338"/>
      <c r="DI209" s="335">
        <f t="shared" si="2276"/>
        <v>0</v>
      </c>
      <c r="DJ209" s="108">
        <f t="shared" si="2277"/>
        <v>0</v>
      </c>
      <c r="DK209" s="108">
        <f t="shared" si="2278"/>
        <v>0</v>
      </c>
      <c r="DL209" s="108">
        <f t="shared" si="2279"/>
        <v>0</v>
      </c>
      <c r="DM209" s="108">
        <f t="shared" si="2280"/>
        <v>0</v>
      </c>
      <c r="DN209" s="108">
        <f t="shared" si="2280"/>
        <v>0</v>
      </c>
      <c r="DO209" s="108">
        <f t="shared" si="2281"/>
        <v>0</v>
      </c>
      <c r="DP209" s="109">
        <f t="shared" si="2282"/>
        <v>0</v>
      </c>
      <c r="DQ209" s="110">
        <f t="shared" si="2283"/>
        <v>0</v>
      </c>
      <c r="DT209" s="358"/>
      <c r="DU209" s="358"/>
      <c r="DV209" s="359"/>
      <c r="DW209" s="339"/>
      <c r="DX209" s="360"/>
      <c r="DY209" s="361"/>
      <c r="DZ209" s="362"/>
      <c r="EA209" s="338"/>
      <c r="EB209" s="335">
        <f t="shared" si="2284"/>
        <v>0</v>
      </c>
      <c r="EC209" s="108">
        <f t="shared" si="2285"/>
        <v>0</v>
      </c>
      <c r="ED209" s="108">
        <f t="shared" si="2286"/>
        <v>0</v>
      </c>
      <c r="EE209" s="108">
        <f t="shared" si="2287"/>
        <v>0</v>
      </c>
      <c r="EF209" s="108">
        <f t="shared" si="2288"/>
        <v>0</v>
      </c>
      <c r="EG209" s="108">
        <f t="shared" si="2288"/>
        <v>0</v>
      </c>
      <c r="EH209" s="108">
        <f t="shared" si="2289"/>
        <v>0</v>
      </c>
      <c r="EI209" s="109">
        <f t="shared" si="2290"/>
        <v>0</v>
      </c>
      <c r="EJ209" s="110">
        <f t="shared" si="2291"/>
        <v>0</v>
      </c>
      <c r="EM209" s="358"/>
      <c r="EN209" s="358"/>
      <c r="EO209" s="359"/>
      <c r="EP209" s="339"/>
      <c r="EQ209" s="360"/>
      <c r="ER209" s="361"/>
      <c r="ES209" s="362"/>
      <c r="ET209" s="338"/>
      <c r="EU209" s="335">
        <f t="shared" si="2292"/>
        <v>0</v>
      </c>
      <c r="EV209" s="108">
        <f t="shared" si="2293"/>
        <v>0</v>
      </c>
      <c r="EW209" s="108">
        <f t="shared" si="2294"/>
        <v>0</v>
      </c>
      <c r="EX209" s="108">
        <f t="shared" si="2295"/>
        <v>0</v>
      </c>
      <c r="EY209" s="108">
        <f t="shared" si="2296"/>
        <v>0</v>
      </c>
      <c r="EZ209" s="108">
        <f t="shared" si="2296"/>
        <v>0</v>
      </c>
      <c r="FA209" s="108">
        <f t="shared" si="2297"/>
        <v>0</v>
      </c>
      <c r="FB209" s="109">
        <f t="shared" si="2298"/>
        <v>0</v>
      </c>
      <c r="FC209" s="110">
        <f t="shared" si="2299"/>
        <v>0</v>
      </c>
      <c r="FF209" s="358"/>
      <c r="FG209" s="358"/>
      <c r="FH209" s="359"/>
      <c r="FI209" s="339"/>
      <c r="FJ209" s="360"/>
      <c r="FK209" s="361"/>
      <c r="FL209" s="362"/>
      <c r="FM209" s="338"/>
      <c r="FN209" s="335">
        <f t="shared" si="2300"/>
        <v>0</v>
      </c>
      <c r="FO209" s="108">
        <f t="shared" si="2301"/>
        <v>0</v>
      </c>
      <c r="FP209" s="108">
        <f t="shared" si="2302"/>
        <v>0</v>
      </c>
      <c r="FQ209" s="108">
        <f t="shared" si="2303"/>
        <v>0</v>
      </c>
      <c r="FR209" s="108">
        <f t="shared" si="2304"/>
        <v>0</v>
      </c>
      <c r="FS209" s="108">
        <f t="shared" si="2304"/>
        <v>0</v>
      </c>
      <c r="FT209" s="108">
        <f t="shared" si="2305"/>
        <v>0</v>
      </c>
      <c r="FU209" s="109">
        <f t="shared" si="2306"/>
        <v>0</v>
      </c>
      <c r="FV209" s="110">
        <f t="shared" si="2307"/>
        <v>0</v>
      </c>
      <c r="FY209" s="358"/>
      <c r="FZ209" s="358"/>
      <c r="GA209" s="359"/>
      <c r="GB209" s="339"/>
      <c r="GC209" s="360"/>
      <c r="GD209" s="361"/>
      <c r="GE209" s="362"/>
      <c r="GF209" s="338"/>
      <c r="GG209" s="335">
        <f t="shared" si="2308"/>
        <v>0</v>
      </c>
      <c r="GH209" s="108">
        <f t="shared" si="2309"/>
        <v>0</v>
      </c>
      <c r="GI209" s="108">
        <f t="shared" si="2310"/>
        <v>0</v>
      </c>
      <c r="GJ209" s="108">
        <f t="shared" si="2311"/>
        <v>0</v>
      </c>
      <c r="GK209" s="108">
        <f t="shared" si="2312"/>
        <v>0</v>
      </c>
      <c r="GL209" s="108">
        <f t="shared" si="2312"/>
        <v>0</v>
      </c>
      <c r="GM209" s="108">
        <f t="shared" si="2313"/>
        <v>0</v>
      </c>
      <c r="GN209" s="109">
        <f t="shared" si="2314"/>
        <v>0</v>
      </c>
      <c r="GO209" s="110">
        <f t="shared" si="2315"/>
        <v>0</v>
      </c>
      <c r="GR209" s="358"/>
      <c r="GS209" s="358"/>
      <c r="GT209" s="359"/>
      <c r="GU209" s="339"/>
      <c r="GV209" s="360"/>
      <c r="GW209" s="361"/>
      <c r="GX209" s="362"/>
      <c r="GY209" s="338"/>
      <c r="GZ209" s="335">
        <f t="shared" si="2316"/>
        <v>0</v>
      </c>
      <c r="HA209" s="108">
        <f t="shared" si="2317"/>
        <v>0</v>
      </c>
      <c r="HB209" s="108">
        <f t="shared" si="2318"/>
        <v>0</v>
      </c>
      <c r="HC209" s="108">
        <f t="shared" si="2319"/>
        <v>0</v>
      </c>
      <c r="HD209" s="108">
        <f t="shared" si="2320"/>
        <v>0</v>
      </c>
      <c r="HE209" s="108">
        <f t="shared" si="2320"/>
        <v>0</v>
      </c>
      <c r="HF209" s="108">
        <f t="shared" si="2321"/>
        <v>0</v>
      </c>
      <c r="HG209" s="109">
        <f t="shared" si="2322"/>
        <v>0</v>
      </c>
      <c r="HH209" s="110">
        <f t="shared" si="2323"/>
        <v>0</v>
      </c>
      <c r="HK209" s="358"/>
      <c r="HL209" s="358"/>
      <c r="HM209" s="359"/>
      <c r="HN209" s="339"/>
      <c r="HO209" s="360"/>
      <c r="HP209" s="361"/>
      <c r="HQ209" s="362"/>
      <c r="HR209" s="338"/>
      <c r="HS209" s="335">
        <f t="shared" si="2324"/>
        <v>0</v>
      </c>
      <c r="HT209" s="108">
        <f t="shared" si="2325"/>
        <v>0</v>
      </c>
      <c r="HU209" s="108">
        <f t="shared" si="2326"/>
        <v>0</v>
      </c>
      <c r="HV209" s="108">
        <f t="shared" si="2327"/>
        <v>0</v>
      </c>
      <c r="HW209" s="108">
        <f t="shared" si="2328"/>
        <v>0</v>
      </c>
      <c r="HX209" s="108">
        <f t="shared" si="2328"/>
        <v>0</v>
      </c>
      <c r="HY209" s="108">
        <f t="shared" si="2329"/>
        <v>0</v>
      </c>
      <c r="HZ209" s="109">
        <f t="shared" si="2330"/>
        <v>0</v>
      </c>
      <c r="IA209" s="110">
        <f t="shared" si="2331"/>
        <v>0</v>
      </c>
      <c r="ID209" s="358"/>
      <c r="IE209" s="358"/>
      <c r="IF209" s="359"/>
      <c r="IG209" s="339"/>
      <c r="IH209" s="360"/>
      <c r="II209" s="361"/>
      <c r="IJ209" s="362"/>
      <c r="IK209" s="338"/>
      <c r="IL209" s="335">
        <f t="shared" si="2332"/>
        <v>0</v>
      </c>
      <c r="IM209" s="108">
        <f t="shared" si="2333"/>
        <v>0</v>
      </c>
      <c r="IN209" s="108">
        <f t="shared" si="2334"/>
        <v>0</v>
      </c>
      <c r="IO209" s="108">
        <f t="shared" si="2335"/>
        <v>0</v>
      </c>
      <c r="IP209" s="108">
        <f t="shared" si="2336"/>
        <v>0</v>
      </c>
      <c r="IQ209" s="108">
        <f t="shared" si="2336"/>
        <v>0</v>
      </c>
      <c r="IR209" s="108">
        <f t="shared" si="2337"/>
        <v>0</v>
      </c>
      <c r="IS209" s="109">
        <f t="shared" si="2338"/>
        <v>0</v>
      </c>
      <c r="IT209" s="110">
        <f t="shared" si="2339"/>
        <v>0</v>
      </c>
      <c r="IV209" s="358"/>
      <c r="IW209" s="358"/>
      <c r="IX209" s="359"/>
      <c r="IY209" s="339"/>
      <c r="IZ209" s="360"/>
      <c r="JA209" s="361"/>
      <c r="JB209" s="362"/>
      <c r="JC209" s="338"/>
      <c r="JD209" s="338"/>
      <c r="JE209" s="335">
        <f t="shared" si="2340"/>
        <v>0</v>
      </c>
      <c r="JF209" s="108">
        <f t="shared" si="2341"/>
        <v>0</v>
      </c>
      <c r="JG209" s="108">
        <f t="shared" si="2342"/>
        <v>0</v>
      </c>
      <c r="JH209" s="108">
        <f t="shared" si="2343"/>
        <v>0</v>
      </c>
      <c r="JI209" s="108">
        <f t="shared" si="2344"/>
        <v>0</v>
      </c>
      <c r="JJ209" s="108">
        <f t="shared" si="2344"/>
        <v>0</v>
      </c>
      <c r="JK209" s="108">
        <f t="shared" si="2345"/>
        <v>0</v>
      </c>
      <c r="JL209" s="109">
        <f t="shared" si="2346"/>
        <v>0</v>
      </c>
      <c r="JM209" s="110">
        <f t="shared" si="2347"/>
        <v>0</v>
      </c>
    </row>
    <row r="210" spans="2:273" hidden="1" x14ac:dyDescent="0.25">
      <c r="B210" s="358"/>
      <c r="C210" s="358"/>
      <c r="D210" s="359"/>
      <c r="E210" s="339"/>
      <c r="F210" s="439"/>
      <c r="G210" s="361"/>
      <c r="H210" s="361"/>
      <c r="I210" s="361"/>
      <c r="J210" s="362"/>
      <c r="K210" s="338"/>
      <c r="N210" s="358"/>
      <c r="O210" s="358"/>
      <c r="P210" s="359"/>
      <c r="Q210" s="339"/>
      <c r="R210" s="439"/>
      <c r="S210" s="361"/>
      <c r="T210" s="361"/>
      <c r="U210" s="361"/>
      <c r="V210" s="362"/>
      <c r="W210" s="338"/>
      <c r="X210" s="335">
        <f t="shared" si="2241"/>
        <v>0</v>
      </c>
      <c r="Y210" s="335"/>
      <c r="Z210" s="335"/>
      <c r="AA210" s="108">
        <f t="shared" si="2242"/>
        <v>0</v>
      </c>
      <c r="AB210" s="108"/>
      <c r="AC210" s="108">
        <f t="shared" si="2243"/>
        <v>0</v>
      </c>
      <c r="AD210" s="108">
        <f t="shared" si="2244"/>
        <v>0</v>
      </c>
      <c r="AE210" s="108">
        <f t="shared" si="2245"/>
        <v>0</v>
      </c>
      <c r="AF210" s="108">
        <f t="shared" si="2246"/>
        <v>0</v>
      </c>
      <c r="AG210" s="108">
        <f t="shared" si="2247"/>
        <v>0</v>
      </c>
      <c r="AH210" s="109">
        <f t="shared" si="2248"/>
        <v>0</v>
      </c>
      <c r="AI210" s="110">
        <f t="shared" si="2249"/>
        <v>0</v>
      </c>
      <c r="AL210" s="358"/>
      <c r="AM210" s="358"/>
      <c r="AN210" s="359"/>
      <c r="AO210" s="339"/>
      <c r="AP210" s="439"/>
      <c r="AQ210" s="361"/>
      <c r="AR210" s="361"/>
      <c r="AS210" s="361"/>
      <c r="AT210" s="362"/>
      <c r="AU210" s="338"/>
      <c r="AV210" s="335">
        <f t="shared" si="2250"/>
        <v>0</v>
      </c>
      <c r="AW210" s="335"/>
      <c r="AX210" s="335"/>
      <c r="AY210" s="335"/>
      <c r="AZ210" s="108">
        <f t="shared" si="2251"/>
        <v>0</v>
      </c>
      <c r="BA210" s="108">
        <f t="shared" si="2252"/>
        <v>0</v>
      </c>
      <c r="BB210" s="108">
        <f t="shared" si="2253"/>
        <v>0</v>
      </c>
      <c r="BC210" s="108">
        <f t="shared" si="2254"/>
        <v>0</v>
      </c>
      <c r="BD210" s="108">
        <f t="shared" si="2255"/>
        <v>0</v>
      </c>
      <c r="BE210" s="108">
        <f t="shared" si="2256"/>
        <v>0</v>
      </c>
      <c r="BF210" s="109">
        <f t="shared" si="2257"/>
        <v>0</v>
      </c>
      <c r="BG210" s="110">
        <f t="shared" si="2258"/>
        <v>0</v>
      </c>
      <c r="BJ210" s="358"/>
      <c r="BK210" s="358"/>
      <c r="BL210" s="359"/>
      <c r="BM210" s="339"/>
      <c r="BN210" s="439"/>
      <c r="BO210" s="368"/>
      <c r="BP210" s="368"/>
      <c r="BQ210" s="368"/>
      <c r="BR210" s="369"/>
      <c r="BS210" s="338"/>
      <c r="BT210" s="335">
        <f t="shared" si="2259"/>
        <v>0</v>
      </c>
      <c r="BU210" s="335"/>
      <c r="BV210" s="335"/>
      <c r="BW210" s="335"/>
      <c r="BX210" s="108">
        <f t="shared" si="2260"/>
        <v>0</v>
      </c>
      <c r="BY210" s="108">
        <f t="shared" si="2261"/>
        <v>0</v>
      </c>
      <c r="BZ210" s="108">
        <f t="shared" si="2262"/>
        <v>0</v>
      </c>
      <c r="CA210" s="108">
        <f t="shared" si="2263"/>
        <v>0</v>
      </c>
      <c r="CB210" s="108">
        <f t="shared" si="2264"/>
        <v>0</v>
      </c>
      <c r="CC210" s="108">
        <f t="shared" si="2265"/>
        <v>0</v>
      </c>
      <c r="CD210" s="109">
        <f t="shared" si="2266"/>
        <v>0</v>
      </c>
      <c r="CE210" s="110">
        <f t="shared" si="2267"/>
        <v>0</v>
      </c>
      <c r="CH210" s="358"/>
      <c r="CI210" s="358"/>
      <c r="CJ210" s="359"/>
      <c r="CK210" s="339"/>
      <c r="CL210" s="360"/>
      <c r="CM210" s="361"/>
      <c r="CN210" s="362"/>
      <c r="CO210" s="338"/>
      <c r="CP210" s="335">
        <f t="shared" si="2268"/>
        <v>0</v>
      </c>
      <c r="CQ210" s="108">
        <f t="shared" si="2269"/>
        <v>0</v>
      </c>
      <c r="CR210" s="108">
        <f t="shared" si="2270"/>
        <v>0</v>
      </c>
      <c r="CS210" s="108">
        <f t="shared" si="2271"/>
        <v>0</v>
      </c>
      <c r="CT210" s="108">
        <f t="shared" si="2272"/>
        <v>0</v>
      </c>
      <c r="CU210" s="108">
        <f t="shared" si="2272"/>
        <v>0</v>
      </c>
      <c r="CV210" s="108">
        <f t="shared" si="2273"/>
        <v>0</v>
      </c>
      <c r="CW210" s="109">
        <f t="shared" si="2274"/>
        <v>0</v>
      </c>
      <c r="CX210" s="110">
        <f t="shared" si="2275"/>
        <v>0</v>
      </c>
      <c r="DA210" s="358"/>
      <c r="DB210" s="358"/>
      <c r="DC210" s="359"/>
      <c r="DD210" s="339"/>
      <c r="DE210" s="360"/>
      <c r="DF210" s="361"/>
      <c r="DG210" s="362"/>
      <c r="DH210" s="338"/>
      <c r="DI210" s="335">
        <f t="shared" si="2276"/>
        <v>0</v>
      </c>
      <c r="DJ210" s="108">
        <f t="shared" si="2277"/>
        <v>0</v>
      </c>
      <c r="DK210" s="108">
        <f t="shared" si="2278"/>
        <v>0</v>
      </c>
      <c r="DL210" s="108">
        <f t="shared" si="2279"/>
        <v>0</v>
      </c>
      <c r="DM210" s="108">
        <f t="shared" si="2280"/>
        <v>0</v>
      </c>
      <c r="DN210" s="108">
        <f t="shared" si="2280"/>
        <v>0</v>
      </c>
      <c r="DO210" s="108">
        <f t="shared" si="2281"/>
        <v>0</v>
      </c>
      <c r="DP210" s="109">
        <f t="shared" si="2282"/>
        <v>0</v>
      </c>
      <c r="DQ210" s="110">
        <f t="shared" si="2283"/>
        <v>0</v>
      </c>
      <c r="DT210" s="358"/>
      <c r="DU210" s="358"/>
      <c r="DV210" s="359"/>
      <c r="DW210" s="339"/>
      <c r="DX210" s="360"/>
      <c r="DY210" s="361"/>
      <c r="DZ210" s="362"/>
      <c r="EA210" s="338"/>
      <c r="EB210" s="335">
        <f t="shared" si="2284"/>
        <v>0</v>
      </c>
      <c r="EC210" s="108">
        <f t="shared" si="2285"/>
        <v>0</v>
      </c>
      <c r="ED210" s="108">
        <f t="shared" si="2286"/>
        <v>0</v>
      </c>
      <c r="EE210" s="108">
        <f t="shared" si="2287"/>
        <v>0</v>
      </c>
      <c r="EF210" s="108">
        <f t="shared" si="2288"/>
        <v>0</v>
      </c>
      <c r="EG210" s="108">
        <f t="shared" si="2288"/>
        <v>0</v>
      </c>
      <c r="EH210" s="108">
        <f t="shared" si="2289"/>
        <v>0</v>
      </c>
      <c r="EI210" s="109">
        <f t="shared" si="2290"/>
        <v>0</v>
      </c>
      <c r="EJ210" s="110">
        <f t="shared" si="2291"/>
        <v>0</v>
      </c>
      <c r="EM210" s="358"/>
      <c r="EN210" s="358"/>
      <c r="EO210" s="359"/>
      <c r="EP210" s="339"/>
      <c r="EQ210" s="360"/>
      <c r="ER210" s="361"/>
      <c r="ES210" s="362"/>
      <c r="ET210" s="338"/>
      <c r="EU210" s="335">
        <f t="shared" si="2292"/>
        <v>0</v>
      </c>
      <c r="EV210" s="108">
        <f t="shared" si="2293"/>
        <v>0</v>
      </c>
      <c r="EW210" s="108">
        <f t="shared" si="2294"/>
        <v>0</v>
      </c>
      <c r="EX210" s="108">
        <f t="shared" si="2295"/>
        <v>0</v>
      </c>
      <c r="EY210" s="108">
        <f t="shared" si="2296"/>
        <v>0</v>
      </c>
      <c r="EZ210" s="108">
        <f t="shared" si="2296"/>
        <v>0</v>
      </c>
      <c r="FA210" s="108">
        <f t="shared" si="2297"/>
        <v>0</v>
      </c>
      <c r="FB210" s="109">
        <f t="shared" si="2298"/>
        <v>0</v>
      </c>
      <c r="FC210" s="110">
        <f t="shared" si="2299"/>
        <v>0</v>
      </c>
      <c r="FF210" s="358"/>
      <c r="FG210" s="358"/>
      <c r="FH210" s="359"/>
      <c r="FI210" s="339"/>
      <c r="FJ210" s="360"/>
      <c r="FK210" s="361"/>
      <c r="FL210" s="362"/>
      <c r="FM210" s="338"/>
      <c r="FN210" s="335">
        <f t="shared" si="2300"/>
        <v>0</v>
      </c>
      <c r="FO210" s="108">
        <f t="shared" si="2301"/>
        <v>0</v>
      </c>
      <c r="FP210" s="108">
        <f t="shared" si="2302"/>
        <v>0</v>
      </c>
      <c r="FQ210" s="108">
        <f t="shared" si="2303"/>
        <v>0</v>
      </c>
      <c r="FR210" s="108">
        <f t="shared" si="2304"/>
        <v>0</v>
      </c>
      <c r="FS210" s="108">
        <f t="shared" si="2304"/>
        <v>0</v>
      </c>
      <c r="FT210" s="108">
        <f t="shared" si="2305"/>
        <v>0</v>
      </c>
      <c r="FU210" s="109">
        <f t="shared" si="2306"/>
        <v>0</v>
      </c>
      <c r="FV210" s="110">
        <f t="shared" si="2307"/>
        <v>0</v>
      </c>
      <c r="FY210" s="358"/>
      <c r="FZ210" s="358"/>
      <c r="GA210" s="359"/>
      <c r="GB210" s="339"/>
      <c r="GC210" s="360"/>
      <c r="GD210" s="361"/>
      <c r="GE210" s="362"/>
      <c r="GF210" s="338"/>
      <c r="GG210" s="335">
        <f t="shared" si="2308"/>
        <v>0</v>
      </c>
      <c r="GH210" s="108">
        <f t="shared" si="2309"/>
        <v>0</v>
      </c>
      <c r="GI210" s="108">
        <f t="shared" si="2310"/>
        <v>0</v>
      </c>
      <c r="GJ210" s="108">
        <f t="shared" si="2311"/>
        <v>0</v>
      </c>
      <c r="GK210" s="108">
        <f t="shared" si="2312"/>
        <v>0</v>
      </c>
      <c r="GL210" s="108">
        <f t="shared" si="2312"/>
        <v>0</v>
      </c>
      <c r="GM210" s="108">
        <f t="shared" si="2313"/>
        <v>0</v>
      </c>
      <c r="GN210" s="109">
        <f t="shared" si="2314"/>
        <v>0</v>
      </c>
      <c r="GO210" s="110">
        <f t="shared" si="2315"/>
        <v>0</v>
      </c>
      <c r="GR210" s="358"/>
      <c r="GS210" s="358"/>
      <c r="GT210" s="359"/>
      <c r="GU210" s="339"/>
      <c r="GV210" s="360"/>
      <c r="GW210" s="361"/>
      <c r="GX210" s="362"/>
      <c r="GY210" s="338"/>
      <c r="GZ210" s="335">
        <f t="shared" si="2316"/>
        <v>0</v>
      </c>
      <c r="HA210" s="108">
        <f t="shared" si="2317"/>
        <v>0</v>
      </c>
      <c r="HB210" s="108">
        <f t="shared" si="2318"/>
        <v>0</v>
      </c>
      <c r="HC210" s="108">
        <f t="shared" si="2319"/>
        <v>0</v>
      </c>
      <c r="HD210" s="108">
        <f t="shared" si="2320"/>
        <v>0</v>
      </c>
      <c r="HE210" s="108">
        <f t="shared" si="2320"/>
        <v>0</v>
      </c>
      <c r="HF210" s="108">
        <f t="shared" si="2321"/>
        <v>0</v>
      </c>
      <c r="HG210" s="109">
        <f t="shared" si="2322"/>
        <v>0</v>
      </c>
      <c r="HH210" s="110">
        <f t="shared" si="2323"/>
        <v>0</v>
      </c>
      <c r="HK210" s="358"/>
      <c r="HL210" s="358"/>
      <c r="HM210" s="359"/>
      <c r="HN210" s="339"/>
      <c r="HO210" s="360"/>
      <c r="HP210" s="361"/>
      <c r="HQ210" s="362"/>
      <c r="HR210" s="338"/>
      <c r="HS210" s="335">
        <f t="shared" si="2324"/>
        <v>0</v>
      </c>
      <c r="HT210" s="108">
        <f t="shared" si="2325"/>
        <v>0</v>
      </c>
      <c r="HU210" s="108">
        <f t="shared" si="2326"/>
        <v>0</v>
      </c>
      <c r="HV210" s="108">
        <f t="shared" si="2327"/>
        <v>0</v>
      </c>
      <c r="HW210" s="108">
        <f t="shared" si="2328"/>
        <v>0</v>
      </c>
      <c r="HX210" s="108">
        <f t="shared" si="2328"/>
        <v>0</v>
      </c>
      <c r="HY210" s="108">
        <f t="shared" si="2329"/>
        <v>0</v>
      </c>
      <c r="HZ210" s="109">
        <f t="shared" si="2330"/>
        <v>0</v>
      </c>
      <c r="IA210" s="110">
        <f t="shared" si="2331"/>
        <v>0</v>
      </c>
      <c r="ID210" s="358"/>
      <c r="IE210" s="358"/>
      <c r="IF210" s="359"/>
      <c r="IG210" s="339"/>
      <c r="IH210" s="360"/>
      <c r="II210" s="361"/>
      <c r="IJ210" s="362"/>
      <c r="IK210" s="338"/>
      <c r="IL210" s="335">
        <f t="shared" si="2332"/>
        <v>0</v>
      </c>
      <c r="IM210" s="108">
        <f t="shared" si="2333"/>
        <v>0</v>
      </c>
      <c r="IN210" s="108">
        <f t="shared" si="2334"/>
        <v>0</v>
      </c>
      <c r="IO210" s="108">
        <f t="shared" si="2335"/>
        <v>0</v>
      </c>
      <c r="IP210" s="108">
        <f t="shared" si="2336"/>
        <v>0</v>
      </c>
      <c r="IQ210" s="108">
        <f t="shared" si="2336"/>
        <v>0</v>
      </c>
      <c r="IR210" s="108">
        <f t="shared" si="2337"/>
        <v>0</v>
      </c>
      <c r="IS210" s="109">
        <f t="shared" si="2338"/>
        <v>0</v>
      </c>
      <c r="IT210" s="110">
        <f t="shared" si="2339"/>
        <v>0</v>
      </c>
      <c r="IV210" s="358"/>
      <c r="IW210" s="358"/>
      <c r="IX210" s="359"/>
      <c r="IY210" s="339"/>
      <c r="IZ210" s="360"/>
      <c r="JA210" s="361"/>
      <c r="JB210" s="362"/>
      <c r="JC210" s="338"/>
      <c r="JD210" s="338"/>
      <c r="JE210" s="335">
        <f t="shared" si="2340"/>
        <v>0</v>
      </c>
      <c r="JF210" s="108">
        <f t="shared" si="2341"/>
        <v>0</v>
      </c>
      <c r="JG210" s="108">
        <f t="shared" si="2342"/>
        <v>0</v>
      </c>
      <c r="JH210" s="108">
        <f t="shared" si="2343"/>
        <v>0</v>
      </c>
      <c r="JI210" s="108">
        <f t="shared" si="2344"/>
        <v>0</v>
      </c>
      <c r="JJ210" s="108">
        <f t="shared" si="2344"/>
        <v>0</v>
      </c>
      <c r="JK210" s="108">
        <f t="shared" si="2345"/>
        <v>0</v>
      </c>
      <c r="JL210" s="109">
        <f t="shared" si="2346"/>
        <v>0</v>
      </c>
      <c r="JM210" s="110">
        <f t="shared" si="2347"/>
        <v>0</v>
      </c>
    </row>
    <row r="211" spans="2:273" hidden="1" x14ac:dyDescent="0.25">
      <c r="B211" s="358"/>
      <c r="C211" s="358"/>
      <c r="D211" s="359"/>
      <c r="E211" s="339"/>
      <c r="F211" s="439"/>
      <c r="G211" s="361"/>
      <c r="H211" s="361"/>
      <c r="I211" s="361"/>
      <c r="J211" s="362"/>
      <c r="K211" s="338"/>
      <c r="N211" s="358"/>
      <c r="O211" s="358"/>
      <c r="P211" s="359"/>
      <c r="Q211" s="339"/>
      <c r="R211" s="439"/>
      <c r="S211" s="361"/>
      <c r="T211" s="361"/>
      <c r="U211" s="361"/>
      <c r="V211" s="362"/>
      <c r="W211" s="338"/>
      <c r="X211" s="335">
        <f t="shared" si="2241"/>
        <v>0</v>
      </c>
      <c r="Y211" s="335"/>
      <c r="Z211" s="335"/>
      <c r="AA211" s="108">
        <f t="shared" si="2242"/>
        <v>0</v>
      </c>
      <c r="AB211" s="108"/>
      <c r="AC211" s="108">
        <f t="shared" si="2243"/>
        <v>0</v>
      </c>
      <c r="AD211" s="108">
        <f t="shared" si="2244"/>
        <v>0</v>
      </c>
      <c r="AE211" s="108">
        <f t="shared" si="2245"/>
        <v>0</v>
      </c>
      <c r="AF211" s="108">
        <f t="shared" si="2246"/>
        <v>0</v>
      </c>
      <c r="AG211" s="108">
        <f t="shared" si="2247"/>
        <v>0</v>
      </c>
      <c r="AH211" s="109">
        <f t="shared" si="2248"/>
        <v>0</v>
      </c>
      <c r="AI211" s="110">
        <f t="shared" si="2249"/>
        <v>0</v>
      </c>
      <c r="AL211" s="358"/>
      <c r="AM211" s="358"/>
      <c r="AN211" s="359"/>
      <c r="AO211" s="339"/>
      <c r="AP211" s="439"/>
      <c r="AQ211" s="361"/>
      <c r="AR211" s="361"/>
      <c r="AS211" s="361"/>
      <c r="AT211" s="362"/>
      <c r="AU211" s="338"/>
      <c r="AV211" s="335">
        <f t="shared" si="2250"/>
        <v>0</v>
      </c>
      <c r="AW211" s="335"/>
      <c r="AX211" s="335"/>
      <c r="AY211" s="335"/>
      <c r="AZ211" s="108">
        <f t="shared" si="2251"/>
        <v>0</v>
      </c>
      <c r="BA211" s="108">
        <f t="shared" si="2252"/>
        <v>0</v>
      </c>
      <c r="BB211" s="108">
        <f t="shared" si="2253"/>
        <v>0</v>
      </c>
      <c r="BC211" s="108">
        <f t="shared" si="2254"/>
        <v>0</v>
      </c>
      <c r="BD211" s="108">
        <f t="shared" si="2255"/>
        <v>0</v>
      </c>
      <c r="BE211" s="108">
        <f t="shared" si="2256"/>
        <v>0</v>
      </c>
      <c r="BF211" s="109">
        <f t="shared" si="2257"/>
        <v>0</v>
      </c>
      <c r="BG211" s="110">
        <f t="shared" si="2258"/>
        <v>0</v>
      </c>
      <c r="BJ211" s="358"/>
      <c r="BK211" s="358"/>
      <c r="BL211" s="359"/>
      <c r="BM211" s="339"/>
      <c r="BN211" s="439"/>
      <c r="BO211" s="368"/>
      <c r="BP211" s="368"/>
      <c r="BQ211" s="368"/>
      <c r="BR211" s="369"/>
      <c r="BS211" s="338"/>
      <c r="BT211" s="335">
        <f t="shared" si="2259"/>
        <v>0</v>
      </c>
      <c r="BU211" s="335"/>
      <c r="BV211" s="335"/>
      <c r="BW211" s="335"/>
      <c r="BX211" s="108">
        <f t="shared" si="2260"/>
        <v>0</v>
      </c>
      <c r="BY211" s="108">
        <f t="shared" si="2261"/>
        <v>0</v>
      </c>
      <c r="BZ211" s="108">
        <f t="shared" si="2262"/>
        <v>0</v>
      </c>
      <c r="CA211" s="108">
        <f t="shared" si="2263"/>
        <v>0</v>
      </c>
      <c r="CB211" s="108">
        <f t="shared" si="2264"/>
        <v>0</v>
      </c>
      <c r="CC211" s="108">
        <f t="shared" si="2265"/>
        <v>0</v>
      </c>
      <c r="CD211" s="109">
        <f t="shared" si="2266"/>
        <v>0</v>
      </c>
      <c r="CE211" s="110">
        <f t="shared" si="2267"/>
        <v>0</v>
      </c>
      <c r="CH211" s="358"/>
      <c r="CI211" s="358"/>
      <c r="CJ211" s="359"/>
      <c r="CK211" s="339"/>
      <c r="CL211" s="360"/>
      <c r="CM211" s="361"/>
      <c r="CN211" s="362"/>
      <c r="CO211" s="338"/>
      <c r="CP211" s="335">
        <f t="shared" si="2268"/>
        <v>0</v>
      </c>
      <c r="CQ211" s="108">
        <f t="shared" si="2269"/>
        <v>0</v>
      </c>
      <c r="CR211" s="108">
        <f t="shared" si="2270"/>
        <v>0</v>
      </c>
      <c r="CS211" s="108">
        <f t="shared" si="2271"/>
        <v>0</v>
      </c>
      <c r="CT211" s="108">
        <f t="shared" si="2272"/>
        <v>0</v>
      </c>
      <c r="CU211" s="108">
        <f t="shared" si="2272"/>
        <v>0</v>
      </c>
      <c r="CV211" s="108">
        <f t="shared" si="2273"/>
        <v>0</v>
      </c>
      <c r="CW211" s="109">
        <f t="shared" si="2274"/>
        <v>0</v>
      </c>
      <c r="CX211" s="110">
        <f t="shared" si="2275"/>
        <v>0</v>
      </c>
      <c r="DA211" s="358"/>
      <c r="DB211" s="358"/>
      <c r="DC211" s="359"/>
      <c r="DD211" s="339"/>
      <c r="DE211" s="360"/>
      <c r="DF211" s="361"/>
      <c r="DG211" s="362"/>
      <c r="DH211" s="338"/>
      <c r="DI211" s="335">
        <f t="shared" si="2276"/>
        <v>0</v>
      </c>
      <c r="DJ211" s="108">
        <f t="shared" si="2277"/>
        <v>0</v>
      </c>
      <c r="DK211" s="108">
        <f t="shared" si="2278"/>
        <v>0</v>
      </c>
      <c r="DL211" s="108">
        <f t="shared" si="2279"/>
        <v>0</v>
      </c>
      <c r="DM211" s="108">
        <f t="shared" si="2280"/>
        <v>0</v>
      </c>
      <c r="DN211" s="108">
        <f t="shared" si="2280"/>
        <v>0</v>
      </c>
      <c r="DO211" s="108">
        <f t="shared" si="2281"/>
        <v>0</v>
      </c>
      <c r="DP211" s="109">
        <f t="shared" si="2282"/>
        <v>0</v>
      </c>
      <c r="DQ211" s="110">
        <f t="shared" si="2283"/>
        <v>0</v>
      </c>
      <c r="DT211" s="358"/>
      <c r="DU211" s="358"/>
      <c r="DV211" s="359"/>
      <c r="DW211" s="339"/>
      <c r="DX211" s="360"/>
      <c r="DY211" s="361"/>
      <c r="DZ211" s="362"/>
      <c r="EA211" s="338"/>
      <c r="EB211" s="335">
        <f t="shared" si="2284"/>
        <v>0</v>
      </c>
      <c r="EC211" s="108">
        <f t="shared" si="2285"/>
        <v>0</v>
      </c>
      <c r="ED211" s="108">
        <f t="shared" si="2286"/>
        <v>0</v>
      </c>
      <c r="EE211" s="108">
        <f t="shared" si="2287"/>
        <v>0</v>
      </c>
      <c r="EF211" s="108">
        <f t="shared" si="2288"/>
        <v>0</v>
      </c>
      <c r="EG211" s="108">
        <f t="shared" si="2288"/>
        <v>0</v>
      </c>
      <c r="EH211" s="108">
        <f t="shared" si="2289"/>
        <v>0</v>
      </c>
      <c r="EI211" s="109">
        <f t="shared" si="2290"/>
        <v>0</v>
      </c>
      <c r="EJ211" s="110">
        <f t="shared" si="2291"/>
        <v>0</v>
      </c>
      <c r="EM211" s="358"/>
      <c r="EN211" s="358"/>
      <c r="EO211" s="359"/>
      <c r="EP211" s="339"/>
      <c r="EQ211" s="360"/>
      <c r="ER211" s="361"/>
      <c r="ES211" s="362"/>
      <c r="ET211" s="338"/>
      <c r="EU211" s="335">
        <f t="shared" si="2292"/>
        <v>0</v>
      </c>
      <c r="EV211" s="108">
        <f t="shared" si="2293"/>
        <v>0</v>
      </c>
      <c r="EW211" s="108">
        <f t="shared" si="2294"/>
        <v>0</v>
      </c>
      <c r="EX211" s="108">
        <f t="shared" si="2295"/>
        <v>0</v>
      </c>
      <c r="EY211" s="108">
        <f t="shared" si="2296"/>
        <v>0</v>
      </c>
      <c r="EZ211" s="108">
        <f t="shared" si="2296"/>
        <v>0</v>
      </c>
      <c r="FA211" s="108">
        <f t="shared" si="2297"/>
        <v>0</v>
      </c>
      <c r="FB211" s="109">
        <f t="shared" si="2298"/>
        <v>0</v>
      </c>
      <c r="FC211" s="110">
        <f t="shared" si="2299"/>
        <v>0</v>
      </c>
      <c r="FF211" s="358"/>
      <c r="FG211" s="358"/>
      <c r="FH211" s="359"/>
      <c r="FI211" s="339"/>
      <c r="FJ211" s="360"/>
      <c r="FK211" s="361"/>
      <c r="FL211" s="362"/>
      <c r="FM211" s="338"/>
      <c r="FN211" s="335">
        <f t="shared" si="2300"/>
        <v>0</v>
      </c>
      <c r="FO211" s="108">
        <f t="shared" si="2301"/>
        <v>0</v>
      </c>
      <c r="FP211" s="108">
        <f t="shared" si="2302"/>
        <v>0</v>
      </c>
      <c r="FQ211" s="108">
        <f t="shared" si="2303"/>
        <v>0</v>
      </c>
      <c r="FR211" s="108">
        <f t="shared" si="2304"/>
        <v>0</v>
      </c>
      <c r="FS211" s="108">
        <f t="shared" si="2304"/>
        <v>0</v>
      </c>
      <c r="FT211" s="108">
        <f t="shared" si="2305"/>
        <v>0</v>
      </c>
      <c r="FU211" s="109">
        <f t="shared" si="2306"/>
        <v>0</v>
      </c>
      <c r="FV211" s="110">
        <f t="shared" si="2307"/>
        <v>0</v>
      </c>
      <c r="FY211" s="358"/>
      <c r="FZ211" s="358"/>
      <c r="GA211" s="359"/>
      <c r="GB211" s="339"/>
      <c r="GC211" s="360"/>
      <c r="GD211" s="361"/>
      <c r="GE211" s="362"/>
      <c r="GF211" s="338"/>
      <c r="GG211" s="335">
        <f t="shared" si="2308"/>
        <v>0</v>
      </c>
      <c r="GH211" s="108">
        <f t="shared" si="2309"/>
        <v>0</v>
      </c>
      <c r="GI211" s="108">
        <f t="shared" si="2310"/>
        <v>0</v>
      </c>
      <c r="GJ211" s="108">
        <f t="shared" si="2311"/>
        <v>0</v>
      </c>
      <c r="GK211" s="108">
        <f t="shared" si="2312"/>
        <v>0</v>
      </c>
      <c r="GL211" s="108">
        <f t="shared" si="2312"/>
        <v>0</v>
      </c>
      <c r="GM211" s="108">
        <f t="shared" si="2313"/>
        <v>0</v>
      </c>
      <c r="GN211" s="109">
        <f t="shared" si="2314"/>
        <v>0</v>
      </c>
      <c r="GO211" s="110">
        <f t="shared" si="2315"/>
        <v>0</v>
      </c>
      <c r="GR211" s="358"/>
      <c r="GS211" s="358"/>
      <c r="GT211" s="359"/>
      <c r="GU211" s="339"/>
      <c r="GV211" s="360"/>
      <c r="GW211" s="361"/>
      <c r="GX211" s="362"/>
      <c r="GY211" s="338"/>
      <c r="GZ211" s="335">
        <f t="shared" si="2316"/>
        <v>0</v>
      </c>
      <c r="HA211" s="108">
        <f t="shared" si="2317"/>
        <v>0</v>
      </c>
      <c r="HB211" s="108">
        <f t="shared" si="2318"/>
        <v>0</v>
      </c>
      <c r="HC211" s="108">
        <f t="shared" si="2319"/>
        <v>0</v>
      </c>
      <c r="HD211" s="108">
        <f t="shared" si="2320"/>
        <v>0</v>
      </c>
      <c r="HE211" s="108">
        <f t="shared" si="2320"/>
        <v>0</v>
      </c>
      <c r="HF211" s="108">
        <f t="shared" si="2321"/>
        <v>0</v>
      </c>
      <c r="HG211" s="109">
        <f t="shared" si="2322"/>
        <v>0</v>
      </c>
      <c r="HH211" s="110">
        <f t="shared" si="2323"/>
        <v>0</v>
      </c>
      <c r="HK211" s="358"/>
      <c r="HL211" s="358"/>
      <c r="HM211" s="359"/>
      <c r="HN211" s="339"/>
      <c r="HO211" s="360"/>
      <c r="HP211" s="361"/>
      <c r="HQ211" s="362"/>
      <c r="HR211" s="338"/>
      <c r="HS211" s="335">
        <f t="shared" si="2324"/>
        <v>0</v>
      </c>
      <c r="HT211" s="108">
        <f t="shared" si="2325"/>
        <v>0</v>
      </c>
      <c r="HU211" s="108">
        <f t="shared" si="2326"/>
        <v>0</v>
      </c>
      <c r="HV211" s="108">
        <f t="shared" si="2327"/>
        <v>0</v>
      </c>
      <c r="HW211" s="108">
        <f t="shared" si="2328"/>
        <v>0</v>
      </c>
      <c r="HX211" s="108">
        <f t="shared" si="2328"/>
        <v>0</v>
      </c>
      <c r="HY211" s="108">
        <f t="shared" si="2329"/>
        <v>0</v>
      </c>
      <c r="HZ211" s="109">
        <f t="shared" si="2330"/>
        <v>0</v>
      </c>
      <c r="IA211" s="110">
        <f t="shared" si="2331"/>
        <v>0</v>
      </c>
      <c r="ID211" s="358"/>
      <c r="IE211" s="358"/>
      <c r="IF211" s="359"/>
      <c r="IG211" s="339"/>
      <c r="IH211" s="360"/>
      <c r="II211" s="361"/>
      <c r="IJ211" s="362"/>
      <c r="IK211" s="338"/>
      <c r="IL211" s="335">
        <f t="shared" si="2332"/>
        <v>0</v>
      </c>
      <c r="IM211" s="108">
        <f t="shared" si="2333"/>
        <v>0</v>
      </c>
      <c r="IN211" s="108">
        <f t="shared" si="2334"/>
        <v>0</v>
      </c>
      <c r="IO211" s="108">
        <f t="shared" si="2335"/>
        <v>0</v>
      </c>
      <c r="IP211" s="108">
        <f t="shared" si="2336"/>
        <v>0</v>
      </c>
      <c r="IQ211" s="108">
        <f t="shared" si="2336"/>
        <v>0</v>
      </c>
      <c r="IR211" s="108">
        <f t="shared" si="2337"/>
        <v>0</v>
      </c>
      <c r="IS211" s="109">
        <f t="shared" si="2338"/>
        <v>0</v>
      </c>
      <c r="IT211" s="110">
        <f t="shared" si="2339"/>
        <v>0</v>
      </c>
      <c r="IV211" s="358"/>
      <c r="IW211" s="358"/>
      <c r="IX211" s="359"/>
      <c r="IY211" s="339"/>
      <c r="IZ211" s="360"/>
      <c r="JA211" s="361"/>
      <c r="JB211" s="362"/>
      <c r="JC211" s="338"/>
      <c r="JD211" s="338"/>
      <c r="JE211" s="335">
        <f t="shared" si="2340"/>
        <v>0</v>
      </c>
      <c r="JF211" s="108">
        <f t="shared" si="2341"/>
        <v>0</v>
      </c>
      <c r="JG211" s="108">
        <f t="shared" si="2342"/>
        <v>0</v>
      </c>
      <c r="JH211" s="108">
        <f t="shared" si="2343"/>
        <v>0</v>
      </c>
      <c r="JI211" s="108">
        <f t="shared" si="2344"/>
        <v>0</v>
      </c>
      <c r="JJ211" s="108">
        <f t="shared" si="2344"/>
        <v>0</v>
      </c>
      <c r="JK211" s="108">
        <f t="shared" si="2345"/>
        <v>0</v>
      </c>
      <c r="JL211" s="109">
        <f t="shared" si="2346"/>
        <v>0</v>
      </c>
      <c r="JM211" s="110">
        <f t="shared" si="2347"/>
        <v>0</v>
      </c>
    </row>
    <row r="212" spans="2:273" hidden="1" x14ac:dyDescent="0.25">
      <c r="B212" s="358"/>
      <c r="C212" s="358"/>
      <c r="D212" s="359"/>
      <c r="E212" s="339"/>
      <c r="F212" s="439"/>
      <c r="G212" s="361"/>
      <c r="H212" s="361"/>
      <c r="I212" s="361"/>
      <c r="J212" s="362"/>
      <c r="K212" s="338"/>
      <c r="N212" s="358"/>
      <c r="O212" s="358"/>
      <c r="P212" s="359"/>
      <c r="Q212" s="339"/>
      <c r="R212" s="439"/>
      <c r="S212" s="361"/>
      <c r="T212" s="361"/>
      <c r="U212" s="361"/>
      <c r="V212" s="362"/>
      <c r="W212" s="338"/>
      <c r="X212" s="335">
        <f t="shared" si="2241"/>
        <v>0</v>
      </c>
      <c r="Y212" s="335"/>
      <c r="Z212" s="335"/>
      <c r="AA212" s="108">
        <f t="shared" si="2242"/>
        <v>0</v>
      </c>
      <c r="AB212" s="108"/>
      <c r="AC212" s="108">
        <f t="shared" si="2243"/>
        <v>0</v>
      </c>
      <c r="AD212" s="108">
        <f t="shared" si="2244"/>
        <v>0</v>
      </c>
      <c r="AE212" s="108">
        <f t="shared" si="2245"/>
        <v>0</v>
      </c>
      <c r="AF212" s="108">
        <f t="shared" si="2246"/>
        <v>0</v>
      </c>
      <c r="AG212" s="108">
        <f t="shared" si="2247"/>
        <v>0</v>
      </c>
      <c r="AH212" s="109">
        <f t="shared" si="2248"/>
        <v>0</v>
      </c>
      <c r="AI212" s="110">
        <f t="shared" si="2249"/>
        <v>0</v>
      </c>
      <c r="AL212" s="358"/>
      <c r="AM212" s="358"/>
      <c r="AN212" s="359"/>
      <c r="AO212" s="339"/>
      <c r="AP212" s="439"/>
      <c r="AQ212" s="361"/>
      <c r="AR212" s="361"/>
      <c r="AS212" s="361"/>
      <c r="AT212" s="362"/>
      <c r="AU212" s="338"/>
      <c r="AV212" s="335">
        <f t="shared" si="2250"/>
        <v>0</v>
      </c>
      <c r="AW212" s="335"/>
      <c r="AX212" s="335"/>
      <c r="AY212" s="335"/>
      <c r="AZ212" s="108">
        <f t="shared" si="2251"/>
        <v>0</v>
      </c>
      <c r="BA212" s="108">
        <f t="shared" si="2252"/>
        <v>0</v>
      </c>
      <c r="BB212" s="108">
        <f t="shared" si="2253"/>
        <v>0</v>
      </c>
      <c r="BC212" s="108">
        <f t="shared" si="2254"/>
        <v>0</v>
      </c>
      <c r="BD212" s="108">
        <f t="shared" si="2255"/>
        <v>0</v>
      </c>
      <c r="BE212" s="108">
        <f t="shared" si="2256"/>
        <v>0</v>
      </c>
      <c r="BF212" s="109">
        <f t="shared" si="2257"/>
        <v>0</v>
      </c>
      <c r="BG212" s="110">
        <f t="shared" si="2258"/>
        <v>0</v>
      </c>
      <c r="BJ212" s="358"/>
      <c r="BK212" s="358"/>
      <c r="BL212" s="359"/>
      <c r="BM212" s="339"/>
      <c r="BN212" s="439"/>
      <c r="BO212" s="368"/>
      <c r="BP212" s="368"/>
      <c r="BQ212" s="368"/>
      <c r="BR212" s="369"/>
      <c r="BS212" s="338"/>
      <c r="BT212" s="335">
        <f t="shared" si="2259"/>
        <v>0</v>
      </c>
      <c r="BU212" s="335"/>
      <c r="BV212" s="335"/>
      <c r="BW212" s="335"/>
      <c r="BX212" s="108">
        <f t="shared" si="2260"/>
        <v>0</v>
      </c>
      <c r="BY212" s="108">
        <f t="shared" si="2261"/>
        <v>0</v>
      </c>
      <c r="BZ212" s="108">
        <f t="shared" si="2262"/>
        <v>0</v>
      </c>
      <c r="CA212" s="108">
        <f t="shared" si="2263"/>
        <v>0</v>
      </c>
      <c r="CB212" s="108">
        <f t="shared" si="2264"/>
        <v>0</v>
      </c>
      <c r="CC212" s="108">
        <f t="shared" si="2265"/>
        <v>0</v>
      </c>
      <c r="CD212" s="109">
        <f t="shared" si="2266"/>
        <v>0</v>
      </c>
      <c r="CE212" s="110">
        <f t="shared" si="2267"/>
        <v>0</v>
      </c>
      <c r="CH212" s="358"/>
      <c r="CI212" s="358"/>
      <c r="CJ212" s="359"/>
      <c r="CK212" s="339"/>
      <c r="CL212" s="360"/>
      <c r="CM212" s="361"/>
      <c r="CN212" s="362"/>
      <c r="CO212" s="338"/>
      <c r="CP212" s="335">
        <f t="shared" si="2268"/>
        <v>0</v>
      </c>
      <c r="CQ212" s="108">
        <f t="shared" si="2269"/>
        <v>0</v>
      </c>
      <c r="CR212" s="108">
        <f t="shared" si="2270"/>
        <v>0</v>
      </c>
      <c r="CS212" s="108">
        <f t="shared" si="2271"/>
        <v>0</v>
      </c>
      <c r="CT212" s="108">
        <f t="shared" si="2272"/>
        <v>0</v>
      </c>
      <c r="CU212" s="108">
        <f t="shared" si="2272"/>
        <v>0</v>
      </c>
      <c r="CV212" s="108">
        <f t="shared" si="2273"/>
        <v>0</v>
      </c>
      <c r="CW212" s="109">
        <f t="shared" si="2274"/>
        <v>0</v>
      </c>
      <c r="CX212" s="110">
        <f t="shared" si="2275"/>
        <v>0</v>
      </c>
      <c r="DA212" s="358"/>
      <c r="DB212" s="358"/>
      <c r="DC212" s="359"/>
      <c r="DD212" s="339"/>
      <c r="DE212" s="360"/>
      <c r="DF212" s="361"/>
      <c r="DG212" s="362"/>
      <c r="DH212" s="338"/>
      <c r="DI212" s="335">
        <f t="shared" si="2276"/>
        <v>0</v>
      </c>
      <c r="DJ212" s="108">
        <f t="shared" si="2277"/>
        <v>0</v>
      </c>
      <c r="DK212" s="108">
        <f t="shared" si="2278"/>
        <v>0</v>
      </c>
      <c r="DL212" s="108">
        <f t="shared" si="2279"/>
        <v>0</v>
      </c>
      <c r="DM212" s="108">
        <f t="shared" si="2280"/>
        <v>0</v>
      </c>
      <c r="DN212" s="108">
        <f t="shared" si="2280"/>
        <v>0</v>
      </c>
      <c r="DO212" s="108">
        <f t="shared" si="2281"/>
        <v>0</v>
      </c>
      <c r="DP212" s="109">
        <f t="shared" si="2282"/>
        <v>0</v>
      </c>
      <c r="DQ212" s="110">
        <f t="shared" si="2283"/>
        <v>0</v>
      </c>
      <c r="DT212" s="358"/>
      <c r="DU212" s="358"/>
      <c r="DV212" s="359"/>
      <c r="DW212" s="339"/>
      <c r="DX212" s="360"/>
      <c r="DY212" s="361"/>
      <c r="DZ212" s="362"/>
      <c r="EA212" s="338"/>
      <c r="EB212" s="335">
        <f t="shared" si="2284"/>
        <v>0</v>
      </c>
      <c r="EC212" s="108">
        <f t="shared" si="2285"/>
        <v>0</v>
      </c>
      <c r="ED212" s="108">
        <f t="shared" si="2286"/>
        <v>0</v>
      </c>
      <c r="EE212" s="108">
        <f t="shared" si="2287"/>
        <v>0</v>
      </c>
      <c r="EF212" s="108">
        <f t="shared" si="2288"/>
        <v>0</v>
      </c>
      <c r="EG212" s="108">
        <f t="shared" si="2288"/>
        <v>0</v>
      </c>
      <c r="EH212" s="108">
        <f t="shared" si="2289"/>
        <v>0</v>
      </c>
      <c r="EI212" s="109">
        <f t="shared" si="2290"/>
        <v>0</v>
      </c>
      <c r="EJ212" s="110">
        <f t="shared" si="2291"/>
        <v>0</v>
      </c>
      <c r="EM212" s="358"/>
      <c r="EN212" s="358"/>
      <c r="EO212" s="359"/>
      <c r="EP212" s="339"/>
      <c r="EQ212" s="360"/>
      <c r="ER212" s="361"/>
      <c r="ES212" s="362"/>
      <c r="ET212" s="338"/>
      <c r="EU212" s="335">
        <f t="shared" si="2292"/>
        <v>0</v>
      </c>
      <c r="EV212" s="108">
        <f t="shared" si="2293"/>
        <v>0</v>
      </c>
      <c r="EW212" s="108">
        <f t="shared" si="2294"/>
        <v>0</v>
      </c>
      <c r="EX212" s="108">
        <f t="shared" si="2295"/>
        <v>0</v>
      </c>
      <c r="EY212" s="108">
        <f t="shared" si="2296"/>
        <v>0</v>
      </c>
      <c r="EZ212" s="108">
        <f t="shared" si="2296"/>
        <v>0</v>
      </c>
      <c r="FA212" s="108">
        <f t="shared" si="2297"/>
        <v>0</v>
      </c>
      <c r="FB212" s="109">
        <f t="shared" si="2298"/>
        <v>0</v>
      </c>
      <c r="FC212" s="110">
        <f t="shared" si="2299"/>
        <v>0</v>
      </c>
      <c r="FF212" s="358"/>
      <c r="FG212" s="358"/>
      <c r="FH212" s="359"/>
      <c r="FI212" s="339"/>
      <c r="FJ212" s="360"/>
      <c r="FK212" s="361"/>
      <c r="FL212" s="362"/>
      <c r="FM212" s="338"/>
      <c r="FN212" s="335">
        <f t="shared" si="2300"/>
        <v>0</v>
      </c>
      <c r="FO212" s="108">
        <f t="shared" si="2301"/>
        <v>0</v>
      </c>
      <c r="FP212" s="108">
        <f t="shared" si="2302"/>
        <v>0</v>
      </c>
      <c r="FQ212" s="108">
        <f t="shared" si="2303"/>
        <v>0</v>
      </c>
      <c r="FR212" s="108">
        <f t="shared" si="2304"/>
        <v>0</v>
      </c>
      <c r="FS212" s="108">
        <f t="shared" si="2304"/>
        <v>0</v>
      </c>
      <c r="FT212" s="108">
        <f t="shared" si="2305"/>
        <v>0</v>
      </c>
      <c r="FU212" s="109">
        <f t="shared" si="2306"/>
        <v>0</v>
      </c>
      <c r="FV212" s="110">
        <f t="shared" si="2307"/>
        <v>0</v>
      </c>
      <c r="FY212" s="358"/>
      <c r="FZ212" s="358"/>
      <c r="GA212" s="359"/>
      <c r="GB212" s="339"/>
      <c r="GC212" s="360"/>
      <c r="GD212" s="361"/>
      <c r="GE212" s="362"/>
      <c r="GF212" s="338"/>
      <c r="GG212" s="335">
        <f t="shared" si="2308"/>
        <v>0</v>
      </c>
      <c r="GH212" s="108">
        <f t="shared" si="2309"/>
        <v>0</v>
      </c>
      <c r="GI212" s="108">
        <f t="shared" si="2310"/>
        <v>0</v>
      </c>
      <c r="GJ212" s="108">
        <f t="shared" si="2311"/>
        <v>0</v>
      </c>
      <c r="GK212" s="108">
        <f t="shared" si="2312"/>
        <v>0</v>
      </c>
      <c r="GL212" s="108">
        <f t="shared" si="2312"/>
        <v>0</v>
      </c>
      <c r="GM212" s="108">
        <f t="shared" si="2313"/>
        <v>0</v>
      </c>
      <c r="GN212" s="109">
        <f t="shared" si="2314"/>
        <v>0</v>
      </c>
      <c r="GO212" s="110">
        <f t="shared" si="2315"/>
        <v>0</v>
      </c>
      <c r="GR212" s="358"/>
      <c r="GS212" s="358"/>
      <c r="GT212" s="359"/>
      <c r="GU212" s="339"/>
      <c r="GV212" s="360"/>
      <c r="GW212" s="361"/>
      <c r="GX212" s="362"/>
      <c r="GY212" s="338"/>
      <c r="GZ212" s="335">
        <f t="shared" si="2316"/>
        <v>0</v>
      </c>
      <c r="HA212" s="108">
        <f t="shared" si="2317"/>
        <v>0</v>
      </c>
      <c r="HB212" s="108">
        <f t="shared" si="2318"/>
        <v>0</v>
      </c>
      <c r="HC212" s="108">
        <f t="shared" si="2319"/>
        <v>0</v>
      </c>
      <c r="HD212" s="108">
        <f t="shared" si="2320"/>
        <v>0</v>
      </c>
      <c r="HE212" s="108">
        <f t="shared" si="2320"/>
        <v>0</v>
      </c>
      <c r="HF212" s="108">
        <f t="shared" si="2321"/>
        <v>0</v>
      </c>
      <c r="HG212" s="109">
        <f t="shared" si="2322"/>
        <v>0</v>
      </c>
      <c r="HH212" s="110">
        <f t="shared" si="2323"/>
        <v>0</v>
      </c>
      <c r="HK212" s="358"/>
      <c r="HL212" s="358"/>
      <c r="HM212" s="359"/>
      <c r="HN212" s="339"/>
      <c r="HO212" s="360"/>
      <c r="HP212" s="361"/>
      <c r="HQ212" s="362"/>
      <c r="HR212" s="338"/>
      <c r="HS212" s="335">
        <f t="shared" si="2324"/>
        <v>0</v>
      </c>
      <c r="HT212" s="108">
        <f t="shared" si="2325"/>
        <v>0</v>
      </c>
      <c r="HU212" s="108">
        <f t="shared" si="2326"/>
        <v>0</v>
      </c>
      <c r="HV212" s="108">
        <f t="shared" si="2327"/>
        <v>0</v>
      </c>
      <c r="HW212" s="108">
        <f t="shared" si="2328"/>
        <v>0</v>
      </c>
      <c r="HX212" s="108">
        <f t="shared" si="2328"/>
        <v>0</v>
      </c>
      <c r="HY212" s="108">
        <f t="shared" si="2329"/>
        <v>0</v>
      </c>
      <c r="HZ212" s="109">
        <f t="shared" si="2330"/>
        <v>0</v>
      </c>
      <c r="IA212" s="110">
        <f t="shared" si="2331"/>
        <v>0</v>
      </c>
      <c r="ID212" s="358"/>
      <c r="IE212" s="358"/>
      <c r="IF212" s="359"/>
      <c r="IG212" s="339"/>
      <c r="IH212" s="360"/>
      <c r="II212" s="361"/>
      <c r="IJ212" s="362"/>
      <c r="IK212" s="338"/>
      <c r="IL212" s="335">
        <f t="shared" si="2332"/>
        <v>0</v>
      </c>
      <c r="IM212" s="108">
        <f t="shared" si="2333"/>
        <v>0</v>
      </c>
      <c r="IN212" s="108">
        <f t="shared" si="2334"/>
        <v>0</v>
      </c>
      <c r="IO212" s="108">
        <f t="shared" si="2335"/>
        <v>0</v>
      </c>
      <c r="IP212" s="108">
        <f t="shared" si="2336"/>
        <v>0</v>
      </c>
      <c r="IQ212" s="108">
        <f t="shared" si="2336"/>
        <v>0</v>
      </c>
      <c r="IR212" s="108">
        <f t="shared" si="2337"/>
        <v>0</v>
      </c>
      <c r="IS212" s="109">
        <f t="shared" si="2338"/>
        <v>0</v>
      </c>
      <c r="IT212" s="110">
        <f t="shared" si="2339"/>
        <v>0</v>
      </c>
      <c r="IV212" s="358"/>
      <c r="IW212" s="358"/>
      <c r="IX212" s="359"/>
      <c r="IY212" s="339"/>
      <c r="IZ212" s="360"/>
      <c r="JA212" s="361"/>
      <c r="JB212" s="362"/>
      <c r="JC212" s="338"/>
      <c r="JD212" s="338"/>
      <c r="JE212" s="335">
        <f t="shared" si="2340"/>
        <v>0</v>
      </c>
      <c r="JF212" s="108">
        <f t="shared" si="2341"/>
        <v>0</v>
      </c>
      <c r="JG212" s="108">
        <f t="shared" si="2342"/>
        <v>0</v>
      </c>
      <c r="JH212" s="108">
        <f t="shared" si="2343"/>
        <v>0</v>
      </c>
      <c r="JI212" s="108">
        <f t="shared" si="2344"/>
        <v>0</v>
      </c>
      <c r="JJ212" s="108">
        <f t="shared" si="2344"/>
        <v>0</v>
      </c>
      <c r="JK212" s="108">
        <f t="shared" si="2345"/>
        <v>0</v>
      </c>
      <c r="JL212" s="109">
        <f t="shared" si="2346"/>
        <v>0</v>
      </c>
      <c r="JM212" s="110">
        <f t="shared" si="2347"/>
        <v>0</v>
      </c>
    </row>
    <row r="213" spans="2:273" hidden="1" x14ac:dyDescent="0.25">
      <c r="B213" s="358"/>
      <c r="C213" s="358"/>
      <c r="D213" s="359"/>
      <c r="E213" s="339"/>
      <c r="F213" s="439"/>
      <c r="G213" s="361"/>
      <c r="H213" s="361"/>
      <c r="I213" s="361"/>
      <c r="J213" s="362"/>
      <c r="K213" s="338"/>
      <c r="N213" s="358"/>
      <c r="O213" s="358"/>
      <c r="P213" s="359"/>
      <c r="Q213" s="339"/>
      <c r="R213" s="439"/>
      <c r="S213" s="361"/>
      <c r="T213" s="361"/>
      <c r="U213" s="361"/>
      <c r="V213" s="362"/>
      <c r="W213" s="338"/>
      <c r="X213" s="335">
        <f t="shared" si="2241"/>
        <v>0</v>
      </c>
      <c r="Y213" s="335"/>
      <c r="Z213" s="335"/>
      <c r="AA213" s="108">
        <f t="shared" si="2242"/>
        <v>0</v>
      </c>
      <c r="AB213" s="108"/>
      <c r="AC213" s="108">
        <f t="shared" si="2243"/>
        <v>0</v>
      </c>
      <c r="AD213" s="108">
        <f t="shared" si="2244"/>
        <v>0</v>
      </c>
      <c r="AE213" s="108">
        <f t="shared" si="2245"/>
        <v>0</v>
      </c>
      <c r="AF213" s="108">
        <f t="shared" si="2246"/>
        <v>0</v>
      </c>
      <c r="AG213" s="108">
        <f t="shared" si="2247"/>
        <v>0</v>
      </c>
      <c r="AH213" s="109">
        <f t="shared" si="2248"/>
        <v>0</v>
      </c>
      <c r="AI213" s="110">
        <f t="shared" si="2249"/>
        <v>0</v>
      </c>
      <c r="AL213" s="358"/>
      <c r="AM213" s="358"/>
      <c r="AN213" s="359"/>
      <c r="AO213" s="339"/>
      <c r="AP213" s="439"/>
      <c r="AQ213" s="361"/>
      <c r="AR213" s="361"/>
      <c r="AS213" s="361"/>
      <c r="AT213" s="362"/>
      <c r="AU213" s="338"/>
      <c r="AV213" s="335">
        <f t="shared" si="2250"/>
        <v>0</v>
      </c>
      <c r="AW213" s="335"/>
      <c r="AX213" s="335"/>
      <c r="AY213" s="335"/>
      <c r="AZ213" s="108">
        <f t="shared" si="2251"/>
        <v>0</v>
      </c>
      <c r="BA213" s="108">
        <f t="shared" si="2252"/>
        <v>0</v>
      </c>
      <c r="BB213" s="108">
        <f t="shared" si="2253"/>
        <v>0</v>
      </c>
      <c r="BC213" s="108">
        <f t="shared" si="2254"/>
        <v>0</v>
      </c>
      <c r="BD213" s="108">
        <f t="shared" si="2255"/>
        <v>0</v>
      </c>
      <c r="BE213" s="108">
        <f t="shared" si="2256"/>
        <v>0</v>
      </c>
      <c r="BF213" s="109">
        <f t="shared" si="2257"/>
        <v>0</v>
      </c>
      <c r="BG213" s="110">
        <f t="shared" si="2258"/>
        <v>0</v>
      </c>
      <c r="BJ213" s="358"/>
      <c r="BK213" s="358"/>
      <c r="BL213" s="359"/>
      <c r="BM213" s="339"/>
      <c r="BN213" s="439"/>
      <c r="BO213" s="368"/>
      <c r="BP213" s="368"/>
      <c r="BQ213" s="368"/>
      <c r="BR213" s="369"/>
      <c r="BS213" s="338"/>
      <c r="BT213" s="335">
        <f t="shared" si="2259"/>
        <v>0</v>
      </c>
      <c r="BU213" s="335"/>
      <c r="BV213" s="335"/>
      <c r="BW213" s="335"/>
      <c r="BX213" s="108">
        <f t="shared" si="2260"/>
        <v>0</v>
      </c>
      <c r="BY213" s="108">
        <f t="shared" si="2261"/>
        <v>0</v>
      </c>
      <c r="BZ213" s="108">
        <f t="shared" si="2262"/>
        <v>0</v>
      </c>
      <c r="CA213" s="108">
        <f t="shared" si="2263"/>
        <v>0</v>
      </c>
      <c r="CB213" s="108">
        <f t="shared" si="2264"/>
        <v>0</v>
      </c>
      <c r="CC213" s="108">
        <f t="shared" si="2265"/>
        <v>0</v>
      </c>
      <c r="CD213" s="109">
        <f t="shared" si="2266"/>
        <v>0</v>
      </c>
      <c r="CE213" s="110">
        <f t="shared" si="2267"/>
        <v>0</v>
      </c>
      <c r="CH213" s="358"/>
      <c r="CI213" s="358"/>
      <c r="CJ213" s="359"/>
      <c r="CK213" s="339"/>
      <c r="CL213" s="360"/>
      <c r="CM213" s="361"/>
      <c r="CN213" s="362"/>
      <c r="CO213" s="338"/>
      <c r="CP213" s="335">
        <f t="shared" si="2268"/>
        <v>0</v>
      </c>
      <c r="CQ213" s="108">
        <f t="shared" si="2269"/>
        <v>0</v>
      </c>
      <c r="CR213" s="108">
        <f t="shared" si="2270"/>
        <v>0</v>
      </c>
      <c r="CS213" s="108">
        <f t="shared" si="2271"/>
        <v>0</v>
      </c>
      <c r="CT213" s="108">
        <f t="shared" si="2272"/>
        <v>0</v>
      </c>
      <c r="CU213" s="108">
        <f t="shared" si="2272"/>
        <v>0</v>
      </c>
      <c r="CV213" s="108">
        <f t="shared" si="2273"/>
        <v>0</v>
      </c>
      <c r="CW213" s="109">
        <f t="shared" si="2274"/>
        <v>0</v>
      </c>
      <c r="CX213" s="110">
        <f t="shared" si="2275"/>
        <v>0</v>
      </c>
      <c r="DA213" s="358"/>
      <c r="DB213" s="358"/>
      <c r="DC213" s="359"/>
      <c r="DD213" s="339"/>
      <c r="DE213" s="360"/>
      <c r="DF213" s="361"/>
      <c r="DG213" s="362"/>
      <c r="DH213" s="338"/>
      <c r="DI213" s="335">
        <f t="shared" si="2276"/>
        <v>0</v>
      </c>
      <c r="DJ213" s="108">
        <f t="shared" si="2277"/>
        <v>0</v>
      </c>
      <c r="DK213" s="108">
        <f t="shared" si="2278"/>
        <v>0</v>
      </c>
      <c r="DL213" s="108">
        <f t="shared" si="2279"/>
        <v>0</v>
      </c>
      <c r="DM213" s="108">
        <f t="shared" si="2280"/>
        <v>0</v>
      </c>
      <c r="DN213" s="108">
        <f t="shared" si="2280"/>
        <v>0</v>
      </c>
      <c r="DO213" s="108">
        <f t="shared" si="2281"/>
        <v>0</v>
      </c>
      <c r="DP213" s="109">
        <f t="shared" si="2282"/>
        <v>0</v>
      </c>
      <c r="DQ213" s="110">
        <f t="shared" si="2283"/>
        <v>0</v>
      </c>
      <c r="DT213" s="358"/>
      <c r="DU213" s="358"/>
      <c r="DV213" s="359"/>
      <c r="DW213" s="339"/>
      <c r="DX213" s="360"/>
      <c r="DY213" s="361"/>
      <c r="DZ213" s="362"/>
      <c r="EA213" s="338"/>
      <c r="EB213" s="335">
        <f t="shared" si="2284"/>
        <v>0</v>
      </c>
      <c r="EC213" s="108">
        <f t="shared" si="2285"/>
        <v>0</v>
      </c>
      <c r="ED213" s="108">
        <f t="shared" si="2286"/>
        <v>0</v>
      </c>
      <c r="EE213" s="108">
        <f t="shared" si="2287"/>
        <v>0</v>
      </c>
      <c r="EF213" s="108">
        <f t="shared" si="2288"/>
        <v>0</v>
      </c>
      <c r="EG213" s="108">
        <f t="shared" si="2288"/>
        <v>0</v>
      </c>
      <c r="EH213" s="108">
        <f t="shared" si="2289"/>
        <v>0</v>
      </c>
      <c r="EI213" s="109">
        <f t="shared" si="2290"/>
        <v>0</v>
      </c>
      <c r="EJ213" s="110">
        <f t="shared" si="2291"/>
        <v>0</v>
      </c>
      <c r="EM213" s="358"/>
      <c r="EN213" s="358"/>
      <c r="EO213" s="359"/>
      <c r="EP213" s="339"/>
      <c r="EQ213" s="360"/>
      <c r="ER213" s="361"/>
      <c r="ES213" s="362"/>
      <c r="ET213" s="338"/>
      <c r="EU213" s="335">
        <f t="shared" si="2292"/>
        <v>0</v>
      </c>
      <c r="EV213" s="108">
        <f t="shared" si="2293"/>
        <v>0</v>
      </c>
      <c r="EW213" s="108">
        <f t="shared" si="2294"/>
        <v>0</v>
      </c>
      <c r="EX213" s="108">
        <f t="shared" si="2295"/>
        <v>0</v>
      </c>
      <c r="EY213" s="108">
        <f t="shared" si="2296"/>
        <v>0</v>
      </c>
      <c r="EZ213" s="108">
        <f t="shared" si="2296"/>
        <v>0</v>
      </c>
      <c r="FA213" s="108">
        <f t="shared" si="2297"/>
        <v>0</v>
      </c>
      <c r="FB213" s="109">
        <f t="shared" si="2298"/>
        <v>0</v>
      </c>
      <c r="FC213" s="110">
        <f t="shared" si="2299"/>
        <v>0</v>
      </c>
      <c r="FF213" s="358"/>
      <c r="FG213" s="358"/>
      <c r="FH213" s="359"/>
      <c r="FI213" s="339"/>
      <c r="FJ213" s="360"/>
      <c r="FK213" s="361"/>
      <c r="FL213" s="362"/>
      <c r="FM213" s="338"/>
      <c r="FN213" s="335">
        <f t="shared" si="2300"/>
        <v>0</v>
      </c>
      <c r="FO213" s="108">
        <f t="shared" si="2301"/>
        <v>0</v>
      </c>
      <c r="FP213" s="108">
        <f t="shared" si="2302"/>
        <v>0</v>
      </c>
      <c r="FQ213" s="108">
        <f t="shared" si="2303"/>
        <v>0</v>
      </c>
      <c r="FR213" s="108">
        <f t="shared" si="2304"/>
        <v>0</v>
      </c>
      <c r="FS213" s="108">
        <f t="shared" si="2304"/>
        <v>0</v>
      </c>
      <c r="FT213" s="108">
        <f t="shared" si="2305"/>
        <v>0</v>
      </c>
      <c r="FU213" s="109">
        <f t="shared" si="2306"/>
        <v>0</v>
      </c>
      <c r="FV213" s="110">
        <f t="shared" si="2307"/>
        <v>0</v>
      </c>
      <c r="FY213" s="358"/>
      <c r="FZ213" s="358"/>
      <c r="GA213" s="359"/>
      <c r="GB213" s="339"/>
      <c r="GC213" s="360"/>
      <c r="GD213" s="361"/>
      <c r="GE213" s="362"/>
      <c r="GF213" s="338"/>
      <c r="GG213" s="335">
        <f t="shared" si="2308"/>
        <v>0</v>
      </c>
      <c r="GH213" s="108">
        <f t="shared" si="2309"/>
        <v>0</v>
      </c>
      <c r="GI213" s="108">
        <f t="shared" si="2310"/>
        <v>0</v>
      </c>
      <c r="GJ213" s="108">
        <f t="shared" si="2311"/>
        <v>0</v>
      </c>
      <c r="GK213" s="108">
        <f t="shared" si="2312"/>
        <v>0</v>
      </c>
      <c r="GL213" s="108">
        <f t="shared" si="2312"/>
        <v>0</v>
      </c>
      <c r="GM213" s="108">
        <f t="shared" si="2313"/>
        <v>0</v>
      </c>
      <c r="GN213" s="109">
        <f t="shared" si="2314"/>
        <v>0</v>
      </c>
      <c r="GO213" s="110">
        <f t="shared" si="2315"/>
        <v>0</v>
      </c>
      <c r="GR213" s="358"/>
      <c r="GS213" s="358"/>
      <c r="GT213" s="359"/>
      <c r="GU213" s="339"/>
      <c r="GV213" s="360"/>
      <c r="GW213" s="361"/>
      <c r="GX213" s="362"/>
      <c r="GY213" s="338"/>
      <c r="GZ213" s="335">
        <f t="shared" si="2316"/>
        <v>0</v>
      </c>
      <c r="HA213" s="108">
        <f t="shared" si="2317"/>
        <v>0</v>
      </c>
      <c r="HB213" s="108">
        <f t="shared" si="2318"/>
        <v>0</v>
      </c>
      <c r="HC213" s="108">
        <f t="shared" si="2319"/>
        <v>0</v>
      </c>
      <c r="HD213" s="108">
        <f t="shared" si="2320"/>
        <v>0</v>
      </c>
      <c r="HE213" s="108">
        <f t="shared" si="2320"/>
        <v>0</v>
      </c>
      <c r="HF213" s="108">
        <f t="shared" si="2321"/>
        <v>0</v>
      </c>
      <c r="HG213" s="109">
        <f t="shared" si="2322"/>
        <v>0</v>
      </c>
      <c r="HH213" s="110">
        <f t="shared" si="2323"/>
        <v>0</v>
      </c>
      <c r="HK213" s="358"/>
      <c r="HL213" s="358"/>
      <c r="HM213" s="359"/>
      <c r="HN213" s="339"/>
      <c r="HO213" s="360"/>
      <c r="HP213" s="361"/>
      <c r="HQ213" s="362"/>
      <c r="HR213" s="338"/>
      <c r="HS213" s="335">
        <f t="shared" si="2324"/>
        <v>0</v>
      </c>
      <c r="HT213" s="108">
        <f t="shared" si="2325"/>
        <v>0</v>
      </c>
      <c r="HU213" s="108">
        <f t="shared" si="2326"/>
        <v>0</v>
      </c>
      <c r="HV213" s="108">
        <f t="shared" si="2327"/>
        <v>0</v>
      </c>
      <c r="HW213" s="108">
        <f t="shared" si="2328"/>
        <v>0</v>
      </c>
      <c r="HX213" s="108">
        <f t="shared" si="2328"/>
        <v>0</v>
      </c>
      <c r="HY213" s="108">
        <f t="shared" si="2329"/>
        <v>0</v>
      </c>
      <c r="HZ213" s="109">
        <f t="shared" si="2330"/>
        <v>0</v>
      </c>
      <c r="IA213" s="110">
        <f t="shared" si="2331"/>
        <v>0</v>
      </c>
      <c r="ID213" s="358"/>
      <c r="IE213" s="358"/>
      <c r="IF213" s="359"/>
      <c r="IG213" s="339"/>
      <c r="IH213" s="360"/>
      <c r="II213" s="361"/>
      <c r="IJ213" s="362"/>
      <c r="IK213" s="338"/>
      <c r="IL213" s="335">
        <f t="shared" si="2332"/>
        <v>0</v>
      </c>
      <c r="IM213" s="108">
        <f t="shared" si="2333"/>
        <v>0</v>
      </c>
      <c r="IN213" s="108">
        <f t="shared" si="2334"/>
        <v>0</v>
      </c>
      <c r="IO213" s="108">
        <f t="shared" si="2335"/>
        <v>0</v>
      </c>
      <c r="IP213" s="108">
        <f t="shared" si="2336"/>
        <v>0</v>
      </c>
      <c r="IQ213" s="108">
        <f t="shared" si="2336"/>
        <v>0</v>
      </c>
      <c r="IR213" s="108">
        <f t="shared" si="2337"/>
        <v>0</v>
      </c>
      <c r="IS213" s="109">
        <f t="shared" si="2338"/>
        <v>0</v>
      </c>
      <c r="IT213" s="110">
        <f t="shared" si="2339"/>
        <v>0</v>
      </c>
      <c r="IV213" s="358"/>
      <c r="IW213" s="358"/>
      <c r="IX213" s="359"/>
      <c r="IY213" s="339"/>
      <c r="IZ213" s="360"/>
      <c r="JA213" s="361"/>
      <c r="JB213" s="362"/>
      <c r="JC213" s="338"/>
      <c r="JD213" s="338"/>
      <c r="JE213" s="335">
        <f t="shared" si="2340"/>
        <v>0</v>
      </c>
      <c r="JF213" s="108">
        <f t="shared" si="2341"/>
        <v>0</v>
      </c>
      <c r="JG213" s="108">
        <f t="shared" si="2342"/>
        <v>0</v>
      </c>
      <c r="JH213" s="108">
        <f t="shared" si="2343"/>
        <v>0</v>
      </c>
      <c r="JI213" s="108">
        <f t="shared" si="2344"/>
        <v>0</v>
      </c>
      <c r="JJ213" s="108">
        <f t="shared" si="2344"/>
        <v>0</v>
      </c>
      <c r="JK213" s="108">
        <f t="shared" si="2345"/>
        <v>0</v>
      </c>
      <c r="JL213" s="109">
        <f t="shared" si="2346"/>
        <v>0</v>
      </c>
      <c r="JM213" s="110">
        <f t="shared" si="2347"/>
        <v>0</v>
      </c>
    </row>
    <row r="214" spans="2:273" hidden="1" x14ac:dyDescent="0.25">
      <c r="B214" s="358"/>
      <c r="C214" s="358"/>
      <c r="D214" s="359"/>
      <c r="E214" s="339"/>
      <c r="F214" s="439"/>
      <c r="G214" s="361"/>
      <c r="H214" s="361"/>
      <c r="I214" s="361"/>
      <c r="J214" s="362"/>
      <c r="K214" s="338"/>
      <c r="N214" s="358"/>
      <c r="O214" s="358"/>
      <c r="P214" s="359"/>
      <c r="Q214" s="339"/>
      <c r="R214" s="439"/>
      <c r="S214" s="361"/>
      <c r="T214" s="361"/>
      <c r="U214" s="361"/>
      <c r="V214" s="362"/>
      <c r="W214" s="338"/>
      <c r="X214" s="335">
        <f t="shared" si="2241"/>
        <v>0</v>
      </c>
      <c r="Y214" s="335"/>
      <c r="Z214" s="335"/>
      <c r="AA214" s="108">
        <f t="shared" si="2242"/>
        <v>0</v>
      </c>
      <c r="AB214" s="108"/>
      <c r="AC214" s="108">
        <f t="shared" si="2243"/>
        <v>0</v>
      </c>
      <c r="AD214" s="108">
        <f t="shared" si="2244"/>
        <v>0</v>
      </c>
      <c r="AE214" s="108">
        <f t="shared" si="2245"/>
        <v>0</v>
      </c>
      <c r="AF214" s="108">
        <f t="shared" si="2246"/>
        <v>0</v>
      </c>
      <c r="AG214" s="108">
        <f t="shared" si="2247"/>
        <v>0</v>
      </c>
      <c r="AH214" s="109">
        <f t="shared" si="2248"/>
        <v>0</v>
      </c>
      <c r="AI214" s="110">
        <f t="shared" si="2249"/>
        <v>0</v>
      </c>
      <c r="AL214" s="358"/>
      <c r="AM214" s="358"/>
      <c r="AN214" s="359"/>
      <c r="AO214" s="339"/>
      <c r="AP214" s="439"/>
      <c r="AQ214" s="361"/>
      <c r="AR214" s="361"/>
      <c r="AS214" s="361"/>
      <c r="AT214" s="362"/>
      <c r="AU214" s="338"/>
      <c r="AV214" s="335">
        <f t="shared" si="2250"/>
        <v>0</v>
      </c>
      <c r="AW214" s="335"/>
      <c r="AX214" s="335"/>
      <c r="AY214" s="335"/>
      <c r="AZ214" s="108">
        <f t="shared" si="2251"/>
        <v>0</v>
      </c>
      <c r="BA214" s="108">
        <f t="shared" si="2252"/>
        <v>0</v>
      </c>
      <c r="BB214" s="108">
        <f t="shared" si="2253"/>
        <v>0</v>
      </c>
      <c r="BC214" s="108">
        <f t="shared" si="2254"/>
        <v>0</v>
      </c>
      <c r="BD214" s="108">
        <f t="shared" si="2255"/>
        <v>0</v>
      </c>
      <c r="BE214" s="108">
        <f t="shared" si="2256"/>
        <v>0</v>
      </c>
      <c r="BF214" s="109">
        <f t="shared" si="2257"/>
        <v>0</v>
      </c>
      <c r="BG214" s="110">
        <f t="shared" si="2258"/>
        <v>0</v>
      </c>
      <c r="BJ214" s="358"/>
      <c r="BK214" s="358"/>
      <c r="BL214" s="359"/>
      <c r="BM214" s="339"/>
      <c r="BN214" s="439"/>
      <c r="BO214" s="368"/>
      <c r="BP214" s="368"/>
      <c r="BQ214" s="368"/>
      <c r="BR214" s="369"/>
      <c r="BS214" s="338"/>
      <c r="BT214" s="335">
        <f t="shared" si="2259"/>
        <v>0</v>
      </c>
      <c r="BU214" s="335"/>
      <c r="BV214" s="335"/>
      <c r="BW214" s="335"/>
      <c r="BX214" s="108">
        <f t="shared" si="2260"/>
        <v>0</v>
      </c>
      <c r="BY214" s="108">
        <f t="shared" si="2261"/>
        <v>0</v>
      </c>
      <c r="BZ214" s="108">
        <f t="shared" si="2262"/>
        <v>0</v>
      </c>
      <c r="CA214" s="108">
        <f t="shared" si="2263"/>
        <v>0</v>
      </c>
      <c r="CB214" s="108">
        <f t="shared" si="2264"/>
        <v>0</v>
      </c>
      <c r="CC214" s="108">
        <f t="shared" si="2265"/>
        <v>0</v>
      </c>
      <c r="CD214" s="109">
        <f t="shared" si="2266"/>
        <v>0</v>
      </c>
      <c r="CE214" s="110">
        <f t="shared" si="2267"/>
        <v>0</v>
      </c>
      <c r="CH214" s="358"/>
      <c r="CI214" s="358"/>
      <c r="CJ214" s="359"/>
      <c r="CK214" s="339"/>
      <c r="CL214" s="360"/>
      <c r="CM214" s="361"/>
      <c r="CN214" s="362"/>
      <c r="CO214" s="338"/>
      <c r="CP214" s="335">
        <f t="shared" si="2268"/>
        <v>0</v>
      </c>
      <c r="CQ214" s="108">
        <f t="shared" si="2269"/>
        <v>0</v>
      </c>
      <c r="CR214" s="108">
        <f t="shared" si="2270"/>
        <v>0</v>
      </c>
      <c r="CS214" s="108">
        <f t="shared" si="2271"/>
        <v>0</v>
      </c>
      <c r="CT214" s="108">
        <f t="shared" si="2272"/>
        <v>0</v>
      </c>
      <c r="CU214" s="108">
        <f t="shared" si="2272"/>
        <v>0</v>
      </c>
      <c r="CV214" s="108">
        <f t="shared" si="2273"/>
        <v>0</v>
      </c>
      <c r="CW214" s="109">
        <f t="shared" si="2274"/>
        <v>0</v>
      </c>
      <c r="CX214" s="110">
        <f t="shared" si="2275"/>
        <v>0</v>
      </c>
      <c r="DA214" s="358"/>
      <c r="DB214" s="358"/>
      <c r="DC214" s="359"/>
      <c r="DD214" s="339"/>
      <c r="DE214" s="360"/>
      <c r="DF214" s="361"/>
      <c r="DG214" s="362"/>
      <c r="DH214" s="338"/>
      <c r="DI214" s="335">
        <f t="shared" si="2276"/>
        <v>0</v>
      </c>
      <c r="DJ214" s="108">
        <f t="shared" si="2277"/>
        <v>0</v>
      </c>
      <c r="DK214" s="108">
        <f t="shared" si="2278"/>
        <v>0</v>
      </c>
      <c r="DL214" s="108">
        <f t="shared" si="2279"/>
        <v>0</v>
      </c>
      <c r="DM214" s="108">
        <f t="shared" si="2280"/>
        <v>0</v>
      </c>
      <c r="DN214" s="108">
        <f t="shared" si="2280"/>
        <v>0</v>
      </c>
      <c r="DO214" s="108">
        <f t="shared" si="2281"/>
        <v>0</v>
      </c>
      <c r="DP214" s="109">
        <f t="shared" si="2282"/>
        <v>0</v>
      </c>
      <c r="DQ214" s="110">
        <f t="shared" si="2283"/>
        <v>0</v>
      </c>
      <c r="DT214" s="358"/>
      <c r="DU214" s="358"/>
      <c r="DV214" s="359"/>
      <c r="DW214" s="339"/>
      <c r="DX214" s="360"/>
      <c r="DY214" s="361"/>
      <c r="DZ214" s="362"/>
      <c r="EA214" s="338"/>
      <c r="EB214" s="335">
        <f t="shared" si="2284"/>
        <v>0</v>
      </c>
      <c r="EC214" s="108">
        <f t="shared" si="2285"/>
        <v>0</v>
      </c>
      <c r="ED214" s="108">
        <f t="shared" si="2286"/>
        <v>0</v>
      </c>
      <c r="EE214" s="108">
        <f t="shared" si="2287"/>
        <v>0</v>
      </c>
      <c r="EF214" s="108">
        <f t="shared" si="2288"/>
        <v>0</v>
      </c>
      <c r="EG214" s="108">
        <f t="shared" si="2288"/>
        <v>0</v>
      </c>
      <c r="EH214" s="108">
        <f t="shared" si="2289"/>
        <v>0</v>
      </c>
      <c r="EI214" s="109">
        <f t="shared" si="2290"/>
        <v>0</v>
      </c>
      <c r="EJ214" s="110">
        <f t="shared" si="2291"/>
        <v>0</v>
      </c>
      <c r="EM214" s="358"/>
      <c r="EN214" s="358"/>
      <c r="EO214" s="359"/>
      <c r="EP214" s="339"/>
      <c r="EQ214" s="360"/>
      <c r="ER214" s="361"/>
      <c r="ES214" s="362"/>
      <c r="ET214" s="338"/>
      <c r="EU214" s="335">
        <f t="shared" si="2292"/>
        <v>0</v>
      </c>
      <c r="EV214" s="108">
        <f t="shared" si="2293"/>
        <v>0</v>
      </c>
      <c r="EW214" s="108">
        <f t="shared" si="2294"/>
        <v>0</v>
      </c>
      <c r="EX214" s="108">
        <f t="shared" si="2295"/>
        <v>0</v>
      </c>
      <c r="EY214" s="108">
        <f t="shared" si="2296"/>
        <v>0</v>
      </c>
      <c r="EZ214" s="108">
        <f t="shared" si="2296"/>
        <v>0</v>
      </c>
      <c r="FA214" s="108">
        <f t="shared" si="2297"/>
        <v>0</v>
      </c>
      <c r="FB214" s="109">
        <f t="shared" si="2298"/>
        <v>0</v>
      </c>
      <c r="FC214" s="110">
        <f t="shared" si="2299"/>
        <v>0</v>
      </c>
      <c r="FF214" s="358"/>
      <c r="FG214" s="358"/>
      <c r="FH214" s="359"/>
      <c r="FI214" s="339"/>
      <c r="FJ214" s="360"/>
      <c r="FK214" s="361"/>
      <c r="FL214" s="362"/>
      <c r="FM214" s="338"/>
      <c r="FN214" s="335">
        <f t="shared" si="2300"/>
        <v>0</v>
      </c>
      <c r="FO214" s="108">
        <f t="shared" si="2301"/>
        <v>0</v>
      </c>
      <c r="FP214" s="108">
        <f t="shared" si="2302"/>
        <v>0</v>
      </c>
      <c r="FQ214" s="108">
        <f t="shared" si="2303"/>
        <v>0</v>
      </c>
      <c r="FR214" s="108">
        <f t="shared" si="2304"/>
        <v>0</v>
      </c>
      <c r="FS214" s="108">
        <f t="shared" si="2304"/>
        <v>0</v>
      </c>
      <c r="FT214" s="108">
        <f t="shared" si="2305"/>
        <v>0</v>
      </c>
      <c r="FU214" s="109">
        <f t="shared" si="2306"/>
        <v>0</v>
      </c>
      <c r="FV214" s="110">
        <f t="shared" si="2307"/>
        <v>0</v>
      </c>
      <c r="FY214" s="358"/>
      <c r="FZ214" s="358"/>
      <c r="GA214" s="359"/>
      <c r="GB214" s="339"/>
      <c r="GC214" s="360"/>
      <c r="GD214" s="361"/>
      <c r="GE214" s="362"/>
      <c r="GF214" s="338"/>
      <c r="GG214" s="335">
        <f t="shared" si="2308"/>
        <v>0</v>
      </c>
      <c r="GH214" s="108">
        <f t="shared" si="2309"/>
        <v>0</v>
      </c>
      <c r="GI214" s="108">
        <f t="shared" si="2310"/>
        <v>0</v>
      </c>
      <c r="GJ214" s="108">
        <f t="shared" si="2311"/>
        <v>0</v>
      </c>
      <c r="GK214" s="108">
        <f t="shared" si="2312"/>
        <v>0</v>
      </c>
      <c r="GL214" s="108">
        <f t="shared" si="2312"/>
        <v>0</v>
      </c>
      <c r="GM214" s="108">
        <f t="shared" si="2313"/>
        <v>0</v>
      </c>
      <c r="GN214" s="109">
        <f t="shared" si="2314"/>
        <v>0</v>
      </c>
      <c r="GO214" s="110">
        <f t="shared" si="2315"/>
        <v>0</v>
      </c>
      <c r="GR214" s="358"/>
      <c r="GS214" s="358"/>
      <c r="GT214" s="359"/>
      <c r="GU214" s="339"/>
      <c r="GV214" s="360"/>
      <c r="GW214" s="361"/>
      <c r="GX214" s="362"/>
      <c r="GY214" s="338"/>
      <c r="GZ214" s="335">
        <f t="shared" si="2316"/>
        <v>0</v>
      </c>
      <c r="HA214" s="108">
        <f t="shared" si="2317"/>
        <v>0</v>
      </c>
      <c r="HB214" s="108">
        <f t="shared" si="2318"/>
        <v>0</v>
      </c>
      <c r="HC214" s="108">
        <f t="shared" si="2319"/>
        <v>0</v>
      </c>
      <c r="HD214" s="108">
        <f t="shared" si="2320"/>
        <v>0</v>
      </c>
      <c r="HE214" s="108">
        <f t="shared" si="2320"/>
        <v>0</v>
      </c>
      <c r="HF214" s="108">
        <f t="shared" si="2321"/>
        <v>0</v>
      </c>
      <c r="HG214" s="109">
        <f t="shared" si="2322"/>
        <v>0</v>
      </c>
      <c r="HH214" s="110">
        <f t="shared" si="2323"/>
        <v>0</v>
      </c>
      <c r="HK214" s="358"/>
      <c r="HL214" s="358"/>
      <c r="HM214" s="359"/>
      <c r="HN214" s="339"/>
      <c r="HO214" s="360"/>
      <c r="HP214" s="361"/>
      <c r="HQ214" s="362"/>
      <c r="HR214" s="338"/>
      <c r="HS214" s="335">
        <f t="shared" si="2324"/>
        <v>0</v>
      </c>
      <c r="HT214" s="108">
        <f t="shared" si="2325"/>
        <v>0</v>
      </c>
      <c r="HU214" s="108">
        <f t="shared" si="2326"/>
        <v>0</v>
      </c>
      <c r="HV214" s="108">
        <f t="shared" si="2327"/>
        <v>0</v>
      </c>
      <c r="HW214" s="108">
        <f t="shared" si="2328"/>
        <v>0</v>
      </c>
      <c r="HX214" s="108">
        <f t="shared" si="2328"/>
        <v>0</v>
      </c>
      <c r="HY214" s="108">
        <f t="shared" si="2329"/>
        <v>0</v>
      </c>
      <c r="HZ214" s="109">
        <f t="shared" si="2330"/>
        <v>0</v>
      </c>
      <c r="IA214" s="110">
        <f t="shared" si="2331"/>
        <v>0</v>
      </c>
      <c r="ID214" s="358"/>
      <c r="IE214" s="358"/>
      <c r="IF214" s="359"/>
      <c r="IG214" s="339"/>
      <c r="IH214" s="360"/>
      <c r="II214" s="361"/>
      <c r="IJ214" s="362"/>
      <c r="IK214" s="338"/>
      <c r="IL214" s="335">
        <f t="shared" si="2332"/>
        <v>0</v>
      </c>
      <c r="IM214" s="108">
        <f t="shared" si="2333"/>
        <v>0</v>
      </c>
      <c r="IN214" s="108">
        <f t="shared" si="2334"/>
        <v>0</v>
      </c>
      <c r="IO214" s="108">
        <f t="shared" si="2335"/>
        <v>0</v>
      </c>
      <c r="IP214" s="108">
        <f t="shared" si="2336"/>
        <v>0</v>
      </c>
      <c r="IQ214" s="108">
        <f t="shared" si="2336"/>
        <v>0</v>
      </c>
      <c r="IR214" s="108">
        <f t="shared" si="2337"/>
        <v>0</v>
      </c>
      <c r="IS214" s="109">
        <f t="shared" si="2338"/>
        <v>0</v>
      </c>
      <c r="IT214" s="110">
        <f t="shared" si="2339"/>
        <v>0</v>
      </c>
      <c r="IV214" s="358"/>
      <c r="IW214" s="358"/>
      <c r="IX214" s="359"/>
      <c r="IY214" s="339"/>
      <c r="IZ214" s="360"/>
      <c r="JA214" s="361"/>
      <c r="JB214" s="362"/>
      <c r="JC214" s="338"/>
      <c r="JD214" s="338"/>
      <c r="JE214" s="335">
        <f t="shared" si="2340"/>
        <v>0</v>
      </c>
      <c r="JF214" s="108">
        <f t="shared" si="2341"/>
        <v>0</v>
      </c>
      <c r="JG214" s="108">
        <f t="shared" si="2342"/>
        <v>0</v>
      </c>
      <c r="JH214" s="108">
        <f t="shared" si="2343"/>
        <v>0</v>
      </c>
      <c r="JI214" s="108">
        <f t="shared" si="2344"/>
        <v>0</v>
      </c>
      <c r="JJ214" s="108">
        <f t="shared" si="2344"/>
        <v>0</v>
      </c>
      <c r="JK214" s="108">
        <f t="shared" si="2345"/>
        <v>0</v>
      </c>
      <c r="JL214" s="109">
        <f t="shared" si="2346"/>
        <v>0</v>
      </c>
      <c r="JM214" s="110">
        <f t="shared" si="2347"/>
        <v>0</v>
      </c>
    </row>
    <row r="215" spans="2:273" hidden="1" x14ac:dyDescent="0.25">
      <c r="B215" s="358"/>
      <c r="C215" s="358"/>
      <c r="D215" s="359"/>
      <c r="E215" s="339"/>
      <c r="F215" s="439"/>
      <c r="G215" s="361"/>
      <c r="H215" s="361"/>
      <c r="I215" s="361"/>
      <c r="J215" s="362"/>
      <c r="K215" s="338"/>
      <c r="N215" s="358"/>
      <c r="O215" s="358"/>
      <c r="P215" s="359"/>
      <c r="Q215" s="339"/>
      <c r="R215" s="439"/>
      <c r="S215" s="361"/>
      <c r="T215" s="361"/>
      <c r="U215" s="361"/>
      <c r="V215" s="362"/>
      <c r="W215" s="338"/>
      <c r="X215" s="335">
        <f t="shared" si="2241"/>
        <v>0</v>
      </c>
      <c r="Y215" s="335"/>
      <c r="Z215" s="335"/>
      <c r="AA215" s="108">
        <f t="shared" si="2242"/>
        <v>0</v>
      </c>
      <c r="AB215" s="108"/>
      <c r="AC215" s="108">
        <f t="shared" si="2243"/>
        <v>0</v>
      </c>
      <c r="AD215" s="108">
        <f t="shared" si="2244"/>
        <v>0</v>
      </c>
      <c r="AE215" s="108">
        <f t="shared" si="2245"/>
        <v>0</v>
      </c>
      <c r="AF215" s="108">
        <f t="shared" si="2246"/>
        <v>0</v>
      </c>
      <c r="AG215" s="108">
        <f t="shared" si="2247"/>
        <v>0</v>
      </c>
      <c r="AH215" s="109">
        <f t="shared" si="2248"/>
        <v>0</v>
      </c>
      <c r="AI215" s="110">
        <f t="shared" si="2249"/>
        <v>0</v>
      </c>
      <c r="AL215" s="358"/>
      <c r="AM215" s="358"/>
      <c r="AN215" s="359"/>
      <c r="AO215" s="339"/>
      <c r="AP215" s="439"/>
      <c r="AQ215" s="361"/>
      <c r="AR215" s="361"/>
      <c r="AS215" s="361"/>
      <c r="AT215" s="362"/>
      <c r="AU215" s="338"/>
      <c r="AV215" s="335">
        <f t="shared" si="2250"/>
        <v>0</v>
      </c>
      <c r="AW215" s="335"/>
      <c r="AX215" s="335"/>
      <c r="AY215" s="335"/>
      <c r="AZ215" s="108">
        <f t="shared" si="2251"/>
        <v>0</v>
      </c>
      <c r="BA215" s="108">
        <f t="shared" si="2252"/>
        <v>0</v>
      </c>
      <c r="BB215" s="108">
        <f t="shared" si="2253"/>
        <v>0</v>
      </c>
      <c r="BC215" s="108">
        <f t="shared" si="2254"/>
        <v>0</v>
      </c>
      <c r="BD215" s="108">
        <f t="shared" si="2255"/>
        <v>0</v>
      </c>
      <c r="BE215" s="108">
        <f t="shared" si="2256"/>
        <v>0</v>
      </c>
      <c r="BF215" s="109">
        <f t="shared" si="2257"/>
        <v>0</v>
      </c>
      <c r="BG215" s="110">
        <f t="shared" si="2258"/>
        <v>0</v>
      </c>
      <c r="BJ215" s="358"/>
      <c r="BK215" s="358"/>
      <c r="BL215" s="359"/>
      <c r="BM215" s="339"/>
      <c r="BN215" s="439"/>
      <c r="BO215" s="368"/>
      <c r="BP215" s="368"/>
      <c r="BQ215" s="368"/>
      <c r="BR215" s="369"/>
      <c r="BS215" s="338"/>
      <c r="BT215" s="335">
        <f t="shared" si="2259"/>
        <v>0</v>
      </c>
      <c r="BU215" s="335"/>
      <c r="BV215" s="335"/>
      <c r="BW215" s="335"/>
      <c r="BX215" s="108">
        <f t="shared" si="2260"/>
        <v>0</v>
      </c>
      <c r="BY215" s="108">
        <f t="shared" si="2261"/>
        <v>0</v>
      </c>
      <c r="BZ215" s="108">
        <f t="shared" si="2262"/>
        <v>0</v>
      </c>
      <c r="CA215" s="108">
        <f t="shared" si="2263"/>
        <v>0</v>
      </c>
      <c r="CB215" s="108">
        <f t="shared" si="2264"/>
        <v>0</v>
      </c>
      <c r="CC215" s="108">
        <f t="shared" si="2265"/>
        <v>0</v>
      </c>
      <c r="CD215" s="109">
        <f t="shared" si="2266"/>
        <v>0</v>
      </c>
      <c r="CE215" s="110">
        <f t="shared" si="2267"/>
        <v>0</v>
      </c>
      <c r="CH215" s="358"/>
      <c r="CI215" s="358"/>
      <c r="CJ215" s="359"/>
      <c r="CK215" s="339"/>
      <c r="CL215" s="360"/>
      <c r="CM215" s="361"/>
      <c r="CN215" s="362"/>
      <c r="CO215" s="338"/>
      <c r="CP215" s="335">
        <f t="shared" si="2268"/>
        <v>0</v>
      </c>
      <c r="CQ215" s="108">
        <f t="shared" si="2269"/>
        <v>0</v>
      </c>
      <c r="CR215" s="108">
        <f t="shared" si="2270"/>
        <v>0</v>
      </c>
      <c r="CS215" s="108">
        <f t="shared" si="2271"/>
        <v>0</v>
      </c>
      <c r="CT215" s="108">
        <f t="shared" si="2272"/>
        <v>0</v>
      </c>
      <c r="CU215" s="108">
        <f t="shared" si="2272"/>
        <v>0</v>
      </c>
      <c r="CV215" s="108">
        <f t="shared" si="2273"/>
        <v>0</v>
      </c>
      <c r="CW215" s="109">
        <f t="shared" si="2274"/>
        <v>0</v>
      </c>
      <c r="CX215" s="110">
        <f t="shared" si="2275"/>
        <v>0</v>
      </c>
      <c r="DA215" s="358"/>
      <c r="DB215" s="358"/>
      <c r="DC215" s="359"/>
      <c r="DD215" s="339"/>
      <c r="DE215" s="360"/>
      <c r="DF215" s="361"/>
      <c r="DG215" s="362"/>
      <c r="DH215" s="338"/>
      <c r="DI215" s="335">
        <f t="shared" si="2276"/>
        <v>0</v>
      </c>
      <c r="DJ215" s="108">
        <f t="shared" si="2277"/>
        <v>0</v>
      </c>
      <c r="DK215" s="108">
        <f t="shared" si="2278"/>
        <v>0</v>
      </c>
      <c r="DL215" s="108">
        <f t="shared" si="2279"/>
        <v>0</v>
      </c>
      <c r="DM215" s="108">
        <f t="shared" si="2280"/>
        <v>0</v>
      </c>
      <c r="DN215" s="108">
        <f t="shared" si="2280"/>
        <v>0</v>
      </c>
      <c r="DO215" s="108">
        <f t="shared" si="2281"/>
        <v>0</v>
      </c>
      <c r="DP215" s="109">
        <f t="shared" si="2282"/>
        <v>0</v>
      </c>
      <c r="DQ215" s="110">
        <f t="shared" si="2283"/>
        <v>0</v>
      </c>
      <c r="DT215" s="358"/>
      <c r="DU215" s="358"/>
      <c r="DV215" s="359"/>
      <c r="DW215" s="339"/>
      <c r="DX215" s="360"/>
      <c r="DY215" s="361"/>
      <c r="DZ215" s="362"/>
      <c r="EA215" s="338"/>
      <c r="EB215" s="335">
        <f t="shared" si="2284"/>
        <v>0</v>
      </c>
      <c r="EC215" s="108">
        <f t="shared" si="2285"/>
        <v>0</v>
      </c>
      <c r="ED215" s="108">
        <f t="shared" si="2286"/>
        <v>0</v>
      </c>
      <c r="EE215" s="108">
        <f t="shared" si="2287"/>
        <v>0</v>
      </c>
      <c r="EF215" s="108">
        <f t="shared" si="2288"/>
        <v>0</v>
      </c>
      <c r="EG215" s="108">
        <f t="shared" si="2288"/>
        <v>0</v>
      </c>
      <c r="EH215" s="108">
        <f t="shared" si="2289"/>
        <v>0</v>
      </c>
      <c r="EI215" s="109">
        <f t="shared" si="2290"/>
        <v>0</v>
      </c>
      <c r="EJ215" s="110">
        <f t="shared" si="2291"/>
        <v>0</v>
      </c>
      <c r="EM215" s="358"/>
      <c r="EN215" s="358"/>
      <c r="EO215" s="359"/>
      <c r="EP215" s="339"/>
      <c r="EQ215" s="360"/>
      <c r="ER215" s="361"/>
      <c r="ES215" s="362"/>
      <c r="ET215" s="338"/>
      <c r="EU215" s="335">
        <f t="shared" si="2292"/>
        <v>0</v>
      </c>
      <c r="EV215" s="108">
        <f t="shared" si="2293"/>
        <v>0</v>
      </c>
      <c r="EW215" s="108">
        <f t="shared" si="2294"/>
        <v>0</v>
      </c>
      <c r="EX215" s="108">
        <f t="shared" si="2295"/>
        <v>0</v>
      </c>
      <c r="EY215" s="108">
        <f t="shared" si="2296"/>
        <v>0</v>
      </c>
      <c r="EZ215" s="108">
        <f t="shared" si="2296"/>
        <v>0</v>
      </c>
      <c r="FA215" s="108">
        <f t="shared" si="2297"/>
        <v>0</v>
      </c>
      <c r="FB215" s="109">
        <f t="shared" si="2298"/>
        <v>0</v>
      </c>
      <c r="FC215" s="110">
        <f t="shared" si="2299"/>
        <v>0</v>
      </c>
      <c r="FF215" s="358"/>
      <c r="FG215" s="358"/>
      <c r="FH215" s="359"/>
      <c r="FI215" s="339"/>
      <c r="FJ215" s="360"/>
      <c r="FK215" s="361"/>
      <c r="FL215" s="362"/>
      <c r="FM215" s="338"/>
      <c r="FN215" s="335">
        <f t="shared" si="2300"/>
        <v>0</v>
      </c>
      <c r="FO215" s="108">
        <f t="shared" si="2301"/>
        <v>0</v>
      </c>
      <c r="FP215" s="108">
        <f t="shared" si="2302"/>
        <v>0</v>
      </c>
      <c r="FQ215" s="108">
        <f t="shared" si="2303"/>
        <v>0</v>
      </c>
      <c r="FR215" s="108">
        <f t="shared" si="2304"/>
        <v>0</v>
      </c>
      <c r="FS215" s="108">
        <f t="shared" si="2304"/>
        <v>0</v>
      </c>
      <c r="FT215" s="108">
        <f t="shared" si="2305"/>
        <v>0</v>
      </c>
      <c r="FU215" s="109">
        <f t="shared" si="2306"/>
        <v>0</v>
      </c>
      <c r="FV215" s="110">
        <f t="shared" si="2307"/>
        <v>0</v>
      </c>
      <c r="FY215" s="358"/>
      <c r="FZ215" s="358"/>
      <c r="GA215" s="359"/>
      <c r="GB215" s="339"/>
      <c r="GC215" s="360"/>
      <c r="GD215" s="361"/>
      <c r="GE215" s="362"/>
      <c r="GF215" s="338"/>
      <c r="GG215" s="335">
        <f t="shared" si="2308"/>
        <v>0</v>
      </c>
      <c r="GH215" s="108">
        <f t="shared" si="2309"/>
        <v>0</v>
      </c>
      <c r="GI215" s="108">
        <f t="shared" si="2310"/>
        <v>0</v>
      </c>
      <c r="GJ215" s="108">
        <f t="shared" si="2311"/>
        <v>0</v>
      </c>
      <c r="GK215" s="108">
        <f t="shared" si="2312"/>
        <v>0</v>
      </c>
      <c r="GL215" s="108">
        <f t="shared" si="2312"/>
        <v>0</v>
      </c>
      <c r="GM215" s="108">
        <f t="shared" si="2313"/>
        <v>0</v>
      </c>
      <c r="GN215" s="109">
        <f t="shared" si="2314"/>
        <v>0</v>
      </c>
      <c r="GO215" s="110">
        <f t="shared" si="2315"/>
        <v>0</v>
      </c>
      <c r="GR215" s="358"/>
      <c r="GS215" s="358"/>
      <c r="GT215" s="359"/>
      <c r="GU215" s="339"/>
      <c r="GV215" s="360"/>
      <c r="GW215" s="361"/>
      <c r="GX215" s="362"/>
      <c r="GY215" s="338"/>
      <c r="GZ215" s="335">
        <f t="shared" si="2316"/>
        <v>0</v>
      </c>
      <c r="HA215" s="108">
        <f t="shared" si="2317"/>
        <v>0</v>
      </c>
      <c r="HB215" s="108">
        <f t="shared" si="2318"/>
        <v>0</v>
      </c>
      <c r="HC215" s="108">
        <f t="shared" si="2319"/>
        <v>0</v>
      </c>
      <c r="HD215" s="108">
        <f t="shared" si="2320"/>
        <v>0</v>
      </c>
      <c r="HE215" s="108">
        <f t="shared" si="2320"/>
        <v>0</v>
      </c>
      <c r="HF215" s="108">
        <f t="shared" si="2321"/>
        <v>0</v>
      </c>
      <c r="HG215" s="109">
        <f t="shared" si="2322"/>
        <v>0</v>
      </c>
      <c r="HH215" s="110">
        <f t="shared" si="2323"/>
        <v>0</v>
      </c>
      <c r="HK215" s="358"/>
      <c r="HL215" s="358"/>
      <c r="HM215" s="359"/>
      <c r="HN215" s="339"/>
      <c r="HO215" s="360"/>
      <c r="HP215" s="361"/>
      <c r="HQ215" s="362"/>
      <c r="HR215" s="338"/>
      <c r="HS215" s="335">
        <f t="shared" si="2324"/>
        <v>0</v>
      </c>
      <c r="HT215" s="108">
        <f t="shared" si="2325"/>
        <v>0</v>
      </c>
      <c r="HU215" s="108">
        <f t="shared" si="2326"/>
        <v>0</v>
      </c>
      <c r="HV215" s="108">
        <f t="shared" si="2327"/>
        <v>0</v>
      </c>
      <c r="HW215" s="108">
        <f t="shared" si="2328"/>
        <v>0</v>
      </c>
      <c r="HX215" s="108">
        <f t="shared" si="2328"/>
        <v>0</v>
      </c>
      <c r="HY215" s="108">
        <f t="shared" si="2329"/>
        <v>0</v>
      </c>
      <c r="HZ215" s="109">
        <f t="shared" si="2330"/>
        <v>0</v>
      </c>
      <c r="IA215" s="110">
        <f t="shared" si="2331"/>
        <v>0</v>
      </c>
      <c r="ID215" s="358"/>
      <c r="IE215" s="358"/>
      <c r="IF215" s="359"/>
      <c r="IG215" s="339"/>
      <c r="IH215" s="360"/>
      <c r="II215" s="361"/>
      <c r="IJ215" s="362"/>
      <c r="IK215" s="338"/>
      <c r="IL215" s="335">
        <f t="shared" si="2332"/>
        <v>0</v>
      </c>
      <c r="IM215" s="108">
        <f t="shared" si="2333"/>
        <v>0</v>
      </c>
      <c r="IN215" s="108">
        <f t="shared" si="2334"/>
        <v>0</v>
      </c>
      <c r="IO215" s="108">
        <f t="shared" si="2335"/>
        <v>0</v>
      </c>
      <c r="IP215" s="108">
        <f t="shared" si="2336"/>
        <v>0</v>
      </c>
      <c r="IQ215" s="108">
        <f t="shared" si="2336"/>
        <v>0</v>
      </c>
      <c r="IR215" s="108">
        <f t="shared" si="2337"/>
        <v>0</v>
      </c>
      <c r="IS215" s="109">
        <f t="shared" si="2338"/>
        <v>0</v>
      </c>
      <c r="IT215" s="110">
        <f t="shared" si="2339"/>
        <v>0</v>
      </c>
      <c r="IV215" s="358"/>
      <c r="IW215" s="358"/>
      <c r="IX215" s="359"/>
      <c r="IY215" s="339"/>
      <c r="IZ215" s="360"/>
      <c r="JA215" s="361"/>
      <c r="JB215" s="362"/>
      <c r="JC215" s="338"/>
      <c r="JD215" s="338"/>
      <c r="JE215" s="335">
        <f t="shared" si="2340"/>
        <v>0</v>
      </c>
      <c r="JF215" s="108">
        <f t="shared" si="2341"/>
        <v>0</v>
      </c>
      <c r="JG215" s="108">
        <f t="shared" si="2342"/>
        <v>0</v>
      </c>
      <c r="JH215" s="108">
        <f t="shared" si="2343"/>
        <v>0</v>
      </c>
      <c r="JI215" s="108">
        <f t="shared" si="2344"/>
        <v>0</v>
      </c>
      <c r="JJ215" s="108">
        <f t="shared" si="2344"/>
        <v>0</v>
      </c>
      <c r="JK215" s="108">
        <f t="shared" si="2345"/>
        <v>0</v>
      </c>
      <c r="JL215" s="109">
        <f t="shared" si="2346"/>
        <v>0</v>
      </c>
      <c r="JM215" s="110">
        <f t="shared" si="2347"/>
        <v>0</v>
      </c>
    </row>
    <row r="216" spans="2:273" hidden="1" x14ac:dyDescent="0.25">
      <c r="B216" s="358"/>
      <c r="C216" s="358"/>
      <c r="D216" s="359"/>
      <c r="E216" s="339"/>
      <c r="F216" s="439"/>
      <c r="G216" s="361"/>
      <c r="H216" s="361"/>
      <c r="I216" s="361"/>
      <c r="J216" s="362"/>
      <c r="K216" s="338"/>
      <c r="N216" s="358"/>
      <c r="O216" s="358"/>
      <c r="P216" s="359"/>
      <c r="Q216" s="339"/>
      <c r="R216" s="439"/>
      <c r="S216" s="361"/>
      <c r="T216" s="361"/>
      <c r="U216" s="361"/>
      <c r="V216" s="362"/>
      <c r="W216" s="338"/>
      <c r="X216" s="335">
        <f t="shared" si="2241"/>
        <v>0</v>
      </c>
      <c r="Y216" s="335"/>
      <c r="Z216" s="335"/>
      <c r="AA216" s="108">
        <f t="shared" si="2242"/>
        <v>0</v>
      </c>
      <c r="AB216" s="108"/>
      <c r="AC216" s="108">
        <f t="shared" si="2243"/>
        <v>0</v>
      </c>
      <c r="AD216" s="108">
        <f t="shared" si="2244"/>
        <v>0</v>
      </c>
      <c r="AE216" s="108">
        <f t="shared" si="2245"/>
        <v>0</v>
      </c>
      <c r="AF216" s="108">
        <f t="shared" si="2246"/>
        <v>0</v>
      </c>
      <c r="AG216" s="108">
        <f t="shared" si="2247"/>
        <v>0</v>
      </c>
      <c r="AH216" s="109">
        <f t="shared" si="2248"/>
        <v>0</v>
      </c>
      <c r="AI216" s="110">
        <f t="shared" si="2249"/>
        <v>0</v>
      </c>
      <c r="AL216" s="358"/>
      <c r="AM216" s="358"/>
      <c r="AN216" s="359"/>
      <c r="AO216" s="339"/>
      <c r="AP216" s="439"/>
      <c r="AQ216" s="361"/>
      <c r="AR216" s="361"/>
      <c r="AS216" s="361"/>
      <c r="AT216" s="362"/>
      <c r="AU216" s="338"/>
      <c r="AV216" s="335">
        <f t="shared" si="2250"/>
        <v>0</v>
      </c>
      <c r="AW216" s="335"/>
      <c r="AX216" s="335"/>
      <c r="AY216" s="335"/>
      <c r="AZ216" s="108">
        <f t="shared" si="2251"/>
        <v>0</v>
      </c>
      <c r="BA216" s="108">
        <f t="shared" si="2252"/>
        <v>0</v>
      </c>
      <c r="BB216" s="108">
        <f t="shared" si="2253"/>
        <v>0</v>
      </c>
      <c r="BC216" s="108">
        <f t="shared" si="2254"/>
        <v>0</v>
      </c>
      <c r="BD216" s="108">
        <f t="shared" si="2255"/>
        <v>0</v>
      </c>
      <c r="BE216" s="108">
        <f t="shared" si="2256"/>
        <v>0</v>
      </c>
      <c r="BF216" s="109">
        <f t="shared" si="2257"/>
        <v>0</v>
      </c>
      <c r="BG216" s="110">
        <f t="shared" si="2258"/>
        <v>0</v>
      </c>
      <c r="BJ216" s="358"/>
      <c r="BK216" s="358"/>
      <c r="BL216" s="359"/>
      <c r="BM216" s="339"/>
      <c r="BN216" s="439"/>
      <c r="BO216" s="368"/>
      <c r="BP216" s="368"/>
      <c r="BQ216" s="368"/>
      <c r="BR216" s="369"/>
      <c r="BS216" s="338"/>
      <c r="BT216" s="335">
        <f t="shared" si="2259"/>
        <v>0</v>
      </c>
      <c r="BU216" s="335"/>
      <c r="BV216" s="335"/>
      <c r="BW216" s="335"/>
      <c r="BX216" s="108">
        <f t="shared" si="2260"/>
        <v>0</v>
      </c>
      <c r="BY216" s="108">
        <f t="shared" si="2261"/>
        <v>0</v>
      </c>
      <c r="BZ216" s="108">
        <f t="shared" si="2262"/>
        <v>0</v>
      </c>
      <c r="CA216" s="108">
        <f t="shared" si="2263"/>
        <v>0</v>
      </c>
      <c r="CB216" s="108">
        <f t="shared" si="2264"/>
        <v>0</v>
      </c>
      <c r="CC216" s="108">
        <f t="shared" si="2265"/>
        <v>0</v>
      </c>
      <c r="CD216" s="109">
        <f t="shared" si="2266"/>
        <v>0</v>
      </c>
      <c r="CE216" s="110">
        <f t="shared" si="2267"/>
        <v>0</v>
      </c>
      <c r="CH216" s="358"/>
      <c r="CI216" s="358"/>
      <c r="CJ216" s="359"/>
      <c r="CK216" s="339"/>
      <c r="CL216" s="360"/>
      <c r="CM216" s="361"/>
      <c r="CN216" s="362"/>
      <c r="CO216" s="338"/>
      <c r="CP216" s="335">
        <f t="shared" si="2268"/>
        <v>0</v>
      </c>
      <c r="CQ216" s="108">
        <f t="shared" si="2269"/>
        <v>0</v>
      </c>
      <c r="CR216" s="108">
        <f t="shared" si="2270"/>
        <v>0</v>
      </c>
      <c r="CS216" s="108">
        <f t="shared" si="2271"/>
        <v>0</v>
      </c>
      <c r="CT216" s="108">
        <f t="shared" si="2272"/>
        <v>0</v>
      </c>
      <c r="CU216" s="108">
        <f t="shared" si="2272"/>
        <v>0</v>
      </c>
      <c r="CV216" s="108">
        <f t="shared" si="2273"/>
        <v>0</v>
      </c>
      <c r="CW216" s="109">
        <f t="shared" si="2274"/>
        <v>0</v>
      </c>
      <c r="CX216" s="110">
        <f t="shared" si="2275"/>
        <v>0</v>
      </c>
      <c r="DA216" s="358"/>
      <c r="DB216" s="358"/>
      <c r="DC216" s="359"/>
      <c r="DD216" s="339"/>
      <c r="DE216" s="360"/>
      <c r="DF216" s="361"/>
      <c r="DG216" s="362"/>
      <c r="DH216" s="338"/>
      <c r="DI216" s="335">
        <f t="shared" si="2276"/>
        <v>0</v>
      </c>
      <c r="DJ216" s="108">
        <f t="shared" si="2277"/>
        <v>0</v>
      </c>
      <c r="DK216" s="108">
        <f t="shared" si="2278"/>
        <v>0</v>
      </c>
      <c r="DL216" s="108">
        <f t="shared" si="2279"/>
        <v>0</v>
      </c>
      <c r="DM216" s="108">
        <f t="shared" si="2280"/>
        <v>0</v>
      </c>
      <c r="DN216" s="108">
        <f t="shared" si="2280"/>
        <v>0</v>
      </c>
      <c r="DO216" s="108">
        <f t="shared" si="2281"/>
        <v>0</v>
      </c>
      <c r="DP216" s="109">
        <f t="shared" si="2282"/>
        <v>0</v>
      </c>
      <c r="DQ216" s="110">
        <f t="shared" si="2283"/>
        <v>0</v>
      </c>
      <c r="DT216" s="358"/>
      <c r="DU216" s="358"/>
      <c r="DV216" s="359"/>
      <c r="DW216" s="339"/>
      <c r="DX216" s="360"/>
      <c r="DY216" s="361"/>
      <c r="DZ216" s="362"/>
      <c r="EA216" s="338"/>
      <c r="EB216" s="335">
        <f t="shared" si="2284"/>
        <v>0</v>
      </c>
      <c r="EC216" s="108">
        <f t="shared" si="2285"/>
        <v>0</v>
      </c>
      <c r="ED216" s="108">
        <f t="shared" si="2286"/>
        <v>0</v>
      </c>
      <c r="EE216" s="108">
        <f t="shared" si="2287"/>
        <v>0</v>
      </c>
      <c r="EF216" s="108">
        <f t="shared" si="2288"/>
        <v>0</v>
      </c>
      <c r="EG216" s="108">
        <f t="shared" si="2288"/>
        <v>0</v>
      </c>
      <c r="EH216" s="108">
        <f t="shared" si="2289"/>
        <v>0</v>
      </c>
      <c r="EI216" s="109">
        <f t="shared" si="2290"/>
        <v>0</v>
      </c>
      <c r="EJ216" s="110">
        <f t="shared" si="2291"/>
        <v>0</v>
      </c>
      <c r="EM216" s="358"/>
      <c r="EN216" s="358"/>
      <c r="EO216" s="359"/>
      <c r="EP216" s="339"/>
      <c r="EQ216" s="360"/>
      <c r="ER216" s="361"/>
      <c r="ES216" s="362"/>
      <c r="ET216" s="338"/>
      <c r="EU216" s="335">
        <f t="shared" si="2292"/>
        <v>0</v>
      </c>
      <c r="EV216" s="108">
        <f t="shared" si="2293"/>
        <v>0</v>
      </c>
      <c r="EW216" s="108">
        <f t="shared" si="2294"/>
        <v>0</v>
      </c>
      <c r="EX216" s="108">
        <f t="shared" si="2295"/>
        <v>0</v>
      </c>
      <c r="EY216" s="108">
        <f t="shared" si="2296"/>
        <v>0</v>
      </c>
      <c r="EZ216" s="108">
        <f t="shared" si="2296"/>
        <v>0</v>
      </c>
      <c r="FA216" s="108">
        <f t="shared" si="2297"/>
        <v>0</v>
      </c>
      <c r="FB216" s="109">
        <f t="shared" si="2298"/>
        <v>0</v>
      </c>
      <c r="FC216" s="110">
        <f t="shared" si="2299"/>
        <v>0</v>
      </c>
      <c r="FF216" s="358"/>
      <c r="FG216" s="358"/>
      <c r="FH216" s="359"/>
      <c r="FI216" s="339"/>
      <c r="FJ216" s="360"/>
      <c r="FK216" s="361"/>
      <c r="FL216" s="362"/>
      <c r="FM216" s="338"/>
      <c r="FN216" s="335">
        <f t="shared" si="2300"/>
        <v>0</v>
      </c>
      <c r="FO216" s="108">
        <f t="shared" si="2301"/>
        <v>0</v>
      </c>
      <c r="FP216" s="108">
        <f t="shared" si="2302"/>
        <v>0</v>
      </c>
      <c r="FQ216" s="108">
        <f t="shared" si="2303"/>
        <v>0</v>
      </c>
      <c r="FR216" s="108">
        <f t="shared" si="2304"/>
        <v>0</v>
      </c>
      <c r="FS216" s="108">
        <f t="shared" si="2304"/>
        <v>0</v>
      </c>
      <c r="FT216" s="108">
        <f t="shared" si="2305"/>
        <v>0</v>
      </c>
      <c r="FU216" s="109">
        <f t="shared" si="2306"/>
        <v>0</v>
      </c>
      <c r="FV216" s="110">
        <f t="shared" si="2307"/>
        <v>0</v>
      </c>
      <c r="FY216" s="358"/>
      <c r="FZ216" s="358"/>
      <c r="GA216" s="359"/>
      <c r="GB216" s="339"/>
      <c r="GC216" s="360"/>
      <c r="GD216" s="361"/>
      <c r="GE216" s="362"/>
      <c r="GF216" s="338"/>
      <c r="GG216" s="335">
        <f t="shared" si="2308"/>
        <v>0</v>
      </c>
      <c r="GH216" s="108">
        <f t="shared" si="2309"/>
        <v>0</v>
      </c>
      <c r="GI216" s="108">
        <f t="shared" si="2310"/>
        <v>0</v>
      </c>
      <c r="GJ216" s="108">
        <f t="shared" si="2311"/>
        <v>0</v>
      </c>
      <c r="GK216" s="108">
        <f t="shared" si="2312"/>
        <v>0</v>
      </c>
      <c r="GL216" s="108">
        <f t="shared" si="2312"/>
        <v>0</v>
      </c>
      <c r="GM216" s="108">
        <f t="shared" si="2313"/>
        <v>0</v>
      </c>
      <c r="GN216" s="109">
        <f t="shared" si="2314"/>
        <v>0</v>
      </c>
      <c r="GO216" s="110">
        <f t="shared" si="2315"/>
        <v>0</v>
      </c>
      <c r="GR216" s="358"/>
      <c r="GS216" s="358"/>
      <c r="GT216" s="359"/>
      <c r="GU216" s="339"/>
      <c r="GV216" s="360"/>
      <c r="GW216" s="361"/>
      <c r="GX216" s="362"/>
      <c r="GY216" s="338"/>
      <c r="GZ216" s="335">
        <f t="shared" si="2316"/>
        <v>0</v>
      </c>
      <c r="HA216" s="108">
        <f t="shared" si="2317"/>
        <v>0</v>
      </c>
      <c r="HB216" s="108">
        <f t="shared" si="2318"/>
        <v>0</v>
      </c>
      <c r="HC216" s="108">
        <f t="shared" si="2319"/>
        <v>0</v>
      </c>
      <c r="HD216" s="108">
        <f t="shared" si="2320"/>
        <v>0</v>
      </c>
      <c r="HE216" s="108">
        <f t="shared" si="2320"/>
        <v>0</v>
      </c>
      <c r="HF216" s="108">
        <f t="shared" si="2321"/>
        <v>0</v>
      </c>
      <c r="HG216" s="109">
        <f t="shared" si="2322"/>
        <v>0</v>
      </c>
      <c r="HH216" s="110">
        <f t="shared" si="2323"/>
        <v>0</v>
      </c>
      <c r="HK216" s="358"/>
      <c r="HL216" s="358"/>
      <c r="HM216" s="359"/>
      <c r="HN216" s="339"/>
      <c r="HO216" s="360"/>
      <c r="HP216" s="361"/>
      <c r="HQ216" s="362"/>
      <c r="HR216" s="338"/>
      <c r="HS216" s="335">
        <f t="shared" si="2324"/>
        <v>0</v>
      </c>
      <c r="HT216" s="108">
        <f t="shared" si="2325"/>
        <v>0</v>
      </c>
      <c r="HU216" s="108">
        <f t="shared" si="2326"/>
        <v>0</v>
      </c>
      <c r="HV216" s="108">
        <f t="shared" si="2327"/>
        <v>0</v>
      </c>
      <c r="HW216" s="108">
        <f t="shared" si="2328"/>
        <v>0</v>
      </c>
      <c r="HX216" s="108">
        <f t="shared" si="2328"/>
        <v>0</v>
      </c>
      <c r="HY216" s="108">
        <f t="shared" si="2329"/>
        <v>0</v>
      </c>
      <c r="HZ216" s="109">
        <f t="shared" si="2330"/>
        <v>0</v>
      </c>
      <c r="IA216" s="110">
        <f t="shared" si="2331"/>
        <v>0</v>
      </c>
      <c r="ID216" s="358"/>
      <c r="IE216" s="358"/>
      <c r="IF216" s="359"/>
      <c r="IG216" s="339"/>
      <c r="IH216" s="360"/>
      <c r="II216" s="361"/>
      <c r="IJ216" s="362"/>
      <c r="IK216" s="338"/>
      <c r="IL216" s="335">
        <f t="shared" si="2332"/>
        <v>0</v>
      </c>
      <c r="IM216" s="108">
        <f t="shared" si="2333"/>
        <v>0</v>
      </c>
      <c r="IN216" s="108">
        <f t="shared" si="2334"/>
        <v>0</v>
      </c>
      <c r="IO216" s="108">
        <f t="shared" si="2335"/>
        <v>0</v>
      </c>
      <c r="IP216" s="108">
        <f t="shared" si="2336"/>
        <v>0</v>
      </c>
      <c r="IQ216" s="108">
        <f t="shared" si="2336"/>
        <v>0</v>
      </c>
      <c r="IR216" s="108">
        <f t="shared" si="2337"/>
        <v>0</v>
      </c>
      <c r="IS216" s="109">
        <f t="shared" si="2338"/>
        <v>0</v>
      </c>
      <c r="IT216" s="110">
        <f t="shared" si="2339"/>
        <v>0</v>
      </c>
      <c r="IV216" s="358"/>
      <c r="IW216" s="358"/>
      <c r="IX216" s="359"/>
      <c r="IY216" s="339"/>
      <c r="IZ216" s="360"/>
      <c r="JA216" s="361"/>
      <c r="JB216" s="362"/>
      <c r="JC216" s="338"/>
      <c r="JD216" s="338"/>
      <c r="JE216" s="335">
        <f t="shared" si="2340"/>
        <v>0</v>
      </c>
      <c r="JF216" s="108">
        <f t="shared" si="2341"/>
        <v>0</v>
      </c>
      <c r="JG216" s="108">
        <f t="shared" si="2342"/>
        <v>0</v>
      </c>
      <c r="JH216" s="108">
        <f t="shared" si="2343"/>
        <v>0</v>
      </c>
      <c r="JI216" s="108">
        <f t="shared" si="2344"/>
        <v>0</v>
      </c>
      <c r="JJ216" s="108">
        <f t="shared" si="2344"/>
        <v>0</v>
      </c>
      <c r="JK216" s="108">
        <f t="shared" si="2345"/>
        <v>0</v>
      </c>
      <c r="JL216" s="109">
        <f t="shared" si="2346"/>
        <v>0</v>
      </c>
      <c r="JM216" s="110">
        <f t="shared" si="2347"/>
        <v>0</v>
      </c>
    </row>
    <row r="217" spans="2:273" ht="16.5" hidden="1" x14ac:dyDescent="0.25">
      <c r="B217" s="340"/>
      <c r="C217" s="340"/>
      <c r="D217" s="348"/>
      <c r="E217" s="349"/>
      <c r="F217" s="441"/>
      <c r="G217" s="351"/>
      <c r="H217" s="351"/>
      <c r="I217" s="351"/>
      <c r="J217" s="352"/>
      <c r="K217" s="342"/>
      <c r="N217" s="340"/>
      <c r="O217" s="340"/>
      <c r="P217" s="348"/>
      <c r="Q217" s="349"/>
      <c r="R217" s="441"/>
      <c r="S217" s="351"/>
      <c r="T217" s="351"/>
      <c r="U217" s="351"/>
      <c r="V217" s="352"/>
      <c r="W217" s="342"/>
      <c r="X217" s="691"/>
      <c r="Y217" s="691"/>
      <c r="Z217" s="691"/>
      <c r="AA217" s="691"/>
      <c r="AB217" s="691"/>
      <c r="AC217" s="691"/>
      <c r="AD217" s="691"/>
      <c r="AE217" s="691"/>
      <c r="AF217" s="691"/>
      <c r="AG217" s="691"/>
      <c r="AH217" s="691"/>
      <c r="AI217" s="692"/>
      <c r="AL217" s="340"/>
      <c r="AM217" s="340"/>
      <c r="AN217" s="348"/>
      <c r="AO217" s="349"/>
      <c r="AP217" s="441"/>
      <c r="AQ217" s="351"/>
      <c r="AR217" s="351"/>
      <c r="AS217" s="351"/>
      <c r="AT217" s="352"/>
      <c r="AU217" s="342"/>
      <c r="AV217" s="691"/>
      <c r="AW217" s="691"/>
      <c r="AX217" s="691"/>
      <c r="AY217" s="691"/>
      <c r="AZ217" s="691"/>
      <c r="BA217" s="691"/>
      <c r="BB217" s="691"/>
      <c r="BC217" s="691"/>
      <c r="BD217" s="691"/>
      <c r="BE217" s="691"/>
      <c r="BF217" s="691"/>
      <c r="BG217" s="692"/>
      <c r="BJ217" s="340"/>
      <c r="BK217" s="340"/>
      <c r="BL217" s="348"/>
      <c r="BM217" s="349"/>
      <c r="BN217" s="441"/>
      <c r="BO217" s="370"/>
      <c r="BP217" s="370"/>
      <c r="BQ217" s="370"/>
      <c r="BR217" s="371"/>
      <c r="BS217" s="342"/>
      <c r="BT217" s="691"/>
      <c r="BU217" s="691"/>
      <c r="BV217" s="691"/>
      <c r="BW217" s="691"/>
      <c r="BX217" s="691"/>
      <c r="BY217" s="691"/>
      <c r="BZ217" s="691"/>
      <c r="CA217" s="691"/>
      <c r="CB217" s="691"/>
      <c r="CC217" s="691"/>
      <c r="CD217" s="691"/>
      <c r="CE217" s="692"/>
      <c r="CH217" s="340"/>
      <c r="CI217" s="340"/>
      <c r="CJ217" s="348"/>
      <c r="CK217" s="349"/>
      <c r="CL217" s="350"/>
      <c r="CM217" s="351"/>
      <c r="CN217" s="352"/>
      <c r="CO217" s="342"/>
      <c r="CP217" s="691"/>
      <c r="CQ217" s="691"/>
      <c r="CR217" s="691"/>
      <c r="CS217" s="691"/>
      <c r="CT217" s="691"/>
      <c r="CU217" s="691"/>
      <c r="CV217" s="691"/>
      <c r="CW217" s="691"/>
      <c r="CX217" s="692"/>
      <c r="DA217" s="340"/>
      <c r="DB217" s="340"/>
      <c r="DC217" s="348"/>
      <c r="DD217" s="349"/>
      <c r="DE217" s="350"/>
      <c r="DF217" s="351"/>
      <c r="DG217" s="352"/>
      <c r="DH217" s="342"/>
      <c r="DI217" s="691"/>
      <c r="DJ217" s="691"/>
      <c r="DK217" s="691"/>
      <c r="DL217" s="691"/>
      <c r="DM217" s="691"/>
      <c r="DN217" s="691"/>
      <c r="DO217" s="691"/>
      <c r="DP217" s="691"/>
      <c r="DQ217" s="692"/>
      <c r="DT217" s="340"/>
      <c r="DU217" s="340"/>
      <c r="DV217" s="348"/>
      <c r="DW217" s="349"/>
      <c r="DX217" s="350"/>
      <c r="DY217" s="351"/>
      <c r="DZ217" s="352"/>
      <c r="EA217" s="342"/>
      <c r="EB217" s="691"/>
      <c r="EC217" s="691"/>
      <c r="ED217" s="691"/>
      <c r="EE217" s="691"/>
      <c r="EF217" s="691"/>
      <c r="EG217" s="691"/>
      <c r="EH217" s="691"/>
      <c r="EI217" s="691"/>
      <c r="EJ217" s="692"/>
      <c r="EM217" s="340"/>
      <c r="EN217" s="340"/>
      <c r="EO217" s="348"/>
      <c r="EP217" s="349"/>
      <c r="EQ217" s="350"/>
      <c r="ER217" s="351"/>
      <c r="ES217" s="352"/>
      <c r="ET217" s="342"/>
      <c r="EU217" s="691"/>
      <c r="EV217" s="691"/>
      <c r="EW217" s="691"/>
      <c r="EX217" s="691"/>
      <c r="EY217" s="691"/>
      <c r="EZ217" s="691"/>
      <c r="FA217" s="691"/>
      <c r="FB217" s="691"/>
      <c r="FC217" s="692"/>
      <c r="FF217" s="340"/>
      <c r="FG217" s="340"/>
      <c r="FH217" s="348"/>
      <c r="FI217" s="349"/>
      <c r="FJ217" s="350"/>
      <c r="FK217" s="351"/>
      <c r="FL217" s="352"/>
      <c r="FM217" s="342"/>
      <c r="FN217" s="691"/>
      <c r="FO217" s="691"/>
      <c r="FP217" s="691"/>
      <c r="FQ217" s="691"/>
      <c r="FR217" s="691"/>
      <c r="FS217" s="691"/>
      <c r="FT217" s="691"/>
      <c r="FU217" s="691"/>
      <c r="FV217" s="692"/>
      <c r="FY217" s="340"/>
      <c r="FZ217" s="340"/>
      <c r="GA217" s="348"/>
      <c r="GB217" s="349"/>
      <c r="GC217" s="350"/>
      <c r="GD217" s="351"/>
      <c r="GE217" s="352"/>
      <c r="GF217" s="342"/>
      <c r="GG217" s="691"/>
      <c r="GH217" s="691"/>
      <c r="GI217" s="691"/>
      <c r="GJ217" s="691"/>
      <c r="GK217" s="691"/>
      <c r="GL217" s="691"/>
      <c r="GM217" s="691"/>
      <c r="GN217" s="691"/>
      <c r="GO217" s="692"/>
      <c r="GR217" s="340"/>
      <c r="GS217" s="340"/>
      <c r="GT217" s="348"/>
      <c r="GU217" s="349"/>
      <c r="GV217" s="350"/>
      <c r="GW217" s="351"/>
      <c r="GX217" s="352"/>
      <c r="GY217" s="342"/>
      <c r="GZ217" s="691"/>
      <c r="HA217" s="691"/>
      <c r="HB217" s="691"/>
      <c r="HC217" s="691"/>
      <c r="HD217" s="691"/>
      <c r="HE217" s="691"/>
      <c r="HF217" s="691"/>
      <c r="HG217" s="691"/>
      <c r="HH217" s="692"/>
      <c r="HK217" s="340"/>
      <c r="HL217" s="340"/>
      <c r="HM217" s="348"/>
      <c r="HN217" s="349"/>
      <c r="HO217" s="350"/>
      <c r="HP217" s="351"/>
      <c r="HQ217" s="352"/>
      <c r="HR217" s="342"/>
      <c r="HS217" s="691"/>
      <c r="HT217" s="691"/>
      <c r="HU217" s="691"/>
      <c r="HV217" s="691"/>
      <c r="HW217" s="691"/>
      <c r="HX217" s="691"/>
      <c r="HY217" s="691"/>
      <c r="HZ217" s="691"/>
      <c r="IA217" s="692"/>
      <c r="ID217" s="340"/>
      <c r="IE217" s="340"/>
      <c r="IF217" s="348"/>
      <c r="IG217" s="349"/>
      <c r="IH217" s="350"/>
      <c r="II217" s="351"/>
      <c r="IJ217" s="352"/>
      <c r="IK217" s="342"/>
      <c r="IL217" s="691"/>
      <c r="IM217" s="691"/>
      <c r="IN217" s="691"/>
      <c r="IO217" s="691"/>
      <c r="IP217" s="691"/>
      <c r="IQ217" s="691"/>
      <c r="IR217" s="691"/>
      <c r="IS217" s="691"/>
      <c r="IT217" s="692"/>
      <c r="IV217" s="340"/>
      <c r="IW217" s="340"/>
      <c r="IX217" s="348"/>
      <c r="IY217" s="349"/>
      <c r="IZ217" s="350"/>
      <c r="JA217" s="351"/>
      <c r="JB217" s="352"/>
      <c r="JC217" s="342"/>
      <c r="JD217" s="342"/>
      <c r="JE217" s="691"/>
      <c r="JF217" s="691"/>
      <c r="JG217" s="691"/>
      <c r="JH217" s="691"/>
      <c r="JI217" s="691"/>
      <c r="JJ217" s="691"/>
      <c r="JK217" s="691"/>
      <c r="JL217" s="691"/>
      <c r="JM217" s="692"/>
    </row>
    <row r="218" spans="2:273" hidden="1" x14ac:dyDescent="0.25">
      <c r="B218" s="358"/>
      <c r="C218" s="358"/>
      <c r="D218" s="359"/>
      <c r="E218" s="339"/>
      <c r="F218" s="439"/>
      <c r="G218" s="361"/>
      <c r="H218" s="361"/>
      <c r="I218" s="361"/>
      <c r="J218" s="362"/>
      <c r="K218" s="338"/>
      <c r="N218" s="358"/>
      <c r="O218" s="358"/>
      <c r="P218" s="359"/>
      <c r="Q218" s="339"/>
      <c r="R218" s="439"/>
      <c r="S218" s="361"/>
      <c r="T218" s="361"/>
      <c r="U218" s="361"/>
      <c r="V218" s="362"/>
      <c r="W218" s="338"/>
      <c r="X218" s="691"/>
      <c r="Y218" s="691"/>
      <c r="Z218" s="691"/>
      <c r="AA218" s="691"/>
      <c r="AB218" s="691"/>
      <c r="AC218" s="691"/>
      <c r="AD218" s="691"/>
      <c r="AE218" s="691"/>
      <c r="AF218" s="691"/>
      <c r="AG218" s="691"/>
      <c r="AH218" s="691"/>
      <c r="AI218" s="692"/>
      <c r="AL218" s="358"/>
      <c r="AM218" s="358"/>
      <c r="AN218" s="359"/>
      <c r="AO218" s="339"/>
      <c r="AP218" s="439"/>
      <c r="AQ218" s="361"/>
      <c r="AR218" s="361"/>
      <c r="AS218" s="361"/>
      <c r="AT218" s="362"/>
      <c r="AU218" s="338"/>
      <c r="AV218" s="691"/>
      <c r="AW218" s="691"/>
      <c r="AX218" s="691"/>
      <c r="AY218" s="691"/>
      <c r="AZ218" s="691"/>
      <c r="BA218" s="691"/>
      <c r="BB218" s="691"/>
      <c r="BC218" s="691"/>
      <c r="BD218" s="691"/>
      <c r="BE218" s="691"/>
      <c r="BF218" s="691"/>
      <c r="BG218" s="692"/>
      <c r="BJ218" s="358"/>
      <c r="BK218" s="358"/>
      <c r="BL218" s="359"/>
      <c r="BM218" s="339"/>
      <c r="BN218" s="439"/>
      <c r="BO218" s="368"/>
      <c r="BP218" s="368"/>
      <c r="BQ218" s="368"/>
      <c r="BR218" s="369"/>
      <c r="BS218" s="338"/>
      <c r="BT218" s="691"/>
      <c r="BU218" s="691"/>
      <c r="BV218" s="691"/>
      <c r="BW218" s="691"/>
      <c r="BX218" s="691"/>
      <c r="BY218" s="691"/>
      <c r="BZ218" s="691"/>
      <c r="CA218" s="691"/>
      <c r="CB218" s="691"/>
      <c r="CC218" s="691"/>
      <c r="CD218" s="691"/>
      <c r="CE218" s="692"/>
      <c r="CH218" s="358"/>
      <c r="CI218" s="358"/>
      <c r="CJ218" s="359"/>
      <c r="CK218" s="339"/>
      <c r="CL218" s="360"/>
      <c r="CM218" s="361"/>
      <c r="CN218" s="362"/>
      <c r="CO218" s="338"/>
      <c r="CP218" s="691"/>
      <c r="CQ218" s="691"/>
      <c r="CR218" s="691"/>
      <c r="CS218" s="691"/>
      <c r="CT218" s="691"/>
      <c r="CU218" s="691"/>
      <c r="CV218" s="691"/>
      <c r="CW218" s="691"/>
      <c r="CX218" s="692"/>
      <c r="DA218" s="358"/>
      <c r="DB218" s="358"/>
      <c r="DC218" s="359"/>
      <c r="DD218" s="339"/>
      <c r="DE218" s="360"/>
      <c r="DF218" s="361"/>
      <c r="DG218" s="362"/>
      <c r="DH218" s="338"/>
      <c r="DI218" s="691"/>
      <c r="DJ218" s="691"/>
      <c r="DK218" s="691"/>
      <c r="DL218" s="691"/>
      <c r="DM218" s="691"/>
      <c r="DN218" s="691"/>
      <c r="DO218" s="691"/>
      <c r="DP218" s="691"/>
      <c r="DQ218" s="692"/>
      <c r="DT218" s="358"/>
      <c r="DU218" s="358"/>
      <c r="DV218" s="359"/>
      <c r="DW218" s="339"/>
      <c r="DX218" s="360"/>
      <c r="DY218" s="361"/>
      <c r="DZ218" s="362"/>
      <c r="EA218" s="338"/>
      <c r="EB218" s="691"/>
      <c r="EC218" s="691"/>
      <c r="ED218" s="691"/>
      <c r="EE218" s="691"/>
      <c r="EF218" s="691"/>
      <c r="EG218" s="691"/>
      <c r="EH218" s="691"/>
      <c r="EI218" s="691"/>
      <c r="EJ218" s="692"/>
      <c r="EM218" s="358"/>
      <c r="EN218" s="358"/>
      <c r="EO218" s="359"/>
      <c r="EP218" s="339"/>
      <c r="EQ218" s="360"/>
      <c r="ER218" s="361"/>
      <c r="ES218" s="362"/>
      <c r="ET218" s="338"/>
      <c r="EU218" s="691"/>
      <c r="EV218" s="691"/>
      <c r="EW218" s="691"/>
      <c r="EX218" s="691"/>
      <c r="EY218" s="691"/>
      <c r="EZ218" s="691"/>
      <c r="FA218" s="691"/>
      <c r="FB218" s="691"/>
      <c r="FC218" s="692"/>
      <c r="FF218" s="358"/>
      <c r="FG218" s="358"/>
      <c r="FH218" s="359"/>
      <c r="FI218" s="339"/>
      <c r="FJ218" s="360"/>
      <c r="FK218" s="361"/>
      <c r="FL218" s="362"/>
      <c r="FM218" s="338"/>
      <c r="FN218" s="691"/>
      <c r="FO218" s="691"/>
      <c r="FP218" s="691"/>
      <c r="FQ218" s="691"/>
      <c r="FR218" s="691"/>
      <c r="FS218" s="691"/>
      <c r="FT218" s="691"/>
      <c r="FU218" s="691"/>
      <c r="FV218" s="692"/>
      <c r="FY218" s="358"/>
      <c r="FZ218" s="358"/>
      <c r="GA218" s="359"/>
      <c r="GB218" s="339"/>
      <c r="GC218" s="360"/>
      <c r="GD218" s="361"/>
      <c r="GE218" s="362"/>
      <c r="GF218" s="338"/>
      <c r="GG218" s="691"/>
      <c r="GH218" s="691"/>
      <c r="GI218" s="691"/>
      <c r="GJ218" s="691"/>
      <c r="GK218" s="691"/>
      <c r="GL218" s="691"/>
      <c r="GM218" s="691"/>
      <c r="GN218" s="691"/>
      <c r="GO218" s="692"/>
      <c r="GR218" s="358"/>
      <c r="GS218" s="358"/>
      <c r="GT218" s="359"/>
      <c r="GU218" s="339"/>
      <c r="GV218" s="360"/>
      <c r="GW218" s="361"/>
      <c r="GX218" s="362"/>
      <c r="GY218" s="338"/>
      <c r="GZ218" s="691"/>
      <c r="HA218" s="691"/>
      <c r="HB218" s="691"/>
      <c r="HC218" s="691"/>
      <c r="HD218" s="691"/>
      <c r="HE218" s="691"/>
      <c r="HF218" s="691"/>
      <c r="HG218" s="691"/>
      <c r="HH218" s="692"/>
      <c r="HK218" s="358"/>
      <c r="HL218" s="358"/>
      <c r="HM218" s="359"/>
      <c r="HN218" s="339"/>
      <c r="HO218" s="360"/>
      <c r="HP218" s="361"/>
      <c r="HQ218" s="362"/>
      <c r="HR218" s="338"/>
      <c r="HS218" s="691"/>
      <c r="HT218" s="691"/>
      <c r="HU218" s="691"/>
      <c r="HV218" s="691"/>
      <c r="HW218" s="691"/>
      <c r="HX218" s="691"/>
      <c r="HY218" s="691"/>
      <c r="HZ218" s="691"/>
      <c r="IA218" s="692"/>
      <c r="ID218" s="358"/>
      <c r="IE218" s="358"/>
      <c r="IF218" s="359"/>
      <c r="IG218" s="339"/>
      <c r="IH218" s="360"/>
      <c r="II218" s="361"/>
      <c r="IJ218" s="362"/>
      <c r="IK218" s="338"/>
      <c r="IL218" s="691"/>
      <c r="IM218" s="691"/>
      <c r="IN218" s="691"/>
      <c r="IO218" s="691"/>
      <c r="IP218" s="691"/>
      <c r="IQ218" s="691"/>
      <c r="IR218" s="691"/>
      <c r="IS218" s="691"/>
      <c r="IT218" s="692"/>
      <c r="IV218" s="358"/>
      <c r="IW218" s="358"/>
      <c r="IX218" s="359"/>
      <c r="IY218" s="339"/>
      <c r="IZ218" s="360"/>
      <c r="JA218" s="361"/>
      <c r="JB218" s="362"/>
      <c r="JC218" s="338"/>
      <c r="JD218" s="338"/>
      <c r="JE218" s="691"/>
      <c r="JF218" s="691"/>
      <c r="JG218" s="691"/>
      <c r="JH218" s="691"/>
      <c r="JI218" s="691"/>
      <c r="JJ218" s="691"/>
      <c r="JK218" s="691"/>
      <c r="JL218" s="691"/>
      <c r="JM218" s="692"/>
    </row>
    <row r="219" spans="2:273" hidden="1" x14ac:dyDescent="0.25">
      <c r="B219" s="358"/>
      <c r="C219" s="358"/>
      <c r="D219" s="359"/>
      <c r="E219" s="339"/>
      <c r="F219" s="439"/>
      <c r="G219" s="361"/>
      <c r="H219" s="361"/>
      <c r="I219" s="361"/>
      <c r="J219" s="362"/>
      <c r="K219" s="338"/>
      <c r="N219" s="358"/>
      <c r="O219" s="358"/>
      <c r="P219" s="359"/>
      <c r="Q219" s="339"/>
      <c r="R219" s="439"/>
      <c r="S219" s="361"/>
      <c r="T219" s="361"/>
      <c r="U219" s="361"/>
      <c r="V219" s="362"/>
      <c r="W219" s="338"/>
      <c r="X219" s="335">
        <f t="shared" ref="X219:X222" si="2348">IFERROR(IF(EXACT(VLOOKUP(O219,OFERTA_0,1,FALSE),O219),1,0),0)</f>
        <v>0</v>
      </c>
      <c r="Y219" s="335"/>
      <c r="Z219" s="335"/>
      <c r="AA219" s="108">
        <f>IFERROR(IF(EXACT(VLOOKUP(O219,OFERTA_0,2,FALSE),P219),1,0),0)</f>
        <v>0</v>
      </c>
      <c r="AB219" s="108"/>
      <c r="AC219" s="108">
        <f>IFERROR(IF(EXACT(VLOOKUP(O219,OFERTA_0,3,FALSE),Q219),1,0),0)</f>
        <v>0</v>
      </c>
      <c r="AD219" s="108">
        <f>IFERROR(IF(EXACT(VLOOKUP(O219,OFERTA_0,4,FALSE),R219),1,0),0)</f>
        <v>0</v>
      </c>
      <c r="AE219" s="108">
        <f>IFERROR(IF(S219&lt;=0,0,1),0)</f>
        <v>0</v>
      </c>
      <c r="AF219" s="108">
        <f t="shared" ref="AF219:AF222" si="2349">IFERROR(IF(V219&lt;=0,0,1),0)</f>
        <v>0</v>
      </c>
      <c r="AG219" s="108">
        <f t="shared" ref="AG219:AG222" si="2350">PRODUCT(X219:AF219)</f>
        <v>0</v>
      </c>
      <c r="AH219" s="109">
        <f t="shared" ref="AH219:AH222" si="2351">ROUND(V219,0)</f>
        <v>0</v>
      </c>
      <c r="AI219" s="110">
        <f t="shared" ref="AI219:AI222" si="2352">V219-AH219</f>
        <v>0</v>
      </c>
      <c r="AL219" s="358"/>
      <c r="AM219" s="358"/>
      <c r="AN219" s="359"/>
      <c r="AO219" s="339"/>
      <c r="AP219" s="439"/>
      <c r="AQ219" s="361"/>
      <c r="AR219" s="361"/>
      <c r="AS219" s="361"/>
      <c r="AT219" s="362"/>
      <c r="AU219" s="338"/>
      <c r="AV219" s="335">
        <f t="shared" ref="AV219:AV222" si="2353">IFERROR(IF(EXACT(VLOOKUP(AM219,OFERTA_0,1,FALSE),AM219),1,0),0)</f>
        <v>0</v>
      </c>
      <c r="AW219" s="335"/>
      <c r="AX219" s="335"/>
      <c r="AY219" s="335"/>
      <c r="AZ219" s="108">
        <f>IFERROR(IF(EXACT(VLOOKUP(AM219,OFERTA_0,2,FALSE),AN219),1,0),0)</f>
        <v>0</v>
      </c>
      <c r="BA219" s="108">
        <f>IFERROR(IF(EXACT(VLOOKUP(AM219,OFERTA_0,3,FALSE),AO219),1,0),0)</f>
        <v>0</v>
      </c>
      <c r="BB219" s="108">
        <f>IFERROR(IF(EXACT(VLOOKUP(AM219,OFERTA_0,4,FALSE),AP219),1,0),0)</f>
        <v>0</v>
      </c>
      <c r="BC219" s="108">
        <f>IFERROR(IF(AQ219&lt;=0,0,1),0)</f>
        <v>0</v>
      </c>
      <c r="BD219" s="108">
        <f t="shared" ref="BD219:BD222" si="2354">IFERROR(IF(AT219&lt;=0,0,1),0)</f>
        <v>0</v>
      </c>
      <c r="BE219" s="108">
        <f t="shared" ref="BE219:BE222" si="2355">PRODUCT(AV219:BD219)</f>
        <v>0</v>
      </c>
      <c r="BF219" s="109">
        <f t="shared" ref="BF219:BF222" si="2356">ROUND(AT219,0)</f>
        <v>0</v>
      </c>
      <c r="BG219" s="110">
        <f t="shared" ref="BG219:BG222" si="2357">AT219-BF219</f>
        <v>0</v>
      </c>
      <c r="BJ219" s="358"/>
      <c r="BK219" s="358"/>
      <c r="BL219" s="359"/>
      <c r="BM219" s="339"/>
      <c r="BN219" s="439"/>
      <c r="BO219" s="368"/>
      <c r="BP219" s="368"/>
      <c r="BQ219" s="368"/>
      <c r="BR219" s="369"/>
      <c r="BS219" s="338"/>
      <c r="BT219" s="335">
        <f t="shared" ref="BT219:BT222" si="2358">IFERROR(IF(EXACT(VLOOKUP(BK219,OFERTA_0,1,FALSE),BK219),1,0),0)</f>
        <v>0</v>
      </c>
      <c r="BU219" s="335"/>
      <c r="BV219" s="335"/>
      <c r="BW219" s="335"/>
      <c r="BX219" s="108">
        <f>IFERROR(IF(EXACT(VLOOKUP(BK219,OFERTA_0,2,FALSE),BL219),1,0),0)</f>
        <v>0</v>
      </c>
      <c r="BY219" s="108">
        <f>IFERROR(IF(EXACT(VLOOKUP(BK219,OFERTA_0,3,FALSE),BM219),1,0),0)</f>
        <v>0</v>
      </c>
      <c r="BZ219" s="108">
        <f>IFERROR(IF(EXACT(VLOOKUP(BK219,OFERTA_0,4,FALSE),BN219),1,0),0)</f>
        <v>0</v>
      </c>
      <c r="CA219" s="108">
        <f>IFERROR(IF(BO219&lt;=0,0,1),0)</f>
        <v>0</v>
      </c>
      <c r="CB219" s="108">
        <f t="shared" ref="CB219:CB222" si="2359">IFERROR(IF(BR219&lt;=0,0,1),0)</f>
        <v>0</v>
      </c>
      <c r="CC219" s="108">
        <f t="shared" ref="CC219:CC222" si="2360">PRODUCT(BT219:CB219)</f>
        <v>0</v>
      </c>
      <c r="CD219" s="109">
        <f t="shared" ref="CD219:CD222" si="2361">ROUND(BR219,0)</f>
        <v>0</v>
      </c>
      <c r="CE219" s="110">
        <f t="shared" ref="CE219:CE222" si="2362">BR219-CD219</f>
        <v>0</v>
      </c>
      <c r="CH219" s="358"/>
      <c r="CI219" s="358"/>
      <c r="CJ219" s="359"/>
      <c r="CK219" s="339"/>
      <c r="CL219" s="360"/>
      <c r="CM219" s="361"/>
      <c r="CN219" s="362"/>
      <c r="CO219" s="338"/>
      <c r="CP219" s="335">
        <f t="shared" ref="CP219:CP222" si="2363">IFERROR(IF(EXACT(VLOOKUP(CI219,OFERTA_0,1,FALSE),CI219),1,0),0)</f>
        <v>0</v>
      </c>
      <c r="CQ219" s="108">
        <f>IFERROR(IF(EXACT(VLOOKUP(CI219,OFERTA_0,2,FALSE),CJ219),1,0),0)</f>
        <v>0</v>
      </c>
      <c r="CR219" s="108">
        <f>IFERROR(IF(EXACT(VLOOKUP(CI219,OFERTA_0,3,FALSE),CK219),1,0),0)</f>
        <v>0</v>
      </c>
      <c r="CS219" s="108">
        <f>IFERROR(IF(EXACT(VLOOKUP(CI219,OFERTA_0,4,FALSE),CL219),1,0),0)</f>
        <v>0</v>
      </c>
      <c r="CT219" s="108">
        <f t="shared" ref="CT219:CU222" si="2364">IFERROR(IF(CM219&lt;=0,0,1),0)</f>
        <v>0</v>
      </c>
      <c r="CU219" s="108">
        <f t="shared" si="2364"/>
        <v>0</v>
      </c>
      <c r="CV219" s="108">
        <f t="shared" ref="CV219:CV222" si="2365">PRODUCT(CP219:CU219)</f>
        <v>0</v>
      </c>
      <c r="CW219" s="109">
        <f t="shared" ref="CW219:CW222" si="2366">ROUND(CN219,0)</f>
        <v>0</v>
      </c>
      <c r="CX219" s="110">
        <f t="shared" ref="CX219:CX222" si="2367">CN219-CW219</f>
        <v>0</v>
      </c>
      <c r="DA219" s="358"/>
      <c r="DB219" s="358"/>
      <c r="DC219" s="359"/>
      <c r="DD219" s="339"/>
      <c r="DE219" s="360"/>
      <c r="DF219" s="361"/>
      <c r="DG219" s="362"/>
      <c r="DH219" s="338"/>
      <c r="DI219" s="335">
        <f t="shared" ref="DI219:DI222" si="2368">IFERROR(IF(EXACT(VLOOKUP(DB219,OFERTA_0,1,FALSE),DB219),1,0),0)</f>
        <v>0</v>
      </c>
      <c r="DJ219" s="108">
        <f>IFERROR(IF(EXACT(VLOOKUP(DB219,OFERTA_0,2,FALSE),DC219),1,0),0)</f>
        <v>0</v>
      </c>
      <c r="DK219" s="108">
        <f>IFERROR(IF(EXACT(VLOOKUP(DB219,OFERTA_0,3,FALSE),DD219),1,0),0)</f>
        <v>0</v>
      </c>
      <c r="DL219" s="108">
        <f>IFERROR(IF(EXACT(VLOOKUP(DB219,OFERTA_0,4,FALSE),DE219),1,0),0)</f>
        <v>0</v>
      </c>
      <c r="DM219" s="108">
        <f t="shared" ref="DM219:DN222" si="2369">IFERROR(IF(DF219&lt;=0,0,1),0)</f>
        <v>0</v>
      </c>
      <c r="DN219" s="108">
        <f t="shared" si="2369"/>
        <v>0</v>
      </c>
      <c r="DO219" s="108">
        <f t="shared" ref="DO219:DO222" si="2370">PRODUCT(DI219:DN219)</f>
        <v>0</v>
      </c>
      <c r="DP219" s="109">
        <f t="shared" ref="DP219:DP222" si="2371">ROUND(DG219,0)</f>
        <v>0</v>
      </c>
      <c r="DQ219" s="110">
        <f t="shared" ref="DQ219:DQ222" si="2372">DG219-DP219</f>
        <v>0</v>
      </c>
      <c r="DT219" s="358"/>
      <c r="DU219" s="358"/>
      <c r="DV219" s="359"/>
      <c r="DW219" s="339"/>
      <c r="DX219" s="360"/>
      <c r="DY219" s="361"/>
      <c r="DZ219" s="362"/>
      <c r="EA219" s="338"/>
      <c r="EB219" s="335">
        <f t="shared" ref="EB219:EB222" si="2373">IFERROR(IF(EXACT(VLOOKUP(DU219,OFERTA_0,1,FALSE),DU219),1,0),0)</f>
        <v>0</v>
      </c>
      <c r="EC219" s="108">
        <f>IFERROR(IF(EXACT(VLOOKUP(DU219,OFERTA_0,2,FALSE),DV219),1,0),0)</f>
        <v>0</v>
      </c>
      <c r="ED219" s="108">
        <f>IFERROR(IF(EXACT(VLOOKUP(DU219,OFERTA_0,3,FALSE),DW219),1,0),0)</f>
        <v>0</v>
      </c>
      <c r="EE219" s="108">
        <f>IFERROR(IF(EXACT(VLOOKUP(DU219,OFERTA_0,4,FALSE),DX219),1,0),0)</f>
        <v>0</v>
      </c>
      <c r="EF219" s="108">
        <f t="shared" ref="EF219:EG222" si="2374">IFERROR(IF(DY219&lt;=0,0,1),0)</f>
        <v>0</v>
      </c>
      <c r="EG219" s="108">
        <f t="shared" si="2374"/>
        <v>0</v>
      </c>
      <c r="EH219" s="108">
        <f t="shared" ref="EH219:EH222" si="2375">PRODUCT(EB219:EG219)</f>
        <v>0</v>
      </c>
      <c r="EI219" s="109">
        <f t="shared" ref="EI219:EI222" si="2376">ROUND(DZ219,0)</f>
        <v>0</v>
      </c>
      <c r="EJ219" s="110">
        <f t="shared" ref="EJ219:EJ222" si="2377">DZ219-EI219</f>
        <v>0</v>
      </c>
      <c r="EM219" s="358"/>
      <c r="EN219" s="358"/>
      <c r="EO219" s="359"/>
      <c r="EP219" s="339"/>
      <c r="EQ219" s="360"/>
      <c r="ER219" s="361"/>
      <c r="ES219" s="362"/>
      <c r="ET219" s="338"/>
      <c r="EU219" s="335">
        <f t="shared" ref="EU219:EU222" si="2378">IFERROR(IF(EXACT(VLOOKUP(EN219,OFERTA_0,1,FALSE),EN219),1,0),0)</f>
        <v>0</v>
      </c>
      <c r="EV219" s="108">
        <f>IFERROR(IF(EXACT(VLOOKUP(EN219,OFERTA_0,2,FALSE),EO219),1,0),0)</f>
        <v>0</v>
      </c>
      <c r="EW219" s="108">
        <f>IFERROR(IF(EXACT(VLOOKUP(EN219,OFERTA_0,3,FALSE),EP219),1,0),0)</f>
        <v>0</v>
      </c>
      <c r="EX219" s="108">
        <f>IFERROR(IF(EXACT(VLOOKUP(EN219,OFERTA_0,4,FALSE),EQ219),1,0),0)</f>
        <v>0</v>
      </c>
      <c r="EY219" s="108">
        <f t="shared" ref="EY219:EZ222" si="2379">IFERROR(IF(ER219&lt;=0,0,1),0)</f>
        <v>0</v>
      </c>
      <c r="EZ219" s="108">
        <f t="shared" si="2379"/>
        <v>0</v>
      </c>
      <c r="FA219" s="108">
        <f t="shared" ref="FA219:FA222" si="2380">PRODUCT(EU219:EZ219)</f>
        <v>0</v>
      </c>
      <c r="FB219" s="109">
        <f t="shared" ref="FB219:FB222" si="2381">ROUND(ES219,0)</f>
        <v>0</v>
      </c>
      <c r="FC219" s="110">
        <f t="shared" ref="FC219:FC222" si="2382">ES219-FB219</f>
        <v>0</v>
      </c>
      <c r="FF219" s="358"/>
      <c r="FG219" s="358"/>
      <c r="FH219" s="359"/>
      <c r="FI219" s="339"/>
      <c r="FJ219" s="360"/>
      <c r="FK219" s="361"/>
      <c r="FL219" s="362"/>
      <c r="FM219" s="338"/>
      <c r="FN219" s="335">
        <f t="shared" ref="FN219:FN222" si="2383">IFERROR(IF(EXACT(VLOOKUP(FG219,OFERTA_0,1,FALSE),FG219),1,0),0)</f>
        <v>0</v>
      </c>
      <c r="FO219" s="108">
        <f>IFERROR(IF(EXACT(VLOOKUP(FG219,OFERTA_0,2,FALSE),FH219),1,0),0)</f>
        <v>0</v>
      </c>
      <c r="FP219" s="108">
        <f>IFERROR(IF(EXACT(VLOOKUP(FG219,OFERTA_0,3,FALSE),FI219),1,0),0)</f>
        <v>0</v>
      </c>
      <c r="FQ219" s="108">
        <f>IFERROR(IF(EXACT(VLOOKUP(FG219,OFERTA_0,4,FALSE),FJ219),1,0),0)</f>
        <v>0</v>
      </c>
      <c r="FR219" s="108">
        <f t="shared" ref="FR219:FS222" si="2384">IFERROR(IF(FK219&lt;=0,0,1),0)</f>
        <v>0</v>
      </c>
      <c r="FS219" s="108">
        <f t="shared" si="2384"/>
        <v>0</v>
      </c>
      <c r="FT219" s="108">
        <f t="shared" ref="FT219:FT222" si="2385">PRODUCT(FN219:FS219)</f>
        <v>0</v>
      </c>
      <c r="FU219" s="109">
        <f t="shared" ref="FU219:FU222" si="2386">ROUND(FL219,0)</f>
        <v>0</v>
      </c>
      <c r="FV219" s="110">
        <f t="shared" ref="FV219:FV222" si="2387">FL219-FU219</f>
        <v>0</v>
      </c>
      <c r="FY219" s="358"/>
      <c r="FZ219" s="358"/>
      <c r="GA219" s="359"/>
      <c r="GB219" s="339"/>
      <c r="GC219" s="360"/>
      <c r="GD219" s="361"/>
      <c r="GE219" s="362"/>
      <c r="GF219" s="338"/>
      <c r="GG219" s="335">
        <f t="shared" ref="GG219:GG222" si="2388">IFERROR(IF(EXACT(VLOOKUP(FZ219,OFERTA_0,1,FALSE),FZ219),1,0),0)</f>
        <v>0</v>
      </c>
      <c r="GH219" s="108">
        <f>IFERROR(IF(EXACT(VLOOKUP(FZ219,OFERTA_0,2,FALSE),GA219),1,0),0)</f>
        <v>0</v>
      </c>
      <c r="GI219" s="108">
        <f>IFERROR(IF(EXACT(VLOOKUP(FZ219,OFERTA_0,3,FALSE),GB219),1,0),0)</f>
        <v>0</v>
      </c>
      <c r="GJ219" s="108">
        <f>IFERROR(IF(EXACT(VLOOKUP(FZ219,OFERTA_0,4,FALSE),GC219),1,0),0)</f>
        <v>0</v>
      </c>
      <c r="GK219" s="108">
        <f t="shared" ref="GK219:GL222" si="2389">IFERROR(IF(GD219&lt;=0,0,1),0)</f>
        <v>0</v>
      </c>
      <c r="GL219" s="108">
        <f t="shared" si="2389"/>
        <v>0</v>
      </c>
      <c r="GM219" s="108">
        <f t="shared" ref="GM219:GM222" si="2390">PRODUCT(GG219:GL219)</f>
        <v>0</v>
      </c>
      <c r="GN219" s="109">
        <f t="shared" ref="GN219:GN222" si="2391">ROUND(GE219,0)</f>
        <v>0</v>
      </c>
      <c r="GO219" s="110">
        <f t="shared" ref="GO219:GO222" si="2392">GE219-GN219</f>
        <v>0</v>
      </c>
      <c r="GR219" s="358"/>
      <c r="GS219" s="358"/>
      <c r="GT219" s="359"/>
      <c r="GU219" s="339"/>
      <c r="GV219" s="360"/>
      <c r="GW219" s="361"/>
      <c r="GX219" s="362"/>
      <c r="GY219" s="338"/>
      <c r="GZ219" s="335">
        <f t="shared" ref="GZ219:GZ222" si="2393">IFERROR(IF(EXACT(VLOOKUP(GS219,OFERTA_0,1,FALSE),GS219),1,0),0)</f>
        <v>0</v>
      </c>
      <c r="HA219" s="108">
        <f>IFERROR(IF(EXACT(VLOOKUP(GS219,OFERTA_0,2,FALSE),GT219),1,0),0)</f>
        <v>0</v>
      </c>
      <c r="HB219" s="108">
        <f>IFERROR(IF(EXACT(VLOOKUP(GS219,OFERTA_0,3,FALSE),GU219),1,0),0)</f>
        <v>0</v>
      </c>
      <c r="HC219" s="108">
        <f>IFERROR(IF(EXACT(VLOOKUP(GS219,OFERTA_0,4,FALSE),GV219),1,0),0)</f>
        <v>0</v>
      </c>
      <c r="HD219" s="108">
        <f t="shared" ref="HD219:HE222" si="2394">IFERROR(IF(GW219&lt;=0,0,1),0)</f>
        <v>0</v>
      </c>
      <c r="HE219" s="108">
        <f t="shared" si="2394"/>
        <v>0</v>
      </c>
      <c r="HF219" s="108">
        <f t="shared" ref="HF219:HF222" si="2395">PRODUCT(GZ219:HE219)</f>
        <v>0</v>
      </c>
      <c r="HG219" s="109">
        <f t="shared" ref="HG219:HG222" si="2396">ROUND(GX219,0)</f>
        <v>0</v>
      </c>
      <c r="HH219" s="110">
        <f t="shared" ref="HH219:HH222" si="2397">GX219-HG219</f>
        <v>0</v>
      </c>
      <c r="HK219" s="358"/>
      <c r="HL219" s="358"/>
      <c r="HM219" s="359"/>
      <c r="HN219" s="339"/>
      <c r="HO219" s="360"/>
      <c r="HP219" s="361"/>
      <c r="HQ219" s="362"/>
      <c r="HR219" s="338"/>
      <c r="HS219" s="335">
        <f t="shared" ref="HS219:HS222" si="2398">IFERROR(IF(EXACT(VLOOKUP(HL219,OFERTA_0,1,FALSE),HL219),1,0),0)</f>
        <v>0</v>
      </c>
      <c r="HT219" s="108">
        <f>IFERROR(IF(EXACT(VLOOKUP(HL219,OFERTA_0,2,FALSE),HM219),1,0),0)</f>
        <v>0</v>
      </c>
      <c r="HU219" s="108">
        <f>IFERROR(IF(EXACT(VLOOKUP(HL219,OFERTA_0,3,FALSE),HN219),1,0),0)</f>
        <v>0</v>
      </c>
      <c r="HV219" s="108">
        <f>IFERROR(IF(EXACT(VLOOKUP(HL219,OFERTA_0,4,FALSE),HO219),1,0),0)</f>
        <v>0</v>
      </c>
      <c r="HW219" s="108">
        <f t="shared" ref="HW219:HX222" si="2399">IFERROR(IF(HP219&lt;=0,0,1),0)</f>
        <v>0</v>
      </c>
      <c r="HX219" s="108">
        <f t="shared" si="2399"/>
        <v>0</v>
      </c>
      <c r="HY219" s="108">
        <f t="shared" ref="HY219:HY222" si="2400">PRODUCT(HS219:HX219)</f>
        <v>0</v>
      </c>
      <c r="HZ219" s="109">
        <f t="shared" ref="HZ219:HZ222" si="2401">ROUND(HQ219,0)</f>
        <v>0</v>
      </c>
      <c r="IA219" s="110">
        <f t="shared" ref="IA219:IA222" si="2402">HQ219-HZ219</f>
        <v>0</v>
      </c>
      <c r="ID219" s="358"/>
      <c r="IE219" s="358"/>
      <c r="IF219" s="359"/>
      <c r="IG219" s="339"/>
      <c r="IH219" s="360"/>
      <c r="II219" s="361"/>
      <c r="IJ219" s="362"/>
      <c r="IK219" s="338"/>
      <c r="IL219" s="335">
        <f t="shared" ref="IL219:IL222" si="2403">IFERROR(IF(EXACT(VLOOKUP(IE219,OFERTA_0,1,FALSE),IE219),1,0),0)</f>
        <v>0</v>
      </c>
      <c r="IM219" s="108">
        <f>IFERROR(IF(EXACT(VLOOKUP(IE219,OFERTA_0,2,FALSE),IF219),1,0),0)</f>
        <v>0</v>
      </c>
      <c r="IN219" s="108">
        <f>IFERROR(IF(EXACT(VLOOKUP(IE219,OFERTA_0,3,FALSE),IG219),1,0),0)</f>
        <v>0</v>
      </c>
      <c r="IO219" s="108">
        <f>IFERROR(IF(EXACT(VLOOKUP(IE219,OFERTA_0,4,FALSE),IH219),1,0),0)</f>
        <v>0</v>
      </c>
      <c r="IP219" s="108">
        <f t="shared" ref="IP219:IQ222" si="2404">IFERROR(IF(II219&lt;=0,0,1),0)</f>
        <v>0</v>
      </c>
      <c r="IQ219" s="108">
        <f t="shared" si="2404"/>
        <v>0</v>
      </c>
      <c r="IR219" s="108">
        <f t="shared" ref="IR219:IR222" si="2405">PRODUCT(IL219:IQ219)</f>
        <v>0</v>
      </c>
      <c r="IS219" s="109">
        <f t="shared" ref="IS219:IS222" si="2406">ROUND(IJ219,0)</f>
        <v>0</v>
      </c>
      <c r="IT219" s="110">
        <f t="shared" ref="IT219:IT222" si="2407">IJ219-IS219</f>
        <v>0</v>
      </c>
      <c r="IV219" s="358"/>
      <c r="IW219" s="358"/>
      <c r="IX219" s="359"/>
      <c r="IY219" s="339"/>
      <c r="IZ219" s="360"/>
      <c r="JA219" s="361"/>
      <c r="JB219" s="362"/>
      <c r="JC219" s="338"/>
      <c r="JD219" s="338"/>
      <c r="JE219" s="335">
        <f t="shared" ref="JE219:JE222" si="2408">IFERROR(IF(EXACT(VLOOKUP(IX219,OFERTA_0,1,FALSE),IX219),1,0),0)</f>
        <v>0</v>
      </c>
      <c r="JF219" s="108">
        <f>IFERROR(IF(EXACT(VLOOKUP(IX219,OFERTA_0,2,FALSE),IY219),1,0),0)</f>
        <v>0</v>
      </c>
      <c r="JG219" s="108">
        <f>IFERROR(IF(EXACT(VLOOKUP(IX219,OFERTA_0,3,FALSE),IZ219),1,0),0)</f>
        <v>0</v>
      </c>
      <c r="JH219" s="108">
        <f>IFERROR(IF(EXACT(VLOOKUP(IX219,OFERTA_0,4,FALSE),JA219),1,0),0)</f>
        <v>0</v>
      </c>
      <c r="JI219" s="108">
        <f t="shared" ref="JI219:JJ222" si="2409">IFERROR(IF(JB219&lt;=0,0,1),0)</f>
        <v>0</v>
      </c>
      <c r="JJ219" s="108">
        <f t="shared" si="2409"/>
        <v>0</v>
      </c>
      <c r="JK219" s="108">
        <f t="shared" ref="JK219:JK222" si="2410">PRODUCT(JE219:JJ219)</f>
        <v>0</v>
      </c>
      <c r="JL219" s="109">
        <f t="shared" ref="JL219:JL222" si="2411">ROUND(JC219,0)</f>
        <v>0</v>
      </c>
      <c r="JM219" s="110">
        <f t="shared" ref="JM219:JM222" si="2412">JC219-JL219</f>
        <v>0</v>
      </c>
    </row>
    <row r="220" spans="2:273" hidden="1" x14ac:dyDescent="0.25">
      <c r="B220" s="358"/>
      <c r="C220" s="358"/>
      <c r="D220" s="359"/>
      <c r="E220" s="339"/>
      <c r="F220" s="439"/>
      <c r="G220" s="361"/>
      <c r="H220" s="361"/>
      <c r="I220" s="361"/>
      <c r="J220" s="362"/>
      <c r="K220" s="338"/>
      <c r="N220" s="358"/>
      <c r="O220" s="358"/>
      <c r="P220" s="359"/>
      <c r="Q220" s="339"/>
      <c r="R220" s="439"/>
      <c r="S220" s="361"/>
      <c r="T220" s="361"/>
      <c r="U220" s="361"/>
      <c r="V220" s="362"/>
      <c r="W220" s="338"/>
      <c r="X220" s="335">
        <f t="shared" si="2348"/>
        <v>0</v>
      </c>
      <c r="Y220" s="335"/>
      <c r="Z220" s="335"/>
      <c r="AA220" s="108">
        <f>IFERROR(IF(EXACT(VLOOKUP(O220,OFERTA_0,2,FALSE),P220),1,0),0)</f>
        <v>0</v>
      </c>
      <c r="AB220" s="108"/>
      <c r="AC220" s="108">
        <f>IFERROR(IF(EXACT(VLOOKUP(O220,OFERTA_0,3,FALSE),Q220),1,0),0)</f>
        <v>0</v>
      </c>
      <c r="AD220" s="108">
        <f>IFERROR(IF(EXACT(VLOOKUP(O220,OFERTA_0,4,FALSE),R220),1,0),0)</f>
        <v>0</v>
      </c>
      <c r="AE220" s="108">
        <f>IFERROR(IF(S220&lt;=0,0,1),0)</f>
        <v>0</v>
      </c>
      <c r="AF220" s="108">
        <f t="shared" si="2349"/>
        <v>0</v>
      </c>
      <c r="AG220" s="108">
        <f t="shared" si="2350"/>
        <v>0</v>
      </c>
      <c r="AH220" s="109">
        <f t="shared" si="2351"/>
        <v>0</v>
      </c>
      <c r="AI220" s="110">
        <f t="shared" si="2352"/>
        <v>0</v>
      </c>
      <c r="AL220" s="358"/>
      <c r="AM220" s="358"/>
      <c r="AN220" s="359"/>
      <c r="AO220" s="339"/>
      <c r="AP220" s="439"/>
      <c r="AQ220" s="361"/>
      <c r="AR220" s="361"/>
      <c r="AS220" s="361"/>
      <c r="AT220" s="362"/>
      <c r="AU220" s="338"/>
      <c r="AV220" s="335">
        <f t="shared" si="2353"/>
        <v>0</v>
      </c>
      <c r="AW220" s="335"/>
      <c r="AX220" s="335"/>
      <c r="AY220" s="335"/>
      <c r="AZ220" s="108">
        <f>IFERROR(IF(EXACT(VLOOKUP(AM220,OFERTA_0,2,FALSE),AN220),1,0),0)</f>
        <v>0</v>
      </c>
      <c r="BA220" s="108">
        <f>IFERROR(IF(EXACT(VLOOKUP(AM220,OFERTA_0,3,FALSE),AO220),1,0),0)</f>
        <v>0</v>
      </c>
      <c r="BB220" s="108">
        <f>IFERROR(IF(EXACT(VLOOKUP(AM220,OFERTA_0,4,FALSE),AP220),1,0),0)</f>
        <v>0</v>
      </c>
      <c r="BC220" s="108">
        <f>IFERROR(IF(AQ220&lt;=0,0,1),0)</f>
        <v>0</v>
      </c>
      <c r="BD220" s="108">
        <f t="shared" si="2354"/>
        <v>0</v>
      </c>
      <c r="BE220" s="108">
        <f t="shared" si="2355"/>
        <v>0</v>
      </c>
      <c r="BF220" s="109">
        <f t="shared" si="2356"/>
        <v>0</v>
      </c>
      <c r="BG220" s="110">
        <f t="shared" si="2357"/>
        <v>0</v>
      </c>
      <c r="BJ220" s="358"/>
      <c r="BK220" s="358"/>
      <c r="BL220" s="359"/>
      <c r="BM220" s="339"/>
      <c r="BN220" s="439"/>
      <c r="BO220" s="368"/>
      <c r="BP220" s="368"/>
      <c r="BQ220" s="368"/>
      <c r="BR220" s="369"/>
      <c r="BS220" s="338"/>
      <c r="BT220" s="335">
        <f t="shared" si="2358"/>
        <v>0</v>
      </c>
      <c r="BU220" s="335"/>
      <c r="BV220" s="335"/>
      <c r="BW220" s="335"/>
      <c r="BX220" s="108">
        <f>IFERROR(IF(EXACT(VLOOKUP(BK220,OFERTA_0,2,FALSE),BL220),1,0),0)</f>
        <v>0</v>
      </c>
      <c r="BY220" s="108">
        <f>IFERROR(IF(EXACT(VLOOKUP(BK220,OFERTA_0,3,FALSE),BM220),1,0),0)</f>
        <v>0</v>
      </c>
      <c r="BZ220" s="108">
        <f>IFERROR(IF(EXACT(VLOOKUP(BK220,OFERTA_0,4,FALSE),BN220),1,0),0)</f>
        <v>0</v>
      </c>
      <c r="CA220" s="108">
        <f>IFERROR(IF(BO220&lt;=0,0,1),0)</f>
        <v>0</v>
      </c>
      <c r="CB220" s="108">
        <f t="shared" si="2359"/>
        <v>0</v>
      </c>
      <c r="CC220" s="108">
        <f t="shared" si="2360"/>
        <v>0</v>
      </c>
      <c r="CD220" s="109">
        <f t="shared" si="2361"/>
        <v>0</v>
      </c>
      <c r="CE220" s="110">
        <f t="shared" si="2362"/>
        <v>0</v>
      </c>
      <c r="CH220" s="358"/>
      <c r="CI220" s="358"/>
      <c r="CJ220" s="359"/>
      <c r="CK220" s="339"/>
      <c r="CL220" s="360"/>
      <c r="CM220" s="361"/>
      <c r="CN220" s="362"/>
      <c r="CO220" s="338"/>
      <c r="CP220" s="335">
        <f t="shared" si="2363"/>
        <v>0</v>
      </c>
      <c r="CQ220" s="108">
        <f>IFERROR(IF(EXACT(VLOOKUP(CI220,OFERTA_0,2,FALSE),CJ220),1,0),0)</f>
        <v>0</v>
      </c>
      <c r="CR220" s="108">
        <f>IFERROR(IF(EXACT(VLOOKUP(CI220,OFERTA_0,3,FALSE),CK220),1,0),0)</f>
        <v>0</v>
      </c>
      <c r="CS220" s="108">
        <f>IFERROR(IF(EXACT(VLOOKUP(CI220,OFERTA_0,4,FALSE),CL220),1,0),0)</f>
        <v>0</v>
      </c>
      <c r="CT220" s="108">
        <f t="shared" si="2364"/>
        <v>0</v>
      </c>
      <c r="CU220" s="108">
        <f t="shared" si="2364"/>
        <v>0</v>
      </c>
      <c r="CV220" s="108">
        <f t="shared" si="2365"/>
        <v>0</v>
      </c>
      <c r="CW220" s="109">
        <f t="shared" si="2366"/>
        <v>0</v>
      </c>
      <c r="CX220" s="110">
        <f t="shared" si="2367"/>
        <v>0</v>
      </c>
      <c r="DA220" s="358"/>
      <c r="DB220" s="358"/>
      <c r="DC220" s="359"/>
      <c r="DD220" s="339"/>
      <c r="DE220" s="360"/>
      <c r="DF220" s="361"/>
      <c r="DG220" s="362"/>
      <c r="DH220" s="338"/>
      <c r="DI220" s="335">
        <f t="shared" si="2368"/>
        <v>0</v>
      </c>
      <c r="DJ220" s="108">
        <f>IFERROR(IF(EXACT(VLOOKUP(DB220,OFERTA_0,2,FALSE),DC220),1,0),0)</f>
        <v>0</v>
      </c>
      <c r="DK220" s="108">
        <f>IFERROR(IF(EXACT(VLOOKUP(DB220,OFERTA_0,3,FALSE),DD220),1,0),0)</f>
        <v>0</v>
      </c>
      <c r="DL220" s="108">
        <f>IFERROR(IF(EXACT(VLOOKUP(DB220,OFERTA_0,4,FALSE),DE220),1,0),0)</f>
        <v>0</v>
      </c>
      <c r="DM220" s="108">
        <f t="shared" si="2369"/>
        <v>0</v>
      </c>
      <c r="DN220" s="108">
        <f t="shared" si="2369"/>
        <v>0</v>
      </c>
      <c r="DO220" s="108">
        <f t="shared" si="2370"/>
        <v>0</v>
      </c>
      <c r="DP220" s="109">
        <f t="shared" si="2371"/>
        <v>0</v>
      </c>
      <c r="DQ220" s="110">
        <f t="shared" si="2372"/>
        <v>0</v>
      </c>
      <c r="DT220" s="358"/>
      <c r="DU220" s="358"/>
      <c r="DV220" s="359"/>
      <c r="DW220" s="339"/>
      <c r="DX220" s="360"/>
      <c r="DY220" s="361"/>
      <c r="DZ220" s="362"/>
      <c r="EA220" s="338"/>
      <c r="EB220" s="335">
        <f t="shared" si="2373"/>
        <v>0</v>
      </c>
      <c r="EC220" s="108">
        <f>IFERROR(IF(EXACT(VLOOKUP(DU220,OFERTA_0,2,FALSE),DV220),1,0),0)</f>
        <v>0</v>
      </c>
      <c r="ED220" s="108">
        <f>IFERROR(IF(EXACT(VLOOKUP(DU220,OFERTA_0,3,FALSE),DW220),1,0),0)</f>
        <v>0</v>
      </c>
      <c r="EE220" s="108">
        <f>IFERROR(IF(EXACT(VLOOKUP(DU220,OFERTA_0,4,FALSE),DX220),1,0),0)</f>
        <v>0</v>
      </c>
      <c r="EF220" s="108">
        <f t="shared" si="2374"/>
        <v>0</v>
      </c>
      <c r="EG220" s="108">
        <f t="shared" si="2374"/>
        <v>0</v>
      </c>
      <c r="EH220" s="108">
        <f t="shared" si="2375"/>
        <v>0</v>
      </c>
      <c r="EI220" s="109">
        <f t="shared" si="2376"/>
        <v>0</v>
      </c>
      <c r="EJ220" s="110">
        <f t="shared" si="2377"/>
        <v>0</v>
      </c>
      <c r="EM220" s="358"/>
      <c r="EN220" s="358"/>
      <c r="EO220" s="359"/>
      <c r="EP220" s="339"/>
      <c r="EQ220" s="360"/>
      <c r="ER220" s="361"/>
      <c r="ES220" s="362"/>
      <c r="ET220" s="338"/>
      <c r="EU220" s="335">
        <f t="shared" si="2378"/>
        <v>0</v>
      </c>
      <c r="EV220" s="108">
        <f>IFERROR(IF(EXACT(VLOOKUP(EN220,OFERTA_0,2,FALSE),EO220),1,0),0)</f>
        <v>0</v>
      </c>
      <c r="EW220" s="108">
        <f>IFERROR(IF(EXACT(VLOOKUP(EN220,OFERTA_0,3,FALSE),EP220),1,0),0)</f>
        <v>0</v>
      </c>
      <c r="EX220" s="108">
        <f>IFERROR(IF(EXACT(VLOOKUP(EN220,OFERTA_0,4,FALSE),EQ220),1,0),0)</f>
        <v>0</v>
      </c>
      <c r="EY220" s="108">
        <f t="shared" si="2379"/>
        <v>0</v>
      </c>
      <c r="EZ220" s="108">
        <f t="shared" si="2379"/>
        <v>0</v>
      </c>
      <c r="FA220" s="108">
        <f t="shared" si="2380"/>
        <v>0</v>
      </c>
      <c r="FB220" s="109">
        <f t="shared" si="2381"/>
        <v>0</v>
      </c>
      <c r="FC220" s="110">
        <f t="shared" si="2382"/>
        <v>0</v>
      </c>
      <c r="FF220" s="358"/>
      <c r="FG220" s="358"/>
      <c r="FH220" s="359"/>
      <c r="FI220" s="339"/>
      <c r="FJ220" s="360"/>
      <c r="FK220" s="361"/>
      <c r="FL220" s="362"/>
      <c r="FM220" s="338"/>
      <c r="FN220" s="335">
        <f t="shared" si="2383"/>
        <v>0</v>
      </c>
      <c r="FO220" s="108">
        <f>IFERROR(IF(EXACT(VLOOKUP(FG220,OFERTA_0,2,FALSE),FH220),1,0),0)</f>
        <v>0</v>
      </c>
      <c r="FP220" s="108">
        <f>IFERROR(IF(EXACT(VLOOKUP(FG220,OFERTA_0,3,FALSE),FI220),1,0),0)</f>
        <v>0</v>
      </c>
      <c r="FQ220" s="108">
        <f>IFERROR(IF(EXACT(VLOOKUP(FG220,OFERTA_0,4,FALSE),FJ220),1,0),0)</f>
        <v>0</v>
      </c>
      <c r="FR220" s="108">
        <f t="shared" si="2384"/>
        <v>0</v>
      </c>
      <c r="FS220" s="108">
        <f t="shared" si="2384"/>
        <v>0</v>
      </c>
      <c r="FT220" s="108">
        <f t="shared" si="2385"/>
        <v>0</v>
      </c>
      <c r="FU220" s="109">
        <f t="shared" si="2386"/>
        <v>0</v>
      </c>
      <c r="FV220" s="110">
        <f t="shared" si="2387"/>
        <v>0</v>
      </c>
      <c r="FY220" s="358"/>
      <c r="FZ220" s="358"/>
      <c r="GA220" s="359"/>
      <c r="GB220" s="339"/>
      <c r="GC220" s="360"/>
      <c r="GD220" s="361"/>
      <c r="GE220" s="362"/>
      <c r="GF220" s="338"/>
      <c r="GG220" s="335">
        <f t="shared" si="2388"/>
        <v>0</v>
      </c>
      <c r="GH220" s="108">
        <f>IFERROR(IF(EXACT(VLOOKUP(FZ220,OFERTA_0,2,FALSE),GA220),1,0),0)</f>
        <v>0</v>
      </c>
      <c r="GI220" s="108">
        <f>IFERROR(IF(EXACT(VLOOKUP(FZ220,OFERTA_0,3,FALSE),GB220),1,0),0)</f>
        <v>0</v>
      </c>
      <c r="GJ220" s="108">
        <f>IFERROR(IF(EXACT(VLOOKUP(FZ220,OFERTA_0,4,FALSE),GC220),1,0),0)</f>
        <v>0</v>
      </c>
      <c r="GK220" s="108">
        <f t="shared" si="2389"/>
        <v>0</v>
      </c>
      <c r="GL220" s="108">
        <f t="shared" si="2389"/>
        <v>0</v>
      </c>
      <c r="GM220" s="108">
        <f t="shared" si="2390"/>
        <v>0</v>
      </c>
      <c r="GN220" s="109">
        <f t="shared" si="2391"/>
        <v>0</v>
      </c>
      <c r="GO220" s="110">
        <f t="shared" si="2392"/>
        <v>0</v>
      </c>
      <c r="GR220" s="358"/>
      <c r="GS220" s="358"/>
      <c r="GT220" s="359"/>
      <c r="GU220" s="339"/>
      <c r="GV220" s="360"/>
      <c r="GW220" s="361"/>
      <c r="GX220" s="362"/>
      <c r="GY220" s="338"/>
      <c r="GZ220" s="335">
        <f t="shared" si="2393"/>
        <v>0</v>
      </c>
      <c r="HA220" s="108">
        <f>IFERROR(IF(EXACT(VLOOKUP(GS220,OFERTA_0,2,FALSE),GT220),1,0),0)</f>
        <v>0</v>
      </c>
      <c r="HB220" s="108">
        <f>IFERROR(IF(EXACT(VLOOKUP(GS220,OFERTA_0,3,FALSE),GU220),1,0),0)</f>
        <v>0</v>
      </c>
      <c r="HC220" s="108">
        <f>IFERROR(IF(EXACT(VLOOKUP(GS220,OFERTA_0,4,FALSE),GV220),1,0),0)</f>
        <v>0</v>
      </c>
      <c r="HD220" s="108">
        <f t="shared" si="2394"/>
        <v>0</v>
      </c>
      <c r="HE220" s="108">
        <f t="shared" si="2394"/>
        <v>0</v>
      </c>
      <c r="HF220" s="108">
        <f t="shared" si="2395"/>
        <v>0</v>
      </c>
      <c r="HG220" s="109">
        <f t="shared" si="2396"/>
        <v>0</v>
      </c>
      <c r="HH220" s="110">
        <f t="shared" si="2397"/>
        <v>0</v>
      </c>
      <c r="HK220" s="358"/>
      <c r="HL220" s="358"/>
      <c r="HM220" s="359"/>
      <c r="HN220" s="339"/>
      <c r="HO220" s="360"/>
      <c r="HP220" s="361"/>
      <c r="HQ220" s="362"/>
      <c r="HR220" s="338"/>
      <c r="HS220" s="335">
        <f t="shared" si="2398"/>
        <v>0</v>
      </c>
      <c r="HT220" s="108">
        <f>IFERROR(IF(EXACT(VLOOKUP(HL220,OFERTA_0,2,FALSE),HM220),1,0),0)</f>
        <v>0</v>
      </c>
      <c r="HU220" s="108">
        <f>IFERROR(IF(EXACT(VLOOKUP(HL220,OFERTA_0,3,FALSE),HN220),1,0),0)</f>
        <v>0</v>
      </c>
      <c r="HV220" s="108">
        <f>IFERROR(IF(EXACT(VLOOKUP(HL220,OFERTA_0,4,FALSE),HO220),1,0),0)</f>
        <v>0</v>
      </c>
      <c r="HW220" s="108">
        <f t="shared" si="2399"/>
        <v>0</v>
      </c>
      <c r="HX220" s="108">
        <f t="shared" si="2399"/>
        <v>0</v>
      </c>
      <c r="HY220" s="108">
        <f t="shared" si="2400"/>
        <v>0</v>
      </c>
      <c r="HZ220" s="109">
        <f t="shared" si="2401"/>
        <v>0</v>
      </c>
      <c r="IA220" s="110">
        <f t="shared" si="2402"/>
        <v>0</v>
      </c>
      <c r="ID220" s="358"/>
      <c r="IE220" s="358"/>
      <c r="IF220" s="359"/>
      <c r="IG220" s="339"/>
      <c r="IH220" s="360"/>
      <c r="II220" s="361"/>
      <c r="IJ220" s="362"/>
      <c r="IK220" s="338"/>
      <c r="IL220" s="335">
        <f t="shared" si="2403"/>
        <v>0</v>
      </c>
      <c r="IM220" s="108">
        <f>IFERROR(IF(EXACT(VLOOKUP(IE220,OFERTA_0,2,FALSE),IF220),1,0),0)</f>
        <v>0</v>
      </c>
      <c r="IN220" s="108">
        <f>IFERROR(IF(EXACT(VLOOKUP(IE220,OFERTA_0,3,FALSE),IG220),1,0),0)</f>
        <v>0</v>
      </c>
      <c r="IO220" s="108">
        <f>IFERROR(IF(EXACT(VLOOKUP(IE220,OFERTA_0,4,FALSE),IH220),1,0),0)</f>
        <v>0</v>
      </c>
      <c r="IP220" s="108">
        <f t="shared" si="2404"/>
        <v>0</v>
      </c>
      <c r="IQ220" s="108">
        <f t="shared" si="2404"/>
        <v>0</v>
      </c>
      <c r="IR220" s="108">
        <f t="shared" si="2405"/>
        <v>0</v>
      </c>
      <c r="IS220" s="109">
        <f t="shared" si="2406"/>
        <v>0</v>
      </c>
      <c r="IT220" s="110">
        <f t="shared" si="2407"/>
        <v>0</v>
      </c>
      <c r="IV220" s="358"/>
      <c r="IW220" s="358"/>
      <c r="IX220" s="359"/>
      <c r="IY220" s="339"/>
      <c r="IZ220" s="360"/>
      <c r="JA220" s="361"/>
      <c r="JB220" s="362"/>
      <c r="JC220" s="338"/>
      <c r="JD220" s="338"/>
      <c r="JE220" s="335">
        <f t="shared" si="2408"/>
        <v>0</v>
      </c>
      <c r="JF220" s="108">
        <f>IFERROR(IF(EXACT(VLOOKUP(IX220,OFERTA_0,2,FALSE),IY220),1,0),0)</f>
        <v>0</v>
      </c>
      <c r="JG220" s="108">
        <f>IFERROR(IF(EXACT(VLOOKUP(IX220,OFERTA_0,3,FALSE),IZ220),1,0),0)</f>
        <v>0</v>
      </c>
      <c r="JH220" s="108">
        <f>IFERROR(IF(EXACT(VLOOKUP(IX220,OFERTA_0,4,FALSE),JA220),1,0),0)</f>
        <v>0</v>
      </c>
      <c r="JI220" s="108">
        <f t="shared" si="2409"/>
        <v>0</v>
      </c>
      <c r="JJ220" s="108">
        <f t="shared" si="2409"/>
        <v>0</v>
      </c>
      <c r="JK220" s="108">
        <f t="shared" si="2410"/>
        <v>0</v>
      </c>
      <c r="JL220" s="109">
        <f t="shared" si="2411"/>
        <v>0</v>
      </c>
      <c r="JM220" s="110">
        <f t="shared" si="2412"/>
        <v>0</v>
      </c>
    </row>
    <row r="221" spans="2:273" hidden="1" x14ac:dyDescent="0.25">
      <c r="B221" s="358"/>
      <c r="C221" s="358"/>
      <c r="D221" s="359"/>
      <c r="E221" s="339"/>
      <c r="F221" s="439"/>
      <c r="G221" s="361"/>
      <c r="H221" s="361"/>
      <c r="I221" s="361"/>
      <c r="J221" s="362"/>
      <c r="K221" s="338"/>
      <c r="N221" s="358"/>
      <c r="O221" s="358"/>
      <c r="P221" s="359"/>
      <c r="Q221" s="339"/>
      <c r="R221" s="439"/>
      <c r="S221" s="361"/>
      <c r="T221" s="361"/>
      <c r="U221" s="361"/>
      <c r="V221" s="362"/>
      <c r="W221" s="338"/>
      <c r="X221" s="335">
        <f t="shared" si="2348"/>
        <v>0</v>
      </c>
      <c r="Y221" s="335"/>
      <c r="Z221" s="335"/>
      <c r="AA221" s="108">
        <f>IFERROR(IF(EXACT(VLOOKUP(O221,OFERTA_0,2,FALSE),P221),1,0),0)</f>
        <v>0</v>
      </c>
      <c r="AB221" s="108"/>
      <c r="AC221" s="108">
        <f>IFERROR(IF(EXACT(VLOOKUP(O221,OFERTA_0,3,FALSE),Q221),1,0),0)</f>
        <v>0</v>
      </c>
      <c r="AD221" s="108">
        <f>IFERROR(IF(EXACT(VLOOKUP(O221,OFERTA_0,4,FALSE),R221),1,0),0)</f>
        <v>0</v>
      </c>
      <c r="AE221" s="108">
        <f>IFERROR(IF(S221&lt;=0,0,1),0)</f>
        <v>0</v>
      </c>
      <c r="AF221" s="108">
        <f t="shared" si="2349"/>
        <v>0</v>
      </c>
      <c r="AG221" s="108">
        <f t="shared" si="2350"/>
        <v>0</v>
      </c>
      <c r="AH221" s="109">
        <f t="shared" si="2351"/>
        <v>0</v>
      </c>
      <c r="AI221" s="110">
        <f t="shared" si="2352"/>
        <v>0</v>
      </c>
      <c r="AL221" s="358"/>
      <c r="AM221" s="358"/>
      <c r="AN221" s="359"/>
      <c r="AO221" s="339"/>
      <c r="AP221" s="439"/>
      <c r="AQ221" s="361"/>
      <c r="AR221" s="361"/>
      <c r="AS221" s="361"/>
      <c r="AT221" s="362"/>
      <c r="AU221" s="338"/>
      <c r="AV221" s="335">
        <f t="shared" si="2353"/>
        <v>0</v>
      </c>
      <c r="AW221" s="335"/>
      <c r="AX221" s="335"/>
      <c r="AY221" s="335"/>
      <c r="AZ221" s="108">
        <f>IFERROR(IF(EXACT(VLOOKUP(AM221,OFERTA_0,2,FALSE),AN221),1,0),0)</f>
        <v>0</v>
      </c>
      <c r="BA221" s="108">
        <f>IFERROR(IF(EXACT(VLOOKUP(AM221,OFERTA_0,3,FALSE),AO221),1,0),0)</f>
        <v>0</v>
      </c>
      <c r="BB221" s="108">
        <f>IFERROR(IF(EXACT(VLOOKUP(AM221,OFERTA_0,4,FALSE),AP221),1,0),0)</f>
        <v>0</v>
      </c>
      <c r="BC221" s="108">
        <f>IFERROR(IF(AQ221&lt;=0,0,1),0)</f>
        <v>0</v>
      </c>
      <c r="BD221" s="108">
        <f t="shared" si="2354"/>
        <v>0</v>
      </c>
      <c r="BE221" s="108">
        <f t="shared" si="2355"/>
        <v>0</v>
      </c>
      <c r="BF221" s="109">
        <f t="shared" si="2356"/>
        <v>0</v>
      </c>
      <c r="BG221" s="110">
        <f t="shared" si="2357"/>
        <v>0</v>
      </c>
      <c r="BJ221" s="358"/>
      <c r="BK221" s="358"/>
      <c r="BL221" s="359"/>
      <c r="BM221" s="339"/>
      <c r="BN221" s="439"/>
      <c r="BO221" s="368"/>
      <c r="BP221" s="368"/>
      <c r="BQ221" s="368"/>
      <c r="BR221" s="369"/>
      <c r="BS221" s="338"/>
      <c r="BT221" s="335">
        <f t="shared" si="2358"/>
        <v>0</v>
      </c>
      <c r="BU221" s="335"/>
      <c r="BV221" s="335"/>
      <c r="BW221" s="335"/>
      <c r="BX221" s="108">
        <f>IFERROR(IF(EXACT(VLOOKUP(BK221,OFERTA_0,2,FALSE),BL221),1,0),0)</f>
        <v>0</v>
      </c>
      <c r="BY221" s="108">
        <f>IFERROR(IF(EXACT(VLOOKUP(BK221,OFERTA_0,3,FALSE),BM221),1,0),0)</f>
        <v>0</v>
      </c>
      <c r="BZ221" s="108">
        <f>IFERROR(IF(EXACT(VLOOKUP(BK221,OFERTA_0,4,FALSE),BN221),1,0),0)</f>
        <v>0</v>
      </c>
      <c r="CA221" s="108">
        <f>IFERROR(IF(BO221&lt;=0,0,1),0)</f>
        <v>0</v>
      </c>
      <c r="CB221" s="108">
        <f t="shared" si="2359"/>
        <v>0</v>
      </c>
      <c r="CC221" s="108">
        <f t="shared" si="2360"/>
        <v>0</v>
      </c>
      <c r="CD221" s="109">
        <f t="shared" si="2361"/>
        <v>0</v>
      </c>
      <c r="CE221" s="110">
        <f t="shared" si="2362"/>
        <v>0</v>
      </c>
      <c r="CH221" s="358"/>
      <c r="CI221" s="358"/>
      <c r="CJ221" s="359"/>
      <c r="CK221" s="339"/>
      <c r="CL221" s="360"/>
      <c r="CM221" s="361"/>
      <c r="CN221" s="362"/>
      <c r="CO221" s="338"/>
      <c r="CP221" s="335">
        <f t="shared" si="2363"/>
        <v>0</v>
      </c>
      <c r="CQ221" s="108">
        <f>IFERROR(IF(EXACT(VLOOKUP(CI221,OFERTA_0,2,FALSE),CJ221),1,0),0)</f>
        <v>0</v>
      </c>
      <c r="CR221" s="108">
        <f>IFERROR(IF(EXACT(VLOOKUP(CI221,OFERTA_0,3,FALSE),CK221),1,0),0)</f>
        <v>0</v>
      </c>
      <c r="CS221" s="108">
        <f>IFERROR(IF(EXACT(VLOOKUP(CI221,OFERTA_0,4,FALSE),CL221),1,0),0)</f>
        <v>0</v>
      </c>
      <c r="CT221" s="108">
        <f t="shared" si="2364"/>
        <v>0</v>
      </c>
      <c r="CU221" s="108">
        <f t="shared" si="2364"/>
        <v>0</v>
      </c>
      <c r="CV221" s="108">
        <f t="shared" si="2365"/>
        <v>0</v>
      </c>
      <c r="CW221" s="109">
        <f t="shared" si="2366"/>
        <v>0</v>
      </c>
      <c r="CX221" s="110">
        <f t="shared" si="2367"/>
        <v>0</v>
      </c>
      <c r="DA221" s="358"/>
      <c r="DB221" s="358"/>
      <c r="DC221" s="359"/>
      <c r="DD221" s="339"/>
      <c r="DE221" s="360"/>
      <c r="DF221" s="361"/>
      <c r="DG221" s="362"/>
      <c r="DH221" s="338"/>
      <c r="DI221" s="335">
        <f t="shared" si="2368"/>
        <v>0</v>
      </c>
      <c r="DJ221" s="108">
        <f>IFERROR(IF(EXACT(VLOOKUP(DB221,OFERTA_0,2,FALSE),DC221),1,0),0)</f>
        <v>0</v>
      </c>
      <c r="DK221" s="108">
        <f>IFERROR(IF(EXACT(VLOOKUP(DB221,OFERTA_0,3,FALSE),DD221),1,0),0)</f>
        <v>0</v>
      </c>
      <c r="DL221" s="108">
        <f>IFERROR(IF(EXACT(VLOOKUP(DB221,OFERTA_0,4,FALSE),DE221),1,0),0)</f>
        <v>0</v>
      </c>
      <c r="DM221" s="108">
        <f t="shared" si="2369"/>
        <v>0</v>
      </c>
      <c r="DN221" s="108">
        <f t="shared" si="2369"/>
        <v>0</v>
      </c>
      <c r="DO221" s="108">
        <f t="shared" si="2370"/>
        <v>0</v>
      </c>
      <c r="DP221" s="109">
        <f t="shared" si="2371"/>
        <v>0</v>
      </c>
      <c r="DQ221" s="110">
        <f t="shared" si="2372"/>
        <v>0</v>
      </c>
      <c r="DT221" s="358"/>
      <c r="DU221" s="358"/>
      <c r="DV221" s="359"/>
      <c r="DW221" s="339"/>
      <c r="DX221" s="360"/>
      <c r="DY221" s="361"/>
      <c r="DZ221" s="362"/>
      <c r="EA221" s="338"/>
      <c r="EB221" s="335">
        <f t="shared" si="2373"/>
        <v>0</v>
      </c>
      <c r="EC221" s="108">
        <f>IFERROR(IF(EXACT(VLOOKUP(DU221,OFERTA_0,2,FALSE),DV221),1,0),0)</f>
        <v>0</v>
      </c>
      <c r="ED221" s="108">
        <f>IFERROR(IF(EXACT(VLOOKUP(DU221,OFERTA_0,3,FALSE),DW221),1,0),0)</f>
        <v>0</v>
      </c>
      <c r="EE221" s="108">
        <f>IFERROR(IF(EXACT(VLOOKUP(DU221,OFERTA_0,4,FALSE),DX221),1,0),0)</f>
        <v>0</v>
      </c>
      <c r="EF221" s="108">
        <f t="shared" si="2374"/>
        <v>0</v>
      </c>
      <c r="EG221" s="108">
        <f t="shared" si="2374"/>
        <v>0</v>
      </c>
      <c r="EH221" s="108">
        <f t="shared" si="2375"/>
        <v>0</v>
      </c>
      <c r="EI221" s="109">
        <f t="shared" si="2376"/>
        <v>0</v>
      </c>
      <c r="EJ221" s="110">
        <f t="shared" si="2377"/>
        <v>0</v>
      </c>
      <c r="EM221" s="358"/>
      <c r="EN221" s="358"/>
      <c r="EO221" s="359"/>
      <c r="EP221" s="339"/>
      <c r="EQ221" s="360"/>
      <c r="ER221" s="361"/>
      <c r="ES221" s="362"/>
      <c r="ET221" s="338"/>
      <c r="EU221" s="335">
        <f t="shared" si="2378"/>
        <v>0</v>
      </c>
      <c r="EV221" s="108">
        <f>IFERROR(IF(EXACT(VLOOKUP(EN221,OFERTA_0,2,FALSE),EO221),1,0),0)</f>
        <v>0</v>
      </c>
      <c r="EW221" s="108">
        <f>IFERROR(IF(EXACT(VLOOKUP(EN221,OFERTA_0,3,FALSE),EP221),1,0),0)</f>
        <v>0</v>
      </c>
      <c r="EX221" s="108">
        <f>IFERROR(IF(EXACT(VLOOKUP(EN221,OFERTA_0,4,FALSE),EQ221),1,0),0)</f>
        <v>0</v>
      </c>
      <c r="EY221" s="108">
        <f t="shared" si="2379"/>
        <v>0</v>
      </c>
      <c r="EZ221" s="108">
        <f t="shared" si="2379"/>
        <v>0</v>
      </c>
      <c r="FA221" s="108">
        <f t="shared" si="2380"/>
        <v>0</v>
      </c>
      <c r="FB221" s="109">
        <f t="shared" si="2381"/>
        <v>0</v>
      </c>
      <c r="FC221" s="110">
        <f t="shared" si="2382"/>
        <v>0</v>
      </c>
      <c r="FF221" s="358"/>
      <c r="FG221" s="358"/>
      <c r="FH221" s="359"/>
      <c r="FI221" s="339"/>
      <c r="FJ221" s="360"/>
      <c r="FK221" s="361"/>
      <c r="FL221" s="362"/>
      <c r="FM221" s="338"/>
      <c r="FN221" s="335">
        <f t="shared" si="2383"/>
        <v>0</v>
      </c>
      <c r="FO221" s="108">
        <f>IFERROR(IF(EXACT(VLOOKUP(FG221,OFERTA_0,2,FALSE),FH221),1,0),0)</f>
        <v>0</v>
      </c>
      <c r="FP221" s="108">
        <f>IFERROR(IF(EXACT(VLOOKUP(FG221,OFERTA_0,3,FALSE),FI221),1,0),0)</f>
        <v>0</v>
      </c>
      <c r="FQ221" s="108">
        <f>IFERROR(IF(EXACT(VLOOKUP(FG221,OFERTA_0,4,FALSE),FJ221),1,0),0)</f>
        <v>0</v>
      </c>
      <c r="FR221" s="108">
        <f t="shared" si="2384"/>
        <v>0</v>
      </c>
      <c r="FS221" s="108">
        <f t="shared" si="2384"/>
        <v>0</v>
      </c>
      <c r="FT221" s="108">
        <f t="shared" si="2385"/>
        <v>0</v>
      </c>
      <c r="FU221" s="109">
        <f t="shared" si="2386"/>
        <v>0</v>
      </c>
      <c r="FV221" s="110">
        <f t="shared" si="2387"/>
        <v>0</v>
      </c>
      <c r="FY221" s="358"/>
      <c r="FZ221" s="358"/>
      <c r="GA221" s="359"/>
      <c r="GB221" s="339"/>
      <c r="GC221" s="360"/>
      <c r="GD221" s="361"/>
      <c r="GE221" s="362"/>
      <c r="GF221" s="338"/>
      <c r="GG221" s="335">
        <f t="shared" si="2388"/>
        <v>0</v>
      </c>
      <c r="GH221" s="108">
        <f>IFERROR(IF(EXACT(VLOOKUP(FZ221,OFERTA_0,2,FALSE),GA221),1,0),0)</f>
        <v>0</v>
      </c>
      <c r="GI221" s="108">
        <f>IFERROR(IF(EXACT(VLOOKUP(FZ221,OFERTA_0,3,FALSE),GB221),1,0),0)</f>
        <v>0</v>
      </c>
      <c r="GJ221" s="108">
        <f>IFERROR(IF(EXACT(VLOOKUP(FZ221,OFERTA_0,4,FALSE),GC221),1,0),0)</f>
        <v>0</v>
      </c>
      <c r="GK221" s="108">
        <f t="shared" si="2389"/>
        <v>0</v>
      </c>
      <c r="GL221" s="108">
        <f t="shared" si="2389"/>
        <v>0</v>
      </c>
      <c r="GM221" s="108">
        <f t="shared" si="2390"/>
        <v>0</v>
      </c>
      <c r="GN221" s="109">
        <f t="shared" si="2391"/>
        <v>0</v>
      </c>
      <c r="GO221" s="110">
        <f t="shared" si="2392"/>
        <v>0</v>
      </c>
      <c r="GR221" s="358"/>
      <c r="GS221" s="358"/>
      <c r="GT221" s="359"/>
      <c r="GU221" s="339"/>
      <c r="GV221" s="360"/>
      <c r="GW221" s="361"/>
      <c r="GX221" s="362"/>
      <c r="GY221" s="338"/>
      <c r="GZ221" s="335">
        <f t="shared" si="2393"/>
        <v>0</v>
      </c>
      <c r="HA221" s="108">
        <f>IFERROR(IF(EXACT(VLOOKUP(GS221,OFERTA_0,2,FALSE),GT221),1,0),0)</f>
        <v>0</v>
      </c>
      <c r="HB221" s="108">
        <f>IFERROR(IF(EXACT(VLOOKUP(GS221,OFERTA_0,3,FALSE),GU221),1,0),0)</f>
        <v>0</v>
      </c>
      <c r="HC221" s="108">
        <f>IFERROR(IF(EXACT(VLOOKUP(GS221,OFERTA_0,4,FALSE),GV221),1,0),0)</f>
        <v>0</v>
      </c>
      <c r="HD221" s="108">
        <f t="shared" si="2394"/>
        <v>0</v>
      </c>
      <c r="HE221" s="108">
        <f t="shared" si="2394"/>
        <v>0</v>
      </c>
      <c r="HF221" s="108">
        <f t="shared" si="2395"/>
        <v>0</v>
      </c>
      <c r="HG221" s="109">
        <f t="shared" si="2396"/>
        <v>0</v>
      </c>
      <c r="HH221" s="110">
        <f t="shared" si="2397"/>
        <v>0</v>
      </c>
      <c r="HK221" s="358"/>
      <c r="HL221" s="358"/>
      <c r="HM221" s="359"/>
      <c r="HN221" s="339"/>
      <c r="HO221" s="360"/>
      <c r="HP221" s="361"/>
      <c r="HQ221" s="362"/>
      <c r="HR221" s="338"/>
      <c r="HS221" s="335">
        <f t="shared" si="2398"/>
        <v>0</v>
      </c>
      <c r="HT221" s="108">
        <f>IFERROR(IF(EXACT(VLOOKUP(HL221,OFERTA_0,2,FALSE),HM221),1,0),0)</f>
        <v>0</v>
      </c>
      <c r="HU221" s="108">
        <f>IFERROR(IF(EXACT(VLOOKUP(HL221,OFERTA_0,3,FALSE),HN221),1,0),0)</f>
        <v>0</v>
      </c>
      <c r="HV221" s="108">
        <f>IFERROR(IF(EXACT(VLOOKUP(HL221,OFERTA_0,4,FALSE),HO221),1,0),0)</f>
        <v>0</v>
      </c>
      <c r="HW221" s="108">
        <f t="shared" si="2399"/>
        <v>0</v>
      </c>
      <c r="HX221" s="108">
        <f t="shared" si="2399"/>
        <v>0</v>
      </c>
      <c r="HY221" s="108">
        <f t="shared" si="2400"/>
        <v>0</v>
      </c>
      <c r="HZ221" s="109">
        <f t="shared" si="2401"/>
        <v>0</v>
      </c>
      <c r="IA221" s="110">
        <f t="shared" si="2402"/>
        <v>0</v>
      </c>
      <c r="ID221" s="358"/>
      <c r="IE221" s="358"/>
      <c r="IF221" s="359"/>
      <c r="IG221" s="339"/>
      <c r="IH221" s="360"/>
      <c r="II221" s="361"/>
      <c r="IJ221" s="362"/>
      <c r="IK221" s="338"/>
      <c r="IL221" s="335">
        <f t="shared" si="2403"/>
        <v>0</v>
      </c>
      <c r="IM221" s="108">
        <f>IFERROR(IF(EXACT(VLOOKUP(IE221,OFERTA_0,2,FALSE),IF221),1,0),0)</f>
        <v>0</v>
      </c>
      <c r="IN221" s="108">
        <f>IFERROR(IF(EXACT(VLOOKUP(IE221,OFERTA_0,3,FALSE),IG221),1,0),0)</f>
        <v>0</v>
      </c>
      <c r="IO221" s="108">
        <f>IFERROR(IF(EXACT(VLOOKUP(IE221,OFERTA_0,4,FALSE),IH221),1,0),0)</f>
        <v>0</v>
      </c>
      <c r="IP221" s="108">
        <f t="shared" si="2404"/>
        <v>0</v>
      </c>
      <c r="IQ221" s="108">
        <f t="shared" si="2404"/>
        <v>0</v>
      </c>
      <c r="IR221" s="108">
        <f t="shared" si="2405"/>
        <v>0</v>
      </c>
      <c r="IS221" s="109">
        <f t="shared" si="2406"/>
        <v>0</v>
      </c>
      <c r="IT221" s="110">
        <f t="shared" si="2407"/>
        <v>0</v>
      </c>
      <c r="IV221" s="358"/>
      <c r="IW221" s="358"/>
      <c r="IX221" s="359"/>
      <c r="IY221" s="339"/>
      <c r="IZ221" s="360"/>
      <c r="JA221" s="361"/>
      <c r="JB221" s="362"/>
      <c r="JC221" s="338"/>
      <c r="JD221" s="338"/>
      <c r="JE221" s="335">
        <f t="shared" si="2408"/>
        <v>0</v>
      </c>
      <c r="JF221" s="108">
        <f>IFERROR(IF(EXACT(VLOOKUP(IX221,OFERTA_0,2,FALSE),IY221),1,0),0)</f>
        <v>0</v>
      </c>
      <c r="JG221" s="108">
        <f>IFERROR(IF(EXACT(VLOOKUP(IX221,OFERTA_0,3,FALSE),IZ221),1,0),0)</f>
        <v>0</v>
      </c>
      <c r="JH221" s="108">
        <f>IFERROR(IF(EXACT(VLOOKUP(IX221,OFERTA_0,4,FALSE),JA221),1,0),0)</f>
        <v>0</v>
      </c>
      <c r="JI221" s="108">
        <f t="shared" si="2409"/>
        <v>0</v>
      </c>
      <c r="JJ221" s="108">
        <f t="shared" si="2409"/>
        <v>0</v>
      </c>
      <c r="JK221" s="108">
        <f t="shared" si="2410"/>
        <v>0</v>
      </c>
      <c r="JL221" s="109">
        <f t="shared" si="2411"/>
        <v>0</v>
      </c>
      <c r="JM221" s="110">
        <f t="shared" si="2412"/>
        <v>0</v>
      </c>
    </row>
    <row r="222" spans="2:273" hidden="1" x14ac:dyDescent="0.25">
      <c r="B222" s="358"/>
      <c r="C222" s="358"/>
      <c r="D222" s="359"/>
      <c r="E222" s="339"/>
      <c r="F222" s="439"/>
      <c r="G222" s="361"/>
      <c r="H222" s="361"/>
      <c r="I222" s="361"/>
      <c r="J222" s="362"/>
      <c r="K222" s="338"/>
      <c r="N222" s="358"/>
      <c r="O222" s="358"/>
      <c r="P222" s="359"/>
      <c r="Q222" s="339"/>
      <c r="R222" s="439"/>
      <c r="S222" s="361"/>
      <c r="T222" s="361"/>
      <c r="U222" s="361"/>
      <c r="V222" s="362"/>
      <c r="W222" s="338"/>
      <c r="X222" s="335">
        <f t="shared" si="2348"/>
        <v>0</v>
      </c>
      <c r="Y222" s="335"/>
      <c r="Z222" s="335"/>
      <c r="AA222" s="108">
        <f>IFERROR(IF(EXACT(VLOOKUP(O222,OFERTA_0,2,FALSE),P222),1,0),0)</f>
        <v>0</v>
      </c>
      <c r="AB222" s="108"/>
      <c r="AC222" s="108">
        <f>IFERROR(IF(EXACT(VLOOKUP(O222,OFERTA_0,3,FALSE),Q222),1,0),0)</f>
        <v>0</v>
      </c>
      <c r="AD222" s="108">
        <f>IFERROR(IF(EXACT(VLOOKUP(O222,OFERTA_0,4,FALSE),R222),1,0),0)</f>
        <v>0</v>
      </c>
      <c r="AE222" s="108">
        <f>IFERROR(IF(S222&lt;=0,0,1),0)</f>
        <v>0</v>
      </c>
      <c r="AF222" s="108">
        <f t="shared" si="2349"/>
        <v>0</v>
      </c>
      <c r="AG222" s="108">
        <f t="shared" si="2350"/>
        <v>0</v>
      </c>
      <c r="AH222" s="109">
        <f t="shared" si="2351"/>
        <v>0</v>
      </c>
      <c r="AI222" s="110">
        <f t="shared" si="2352"/>
        <v>0</v>
      </c>
      <c r="AL222" s="358"/>
      <c r="AM222" s="358"/>
      <c r="AN222" s="359"/>
      <c r="AO222" s="339"/>
      <c r="AP222" s="439"/>
      <c r="AQ222" s="361"/>
      <c r="AR222" s="361"/>
      <c r="AS222" s="361"/>
      <c r="AT222" s="362"/>
      <c r="AU222" s="338"/>
      <c r="AV222" s="335">
        <f t="shared" si="2353"/>
        <v>0</v>
      </c>
      <c r="AW222" s="335"/>
      <c r="AX222" s="335"/>
      <c r="AY222" s="335"/>
      <c r="AZ222" s="108">
        <f>IFERROR(IF(EXACT(VLOOKUP(AM222,OFERTA_0,2,FALSE),AN222),1,0),0)</f>
        <v>0</v>
      </c>
      <c r="BA222" s="108">
        <f>IFERROR(IF(EXACT(VLOOKUP(AM222,OFERTA_0,3,FALSE),AO222),1,0),0)</f>
        <v>0</v>
      </c>
      <c r="BB222" s="108">
        <f>IFERROR(IF(EXACT(VLOOKUP(AM222,OFERTA_0,4,FALSE),AP222),1,0),0)</f>
        <v>0</v>
      </c>
      <c r="BC222" s="108">
        <f>IFERROR(IF(AQ222&lt;=0,0,1),0)</f>
        <v>0</v>
      </c>
      <c r="BD222" s="108">
        <f t="shared" si="2354"/>
        <v>0</v>
      </c>
      <c r="BE222" s="108">
        <f t="shared" si="2355"/>
        <v>0</v>
      </c>
      <c r="BF222" s="109">
        <f t="shared" si="2356"/>
        <v>0</v>
      </c>
      <c r="BG222" s="110">
        <f t="shared" si="2357"/>
        <v>0</v>
      </c>
      <c r="BJ222" s="358"/>
      <c r="BK222" s="358"/>
      <c r="BL222" s="359"/>
      <c r="BM222" s="339"/>
      <c r="BN222" s="439"/>
      <c r="BO222" s="368"/>
      <c r="BP222" s="368"/>
      <c r="BQ222" s="368"/>
      <c r="BR222" s="369"/>
      <c r="BS222" s="338"/>
      <c r="BT222" s="335">
        <f t="shared" si="2358"/>
        <v>0</v>
      </c>
      <c r="BU222" s="335"/>
      <c r="BV222" s="335"/>
      <c r="BW222" s="335"/>
      <c r="BX222" s="108">
        <f>IFERROR(IF(EXACT(VLOOKUP(BK222,OFERTA_0,2,FALSE),BL222),1,0),0)</f>
        <v>0</v>
      </c>
      <c r="BY222" s="108">
        <f>IFERROR(IF(EXACT(VLOOKUP(BK222,OFERTA_0,3,FALSE),BM222),1,0),0)</f>
        <v>0</v>
      </c>
      <c r="BZ222" s="108">
        <f>IFERROR(IF(EXACT(VLOOKUP(BK222,OFERTA_0,4,FALSE),BN222),1,0),0)</f>
        <v>0</v>
      </c>
      <c r="CA222" s="108">
        <f>IFERROR(IF(BO222&lt;=0,0,1),0)</f>
        <v>0</v>
      </c>
      <c r="CB222" s="108">
        <f t="shared" si="2359"/>
        <v>0</v>
      </c>
      <c r="CC222" s="108">
        <f t="shared" si="2360"/>
        <v>0</v>
      </c>
      <c r="CD222" s="109">
        <f t="shared" si="2361"/>
        <v>0</v>
      </c>
      <c r="CE222" s="110">
        <f t="shared" si="2362"/>
        <v>0</v>
      </c>
      <c r="CH222" s="358"/>
      <c r="CI222" s="358"/>
      <c r="CJ222" s="359"/>
      <c r="CK222" s="339"/>
      <c r="CL222" s="360"/>
      <c r="CM222" s="361"/>
      <c r="CN222" s="362"/>
      <c r="CO222" s="338"/>
      <c r="CP222" s="335">
        <f t="shared" si="2363"/>
        <v>0</v>
      </c>
      <c r="CQ222" s="108">
        <f>IFERROR(IF(EXACT(VLOOKUP(CI222,OFERTA_0,2,FALSE),CJ222),1,0),0)</f>
        <v>0</v>
      </c>
      <c r="CR222" s="108">
        <f>IFERROR(IF(EXACT(VLOOKUP(CI222,OFERTA_0,3,FALSE),CK222),1,0),0)</f>
        <v>0</v>
      </c>
      <c r="CS222" s="108">
        <f>IFERROR(IF(EXACT(VLOOKUP(CI222,OFERTA_0,4,FALSE),CL222),1,0),0)</f>
        <v>0</v>
      </c>
      <c r="CT222" s="108">
        <f t="shared" si="2364"/>
        <v>0</v>
      </c>
      <c r="CU222" s="108">
        <f t="shared" si="2364"/>
        <v>0</v>
      </c>
      <c r="CV222" s="108">
        <f t="shared" si="2365"/>
        <v>0</v>
      </c>
      <c r="CW222" s="109">
        <f t="shared" si="2366"/>
        <v>0</v>
      </c>
      <c r="CX222" s="110">
        <f t="shared" si="2367"/>
        <v>0</v>
      </c>
      <c r="DA222" s="358"/>
      <c r="DB222" s="358"/>
      <c r="DC222" s="359"/>
      <c r="DD222" s="339"/>
      <c r="DE222" s="360"/>
      <c r="DF222" s="361"/>
      <c r="DG222" s="362"/>
      <c r="DH222" s="338"/>
      <c r="DI222" s="335">
        <f t="shared" si="2368"/>
        <v>0</v>
      </c>
      <c r="DJ222" s="108">
        <f>IFERROR(IF(EXACT(VLOOKUP(DB222,OFERTA_0,2,FALSE),DC222),1,0),0)</f>
        <v>0</v>
      </c>
      <c r="DK222" s="108">
        <f>IFERROR(IF(EXACT(VLOOKUP(DB222,OFERTA_0,3,FALSE),DD222),1,0),0)</f>
        <v>0</v>
      </c>
      <c r="DL222" s="108">
        <f>IFERROR(IF(EXACT(VLOOKUP(DB222,OFERTA_0,4,FALSE),DE222),1,0),0)</f>
        <v>0</v>
      </c>
      <c r="DM222" s="108">
        <f t="shared" si="2369"/>
        <v>0</v>
      </c>
      <c r="DN222" s="108">
        <f t="shared" si="2369"/>
        <v>0</v>
      </c>
      <c r="DO222" s="108">
        <f t="shared" si="2370"/>
        <v>0</v>
      </c>
      <c r="DP222" s="109">
        <f t="shared" si="2371"/>
        <v>0</v>
      </c>
      <c r="DQ222" s="110">
        <f t="shared" si="2372"/>
        <v>0</v>
      </c>
      <c r="DT222" s="358"/>
      <c r="DU222" s="358"/>
      <c r="DV222" s="359"/>
      <c r="DW222" s="339"/>
      <c r="DX222" s="360"/>
      <c r="DY222" s="361"/>
      <c r="DZ222" s="362"/>
      <c r="EA222" s="338"/>
      <c r="EB222" s="335">
        <f t="shared" si="2373"/>
        <v>0</v>
      </c>
      <c r="EC222" s="108">
        <f>IFERROR(IF(EXACT(VLOOKUP(DU222,OFERTA_0,2,FALSE),DV222),1,0),0)</f>
        <v>0</v>
      </c>
      <c r="ED222" s="108">
        <f>IFERROR(IF(EXACT(VLOOKUP(DU222,OFERTA_0,3,FALSE),DW222),1,0),0)</f>
        <v>0</v>
      </c>
      <c r="EE222" s="108">
        <f>IFERROR(IF(EXACT(VLOOKUP(DU222,OFERTA_0,4,FALSE),DX222),1,0),0)</f>
        <v>0</v>
      </c>
      <c r="EF222" s="108">
        <f t="shared" si="2374"/>
        <v>0</v>
      </c>
      <c r="EG222" s="108">
        <f t="shared" si="2374"/>
        <v>0</v>
      </c>
      <c r="EH222" s="108">
        <f t="shared" si="2375"/>
        <v>0</v>
      </c>
      <c r="EI222" s="109">
        <f t="shared" si="2376"/>
        <v>0</v>
      </c>
      <c r="EJ222" s="110">
        <f t="shared" si="2377"/>
        <v>0</v>
      </c>
      <c r="EM222" s="358"/>
      <c r="EN222" s="358"/>
      <c r="EO222" s="359"/>
      <c r="EP222" s="339"/>
      <c r="EQ222" s="360"/>
      <c r="ER222" s="361"/>
      <c r="ES222" s="362"/>
      <c r="ET222" s="338"/>
      <c r="EU222" s="335">
        <f t="shared" si="2378"/>
        <v>0</v>
      </c>
      <c r="EV222" s="108">
        <f>IFERROR(IF(EXACT(VLOOKUP(EN222,OFERTA_0,2,FALSE),EO222),1,0),0)</f>
        <v>0</v>
      </c>
      <c r="EW222" s="108">
        <f>IFERROR(IF(EXACT(VLOOKUP(EN222,OFERTA_0,3,FALSE),EP222),1,0),0)</f>
        <v>0</v>
      </c>
      <c r="EX222" s="108">
        <f>IFERROR(IF(EXACT(VLOOKUP(EN222,OFERTA_0,4,FALSE),EQ222),1,0),0)</f>
        <v>0</v>
      </c>
      <c r="EY222" s="108">
        <f t="shared" si="2379"/>
        <v>0</v>
      </c>
      <c r="EZ222" s="108">
        <f t="shared" si="2379"/>
        <v>0</v>
      </c>
      <c r="FA222" s="108">
        <f t="shared" si="2380"/>
        <v>0</v>
      </c>
      <c r="FB222" s="109">
        <f t="shared" si="2381"/>
        <v>0</v>
      </c>
      <c r="FC222" s="110">
        <f t="shared" si="2382"/>
        <v>0</v>
      </c>
      <c r="FF222" s="358"/>
      <c r="FG222" s="358"/>
      <c r="FH222" s="359"/>
      <c r="FI222" s="339"/>
      <c r="FJ222" s="360"/>
      <c r="FK222" s="361"/>
      <c r="FL222" s="362"/>
      <c r="FM222" s="338"/>
      <c r="FN222" s="335">
        <f t="shared" si="2383"/>
        <v>0</v>
      </c>
      <c r="FO222" s="108">
        <f>IFERROR(IF(EXACT(VLOOKUP(FG222,OFERTA_0,2,FALSE),FH222),1,0),0)</f>
        <v>0</v>
      </c>
      <c r="FP222" s="108">
        <f>IFERROR(IF(EXACT(VLOOKUP(FG222,OFERTA_0,3,FALSE),FI222),1,0),0)</f>
        <v>0</v>
      </c>
      <c r="FQ222" s="108">
        <f>IFERROR(IF(EXACT(VLOOKUP(FG222,OFERTA_0,4,FALSE),FJ222),1,0),0)</f>
        <v>0</v>
      </c>
      <c r="FR222" s="108">
        <f t="shared" si="2384"/>
        <v>0</v>
      </c>
      <c r="FS222" s="108">
        <f t="shared" si="2384"/>
        <v>0</v>
      </c>
      <c r="FT222" s="108">
        <f t="shared" si="2385"/>
        <v>0</v>
      </c>
      <c r="FU222" s="109">
        <f t="shared" si="2386"/>
        <v>0</v>
      </c>
      <c r="FV222" s="110">
        <f t="shared" si="2387"/>
        <v>0</v>
      </c>
      <c r="FY222" s="358"/>
      <c r="FZ222" s="358"/>
      <c r="GA222" s="359"/>
      <c r="GB222" s="339"/>
      <c r="GC222" s="360"/>
      <c r="GD222" s="361"/>
      <c r="GE222" s="362"/>
      <c r="GF222" s="338"/>
      <c r="GG222" s="335">
        <f t="shared" si="2388"/>
        <v>0</v>
      </c>
      <c r="GH222" s="108">
        <f>IFERROR(IF(EXACT(VLOOKUP(FZ222,OFERTA_0,2,FALSE),GA222),1,0),0)</f>
        <v>0</v>
      </c>
      <c r="GI222" s="108">
        <f>IFERROR(IF(EXACT(VLOOKUP(FZ222,OFERTA_0,3,FALSE),GB222),1,0),0)</f>
        <v>0</v>
      </c>
      <c r="GJ222" s="108">
        <f>IFERROR(IF(EXACT(VLOOKUP(FZ222,OFERTA_0,4,FALSE),GC222),1,0),0)</f>
        <v>0</v>
      </c>
      <c r="GK222" s="108">
        <f t="shared" si="2389"/>
        <v>0</v>
      </c>
      <c r="GL222" s="108">
        <f t="shared" si="2389"/>
        <v>0</v>
      </c>
      <c r="GM222" s="108">
        <f t="shared" si="2390"/>
        <v>0</v>
      </c>
      <c r="GN222" s="109">
        <f t="shared" si="2391"/>
        <v>0</v>
      </c>
      <c r="GO222" s="110">
        <f t="shared" si="2392"/>
        <v>0</v>
      </c>
      <c r="GR222" s="358"/>
      <c r="GS222" s="358"/>
      <c r="GT222" s="359"/>
      <c r="GU222" s="339"/>
      <c r="GV222" s="360"/>
      <c r="GW222" s="361"/>
      <c r="GX222" s="362"/>
      <c r="GY222" s="338"/>
      <c r="GZ222" s="335">
        <f t="shared" si="2393"/>
        <v>0</v>
      </c>
      <c r="HA222" s="108">
        <f>IFERROR(IF(EXACT(VLOOKUP(GS222,OFERTA_0,2,FALSE),GT222),1,0),0)</f>
        <v>0</v>
      </c>
      <c r="HB222" s="108">
        <f>IFERROR(IF(EXACT(VLOOKUP(GS222,OFERTA_0,3,FALSE),GU222),1,0),0)</f>
        <v>0</v>
      </c>
      <c r="HC222" s="108">
        <f>IFERROR(IF(EXACT(VLOOKUP(GS222,OFERTA_0,4,FALSE),GV222),1,0),0)</f>
        <v>0</v>
      </c>
      <c r="HD222" s="108">
        <f t="shared" si="2394"/>
        <v>0</v>
      </c>
      <c r="HE222" s="108">
        <f t="shared" si="2394"/>
        <v>0</v>
      </c>
      <c r="HF222" s="108">
        <f t="shared" si="2395"/>
        <v>0</v>
      </c>
      <c r="HG222" s="109">
        <f t="shared" si="2396"/>
        <v>0</v>
      </c>
      <c r="HH222" s="110">
        <f t="shared" si="2397"/>
        <v>0</v>
      </c>
      <c r="HK222" s="358"/>
      <c r="HL222" s="358"/>
      <c r="HM222" s="359"/>
      <c r="HN222" s="339"/>
      <c r="HO222" s="360"/>
      <c r="HP222" s="361"/>
      <c r="HQ222" s="362"/>
      <c r="HR222" s="338"/>
      <c r="HS222" s="335">
        <f t="shared" si="2398"/>
        <v>0</v>
      </c>
      <c r="HT222" s="108">
        <f>IFERROR(IF(EXACT(VLOOKUP(HL222,OFERTA_0,2,FALSE),HM222),1,0),0)</f>
        <v>0</v>
      </c>
      <c r="HU222" s="108">
        <f>IFERROR(IF(EXACT(VLOOKUP(HL222,OFERTA_0,3,FALSE),HN222),1,0),0)</f>
        <v>0</v>
      </c>
      <c r="HV222" s="108">
        <f>IFERROR(IF(EXACT(VLOOKUP(HL222,OFERTA_0,4,FALSE),HO222),1,0),0)</f>
        <v>0</v>
      </c>
      <c r="HW222" s="108">
        <f t="shared" si="2399"/>
        <v>0</v>
      </c>
      <c r="HX222" s="108">
        <f t="shared" si="2399"/>
        <v>0</v>
      </c>
      <c r="HY222" s="108">
        <f t="shared" si="2400"/>
        <v>0</v>
      </c>
      <c r="HZ222" s="109">
        <f t="shared" si="2401"/>
        <v>0</v>
      </c>
      <c r="IA222" s="110">
        <f t="shared" si="2402"/>
        <v>0</v>
      </c>
      <c r="ID222" s="358"/>
      <c r="IE222" s="358"/>
      <c r="IF222" s="359"/>
      <c r="IG222" s="339"/>
      <c r="IH222" s="360"/>
      <c r="II222" s="361"/>
      <c r="IJ222" s="362"/>
      <c r="IK222" s="338"/>
      <c r="IL222" s="335">
        <f t="shared" si="2403"/>
        <v>0</v>
      </c>
      <c r="IM222" s="108">
        <f>IFERROR(IF(EXACT(VLOOKUP(IE222,OFERTA_0,2,FALSE),IF222),1,0),0)</f>
        <v>0</v>
      </c>
      <c r="IN222" s="108">
        <f>IFERROR(IF(EXACT(VLOOKUP(IE222,OFERTA_0,3,FALSE),IG222),1,0),0)</f>
        <v>0</v>
      </c>
      <c r="IO222" s="108">
        <f>IFERROR(IF(EXACT(VLOOKUP(IE222,OFERTA_0,4,FALSE),IH222),1,0),0)</f>
        <v>0</v>
      </c>
      <c r="IP222" s="108">
        <f t="shared" si="2404"/>
        <v>0</v>
      </c>
      <c r="IQ222" s="108">
        <f t="shared" si="2404"/>
        <v>0</v>
      </c>
      <c r="IR222" s="108">
        <f t="shared" si="2405"/>
        <v>0</v>
      </c>
      <c r="IS222" s="109">
        <f t="shared" si="2406"/>
        <v>0</v>
      </c>
      <c r="IT222" s="110">
        <f t="shared" si="2407"/>
        <v>0</v>
      </c>
      <c r="IV222" s="358"/>
      <c r="IW222" s="358"/>
      <c r="IX222" s="359"/>
      <c r="IY222" s="339"/>
      <c r="IZ222" s="360"/>
      <c r="JA222" s="361"/>
      <c r="JB222" s="362"/>
      <c r="JC222" s="338"/>
      <c r="JD222" s="338"/>
      <c r="JE222" s="335">
        <f t="shared" si="2408"/>
        <v>0</v>
      </c>
      <c r="JF222" s="108">
        <f>IFERROR(IF(EXACT(VLOOKUP(IX222,OFERTA_0,2,FALSE),IY222),1,0),0)</f>
        <v>0</v>
      </c>
      <c r="JG222" s="108">
        <f>IFERROR(IF(EXACT(VLOOKUP(IX222,OFERTA_0,3,FALSE),IZ222),1,0),0)</f>
        <v>0</v>
      </c>
      <c r="JH222" s="108">
        <f>IFERROR(IF(EXACT(VLOOKUP(IX222,OFERTA_0,4,FALSE),JA222),1,0),0)</f>
        <v>0</v>
      </c>
      <c r="JI222" s="108">
        <f t="shared" si="2409"/>
        <v>0</v>
      </c>
      <c r="JJ222" s="108">
        <f t="shared" si="2409"/>
        <v>0</v>
      </c>
      <c r="JK222" s="108">
        <f t="shared" si="2410"/>
        <v>0</v>
      </c>
      <c r="JL222" s="109">
        <f t="shared" si="2411"/>
        <v>0</v>
      </c>
      <c r="JM222" s="110">
        <f t="shared" si="2412"/>
        <v>0</v>
      </c>
    </row>
    <row r="223" spans="2:273" ht="16.5" hidden="1" x14ac:dyDescent="0.25">
      <c r="B223" s="340"/>
      <c r="C223" s="340"/>
      <c r="D223" s="348"/>
      <c r="E223" s="349"/>
      <c r="F223" s="441"/>
      <c r="G223" s="351"/>
      <c r="H223" s="351"/>
      <c r="I223" s="351"/>
      <c r="J223" s="352"/>
      <c r="K223" s="342"/>
      <c r="N223" s="340"/>
      <c r="O223" s="340"/>
      <c r="P223" s="348"/>
      <c r="Q223" s="349"/>
      <c r="R223" s="441"/>
      <c r="S223" s="351"/>
      <c r="T223" s="351"/>
      <c r="U223" s="351"/>
      <c r="V223" s="352"/>
      <c r="W223" s="342"/>
      <c r="X223" s="691"/>
      <c r="Y223" s="691"/>
      <c r="Z223" s="691"/>
      <c r="AA223" s="691"/>
      <c r="AB223" s="691"/>
      <c r="AC223" s="691"/>
      <c r="AD223" s="691"/>
      <c r="AE223" s="691"/>
      <c r="AF223" s="691"/>
      <c r="AG223" s="691"/>
      <c r="AH223" s="691"/>
      <c r="AI223" s="692"/>
      <c r="AL223" s="340"/>
      <c r="AM223" s="340"/>
      <c r="AN223" s="348"/>
      <c r="AO223" s="349"/>
      <c r="AP223" s="441"/>
      <c r="AQ223" s="351"/>
      <c r="AR223" s="351"/>
      <c r="AS223" s="351"/>
      <c r="AT223" s="352"/>
      <c r="AU223" s="342"/>
      <c r="AV223" s="691"/>
      <c r="AW223" s="691"/>
      <c r="AX223" s="691"/>
      <c r="AY223" s="691"/>
      <c r="AZ223" s="691"/>
      <c r="BA223" s="691"/>
      <c r="BB223" s="691"/>
      <c r="BC223" s="691"/>
      <c r="BD223" s="691"/>
      <c r="BE223" s="691"/>
      <c r="BF223" s="691"/>
      <c r="BG223" s="692"/>
      <c r="BJ223" s="340"/>
      <c r="BK223" s="340"/>
      <c r="BL223" s="348"/>
      <c r="BM223" s="349"/>
      <c r="BN223" s="441"/>
      <c r="BO223" s="370"/>
      <c r="BP223" s="370"/>
      <c r="BQ223" s="370"/>
      <c r="BR223" s="371"/>
      <c r="BS223" s="342"/>
      <c r="BT223" s="691"/>
      <c r="BU223" s="691"/>
      <c r="BV223" s="691"/>
      <c r="BW223" s="691"/>
      <c r="BX223" s="691"/>
      <c r="BY223" s="691"/>
      <c r="BZ223" s="691"/>
      <c r="CA223" s="691"/>
      <c r="CB223" s="691"/>
      <c r="CC223" s="691"/>
      <c r="CD223" s="691"/>
      <c r="CE223" s="692"/>
      <c r="CH223" s="340"/>
      <c r="CI223" s="340"/>
      <c r="CJ223" s="348"/>
      <c r="CK223" s="349"/>
      <c r="CL223" s="350"/>
      <c r="CM223" s="351"/>
      <c r="CN223" s="352"/>
      <c r="CO223" s="342"/>
      <c r="CP223" s="691"/>
      <c r="CQ223" s="691"/>
      <c r="CR223" s="691"/>
      <c r="CS223" s="691"/>
      <c r="CT223" s="691"/>
      <c r="CU223" s="691"/>
      <c r="CV223" s="691"/>
      <c r="CW223" s="691"/>
      <c r="CX223" s="692"/>
      <c r="DA223" s="340"/>
      <c r="DB223" s="340"/>
      <c r="DC223" s="348"/>
      <c r="DD223" s="349"/>
      <c r="DE223" s="350"/>
      <c r="DF223" s="351"/>
      <c r="DG223" s="352"/>
      <c r="DH223" s="342"/>
      <c r="DI223" s="691"/>
      <c r="DJ223" s="691"/>
      <c r="DK223" s="691"/>
      <c r="DL223" s="691"/>
      <c r="DM223" s="691"/>
      <c r="DN223" s="691"/>
      <c r="DO223" s="691"/>
      <c r="DP223" s="691"/>
      <c r="DQ223" s="692"/>
      <c r="DT223" s="340"/>
      <c r="DU223" s="340"/>
      <c r="DV223" s="348"/>
      <c r="DW223" s="349"/>
      <c r="DX223" s="350"/>
      <c r="DY223" s="351"/>
      <c r="DZ223" s="352"/>
      <c r="EA223" s="342"/>
      <c r="EB223" s="691"/>
      <c r="EC223" s="691"/>
      <c r="ED223" s="691"/>
      <c r="EE223" s="691"/>
      <c r="EF223" s="691"/>
      <c r="EG223" s="691"/>
      <c r="EH223" s="691"/>
      <c r="EI223" s="691"/>
      <c r="EJ223" s="692"/>
      <c r="EM223" s="340"/>
      <c r="EN223" s="340"/>
      <c r="EO223" s="348"/>
      <c r="EP223" s="349"/>
      <c r="EQ223" s="350"/>
      <c r="ER223" s="351"/>
      <c r="ES223" s="352"/>
      <c r="ET223" s="342"/>
      <c r="EU223" s="691"/>
      <c r="EV223" s="691"/>
      <c r="EW223" s="691"/>
      <c r="EX223" s="691"/>
      <c r="EY223" s="691"/>
      <c r="EZ223" s="691"/>
      <c r="FA223" s="691"/>
      <c r="FB223" s="691"/>
      <c r="FC223" s="692"/>
      <c r="FF223" s="340"/>
      <c r="FG223" s="340"/>
      <c r="FH223" s="348"/>
      <c r="FI223" s="349"/>
      <c r="FJ223" s="350"/>
      <c r="FK223" s="351"/>
      <c r="FL223" s="352"/>
      <c r="FM223" s="342"/>
      <c r="FN223" s="691"/>
      <c r="FO223" s="691"/>
      <c r="FP223" s="691"/>
      <c r="FQ223" s="691"/>
      <c r="FR223" s="691"/>
      <c r="FS223" s="691"/>
      <c r="FT223" s="691"/>
      <c r="FU223" s="691"/>
      <c r="FV223" s="692"/>
      <c r="FY223" s="340"/>
      <c r="FZ223" s="340"/>
      <c r="GA223" s="348"/>
      <c r="GB223" s="349"/>
      <c r="GC223" s="350"/>
      <c r="GD223" s="351"/>
      <c r="GE223" s="352"/>
      <c r="GF223" s="342"/>
      <c r="GG223" s="691"/>
      <c r="GH223" s="691"/>
      <c r="GI223" s="691"/>
      <c r="GJ223" s="691"/>
      <c r="GK223" s="691"/>
      <c r="GL223" s="691"/>
      <c r="GM223" s="691"/>
      <c r="GN223" s="691"/>
      <c r="GO223" s="692"/>
      <c r="GR223" s="340"/>
      <c r="GS223" s="340"/>
      <c r="GT223" s="348"/>
      <c r="GU223" s="349"/>
      <c r="GV223" s="350"/>
      <c r="GW223" s="351"/>
      <c r="GX223" s="352"/>
      <c r="GY223" s="342"/>
      <c r="GZ223" s="691"/>
      <c r="HA223" s="691"/>
      <c r="HB223" s="691"/>
      <c r="HC223" s="691"/>
      <c r="HD223" s="691"/>
      <c r="HE223" s="691"/>
      <c r="HF223" s="691"/>
      <c r="HG223" s="691"/>
      <c r="HH223" s="692"/>
      <c r="HK223" s="340"/>
      <c r="HL223" s="340"/>
      <c r="HM223" s="348"/>
      <c r="HN223" s="349"/>
      <c r="HO223" s="350"/>
      <c r="HP223" s="351"/>
      <c r="HQ223" s="352"/>
      <c r="HR223" s="342"/>
      <c r="HS223" s="691"/>
      <c r="HT223" s="691"/>
      <c r="HU223" s="691"/>
      <c r="HV223" s="691"/>
      <c r="HW223" s="691"/>
      <c r="HX223" s="691"/>
      <c r="HY223" s="691"/>
      <c r="HZ223" s="691"/>
      <c r="IA223" s="692"/>
      <c r="ID223" s="340"/>
      <c r="IE223" s="340"/>
      <c r="IF223" s="348"/>
      <c r="IG223" s="349"/>
      <c r="IH223" s="350"/>
      <c r="II223" s="351"/>
      <c r="IJ223" s="352"/>
      <c r="IK223" s="342"/>
      <c r="IL223" s="691"/>
      <c r="IM223" s="691"/>
      <c r="IN223" s="691"/>
      <c r="IO223" s="691"/>
      <c r="IP223" s="691"/>
      <c r="IQ223" s="691"/>
      <c r="IR223" s="691"/>
      <c r="IS223" s="691"/>
      <c r="IT223" s="692"/>
      <c r="IV223" s="340"/>
      <c r="IW223" s="340"/>
      <c r="IX223" s="348"/>
      <c r="IY223" s="349"/>
      <c r="IZ223" s="350"/>
      <c r="JA223" s="351"/>
      <c r="JB223" s="352"/>
      <c r="JC223" s="342"/>
      <c r="JD223" s="342"/>
      <c r="JE223" s="691"/>
      <c r="JF223" s="691"/>
      <c r="JG223" s="691"/>
      <c r="JH223" s="691"/>
      <c r="JI223" s="691"/>
      <c r="JJ223" s="691"/>
      <c r="JK223" s="691"/>
      <c r="JL223" s="691"/>
      <c r="JM223" s="692"/>
    </row>
    <row r="224" spans="2:273" hidden="1" x14ac:dyDescent="0.25">
      <c r="B224" s="358"/>
      <c r="C224" s="358"/>
      <c r="D224" s="359"/>
      <c r="E224" s="339"/>
      <c r="F224" s="439"/>
      <c r="G224" s="361"/>
      <c r="H224" s="361"/>
      <c r="I224" s="361"/>
      <c r="J224" s="362"/>
      <c r="K224" s="338"/>
      <c r="N224" s="358"/>
      <c r="O224" s="358"/>
      <c r="P224" s="359"/>
      <c r="Q224" s="339"/>
      <c r="R224" s="439"/>
      <c r="S224" s="361"/>
      <c r="T224" s="361"/>
      <c r="U224" s="361"/>
      <c r="V224" s="362"/>
      <c r="W224" s="338"/>
      <c r="X224" s="691"/>
      <c r="Y224" s="691"/>
      <c r="Z224" s="691"/>
      <c r="AA224" s="691"/>
      <c r="AB224" s="691"/>
      <c r="AC224" s="691"/>
      <c r="AD224" s="691"/>
      <c r="AE224" s="691"/>
      <c r="AF224" s="691"/>
      <c r="AG224" s="691"/>
      <c r="AH224" s="691"/>
      <c r="AI224" s="692"/>
      <c r="AL224" s="358"/>
      <c r="AM224" s="358"/>
      <c r="AN224" s="359"/>
      <c r="AO224" s="339"/>
      <c r="AP224" s="439"/>
      <c r="AQ224" s="361"/>
      <c r="AR224" s="361"/>
      <c r="AS224" s="361"/>
      <c r="AT224" s="362"/>
      <c r="AU224" s="338"/>
      <c r="AV224" s="691"/>
      <c r="AW224" s="691"/>
      <c r="AX224" s="691"/>
      <c r="AY224" s="691"/>
      <c r="AZ224" s="691"/>
      <c r="BA224" s="691"/>
      <c r="BB224" s="691"/>
      <c r="BC224" s="691"/>
      <c r="BD224" s="691"/>
      <c r="BE224" s="691"/>
      <c r="BF224" s="691"/>
      <c r="BG224" s="692"/>
      <c r="BJ224" s="358"/>
      <c r="BK224" s="358"/>
      <c r="BL224" s="359"/>
      <c r="BM224" s="339"/>
      <c r="BN224" s="439"/>
      <c r="BO224" s="368"/>
      <c r="BP224" s="368"/>
      <c r="BQ224" s="368"/>
      <c r="BR224" s="369"/>
      <c r="BS224" s="338"/>
      <c r="BT224" s="691"/>
      <c r="BU224" s="691"/>
      <c r="BV224" s="691"/>
      <c r="BW224" s="691"/>
      <c r="BX224" s="691"/>
      <c r="BY224" s="691"/>
      <c r="BZ224" s="691"/>
      <c r="CA224" s="691"/>
      <c r="CB224" s="691"/>
      <c r="CC224" s="691"/>
      <c r="CD224" s="691"/>
      <c r="CE224" s="692"/>
      <c r="CH224" s="358"/>
      <c r="CI224" s="358"/>
      <c r="CJ224" s="359"/>
      <c r="CK224" s="339"/>
      <c r="CL224" s="360"/>
      <c r="CM224" s="361"/>
      <c r="CN224" s="362"/>
      <c r="CO224" s="338"/>
      <c r="CP224" s="691"/>
      <c r="CQ224" s="691"/>
      <c r="CR224" s="691"/>
      <c r="CS224" s="691"/>
      <c r="CT224" s="691"/>
      <c r="CU224" s="691"/>
      <c r="CV224" s="691"/>
      <c r="CW224" s="691"/>
      <c r="CX224" s="692"/>
      <c r="DA224" s="358"/>
      <c r="DB224" s="358"/>
      <c r="DC224" s="359"/>
      <c r="DD224" s="339"/>
      <c r="DE224" s="360"/>
      <c r="DF224" s="361"/>
      <c r="DG224" s="362"/>
      <c r="DH224" s="338"/>
      <c r="DI224" s="691"/>
      <c r="DJ224" s="691"/>
      <c r="DK224" s="691"/>
      <c r="DL224" s="691"/>
      <c r="DM224" s="691"/>
      <c r="DN224" s="691"/>
      <c r="DO224" s="691"/>
      <c r="DP224" s="691"/>
      <c r="DQ224" s="692"/>
      <c r="DT224" s="358"/>
      <c r="DU224" s="358"/>
      <c r="DV224" s="359"/>
      <c r="DW224" s="339"/>
      <c r="DX224" s="360"/>
      <c r="DY224" s="361"/>
      <c r="DZ224" s="362"/>
      <c r="EA224" s="338"/>
      <c r="EB224" s="691"/>
      <c r="EC224" s="691"/>
      <c r="ED224" s="691"/>
      <c r="EE224" s="691"/>
      <c r="EF224" s="691"/>
      <c r="EG224" s="691"/>
      <c r="EH224" s="691"/>
      <c r="EI224" s="691"/>
      <c r="EJ224" s="692"/>
      <c r="EM224" s="358"/>
      <c r="EN224" s="358"/>
      <c r="EO224" s="359"/>
      <c r="EP224" s="339"/>
      <c r="EQ224" s="360"/>
      <c r="ER224" s="361"/>
      <c r="ES224" s="362"/>
      <c r="ET224" s="338"/>
      <c r="EU224" s="691"/>
      <c r="EV224" s="691"/>
      <c r="EW224" s="691"/>
      <c r="EX224" s="691"/>
      <c r="EY224" s="691"/>
      <c r="EZ224" s="691"/>
      <c r="FA224" s="691"/>
      <c r="FB224" s="691"/>
      <c r="FC224" s="692"/>
      <c r="FF224" s="358"/>
      <c r="FG224" s="358"/>
      <c r="FH224" s="359"/>
      <c r="FI224" s="339"/>
      <c r="FJ224" s="360"/>
      <c r="FK224" s="361"/>
      <c r="FL224" s="362"/>
      <c r="FM224" s="338"/>
      <c r="FN224" s="691"/>
      <c r="FO224" s="691"/>
      <c r="FP224" s="691"/>
      <c r="FQ224" s="691"/>
      <c r="FR224" s="691"/>
      <c r="FS224" s="691"/>
      <c r="FT224" s="691"/>
      <c r="FU224" s="691"/>
      <c r="FV224" s="692"/>
      <c r="FY224" s="358"/>
      <c r="FZ224" s="358"/>
      <c r="GA224" s="359"/>
      <c r="GB224" s="339"/>
      <c r="GC224" s="360"/>
      <c r="GD224" s="361"/>
      <c r="GE224" s="362"/>
      <c r="GF224" s="338"/>
      <c r="GG224" s="691"/>
      <c r="GH224" s="691"/>
      <c r="GI224" s="691"/>
      <c r="GJ224" s="691"/>
      <c r="GK224" s="691"/>
      <c r="GL224" s="691"/>
      <c r="GM224" s="691"/>
      <c r="GN224" s="691"/>
      <c r="GO224" s="692"/>
      <c r="GR224" s="358"/>
      <c r="GS224" s="358"/>
      <c r="GT224" s="359"/>
      <c r="GU224" s="339"/>
      <c r="GV224" s="360"/>
      <c r="GW224" s="361"/>
      <c r="GX224" s="362"/>
      <c r="GY224" s="338"/>
      <c r="GZ224" s="691"/>
      <c r="HA224" s="691"/>
      <c r="HB224" s="691"/>
      <c r="HC224" s="691"/>
      <c r="HD224" s="691"/>
      <c r="HE224" s="691"/>
      <c r="HF224" s="691"/>
      <c r="HG224" s="691"/>
      <c r="HH224" s="692"/>
      <c r="HK224" s="358"/>
      <c r="HL224" s="358"/>
      <c r="HM224" s="359"/>
      <c r="HN224" s="339"/>
      <c r="HO224" s="360"/>
      <c r="HP224" s="361"/>
      <c r="HQ224" s="362"/>
      <c r="HR224" s="338"/>
      <c r="HS224" s="691"/>
      <c r="HT224" s="691"/>
      <c r="HU224" s="691"/>
      <c r="HV224" s="691"/>
      <c r="HW224" s="691"/>
      <c r="HX224" s="691"/>
      <c r="HY224" s="691"/>
      <c r="HZ224" s="691"/>
      <c r="IA224" s="692"/>
      <c r="ID224" s="358"/>
      <c r="IE224" s="358"/>
      <c r="IF224" s="359"/>
      <c r="IG224" s="339"/>
      <c r="IH224" s="360"/>
      <c r="II224" s="361"/>
      <c r="IJ224" s="362"/>
      <c r="IK224" s="338"/>
      <c r="IL224" s="691"/>
      <c r="IM224" s="691"/>
      <c r="IN224" s="691"/>
      <c r="IO224" s="691"/>
      <c r="IP224" s="691"/>
      <c r="IQ224" s="691"/>
      <c r="IR224" s="691"/>
      <c r="IS224" s="691"/>
      <c r="IT224" s="692"/>
      <c r="IV224" s="358"/>
      <c r="IW224" s="358"/>
      <c r="IX224" s="359"/>
      <c r="IY224" s="339"/>
      <c r="IZ224" s="360"/>
      <c r="JA224" s="361"/>
      <c r="JB224" s="362"/>
      <c r="JC224" s="338"/>
      <c r="JD224" s="338"/>
      <c r="JE224" s="691"/>
      <c r="JF224" s="691"/>
      <c r="JG224" s="691"/>
      <c r="JH224" s="691"/>
      <c r="JI224" s="691"/>
      <c r="JJ224" s="691"/>
      <c r="JK224" s="691"/>
      <c r="JL224" s="691"/>
      <c r="JM224" s="692"/>
    </row>
    <row r="225" spans="2:273" hidden="1" x14ac:dyDescent="0.25">
      <c r="B225" s="358"/>
      <c r="C225" s="358"/>
      <c r="D225" s="359"/>
      <c r="E225" s="339"/>
      <c r="F225" s="439"/>
      <c r="G225" s="361"/>
      <c r="H225" s="361"/>
      <c r="I225" s="361"/>
      <c r="J225" s="362"/>
      <c r="K225" s="338"/>
      <c r="N225" s="358"/>
      <c r="O225" s="358"/>
      <c r="P225" s="359"/>
      <c r="Q225" s="339"/>
      <c r="R225" s="439"/>
      <c r="S225" s="361"/>
      <c r="T225" s="361"/>
      <c r="U225" s="361"/>
      <c r="V225" s="362"/>
      <c r="W225" s="338"/>
      <c r="X225" s="335">
        <f t="shared" ref="X225:X243" si="2413">IFERROR(IF(EXACT(VLOOKUP(O225,OFERTA_0,1,FALSE),O225),1,0),0)</f>
        <v>0</v>
      </c>
      <c r="Y225" s="335"/>
      <c r="Z225" s="335"/>
      <c r="AA225" s="108">
        <f t="shared" ref="AA225:AA243" si="2414">IFERROR(IF(EXACT(VLOOKUP(O225,OFERTA_0,2,FALSE),P225),1,0),0)</f>
        <v>0</v>
      </c>
      <c r="AB225" s="108"/>
      <c r="AC225" s="108">
        <f t="shared" ref="AC225:AC243" si="2415">IFERROR(IF(EXACT(VLOOKUP(O225,OFERTA_0,3,FALSE),Q225),1,0),0)</f>
        <v>0</v>
      </c>
      <c r="AD225" s="108">
        <f t="shared" ref="AD225:AD243" si="2416">IFERROR(IF(EXACT(VLOOKUP(O225,OFERTA_0,4,FALSE),R225),1,0),0)</f>
        <v>0</v>
      </c>
      <c r="AE225" s="108">
        <f t="shared" ref="AE225:AE243" si="2417">IFERROR(IF(S225&lt;=0,0,1),0)</f>
        <v>0</v>
      </c>
      <c r="AF225" s="108">
        <f t="shared" ref="AF225:AF243" si="2418">IFERROR(IF(V225&lt;=0,0,1),0)</f>
        <v>0</v>
      </c>
      <c r="AG225" s="108">
        <f t="shared" ref="AG225:AG243" si="2419">PRODUCT(X225:AF225)</f>
        <v>0</v>
      </c>
      <c r="AH225" s="109">
        <f t="shared" ref="AH225:AH243" si="2420">ROUND(V225,0)</f>
        <v>0</v>
      </c>
      <c r="AI225" s="110">
        <f t="shared" ref="AI225:AI243" si="2421">V225-AH225</f>
        <v>0</v>
      </c>
      <c r="AL225" s="358"/>
      <c r="AM225" s="358"/>
      <c r="AN225" s="359"/>
      <c r="AO225" s="339"/>
      <c r="AP225" s="439"/>
      <c r="AQ225" s="361"/>
      <c r="AR225" s="361"/>
      <c r="AS225" s="361"/>
      <c r="AT225" s="362"/>
      <c r="AU225" s="338"/>
      <c r="AV225" s="335">
        <f t="shared" ref="AV225:AV243" si="2422">IFERROR(IF(EXACT(VLOOKUP(AM225,OFERTA_0,1,FALSE),AM225),1,0),0)</f>
        <v>0</v>
      </c>
      <c r="AW225" s="335"/>
      <c r="AX225" s="335"/>
      <c r="AY225" s="335"/>
      <c r="AZ225" s="108">
        <f t="shared" ref="AZ225:AZ243" si="2423">IFERROR(IF(EXACT(VLOOKUP(AM225,OFERTA_0,2,FALSE),AN225),1,0),0)</f>
        <v>0</v>
      </c>
      <c r="BA225" s="108">
        <f t="shared" ref="BA225:BA243" si="2424">IFERROR(IF(EXACT(VLOOKUP(AM225,OFERTA_0,3,FALSE),AO225),1,0),0)</f>
        <v>0</v>
      </c>
      <c r="BB225" s="108">
        <f t="shared" ref="BB225:BB243" si="2425">IFERROR(IF(EXACT(VLOOKUP(AM225,OFERTA_0,4,FALSE),AP225),1,0),0)</f>
        <v>0</v>
      </c>
      <c r="BC225" s="108">
        <f t="shared" ref="BC225:BC243" si="2426">IFERROR(IF(AQ225&lt;=0,0,1),0)</f>
        <v>0</v>
      </c>
      <c r="BD225" s="108">
        <f t="shared" ref="BD225:BD243" si="2427">IFERROR(IF(AT225&lt;=0,0,1),0)</f>
        <v>0</v>
      </c>
      <c r="BE225" s="108">
        <f t="shared" ref="BE225:BE243" si="2428">PRODUCT(AV225:BD225)</f>
        <v>0</v>
      </c>
      <c r="BF225" s="109">
        <f t="shared" ref="BF225:BF243" si="2429">ROUND(AT225,0)</f>
        <v>0</v>
      </c>
      <c r="BG225" s="110">
        <f t="shared" ref="BG225:BG243" si="2430">AT225-BF225</f>
        <v>0</v>
      </c>
      <c r="BJ225" s="358"/>
      <c r="BK225" s="358"/>
      <c r="BL225" s="359"/>
      <c r="BM225" s="339"/>
      <c r="BN225" s="439"/>
      <c r="BO225" s="368"/>
      <c r="BP225" s="368"/>
      <c r="BQ225" s="368"/>
      <c r="BR225" s="369"/>
      <c r="BS225" s="338"/>
      <c r="BT225" s="335">
        <f t="shared" ref="BT225:BT243" si="2431">IFERROR(IF(EXACT(VLOOKUP(BK225,OFERTA_0,1,FALSE),BK225),1,0),0)</f>
        <v>0</v>
      </c>
      <c r="BU225" s="335"/>
      <c r="BV225" s="335"/>
      <c r="BW225" s="335"/>
      <c r="BX225" s="108">
        <f t="shared" ref="BX225:BX243" si="2432">IFERROR(IF(EXACT(VLOOKUP(BK225,OFERTA_0,2,FALSE),BL225),1,0),0)</f>
        <v>0</v>
      </c>
      <c r="BY225" s="108">
        <f t="shared" ref="BY225:BY243" si="2433">IFERROR(IF(EXACT(VLOOKUP(BK225,OFERTA_0,3,FALSE),BM225),1,0),0)</f>
        <v>0</v>
      </c>
      <c r="BZ225" s="108">
        <f t="shared" ref="BZ225:BZ243" si="2434">IFERROR(IF(EXACT(VLOOKUP(BK225,OFERTA_0,4,FALSE),BN225),1,0),0)</f>
        <v>0</v>
      </c>
      <c r="CA225" s="108">
        <f t="shared" ref="CA225:CA243" si="2435">IFERROR(IF(BO225&lt;=0,0,1),0)</f>
        <v>0</v>
      </c>
      <c r="CB225" s="108">
        <f t="shared" ref="CB225:CB243" si="2436">IFERROR(IF(BR225&lt;=0,0,1),0)</f>
        <v>0</v>
      </c>
      <c r="CC225" s="108">
        <f t="shared" ref="CC225:CC243" si="2437">PRODUCT(BT225:CB225)</f>
        <v>0</v>
      </c>
      <c r="CD225" s="109">
        <f t="shared" ref="CD225:CD243" si="2438">ROUND(BR225,0)</f>
        <v>0</v>
      </c>
      <c r="CE225" s="110">
        <f t="shared" ref="CE225:CE243" si="2439">BR225-CD225</f>
        <v>0</v>
      </c>
      <c r="CH225" s="358"/>
      <c r="CI225" s="358"/>
      <c r="CJ225" s="359"/>
      <c r="CK225" s="339"/>
      <c r="CL225" s="360"/>
      <c r="CM225" s="361"/>
      <c r="CN225" s="362"/>
      <c r="CO225" s="338"/>
      <c r="CP225" s="335">
        <f t="shared" ref="CP225:CP243" si="2440">IFERROR(IF(EXACT(VLOOKUP(CI225,OFERTA_0,1,FALSE),CI225),1,0),0)</f>
        <v>0</v>
      </c>
      <c r="CQ225" s="108">
        <f t="shared" ref="CQ225:CQ243" si="2441">IFERROR(IF(EXACT(VLOOKUP(CI225,OFERTA_0,2,FALSE),CJ225),1,0),0)</f>
        <v>0</v>
      </c>
      <c r="CR225" s="108">
        <f t="shared" ref="CR225:CR243" si="2442">IFERROR(IF(EXACT(VLOOKUP(CI225,OFERTA_0,3,FALSE),CK225),1,0),0)</f>
        <v>0</v>
      </c>
      <c r="CS225" s="108">
        <f t="shared" ref="CS225:CS243" si="2443">IFERROR(IF(EXACT(VLOOKUP(CI225,OFERTA_0,4,FALSE),CL225),1,0),0)</f>
        <v>0</v>
      </c>
      <c r="CT225" s="108">
        <f t="shared" ref="CT225:CU243" si="2444">IFERROR(IF(CM225&lt;=0,0,1),0)</f>
        <v>0</v>
      </c>
      <c r="CU225" s="108">
        <f t="shared" si="2444"/>
        <v>0</v>
      </c>
      <c r="CV225" s="108">
        <f t="shared" ref="CV225:CV243" si="2445">PRODUCT(CP225:CU225)</f>
        <v>0</v>
      </c>
      <c r="CW225" s="109">
        <f t="shared" ref="CW225:CW243" si="2446">ROUND(CN225,0)</f>
        <v>0</v>
      </c>
      <c r="CX225" s="110">
        <f t="shared" ref="CX225:CX243" si="2447">CN225-CW225</f>
        <v>0</v>
      </c>
      <c r="DA225" s="358"/>
      <c r="DB225" s="358"/>
      <c r="DC225" s="359"/>
      <c r="DD225" s="339"/>
      <c r="DE225" s="360"/>
      <c r="DF225" s="361"/>
      <c r="DG225" s="362"/>
      <c r="DH225" s="367"/>
      <c r="DI225" s="335">
        <f t="shared" ref="DI225:DI243" si="2448">IFERROR(IF(EXACT(VLOOKUP(DB225,OFERTA_0,1,FALSE),DB225),1,0),0)</f>
        <v>0</v>
      </c>
      <c r="DJ225" s="108">
        <f t="shared" ref="DJ225:DJ243" si="2449">IFERROR(IF(EXACT(VLOOKUP(DB225,OFERTA_0,2,FALSE),DC225),1,0),0)</f>
        <v>0</v>
      </c>
      <c r="DK225" s="108">
        <f t="shared" ref="DK225:DK243" si="2450">IFERROR(IF(EXACT(VLOOKUP(DB225,OFERTA_0,3,FALSE),DD225),1,0),0)</f>
        <v>0</v>
      </c>
      <c r="DL225" s="108">
        <f t="shared" ref="DL225:DL243" si="2451">IFERROR(IF(EXACT(VLOOKUP(DB225,OFERTA_0,4,FALSE),DE225),1,0),0)</f>
        <v>0</v>
      </c>
      <c r="DM225" s="108">
        <f t="shared" ref="DM225:DN243" si="2452">IFERROR(IF(DF225&lt;=0,0,1),0)</f>
        <v>0</v>
      </c>
      <c r="DN225" s="108">
        <f t="shared" si="2452"/>
        <v>0</v>
      </c>
      <c r="DO225" s="108">
        <f t="shared" ref="DO225:DO243" si="2453">PRODUCT(DI225:DN225)</f>
        <v>0</v>
      </c>
      <c r="DP225" s="109">
        <f t="shared" ref="DP225:DP243" si="2454">ROUND(DG225,0)</f>
        <v>0</v>
      </c>
      <c r="DQ225" s="110">
        <f t="shared" ref="DQ225:DQ243" si="2455">DG225-DP225</f>
        <v>0</v>
      </c>
      <c r="DT225" s="358"/>
      <c r="DU225" s="358"/>
      <c r="DV225" s="359"/>
      <c r="DW225" s="339"/>
      <c r="DX225" s="360"/>
      <c r="DY225" s="361"/>
      <c r="DZ225" s="362"/>
      <c r="EA225" s="338"/>
      <c r="EB225" s="335">
        <f t="shared" ref="EB225:EB243" si="2456">IFERROR(IF(EXACT(VLOOKUP(DU225,OFERTA_0,1,FALSE),DU225),1,0),0)</f>
        <v>0</v>
      </c>
      <c r="EC225" s="108">
        <f t="shared" ref="EC225:EC243" si="2457">IFERROR(IF(EXACT(VLOOKUP(DU225,OFERTA_0,2,FALSE),DV225),1,0),0)</f>
        <v>0</v>
      </c>
      <c r="ED225" s="108">
        <f t="shared" ref="ED225:ED243" si="2458">IFERROR(IF(EXACT(VLOOKUP(DU225,OFERTA_0,3,FALSE),DW225),1,0),0)</f>
        <v>0</v>
      </c>
      <c r="EE225" s="108">
        <f t="shared" ref="EE225:EE243" si="2459">IFERROR(IF(EXACT(VLOOKUP(DU225,OFERTA_0,4,FALSE),DX225),1,0),0)</f>
        <v>0</v>
      </c>
      <c r="EF225" s="108">
        <f t="shared" ref="EF225:EG243" si="2460">IFERROR(IF(DY225&lt;=0,0,1),0)</f>
        <v>0</v>
      </c>
      <c r="EG225" s="108">
        <f t="shared" si="2460"/>
        <v>0</v>
      </c>
      <c r="EH225" s="108">
        <f t="shared" ref="EH225:EH243" si="2461">PRODUCT(EB225:EG225)</f>
        <v>0</v>
      </c>
      <c r="EI225" s="109">
        <f t="shared" ref="EI225:EI243" si="2462">ROUND(DZ225,0)</f>
        <v>0</v>
      </c>
      <c r="EJ225" s="110">
        <f t="shared" ref="EJ225:EJ243" si="2463">DZ225-EI225</f>
        <v>0</v>
      </c>
      <c r="EM225" s="358"/>
      <c r="EN225" s="358"/>
      <c r="EO225" s="359"/>
      <c r="EP225" s="339"/>
      <c r="EQ225" s="360"/>
      <c r="ER225" s="361"/>
      <c r="ES225" s="362"/>
      <c r="ET225" s="338"/>
      <c r="EU225" s="335">
        <f t="shared" ref="EU225:EU243" si="2464">IFERROR(IF(EXACT(VLOOKUP(EN225,OFERTA_0,1,FALSE),EN225),1,0),0)</f>
        <v>0</v>
      </c>
      <c r="EV225" s="108">
        <f t="shared" ref="EV225:EV243" si="2465">IFERROR(IF(EXACT(VLOOKUP(EN225,OFERTA_0,2,FALSE),EO225),1,0),0)</f>
        <v>0</v>
      </c>
      <c r="EW225" s="108">
        <f t="shared" ref="EW225:EW243" si="2466">IFERROR(IF(EXACT(VLOOKUP(EN225,OFERTA_0,3,FALSE),EP225),1,0),0)</f>
        <v>0</v>
      </c>
      <c r="EX225" s="108">
        <f t="shared" ref="EX225:EX243" si="2467">IFERROR(IF(EXACT(VLOOKUP(EN225,OFERTA_0,4,FALSE),EQ225),1,0),0)</f>
        <v>0</v>
      </c>
      <c r="EY225" s="108">
        <f t="shared" ref="EY225:EZ243" si="2468">IFERROR(IF(ER225&lt;=0,0,1),0)</f>
        <v>0</v>
      </c>
      <c r="EZ225" s="108">
        <f t="shared" si="2468"/>
        <v>0</v>
      </c>
      <c r="FA225" s="108">
        <f t="shared" ref="FA225:FA243" si="2469">PRODUCT(EU225:EZ225)</f>
        <v>0</v>
      </c>
      <c r="FB225" s="109">
        <f t="shared" ref="FB225:FB243" si="2470">ROUND(ES225,0)</f>
        <v>0</v>
      </c>
      <c r="FC225" s="110">
        <f t="shared" ref="FC225:FC243" si="2471">ES225-FB225</f>
        <v>0</v>
      </c>
      <c r="FF225" s="358"/>
      <c r="FG225" s="358"/>
      <c r="FH225" s="359"/>
      <c r="FI225" s="339"/>
      <c r="FJ225" s="360"/>
      <c r="FK225" s="361"/>
      <c r="FL225" s="362"/>
      <c r="FM225" s="338"/>
      <c r="FN225" s="335">
        <f t="shared" ref="FN225:FN243" si="2472">IFERROR(IF(EXACT(VLOOKUP(FG225,OFERTA_0,1,FALSE),FG225),1,0),0)</f>
        <v>0</v>
      </c>
      <c r="FO225" s="108">
        <f t="shared" ref="FO225:FO243" si="2473">IFERROR(IF(EXACT(VLOOKUP(FG225,OFERTA_0,2,FALSE),FH225),1,0),0)</f>
        <v>0</v>
      </c>
      <c r="FP225" s="108">
        <f t="shared" ref="FP225:FP243" si="2474">IFERROR(IF(EXACT(VLOOKUP(FG225,OFERTA_0,3,FALSE),FI225),1,0),0)</f>
        <v>0</v>
      </c>
      <c r="FQ225" s="108">
        <f t="shared" ref="FQ225:FQ243" si="2475">IFERROR(IF(EXACT(VLOOKUP(FG225,OFERTA_0,4,FALSE),FJ225),1,0),0)</f>
        <v>0</v>
      </c>
      <c r="FR225" s="108">
        <f t="shared" ref="FR225:FS243" si="2476">IFERROR(IF(FK225&lt;=0,0,1),0)</f>
        <v>0</v>
      </c>
      <c r="FS225" s="108">
        <f t="shared" si="2476"/>
        <v>0</v>
      </c>
      <c r="FT225" s="108">
        <f t="shared" ref="FT225:FT243" si="2477">PRODUCT(FN225:FS225)</f>
        <v>0</v>
      </c>
      <c r="FU225" s="109">
        <f t="shared" ref="FU225:FU243" si="2478">ROUND(FL225,0)</f>
        <v>0</v>
      </c>
      <c r="FV225" s="110">
        <f t="shared" ref="FV225:FV243" si="2479">FL225-FU225</f>
        <v>0</v>
      </c>
      <c r="FY225" s="358"/>
      <c r="FZ225" s="358"/>
      <c r="GA225" s="359"/>
      <c r="GB225" s="339"/>
      <c r="GC225" s="360"/>
      <c r="GD225" s="361"/>
      <c r="GE225" s="362"/>
      <c r="GF225" s="338"/>
      <c r="GG225" s="335">
        <f t="shared" ref="GG225:GG243" si="2480">IFERROR(IF(EXACT(VLOOKUP(FZ225,OFERTA_0,1,FALSE),FZ225),1,0),0)</f>
        <v>0</v>
      </c>
      <c r="GH225" s="108">
        <f t="shared" ref="GH225:GH243" si="2481">IFERROR(IF(EXACT(VLOOKUP(FZ225,OFERTA_0,2,FALSE),GA225),1,0),0)</f>
        <v>0</v>
      </c>
      <c r="GI225" s="108">
        <f t="shared" ref="GI225:GI243" si="2482">IFERROR(IF(EXACT(VLOOKUP(FZ225,OFERTA_0,3,FALSE),GB225),1,0),0)</f>
        <v>0</v>
      </c>
      <c r="GJ225" s="108">
        <f t="shared" ref="GJ225:GJ243" si="2483">IFERROR(IF(EXACT(VLOOKUP(FZ225,OFERTA_0,4,FALSE),GC225),1,0),0)</f>
        <v>0</v>
      </c>
      <c r="GK225" s="108">
        <f t="shared" ref="GK225:GL243" si="2484">IFERROR(IF(GD225&lt;=0,0,1),0)</f>
        <v>0</v>
      </c>
      <c r="GL225" s="108">
        <f t="shared" si="2484"/>
        <v>0</v>
      </c>
      <c r="GM225" s="108">
        <f t="shared" ref="GM225:GM243" si="2485">PRODUCT(GG225:GL225)</f>
        <v>0</v>
      </c>
      <c r="GN225" s="109">
        <f t="shared" ref="GN225:GN243" si="2486">ROUND(GE225,0)</f>
        <v>0</v>
      </c>
      <c r="GO225" s="110">
        <f t="shared" ref="GO225:GO243" si="2487">GE225-GN225</f>
        <v>0</v>
      </c>
      <c r="GR225" s="358"/>
      <c r="GS225" s="358"/>
      <c r="GT225" s="359"/>
      <c r="GU225" s="339"/>
      <c r="GV225" s="360"/>
      <c r="GW225" s="361"/>
      <c r="GX225" s="362"/>
      <c r="GY225" s="338"/>
      <c r="GZ225" s="335">
        <f t="shared" ref="GZ225:GZ243" si="2488">IFERROR(IF(EXACT(VLOOKUP(GS225,OFERTA_0,1,FALSE),GS225),1,0),0)</f>
        <v>0</v>
      </c>
      <c r="HA225" s="108">
        <f t="shared" ref="HA225:HA243" si="2489">IFERROR(IF(EXACT(VLOOKUP(GS225,OFERTA_0,2,FALSE),GT225),1,0),0)</f>
        <v>0</v>
      </c>
      <c r="HB225" s="108">
        <f t="shared" ref="HB225:HB243" si="2490">IFERROR(IF(EXACT(VLOOKUP(GS225,OFERTA_0,3,FALSE),GU225),1,0),0)</f>
        <v>0</v>
      </c>
      <c r="HC225" s="108">
        <f t="shared" ref="HC225:HC243" si="2491">IFERROR(IF(EXACT(VLOOKUP(GS225,OFERTA_0,4,FALSE),GV225),1,0),0)</f>
        <v>0</v>
      </c>
      <c r="HD225" s="108">
        <f t="shared" ref="HD225:HE243" si="2492">IFERROR(IF(GW225&lt;=0,0,1),0)</f>
        <v>0</v>
      </c>
      <c r="HE225" s="108">
        <f t="shared" si="2492"/>
        <v>0</v>
      </c>
      <c r="HF225" s="108">
        <f t="shared" ref="HF225:HF243" si="2493">PRODUCT(GZ225:HE225)</f>
        <v>0</v>
      </c>
      <c r="HG225" s="109">
        <f t="shared" ref="HG225:HG243" si="2494">ROUND(GX225,0)</f>
        <v>0</v>
      </c>
      <c r="HH225" s="110">
        <f t="shared" ref="HH225:HH243" si="2495">GX225-HG225</f>
        <v>0</v>
      </c>
      <c r="HK225" s="358"/>
      <c r="HL225" s="358"/>
      <c r="HM225" s="359"/>
      <c r="HN225" s="339"/>
      <c r="HO225" s="360"/>
      <c r="HP225" s="361"/>
      <c r="HQ225" s="362"/>
      <c r="HR225" s="338"/>
      <c r="HS225" s="335">
        <f t="shared" ref="HS225:HS243" si="2496">IFERROR(IF(EXACT(VLOOKUP(HL225,OFERTA_0,1,FALSE),HL225),1,0),0)</f>
        <v>0</v>
      </c>
      <c r="HT225" s="108">
        <f t="shared" ref="HT225:HT243" si="2497">IFERROR(IF(EXACT(VLOOKUP(HL225,OFERTA_0,2,FALSE),HM225),1,0),0)</f>
        <v>0</v>
      </c>
      <c r="HU225" s="108">
        <f t="shared" ref="HU225:HU243" si="2498">IFERROR(IF(EXACT(VLOOKUP(HL225,OFERTA_0,3,FALSE),HN225),1,0),0)</f>
        <v>0</v>
      </c>
      <c r="HV225" s="108">
        <f t="shared" ref="HV225:HV243" si="2499">IFERROR(IF(EXACT(VLOOKUP(HL225,OFERTA_0,4,FALSE),HO225),1,0),0)</f>
        <v>0</v>
      </c>
      <c r="HW225" s="108">
        <f t="shared" ref="HW225:HX243" si="2500">IFERROR(IF(HP225&lt;=0,0,1),0)</f>
        <v>0</v>
      </c>
      <c r="HX225" s="108">
        <f t="shared" si="2500"/>
        <v>0</v>
      </c>
      <c r="HY225" s="108">
        <f t="shared" ref="HY225:HY243" si="2501">PRODUCT(HS225:HX225)</f>
        <v>0</v>
      </c>
      <c r="HZ225" s="109">
        <f t="shared" ref="HZ225:HZ243" si="2502">ROUND(HQ225,0)</f>
        <v>0</v>
      </c>
      <c r="IA225" s="110">
        <f t="shared" ref="IA225:IA243" si="2503">HQ225-HZ225</f>
        <v>0</v>
      </c>
      <c r="ID225" s="358"/>
      <c r="IE225" s="358"/>
      <c r="IF225" s="359"/>
      <c r="IG225" s="339"/>
      <c r="IH225" s="360"/>
      <c r="II225" s="361"/>
      <c r="IJ225" s="362"/>
      <c r="IK225" s="338"/>
      <c r="IL225" s="335">
        <f t="shared" ref="IL225:IL243" si="2504">IFERROR(IF(EXACT(VLOOKUP(IE225,OFERTA_0,1,FALSE),IE225),1,0),0)</f>
        <v>0</v>
      </c>
      <c r="IM225" s="108">
        <f t="shared" ref="IM225:IM243" si="2505">IFERROR(IF(EXACT(VLOOKUP(IE225,OFERTA_0,2,FALSE),IF225),1,0),0)</f>
        <v>0</v>
      </c>
      <c r="IN225" s="108">
        <f t="shared" ref="IN225:IN243" si="2506">IFERROR(IF(EXACT(VLOOKUP(IE225,OFERTA_0,3,FALSE),IG225),1,0),0)</f>
        <v>0</v>
      </c>
      <c r="IO225" s="108">
        <f t="shared" ref="IO225:IO243" si="2507">IFERROR(IF(EXACT(VLOOKUP(IE225,OFERTA_0,4,FALSE),IH225),1,0),0)</f>
        <v>0</v>
      </c>
      <c r="IP225" s="108">
        <f t="shared" ref="IP225:IQ243" si="2508">IFERROR(IF(II225&lt;=0,0,1),0)</f>
        <v>0</v>
      </c>
      <c r="IQ225" s="108">
        <f t="shared" si="2508"/>
        <v>0</v>
      </c>
      <c r="IR225" s="108">
        <f t="shared" ref="IR225:IR243" si="2509">PRODUCT(IL225:IQ225)</f>
        <v>0</v>
      </c>
      <c r="IS225" s="109">
        <f t="shared" ref="IS225:IS243" si="2510">ROUND(IJ225,0)</f>
        <v>0</v>
      </c>
      <c r="IT225" s="110">
        <f t="shared" ref="IT225:IT243" si="2511">IJ225-IS225</f>
        <v>0</v>
      </c>
      <c r="IV225" s="358"/>
      <c r="IW225" s="358"/>
      <c r="IX225" s="359"/>
      <c r="IY225" s="339"/>
      <c r="IZ225" s="360"/>
      <c r="JA225" s="361"/>
      <c r="JB225" s="362"/>
      <c r="JC225" s="338"/>
      <c r="JD225" s="338"/>
      <c r="JE225" s="335">
        <f t="shared" ref="JE225:JE243" si="2512">IFERROR(IF(EXACT(VLOOKUP(IX225,OFERTA_0,1,FALSE),IX225),1,0),0)</f>
        <v>0</v>
      </c>
      <c r="JF225" s="108">
        <f t="shared" ref="JF225:JF243" si="2513">IFERROR(IF(EXACT(VLOOKUP(IX225,OFERTA_0,2,FALSE),IY225),1,0),0)</f>
        <v>0</v>
      </c>
      <c r="JG225" s="108">
        <f t="shared" ref="JG225:JG243" si="2514">IFERROR(IF(EXACT(VLOOKUP(IX225,OFERTA_0,3,FALSE),IZ225),1,0),0)</f>
        <v>0</v>
      </c>
      <c r="JH225" s="108">
        <f t="shared" ref="JH225:JH243" si="2515">IFERROR(IF(EXACT(VLOOKUP(IX225,OFERTA_0,4,FALSE),JA225),1,0),0)</f>
        <v>0</v>
      </c>
      <c r="JI225" s="108">
        <f t="shared" ref="JI225:JJ243" si="2516">IFERROR(IF(JB225&lt;=0,0,1),0)</f>
        <v>0</v>
      </c>
      <c r="JJ225" s="108">
        <f t="shared" si="2516"/>
        <v>0</v>
      </c>
      <c r="JK225" s="108">
        <f t="shared" ref="JK225:JK243" si="2517">PRODUCT(JE225:JJ225)</f>
        <v>0</v>
      </c>
      <c r="JL225" s="109">
        <f t="shared" ref="JL225:JL243" si="2518">ROUND(JC225,0)</f>
        <v>0</v>
      </c>
      <c r="JM225" s="110">
        <f t="shared" ref="JM225:JM243" si="2519">JC225-JL225</f>
        <v>0</v>
      </c>
    </row>
    <row r="226" spans="2:273" hidden="1" x14ac:dyDescent="0.25">
      <c r="B226" s="358"/>
      <c r="C226" s="358"/>
      <c r="D226" s="359"/>
      <c r="E226" s="339"/>
      <c r="F226" s="439"/>
      <c r="G226" s="361"/>
      <c r="H226" s="361"/>
      <c r="I226" s="361"/>
      <c r="J226" s="362"/>
      <c r="K226" s="338"/>
      <c r="N226" s="358"/>
      <c r="O226" s="358"/>
      <c r="P226" s="359"/>
      <c r="Q226" s="339"/>
      <c r="R226" s="439"/>
      <c r="S226" s="361"/>
      <c r="T226" s="361"/>
      <c r="U226" s="361"/>
      <c r="V226" s="362"/>
      <c r="W226" s="338"/>
      <c r="X226" s="335">
        <f t="shared" si="2413"/>
        <v>0</v>
      </c>
      <c r="Y226" s="335"/>
      <c r="Z226" s="335"/>
      <c r="AA226" s="108">
        <f t="shared" si="2414"/>
        <v>0</v>
      </c>
      <c r="AB226" s="108"/>
      <c r="AC226" s="108">
        <f t="shared" si="2415"/>
        <v>0</v>
      </c>
      <c r="AD226" s="108">
        <f t="shared" si="2416"/>
        <v>0</v>
      </c>
      <c r="AE226" s="108">
        <f t="shared" si="2417"/>
        <v>0</v>
      </c>
      <c r="AF226" s="108">
        <f t="shared" si="2418"/>
        <v>0</v>
      </c>
      <c r="AG226" s="108">
        <f t="shared" si="2419"/>
        <v>0</v>
      </c>
      <c r="AH226" s="109">
        <f t="shared" si="2420"/>
        <v>0</v>
      </c>
      <c r="AI226" s="110">
        <f t="shared" si="2421"/>
        <v>0</v>
      </c>
      <c r="AL226" s="358"/>
      <c r="AM226" s="358"/>
      <c r="AN226" s="359"/>
      <c r="AO226" s="339"/>
      <c r="AP226" s="439"/>
      <c r="AQ226" s="361"/>
      <c r="AR226" s="361"/>
      <c r="AS226" s="361"/>
      <c r="AT226" s="362"/>
      <c r="AU226" s="338"/>
      <c r="AV226" s="335">
        <f t="shared" si="2422"/>
        <v>0</v>
      </c>
      <c r="AW226" s="335"/>
      <c r="AX226" s="335"/>
      <c r="AY226" s="335"/>
      <c r="AZ226" s="108">
        <f t="shared" si="2423"/>
        <v>0</v>
      </c>
      <c r="BA226" s="108">
        <f t="shared" si="2424"/>
        <v>0</v>
      </c>
      <c r="BB226" s="108">
        <f t="shared" si="2425"/>
        <v>0</v>
      </c>
      <c r="BC226" s="108">
        <f t="shared" si="2426"/>
        <v>0</v>
      </c>
      <c r="BD226" s="108">
        <f t="shared" si="2427"/>
        <v>0</v>
      </c>
      <c r="BE226" s="108">
        <f t="shared" si="2428"/>
        <v>0</v>
      </c>
      <c r="BF226" s="109">
        <f t="shared" si="2429"/>
        <v>0</v>
      </c>
      <c r="BG226" s="110">
        <f t="shared" si="2430"/>
        <v>0</v>
      </c>
      <c r="BJ226" s="358"/>
      <c r="BK226" s="358"/>
      <c r="BL226" s="359"/>
      <c r="BM226" s="339"/>
      <c r="BN226" s="439"/>
      <c r="BO226" s="368"/>
      <c r="BP226" s="368"/>
      <c r="BQ226" s="368"/>
      <c r="BR226" s="369"/>
      <c r="BS226" s="338"/>
      <c r="BT226" s="335">
        <f t="shared" si="2431"/>
        <v>0</v>
      </c>
      <c r="BU226" s="335"/>
      <c r="BV226" s="335"/>
      <c r="BW226" s="335"/>
      <c r="BX226" s="108">
        <f t="shared" si="2432"/>
        <v>0</v>
      </c>
      <c r="BY226" s="108">
        <f t="shared" si="2433"/>
        <v>0</v>
      </c>
      <c r="BZ226" s="108">
        <f t="shared" si="2434"/>
        <v>0</v>
      </c>
      <c r="CA226" s="108">
        <f t="shared" si="2435"/>
        <v>0</v>
      </c>
      <c r="CB226" s="108">
        <f t="shared" si="2436"/>
        <v>0</v>
      </c>
      <c r="CC226" s="108">
        <f t="shared" si="2437"/>
        <v>0</v>
      </c>
      <c r="CD226" s="109">
        <f t="shared" si="2438"/>
        <v>0</v>
      </c>
      <c r="CE226" s="110">
        <f t="shared" si="2439"/>
        <v>0</v>
      </c>
      <c r="CH226" s="358"/>
      <c r="CI226" s="358"/>
      <c r="CJ226" s="359"/>
      <c r="CK226" s="339"/>
      <c r="CL226" s="360"/>
      <c r="CM226" s="361"/>
      <c r="CN226" s="362"/>
      <c r="CO226" s="338"/>
      <c r="CP226" s="335">
        <f t="shared" si="2440"/>
        <v>0</v>
      </c>
      <c r="CQ226" s="108">
        <f t="shared" si="2441"/>
        <v>0</v>
      </c>
      <c r="CR226" s="108">
        <f t="shared" si="2442"/>
        <v>0</v>
      </c>
      <c r="CS226" s="108">
        <f t="shared" si="2443"/>
        <v>0</v>
      </c>
      <c r="CT226" s="108">
        <f t="shared" si="2444"/>
        <v>0</v>
      </c>
      <c r="CU226" s="108">
        <f t="shared" si="2444"/>
        <v>0</v>
      </c>
      <c r="CV226" s="108">
        <f t="shared" si="2445"/>
        <v>0</v>
      </c>
      <c r="CW226" s="109">
        <f t="shared" si="2446"/>
        <v>0</v>
      </c>
      <c r="CX226" s="110">
        <f t="shared" si="2447"/>
        <v>0</v>
      </c>
      <c r="DA226" s="358"/>
      <c r="DB226" s="358"/>
      <c r="DC226" s="359"/>
      <c r="DD226" s="339"/>
      <c r="DE226" s="360"/>
      <c r="DF226" s="361"/>
      <c r="DG226" s="362"/>
      <c r="DH226" s="367"/>
      <c r="DI226" s="335">
        <f t="shared" si="2448"/>
        <v>0</v>
      </c>
      <c r="DJ226" s="108">
        <f t="shared" si="2449"/>
        <v>0</v>
      </c>
      <c r="DK226" s="108">
        <f t="shared" si="2450"/>
        <v>0</v>
      </c>
      <c r="DL226" s="108">
        <f t="shared" si="2451"/>
        <v>0</v>
      </c>
      <c r="DM226" s="108">
        <f t="shared" si="2452"/>
        <v>0</v>
      </c>
      <c r="DN226" s="108">
        <f t="shared" si="2452"/>
        <v>0</v>
      </c>
      <c r="DO226" s="108">
        <f t="shared" si="2453"/>
        <v>0</v>
      </c>
      <c r="DP226" s="109">
        <f t="shared" si="2454"/>
        <v>0</v>
      </c>
      <c r="DQ226" s="110">
        <f t="shared" si="2455"/>
        <v>0</v>
      </c>
      <c r="DT226" s="358"/>
      <c r="DU226" s="358"/>
      <c r="DV226" s="359"/>
      <c r="DW226" s="339"/>
      <c r="DX226" s="360"/>
      <c r="DY226" s="361"/>
      <c r="DZ226" s="362"/>
      <c r="EA226" s="338"/>
      <c r="EB226" s="335">
        <f t="shared" si="2456"/>
        <v>0</v>
      </c>
      <c r="EC226" s="108">
        <f t="shared" si="2457"/>
        <v>0</v>
      </c>
      <c r="ED226" s="108">
        <f t="shared" si="2458"/>
        <v>0</v>
      </c>
      <c r="EE226" s="108">
        <f t="shared" si="2459"/>
        <v>0</v>
      </c>
      <c r="EF226" s="108">
        <f t="shared" si="2460"/>
        <v>0</v>
      </c>
      <c r="EG226" s="108">
        <f t="shared" si="2460"/>
        <v>0</v>
      </c>
      <c r="EH226" s="108">
        <f t="shared" si="2461"/>
        <v>0</v>
      </c>
      <c r="EI226" s="109">
        <f t="shared" si="2462"/>
        <v>0</v>
      </c>
      <c r="EJ226" s="110">
        <f t="shared" si="2463"/>
        <v>0</v>
      </c>
      <c r="EM226" s="358"/>
      <c r="EN226" s="358"/>
      <c r="EO226" s="359"/>
      <c r="EP226" s="339"/>
      <c r="EQ226" s="360"/>
      <c r="ER226" s="361"/>
      <c r="ES226" s="362"/>
      <c r="ET226" s="338"/>
      <c r="EU226" s="335">
        <f t="shared" si="2464"/>
        <v>0</v>
      </c>
      <c r="EV226" s="108">
        <f t="shared" si="2465"/>
        <v>0</v>
      </c>
      <c r="EW226" s="108">
        <f t="shared" si="2466"/>
        <v>0</v>
      </c>
      <c r="EX226" s="108">
        <f t="shared" si="2467"/>
        <v>0</v>
      </c>
      <c r="EY226" s="108">
        <f t="shared" si="2468"/>
        <v>0</v>
      </c>
      <c r="EZ226" s="108">
        <f t="shared" si="2468"/>
        <v>0</v>
      </c>
      <c r="FA226" s="108">
        <f t="shared" si="2469"/>
        <v>0</v>
      </c>
      <c r="FB226" s="109">
        <f t="shared" si="2470"/>
        <v>0</v>
      </c>
      <c r="FC226" s="110">
        <f t="shared" si="2471"/>
        <v>0</v>
      </c>
      <c r="FF226" s="358"/>
      <c r="FG226" s="358"/>
      <c r="FH226" s="359"/>
      <c r="FI226" s="339"/>
      <c r="FJ226" s="360"/>
      <c r="FK226" s="361"/>
      <c r="FL226" s="362"/>
      <c r="FM226" s="338"/>
      <c r="FN226" s="335">
        <f t="shared" si="2472"/>
        <v>0</v>
      </c>
      <c r="FO226" s="108">
        <f t="shared" si="2473"/>
        <v>0</v>
      </c>
      <c r="FP226" s="108">
        <f t="shared" si="2474"/>
        <v>0</v>
      </c>
      <c r="FQ226" s="108">
        <f t="shared" si="2475"/>
        <v>0</v>
      </c>
      <c r="FR226" s="108">
        <f t="shared" si="2476"/>
        <v>0</v>
      </c>
      <c r="FS226" s="108">
        <f t="shared" si="2476"/>
        <v>0</v>
      </c>
      <c r="FT226" s="108">
        <f t="shared" si="2477"/>
        <v>0</v>
      </c>
      <c r="FU226" s="109">
        <f t="shared" si="2478"/>
        <v>0</v>
      </c>
      <c r="FV226" s="110">
        <f t="shared" si="2479"/>
        <v>0</v>
      </c>
      <c r="FY226" s="358"/>
      <c r="FZ226" s="358"/>
      <c r="GA226" s="359"/>
      <c r="GB226" s="339"/>
      <c r="GC226" s="360"/>
      <c r="GD226" s="361"/>
      <c r="GE226" s="362"/>
      <c r="GF226" s="338"/>
      <c r="GG226" s="335">
        <f t="shared" si="2480"/>
        <v>0</v>
      </c>
      <c r="GH226" s="108">
        <f t="shared" si="2481"/>
        <v>0</v>
      </c>
      <c r="GI226" s="108">
        <f t="shared" si="2482"/>
        <v>0</v>
      </c>
      <c r="GJ226" s="108">
        <f t="shared" si="2483"/>
        <v>0</v>
      </c>
      <c r="GK226" s="108">
        <f t="shared" si="2484"/>
        <v>0</v>
      </c>
      <c r="GL226" s="108">
        <f t="shared" si="2484"/>
        <v>0</v>
      </c>
      <c r="GM226" s="108">
        <f t="shared" si="2485"/>
        <v>0</v>
      </c>
      <c r="GN226" s="109">
        <f t="shared" si="2486"/>
        <v>0</v>
      </c>
      <c r="GO226" s="110">
        <f t="shared" si="2487"/>
        <v>0</v>
      </c>
      <c r="GR226" s="358"/>
      <c r="GS226" s="358"/>
      <c r="GT226" s="359"/>
      <c r="GU226" s="339"/>
      <c r="GV226" s="360"/>
      <c r="GW226" s="361"/>
      <c r="GX226" s="362"/>
      <c r="GY226" s="338"/>
      <c r="GZ226" s="335">
        <f t="shared" si="2488"/>
        <v>0</v>
      </c>
      <c r="HA226" s="108">
        <f t="shared" si="2489"/>
        <v>0</v>
      </c>
      <c r="HB226" s="108">
        <f t="shared" si="2490"/>
        <v>0</v>
      </c>
      <c r="HC226" s="108">
        <f t="shared" si="2491"/>
        <v>0</v>
      </c>
      <c r="HD226" s="108">
        <f t="shared" si="2492"/>
        <v>0</v>
      </c>
      <c r="HE226" s="108">
        <f t="shared" si="2492"/>
        <v>0</v>
      </c>
      <c r="HF226" s="108">
        <f t="shared" si="2493"/>
        <v>0</v>
      </c>
      <c r="HG226" s="109">
        <f t="shared" si="2494"/>
        <v>0</v>
      </c>
      <c r="HH226" s="110">
        <f t="shared" si="2495"/>
        <v>0</v>
      </c>
      <c r="HK226" s="358"/>
      <c r="HL226" s="358"/>
      <c r="HM226" s="359"/>
      <c r="HN226" s="339"/>
      <c r="HO226" s="360"/>
      <c r="HP226" s="361"/>
      <c r="HQ226" s="362"/>
      <c r="HR226" s="338"/>
      <c r="HS226" s="335">
        <f t="shared" si="2496"/>
        <v>0</v>
      </c>
      <c r="HT226" s="108">
        <f t="shared" si="2497"/>
        <v>0</v>
      </c>
      <c r="HU226" s="108">
        <f t="shared" si="2498"/>
        <v>0</v>
      </c>
      <c r="HV226" s="108">
        <f t="shared" si="2499"/>
        <v>0</v>
      </c>
      <c r="HW226" s="108">
        <f t="shared" si="2500"/>
        <v>0</v>
      </c>
      <c r="HX226" s="108">
        <f t="shared" si="2500"/>
        <v>0</v>
      </c>
      <c r="HY226" s="108">
        <f t="shared" si="2501"/>
        <v>0</v>
      </c>
      <c r="HZ226" s="109">
        <f t="shared" si="2502"/>
        <v>0</v>
      </c>
      <c r="IA226" s="110">
        <f t="shared" si="2503"/>
        <v>0</v>
      </c>
      <c r="ID226" s="358"/>
      <c r="IE226" s="358"/>
      <c r="IF226" s="359"/>
      <c r="IG226" s="339"/>
      <c r="IH226" s="360"/>
      <c r="II226" s="361"/>
      <c r="IJ226" s="362"/>
      <c r="IK226" s="338"/>
      <c r="IL226" s="335">
        <f t="shared" si="2504"/>
        <v>0</v>
      </c>
      <c r="IM226" s="108">
        <f t="shared" si="2505"/>
        <v>0</v>
      </c>
      <c r="IN226" s="108">
        <f t="shared" si="2506"/>
        <v>0</v>
      </c>
      <c r="IO226" s="108">
        <f t="shared" si="2507"/>
        <v>0</v>
      </c>
      <c r="IP226" s="108">
        <f t="shared" si="2508"/>
        <v>0</v>
      </c>
      <c r="IQ226" s="108">
        <f t="shared" si="2508"/>
        <v>0</v>
      </c>
      <c r="IR226" s="108">
        <f t="shared" si="2509"/>
        <v>0</v>
      </c>
      <c r="IS226" s="109">
        <f t="shared" si="2510"/>
        <v>0</v>
      </c>
      <c r="IT226" s="110">
        <f t="shared" si="2511"/>
        <v>0</v>
      </c>
      <c r="IV226" s="358"/>
      <c r="IW226" s="358"/>
      <c r="IX226" s="359"/>
      <c r="IY226" s="339"/>
      <c r="IZ226" s="360"/>
      <c r="JA226" s="361"/>
      <c r="JB226" s="362"/>
      <c r="JC226" s="338"/>
      <c r="JD226" s="338"/>
      <c r="JE226" s="335">
        <f t="shared" si="2512"/>
        <v>0</v>
      </c>
      <c r="JF226" s="108">
        <f t="shared" si="2513"/>
        <v>0</v>
      </c>
      <c r="JG226" s="108">
        <f t="shared" si="2514"/>
        <v>0</v>
      </c>
      <c r="JH226" s="108">
        <f t="shared" si="2515"/>
        <v>0</v>
      </c>
      <c r="JI226" s="108">
        <f t="shared" si="2516"/>
        <v>0</v>
      </c>
      <c r="JJ226" s="108">
        <f t="shared" si="2516"/>
        <v>0</v>
      </c>
      <c r="JK226" s="108">
        <f t="shared" si="2517"/>
        <v>0</v>
      </c>
      <c r="JL226" s="109">
        <f t="shared" si="2518"/>
        <v>0</v>
      </c>
      <c r="JM226" s="110">
        <f t="shared" si="2519"/>
        <v>0</v>
      </c>
    </row>
    <row r="227" spans="2:273" hidden="1" x14ac:dyDescent="0.25">
      <c r="B227" s="358"/>
      <c r="C227" s="358"/>
      <c r="D227" s="359"/>
      <c r="E227" s="339"/>
      <c r="F227" s="439"/>
      <c r="G227" s="361"/>
      <c r="H227" s="361"/>
      <c r="I227" s="361"/>
      <c r="J227" s="362"/>
      <c r="K227" s="338"/>
      <c r="N227" s="358"/>
      <c r="O227" s="358"/>
      <c r="P227" s="359"/>
      <c r="Q227" s="339"/>
      <c r="R227" s="439"/>
      <c r="S227" s="361"/>
      <c r="T227" s="361"/>
      <c r="U227" s="361"/>
      <c r="V227" s="362"/>
      <c r="W227" s="338"/>
      <c r="X227" s="335">
        <f t="shared" si="2413"/>
        <v>0</v>
      </c>
      <c r="Y227" s="335"/>
      <c r="Z227" s="335"/>
      <c r="AA227" s="108">
        <f t="shared" si="2414"/>
        <v>0</v>
      </c>
      <c r="AB227" s="108"/>
      <c r="AC227" s="108">
        <f t="shared" si="2415"/>
        <v>0</v>
      </c>
      <c r="AD227" s="108">
        <f t="shared" si="2416"/>
        <v>0</v>
      </c>
      <c r="AE227" s="108">
        <f t="shared" si="2417"/>
        <v>0</v>
      </c>
      <c r="AF227" s="108">
        <f t="shared" si="2418"/>
        <v>0</v>
      </c>
      <c r="AG227" s="108">
        <f t="shared" si="2419"/>
        <v>0</v>
      </c>
      <c r="AH227" s="109">
        <f t="shared" si="2420"/>
        <v>0</v>
      </c>
      <c r="AI227" s="110">
        <f t="shared" si="2421"/>
        <v>0</v>
      </c>
      <c r="AL227" s="358"/>
      <c r="AM227" s="358"/>
      <c r="AN227" s="359"/>
      <c r="AO227" s="339"/>
      <c r="AP227" s="439"/>
      <c r="AQ227" s="361"/>
      <c r="AR227" s="361"/>
      <c r="AS227" s="361"/>
      <c r="AT227" s="362"/>
      <c r="AU227" s="338"/>
      <c r="AV227" s="335">
        <f t="shared" si="2422"/>
        <v>0</v>
      </c>
      <c r="AW227" s="335"/>
      <c r="AX227" s="335"/>
      <c r="AY227" s="335"/>
      <c r="AZ227" s="108">
        <f t="shared" si="2423"/>
        <v>0</v>
      </c>
      <c r="BA227" s="108">
        <f t="shared" si="2424"/>
        <v>0</v>
      </c>
      <c r="BB227" s="108">
        <f t="shared" si="2425"/>
        <v>0</v>
      </c>
      <c r="BC227" s="108">
        <f t="shared" si="2426"/>
        <v>0</v>
      </c>
      <c r="BD227" s="108">
        <f t="shared" si="2427"/>
        <v>0</v>
      </c>
      <c r="BE227" s="108">
        <f t="shared" si="2428"/>
        <v>0</v>
      </c>
      <c r="BF227" s="109">
        <f t="shared" si="2429"/>
        <v>0</v>
      </c>
      <c r="BG227" s="110">
        <f t="shared" si="2430"/>
        <v>0</v>
      </c>
      <c r="BJ227" s="358"/>
      <c r="BK227" s="358"/>
      <c r="BL227" s="359"/>
      <c r="BM227" s="339"/>
      <c r="BN227" s="439"/>
      <c r="BO227" s="368"/>
      <c r="BP227" s="368"/>
      <c r="BQ227" s="368"/>
      <c r="BR227" s="369"/>
      <c r="BS227" s="338"/>
      <c r="BT227" s="335">
        <f t="shared" si="2431"/>
        <v>0</v>
      </c>
      <c r="BU227" s="335"/>
      <c r="BV227" s="335"/>
      <c r="BW227" s="335"/>
      <c r="BX227" s="108">
        <f t="shared" si="2432"/>
        <v>0</v>
      </c>
      <c r="BY227" s="108">
        <f t="shared" si="2433"/>
        <v>0</v>
      </c>
      <c r="BZ227" s="108">
        <f t="shared" si="2434"/>
        <v>0</v>
      </c>
      <c r="CA227" s="108">
        <f t="shared" si="2435"/>
        <v>0</v>
      </c>
      <c r="CB227" s="108">
        <f t="shared" si="2436"/>
        <v>0</v>
      </c>
      <c r="CC227" s="108">
        <f t="shared" si="2437"/>
        <v>0</v>
      </c>
      <c r="CD227" s="109">
        <f t="shared" si="2438"/>
        <v>0</v>
      </c>
      <c r="CE227" s="110">
        <f t="shared" si="2439"/>
        <v>0</v>
      </c>
      <c r="CH227" s="358"/>
      <c r="CI227" s="358"/>
      <c r="CJ227" s="359"/>
      <c r="CK227" s="339"/>
      <c r="CL227" s="360"/>
      <c r="CM227" s="361"/>
      <c r="CN227" s="362"/>
      <c r="CO227" s="338"/>
      <c r="CP227" s="335">
        <f t="shared" si="2440"/>
        <v>0</v>
      </c>
      <c r="CQ227" s="108">
        <f t="shared" si="2441"/>
        <v>0</v>
      </c>
      <c r="CR227" s="108">
        <f t="shared" si="2442"/>
        <v>0</v>
      </c>
      <c r="CS227" s="108">
        <f t="shared" si="2443"/>
        <v>0</v>
      </c>
      <c r="CT227" s="108">
        <f t="shared" si="2444"/>
        <v>0</v>
      </c>
      <c r="CU227" s="108">
        <f t="shared" si="2444"/>
        <v>0</v>
      </c>
      <c r="CV227" s="108">
        <f t="shared" si="2445"/>
        <v>0</v>
      </c>
      <c r="CW227" s="109">
        <f t="shared" si="2446"/>
        <v>0</v>
      </c>
      <c r="CX227" s="110">
        <f t="shared" si="2447"/>
        <v>0</v>
      </c>
      <c r="DA227" s="358"/>
      <c r="DB227" s="358"/>
      <c r="DC227" s="359"/>
      <c r="DD227" s="339"/>
      <c r="DE227" s="360"/>
      <c r="DF227" s="361"/>
      <c r="DG227" s="362"/>
      <c r="DH227" s="367"/>
      <c r="DI227" s="335">
        <f t="shared" si="2448"/>
        <v>0</v>
      </c>
      <c r="DJ227" s="108">
        <f t="shared" si="2449"/>
        <v>0</v>
      </c>
      <c r="DK227" s="108">
        <f t="shared" si="2450"/>
        <v>0</v>
      </c>
      <c r="DL227" s="108">
        <f t="shared" si="2451"/>
        <v>0</v>
      </c>
      <c r="DM227" s="108">
        <f t="shared" si="2452"/>
        <v>0</v>
      </c>
      <c r="DN227" s="108">
        <f t="shared" si="2452"/>
        <v>0</v>
      </c>
      <c r="DO227" s="108">
        <f t="shared" si="2453"/>
        <v>0</v>
      </c>
      <c r="DP227" s="109">
        <f t="shared" si="2454"/>
        <v>0</v>
      </c>
      <c r="DQ227" s="110">
        <f t="shared" si="2455"/>
        <v>0</v>
      </c>
      <c r="DT227" s="358"/>
      <c r="DU227" s="358"/>
      <c r="DV227" s="359"/>
      <c r="DW227" s="339"/>
      <c r="DX227" s="360"/>
      <c r="DY227" s="361"/>
      <c r="DZ227" s="362"/>
      <c r="EA227" s="338"/>
      <c r="EB227" s="335">
        <f t="shared" si="2456"/>
        <v>0</v>
      </c>
      <c r="EC227" s="108">
        <f t="shared" si="2457"/>
        <v>0</v>
      </c>
      <c r="ED227" s="108">
        <f t="shared" si="2458"/>
        <v>0</v>
      </c>
      <c r="EE227" s="108">
        <f t="shared" si="2459"/>
        <v>0</v>
      </c>
      <c r="EF227" s="108">
        <f t="shared" si="2460"/>
        <v>0</v>
      </c>
      <c r="EG227" s="108">
        <f t="shared" si="2460"/>
        <v>0</v>
      </c>
      <c r="EH227" s="108">
        <f t="shared" si="2461"/>
        <v>0</v>
      </c>
      <c r="EI227" s="109">
        <f t="shared" si="2462"/>
        <v>0</v>
      </c>
      <c r="EJ227" s="110">
        <f t="shared" si="2463"/>
        <v>0</v>
      </c>
      <c r="EM227" s="358"/>
      <c r="EN227" s="358"/>
      <c r="EO227" s="359"/>
      <c r="EP227" s="339"/>
      <c r="EQ227" s="360"/>
      <c r="ER227" s="361"/>
      <c r="ES227" s="362"/>
      <c r="ET227" s="338"/>
      <c r="EU227" s="335">
        <f t="shared" si="2464"/>
        <v>0</v>
      </c>
      <c r="EV227" s="108">
        <f t="shared" si="2465"/>
        <v>0</v>
      </c>
      <c r="EW227" s="108">
        <f t="shared" si="2466"/>
        <v>0</v>
      </c>
      <c r="EX227" s="108">
        <f t="shared" si="2467"/>
        <v>0</v>
      </c>
      <c r="EY227" s="108">
        <f t="shared" si="2468"/>
        <v>0</v>
      </c>
      <c r="EZ227" s="108">
        <f t="shared" si="2468"/>
        <v>0</v>
      </c>
      <c r="FA227" s="108">
        <f t="shared" si="2469"/>
        <v>0</v>
      </c>
      <c r="FB227" s="109">
        <f t="shared" si="2470"/>
        <v>0</v>
      </c>
      <c r="FC227" s="110">
        <f t="shared" si="2471"/>
        <v>0</v>
      </c>
      <c r="FF227" s="358"/>
      <c r="FG227" s="358"/>
      <c r="FH227" s="359"/>
      <c r="FI227" s="339"/>
      <c r="FJ227" s="360"/>
      <c r="FK227" s="361"/>
      <c r="FL227" s="362"/>
      <c r="FM227" s="338"/>
      <c r="FN227" s="335">
        <f t="shared" si="2472"/>
        <v>0</v>
      </c>
      <c r="FO227" s="108">
        <f t="shared" si="2473"/>
        <v>0</v>
      </c>
      <c r="FP227" s="108">
        <f t="shared" si="2474"/>
        <v>0</v>
      </c>
      <c r="FQ227" s="108">
        <f t="shared" si="2475"/>
        <v>0</v>
      </c>
      <c r="FR227" s="108">
        <f t="shared" si="2476"/>
        <v>0</v>
      </c>
      <c r="FS227" s="108">
        <f t="shared" si="2476"/>
        <v>0</v>
      </c>
      <c r="FT227" s="108">
        <f t="shared" si="2477"/>
        <v>0</v>
      </c>
      <c r="FU227" s="109">
        <f t="shared" si="2478"/>
        <v>0</v>
      </c>
      <c r="FV227" s="110">
        <f t="shared" si="2479"/>
        <v>0</v>
      </c>
      <c r="FY227" s="358"/>
      <c r="FZ227" s="358"/>
      <c r="GA227" s="359"/>
      <c r="GB227" s="339"/>
      <c r="GC227" s="360"/>
      <c r="GD227" s="361"/>
      <c r="GE227" s="362"/>
      <c r="GF227" s="338"/>
      <c r="GG227" s="335">
        <f t="shared" si="2480"/>
        <v>0</v>
      </c>
      <c r="GH227" s="108">
        <f t="shared" si="2481"/>
        <v>0</v>
      </c>
      <c r="GI227" s="108">
        <f t="shared" si="2482"/>
        <v>0</v>
      </c>
      <c r="GJ227" s="108">
        <f t="shared" si="2483"/>
        <v>0</v>
      </c>
      <c r="GK227" s="108">
        <f t="shared" si="2484"/>
        <v>0</v>
      </c>
      <c r="GL227" s="108">
        <f t="shared" si="2484"/>
        <v>0</v>
      </c>
      <c r="GM227" s="108">
        <f t="shared" si="2485"/>
        <v>0</v>
      </c>
      <c r="GN227" s="109">
        <f t="shared" si="2486"/>
        <v>0</v>
      </c>
      <c r="GO227" s="110">
        <f t="shared" si="2487"/>
        <v>0</v>
      </c>
      <c r="GR227" s="358"/>
      <c r="GS227" s="358"/>
      <c r="GT227" s="359"/>
      <c r="GU227" s="339"/>
      <c r="GV227" s="360"/>
      <c r="GW227" s="361"/>
      <c r="GX227" s="362"/>
      <c r="GY227" s="338"/>
      <c r="GZ227" s="335">
        <f t="shared" si="2488"/>
        <v>0</v>
      </c>
      <c r="HA227" s="108">
        <f t="shared" si="2489"/>
        <v>0</v>
      </c>
      <c r="HB227" s="108">
        <f t="shared" si="2490"/>
        <v>0</v>
      </c>
      <c r="HC227" s="108">
        <f t="shared" si="2491"/>
        <v>0</v>
      </c>
      <c r="HD227" s="108">
        <f t="shared" si="2492"/>
        <v>0</v>
      </c>
      <c r="HE227" s="108">
        <f t="shared" si="2492"/>
        <v>0</v>
      </c>
      <c r="HF227" s="108">
        <f t="shared" si="2493"/>
        <v>0</v>
      </c>
      <c r="HG227" s="109">
        <f t="shared" si="2494"/>
        <v>0</v>
      </c>
      <c r="HH227" s="110">
        <f t="shared" si="2495"/>
        <v>0</v>
      </c>
      <c r="HK227" s="358"/>
      <c r="HL227" s="358"/>
      <c r="HM227" s="359"/>
      <c r="HN227" s="339"/>
      <c r="HO227" s="360"/>
      <c r="HP227" s="361"/>
      <c r="HQ227" s="362"/>
      <c r="HR227" s="338"/>
      <c r="HS227" s="335">
        <f t="shared" si="2496"/>
        <v>0</v>
      </c>
      <c r="HT227" s="108">
        <f t="shared" si="2497"/>
        <v>0</v>
      </c>
      <c r="HU227" s="108">
        <f t="shared" si="2498"/>
        <v>0</v>
      </c>
      <c r="HV227" s="108">
        <f t="shared" si="2499"/>
        <v>0</v>
      </c>
      <c r="HW227" s="108">
        <f t="shared" si="2500"/>
        <v>0</v>
      </c>
      <c r="HX227" s="108">
        <f t="shared" si="2500"/>
        <v>0</v>
      </c>
      <c r="HY227" s="108">
        <f t="shared" si="2501"/>
        <v>0</v>
      </c>
      <c r="HZ227" s="109">
        <f t="shared" si="2502"/>
        <v>0</v>
      </c>
      <c r="IA227" s="110">
        <f t="shared" si="2503"/>
        <v>0</v>
      </c>
      <c r="ID227" s="358"/>
      <c r="IE227" s="358"/>
      <c r="IF227" s="359"/>
      <c r="IG227" s="339"/>
      <c r="IH227" s="360"/>
      <c r="II227" s="361"/>
      <c r="IJ227" s="362"/>
      <c r="IK227" s="338"/>
      <c r="IL227" s="335">
        <f t="shared" si="2504"/>
        <v>0</v>
      </c>
      <c r="IM227" s="108">
        <f t="shared" si="2505"/>
        <v>0</v>
      </c>
      <c r="IN227" s="108">
        <f t="shared" si="2506"/>
        <v>0</v>
      </c>
      <c r="IO227" s="108">
        <f t="shared" si="2507"/>
        <v>0</v>
      </c>
      <c r="IP227" s="108">
        <f t="shared" si="2508"/>
        <v>0</v>
      </c>
      <c r="IQ227" s="108">
        <f t="shared" si="2508"/>
        <v>0</v>
      </c>
      <c r="IR227" s="108">
        <f t="shared" si="2509"/>
        <v>0</v>
      </c>
      <c r="IS227" s="109">
        <f t="shared" si="2510"/>
        <v>0</v>
      </c>
      <c r="IT227" s="110">
        <f t="shared" si="2511"/>
        <v>0</v>
      </c>
      <c r="IV227" s="358"/>
      <c r="IW227" s="358"/>
      <c r="IX227" s="359"/>
      <c r="IY227" s="339"/>
      <c r="IZ227" s="360"/>
      <c r="JA227" s="361"/>
      <c r="JB227" s="362"/>
      <c r="JC227" s="338"/>
      <c r="JD227" s="338"/>
      <c r="JE227" s="335">
        <f t="shared" si="2512"/>
        <v>0</v>
      </c>
      <c r="JF227" s="108">
        <f t="shared" si="2513"/>
        <v>0</v>
      </c>
      <c r="JG227" s="108">
        <f t="shared" si="2514"/>
        <v>0</v>
      </c>
      <c r="JH227" s="108">
        <f t="shared" si="2515"/>
        <v>0</v>
      </c>
      <c r="JI227" s="108">
        <f t="shared" si="2516"/>
        <v>0</v>
      </c>
      <c r="JJ227" s="108">
        <f t="shared" si="2516"/>
        <v>0</v>
      </c>
      <c r="JK227" s="108">
        <f t="shared" si="2517"/>
        <v>0</v>
      </c>
      <c r="JL227" s="109">
        <f t="shared" si="2518"/>
        <v>0</v>
      </c>
      <c r="JM227" s="110">
        <f t="shared" si="2519"/>
        <v>0</v>
      </c>
    </row>
    <row r="228" spans="2:273" hidden="1" x14ac:dyDescent="0.25">
      <c r="B228" s="358"/>
      <c r="C228" s="358"/>
      <c r="D228" s="359"/>
      <c r="E228" s="339"/>
      <c r="F228" s="439"/>
      <c r="G228" s="361"/>
      <c r="H228" s="361"/>
      <c r="I228" s="361"/>
      <c r="J228" s="362"/>
      <c r="K228" s="338"/>
      <c r="N228" s="358"/>
      <c r="O228" s="358"/>
      <c r="P228" s="359"/>
      <c r="Q228" s="339"/>
      <c r="R228" s="439"/>
      <c r="S228" s="361"/>
      <c r="T228" s="361"/>
      <c r="U228" s="361"/>
      <c r="V228" s="362"/>
      <c r="W228" s="338"/>
      <c r="X228" s="335">
        <f t="shared" si="2413"/>
        <v>0</v>
      </c>
      <c r="Y228" s="335"/>
      <c r="Z228" s="335"/>
      <c r="AA228" s="108">
        <f t="shared" si="2414"/>
        <v>0</v>
      </c>
      <c r="AB228" s="108"/>
      <c r="AC228" s="108">
        <f t="shared" si="2415"/>
        <v>0</v>
      </c>
      <c r="AD228" s="108">
        <f t="shared" si="2416"/>
        <v>0</v>
      </c>
      <c r="AE228" s="108">
        <f t="shared" si="2417"/>
        <v>0</v>
      </c>
      <c r="AF228" s="108">
        <f t="shared" si="2418"/>
        <v>0</v>
      </c>
      <c r="AG228" s="108">
        <f t="shared" si="2419"/>
        <v>0</v>
      </c>
      <c r="AH228" s="109">
        <f t="shared" si="2420"/>
        <v>0</v>
      </c>
      <c r="AI228" s="110">
        <f t="shared" si="2421"/>
        <v>0</v>
      </c>
      <c r="AL228" s="358"/>
      <c r="AM228" s="358"/>
      <c r="AN228" s="359"/>
      <c r="AO228" s="339"/>
      <c r="AP228" s="439"/>
      <c r="AQ228" s="361"/>
      <c r="AR228" s="361"/>
      <c r="AS228" s="361"/>
      <c r="AT228" s="362"/>
      <c r="AU228" s="338"/>
      <c r="AV228" s="335">
        <f t="shared" si="2422"/>
        <v>0</v>
      </c>
      <c r="AW228" s="335"/>
      <c r="AX228" s="335"/>
      <c r="AY228" s="335"/>
      <c r="AZ228" s="108">
        <f t="shared" si="2423"/>
        <v>0</v>
      </c>
      <c r="BA228" s="108">
        <f t="shared" si="2424"/>
        <v>0</v>
      </c>
      <c r="BB228" s="108">
        <f t="shared" si="2425"/>
        <v>0</v>
      </c>
      <c r="BC228" s="108">
        <f t="shared" si="2426"/>
        <v>0</v>
      </c>
      <c r="BD228" s="108">
        <f t="shared" si="2427"/>
        <v>0</v>
      </c>
      <c r="BE228" s="108">
        <f t="shared" si="2428"/>
        <v>0</v>
      </c>
      <c r="BF228" s="109">
        <f t="shared" si="2429"/>
        <v>0</v>
      </c>
      <c r="BG228" s="110">
        <f t="shared" si="2430"/>
        <v>0</v>
      </c>
      <c r="BJ228" s="358"/>
      <c r="BK228" s="358"/>
      <c r="BL228" s="359"/>
      <c r="BM228" s="339"/>
      <c r="BN228" s="439"/>
      <c r="BO228" s="368"/>
      <c r="BP228" s="368"/>
      <c r="BQ228" s="368"/>
      <c r="BR228" s="369"/>
      <c r="BS228" s="338"/>
      <c r="BT228" s="335">
        <f t="shared" si="2431"/>
        <v>0</v>
      </c>
      <c r="BU228" s="335"/>
      <c r="BV228" s="335"/>
      <c r="BW228" s="335"/>
      <c r="BX228" s="108">
        <f t="shared" si="2432"/>
        <v>0</v>
      </c>
      <c r="BY228" s="108">
        <f t="shared" si="2433"/>
        <v>0</v>
      </c>
      <c r="BZ228" s="108">
        <f t="shared" si="2434"/>
        <v>0</v>
      </c>
      <c r="CA228" s="108">
        <f t="shared" si="2435"/>
        <v>0</v>
      </c>
      <c r="CB228" s="108">
        <f t="shared" si="2436"/>
        <v>0</v>
      </c>
      <c r="CC228" s="108">
        <f t="shared" si="2437"/>
        <v>0</v>
      </c>
      <c r="CD228" s="109">
        <f t="shared" si="2438"/>
        <v>0</v>
      </c>
      <c r="CE228" s="110">
        <f t="shared" si="2439"/>
        <v>0</v>
      </c>
      <c r="CH228" s="358"/>
      <c r="CI228" s="358"/>
      <c r="CJ228" s="359"/>
      <c r="CK228" s="339"/>
      <c r="CL228" s="360"/>
      <c r="CM228" s="361"/>
      <c r="CN228" s="362"/>
      <c r="CO228" s="338"/>
      <c r="CP228" s="335">
        <f t="shared" si="2440"/>
        <v>0</v>
      </c>
      <c r="CQ228" s="108">
        <f t="shared" si="2441"/>
        <v>0</v>
      </c>
      <c r="CR228" s="108">
        <f t="shared" si="2442"/>
        <v>0</v>
      </c>
      <c r="CS228" s="108">
        <f t="shared" si="2443"/>
        <v>0</v>
      </c>
      <c r="CT228" s="108">
        <f t="shared" si="2444"/>
        <v>0</v>
      </c>
      <c r="CU228" s="108">
        <f t="shared" si="2444"/>
        <v>0</v>
      </c>
      <c r="CV228" s="108">
        <f t="shared" si="2445"/>
        <v>0</v>
      </c>
      <c r="CW228" s="109">
        <f t="shared" si="2446"/>
        <v>0</v>
      </c>
      <c r="CX228" s="110">
        <f t="shared" si="2447"/>
        <v>0</v>
      </c>
      <c r="DA228" s="358"/>
      <c r="DB228" s="358"/>
      <c r="DC228" s="359"/>
      <c r="DD228" s="339"/>
      <c r="DE228" s="360"/>
      <c r="DF228" s="361"/>
      <c r="DG228" s="362"/>
      <c r="DH228" s="367"/>
      <c r="DI228" s="335">
        <f t="shared" si="2448"/>
        <v>0</v>
      </c>
      <c r="DJ228" s="108">
        <f t="shared" si="2449"/>
        <v>0</v>
      </c>
      <c r="DK228" s="108">
        <f t="shared" si="2450"/>
        <v>0</v>
      </c>
      <c r="DL228" s="108">
        <f t="shared" si="2451"/>
        <v>0</v>
      </c>
      <c r="DM228" s="108">
        <f t="shared" si="2452"/>
        <v>0</v>
      </c>
      <c r="DN228" s="108">
        <f t="shared" si="2452"/>
        <v>0</v>
      </c>
      <c r="DO228" s="108">
        <f t="shared" si="2453"/>
        <v>0</v>
      </c>
      <c r="DP228" s="109">
        <f t="shared" si="2454"/>
        <v>0</v>
      </c>
      <c r="DQ228" s="110">
        <f t="shared" si="2455"/>
        <v>0</v>
      </c>
      <c r="DT228" s="358"/>
      <c r="DU228" s="358"/>
      <c r="DV228" s="359"/>
      <c r="DW228" s="339"/>
      <c r="DX228" s="360"/>
      <c r="DY228" s="361"/>
      <c r="DZ228" s="362"/>
      <c r="EA228" s="338"/>
      <c r="EB228" s="335">
        <f t="shared" si="2456"/>
        <v>0</v>
      </c>
      <c r="EC228" s="108">
        <f t="shared" si="2457"/>
        <v>0</v>
      </c>
      <c r="ED228" s="108">
        <f t="shared" si="2458"/>
        <v>0</v>
      </c>
      <c r="EE228" s="108">
        <f t="shared" si="2459"/>
        <v>0</v>
      </c>
      <c r="EF228" s="108">
        <f t="shared" si="2460"/>
        <v>0</v>
      </c>
      <c r="EG228" s="108">
        <f t="shared" si="2460"/>
        <v>0</v>
      </c>
      <c r="EH228" s="108">
        <f t="shared" si="2461"/>
        <v>0</v>
      </c>
      <c r="EI228" s="109">
        <f t="shared" si="2462"/>
        <v>0</v>
      </c>
      <c r="EJ228" s="110">
        <f t="shared" si="2463"/>
        <v>0</v>
      </c>
      <c r="EM228" s="358"/>
      <c r="EN228" s="358"/>
      <c r="EO228" s="359"/>
      <c r="EP228" s="339"/>
      <c r="EQ228" s="360"/>
      <c r="ER228" s="361"/>
      <c r="ES228" s="362"/>
      <c r="ET228" s="338"/>
      <c r="EU228" s="335">
        <f t="shared" si="2464"/>
        <v>0</v>
      </c>
      <c r="EV228" s="108">
        <f t="shared" si="2465"/>
        <v>0</v>
      </c>
      <c r="EW228" s="108">
        <f t="shared" si="2466"/>
        <v>0</v>
      </c>
      <c r="EX228" s="108">
        <f t="shared" si="2467"/>
        <v>0</v>
      </c>
      <c r="EY228" s="108">
        <f t="shared" si="2468"/>
        <v>0</v>
      </c>
      <c r="EZ228" s="108">
        <f t="shared" si="2468"/>
        <v>0</v>
      </c>
      <c r="FA228" s="108">
        <f t="shared" si="2469"/>
        <v>0</v>
      </c>
      <c r="FB228" s="109">
        <f t="shared" si="2470"/>
        <v>0</v>
      </c>
      <c r="FC228" s="110">
        <f t="shared" si="2471"/>
        <v>0</v>
      </c>
      <c r="FF228" s="358"/>
      <c r="FG228" s="358"/>
      <c r="FH228" s="359"/>
      <c r="FI228" s="339"/>
      <c r="FJ228" s="360"/>
      <c r="FK228" s="361"/>
      <c r="FL228" s="362"/>
      <c r="FM228" s="338"/>
      <c r="FN228" s="335">
        <f t="shared" si="2472"/>
        <v>0</v>
      </c>
      <c r="FO228" s="108">
        <f t="shared" si="2473"/>
        <v>0</v>
      </c>
      <c r="FP228" s="108">
        <f t="shared" si="2474"/>
        <v>0</v>
      </c>
      <c r="FQ228" s="108">
        <f t="shared" si="2475"/>
        <v>0</v>
      </c>
      <c r="FR228" s="108">
        <f t="shared" si="2476"/>
        <v>0</v>
      </c>
      <c r="FS228" s="108">
        <f t="shared" si="2476"/>
        <v>0</v>
      </c>
      <c r="FT228" s="108">
        <f t="shared" si="2477"/>
        <v>0</v>
      </c>
      <c r="FU228" s="109">
        <f t="shared" si="2478"/>
        <v>0</v>
      </c>
      <c r="FV228" s="110">
        <f t="shared" si="2479"/>
        <v>0</v>
      </c>
      <c r="FY228" s="358"/>
      <c r="FZ228" s="358"/>
      <c r="GA228" s="359"/>
      <c r="GB228" s="339"/>
      <c r="GC228" s="360"/>
      <c r="GD228" s="361"/>
      <c r="GE228" s="362"/>
      <c r="GF228" s="338"/>
      <c r="GG228" s="335">
        <f t="shared" si="2480"/>
        <v>0</v>
      </c>
      <c r="GH228" s="108">
        <f t="shared" si="2481"/>
        <v>0</v>
      </c>
      <c r="GI228" s="108">
        <f t="shared" si="2482"/>
        <v>0</v>
      </c>
      <c r="GJ228" s="108">
        <f t="shared" si="2483"/>
        <v>0</v>
      </c>
      <c r="GK228" s="108">
        <f t="shared" si="2484"/>
        <v>0</v>
      </c>
      <c r="GL228" s="108">
        <f t="shared" si="2484"/>
        <v>0</v>
      </c>
      <c r="GM228" s="108">
        <f t="shared" si="2485"/>
        <v>0</v>
      </c>
      <c r="GN228" s="109">
        <f t="shared" si="2486"/>
        <v>0</v>
      </c>
      <c r="GO228" s="110">
        <f t="shared" si="2487"/>
        <v>0</v>
      </c>
      <c r="GR228" s="358"/>
      <c r="GS228" s="358"/>
      <c r="GT228" s="359"/>
      <c r="GU228" s="339"/>
      <c r="GV228" s="360"/>
      <c r="GW228" s="361"/>
      <c r="GX228" s="362"/>
      <c r="GY228" s="338"/>
      <c r="GZ228" s="335">
        <f t="shared" si="2488"/>
        <v>0</v>
      </c>
      <c r="HA228" s="108">
        <f t="shared" si="2489"/>
        <v>0</v>
      </c>
      <c r="HB228" s="108">
        <f t="shared" si="2490"/>
        <v>0</v>
      </c>
      <c r="HC228" s="108">
        <f t="shared" si="2491"/>
        <v>0</v>
      </c>
      <c r="HD228" s="108">
        <f t="shared" si="2492"/>
        <v>0</v>
      </c>
      <c r="HE228" s="108">
        <f t="shared" si="2492"/>
        <v>0</v>
      </c>
      <c r="HF228" s="108">
        <f t="shared" si="2493"/>
        <v>0</v>
      </c>
      <c r="HG228" s="109">
        <f t="shared" si="2494"/>
        <v>0</v>
      </c>
      <c r="HH228" s="110">
        <f t="shared" si="2495"/>
        <v>0</v>
      </c>
      <c r="HK228" s="358"/>
      <c r="HL228" s="358"/>
      <c r="HM228" s="359"/>
      <c r="HN228" s="339"/>
      <c r="HO228" s="360"/>
      <c r="HP228" s="361"/>
      <c r="HQ228" s="362"/>
      <c r="HR228" s="338"/>
      <c r="HS228" s="335">
        <f t="shared" si="2496"/>
        <v>0</v>
      </c>
      <c r="HT228" s="108">
        <f t="shared" si="2497"/>
        <v>0</v>
      </c>
      <c r="HU228" s="108">
        <f t="shared" si="2498"/>
        <v>0</v>
      </c>
      <c r="HV228" s="108">
        <f t="shared" si="2499"/>
        <v>0</v>
      </c>
      <c r="HW228" s="108">
        <f t="shared" si="2500"/>
        <v>0</v>
      </c>
      <c r="HX228" s="108">
        <f t="shared" si="2500"/>
        <v>0</v>
      </c>
      <c r="HY228" s="108">
        <f t="shared" si="2501"/>
        <v>0</v>
      </c>
      <c r="HZ228" s="109">
        <f t="shared" si="2502"/>
        <v>0</v>
      </c>
      <c r="IA228" s="110">
        <f t="shared" si="2503"/>
        <v>0</v>
      </c>
      <c r="ID228" s="358"/>
      <c r="IE228" s="358"/>
      <c r="IF228" s="359"/>
      <c r="IG228" s="339"/>
      <c r="IH228" s="360"/>
      <c r="II228" s="361"/>
      <c r="IJ228" s="362"/>
      <c r="IK228" s="338"/>
      <c r="IL228" s="335">
        <f t="shared" si="2504"/>
        <v>0</v>
      </c>
      <c r="IM228" s="108">
        <f t="shared" si="2505"/>
        <v>0</v>
      </c>
      <c r="IN228" s="108">
        <f t="shared" si="2506"/>
        <v>0</v>
      </c>
      <c r="IO228" s="108">
        <f t="shared" si="2507"/>
        <v>0</v>
      </c>
      <c r="IP228" s="108">
        <f t="shared" si="2508"/>
        <v>0</v>
      </c>
      <c r="IQ228" s="108">
        <f t="shared" si="2508"/>
        <v>0</v>
      </c>
      <c r="IR228" s="108">
        <f t="shared" si="2509"/>
        <v>0</v>
      </c>
      <c r="IS228" s="109">
        <f t="shared" si="2510"/>
        <v>0</v>
      </c>
      <c r="IT228" s="110">
        <f t="shared" si="2511"/>
        <v>0</v>
      </c>
      <c r="IV228" s="358"/>
      <c r="IW228" s="358"/>
      <c r="IX228" s="359"/>
      <c r="IY228" s="339"/>
      <c r="IZ228" s="360"/>
      <c r="JA228" s="361"/>
      <c r="JB228" s="362"/>
      <c r="JC228" s="338"/>
      <c r="JD228" s="338"/>
      <c r="JE228" s="335">
        <f t="shared" si="2512"/>
        <v>0</v>
      </c>
      <c r="JF228" s="108">
        <f t="shared" si="2513"/>
        <v>0</v>
      </c>
      <c r="JG228" s="108">
        <f t="shared" si="2514"/>
        <v>0</v>
      </c>
      <c r="JH228" s="108">
        <f t="shared" si="2515"/>
        <v>0</v>
      </c>
      <c r="JI228" s="108">
        <f t="shared" si="2516"/>
        <v>0</v>
      </c>
      <c r="JJ228" s="108">
        <f t="shared" si="2516"/>
        <v>0</v>
      </c>
      <c r="JK228" s="108">
        <f t="shared" si="2517"/>
        <v>0</v>
      </c>
      <c r="JL228" s="109">
        <f t="shared" si="2518"/>
        <v>0</v>
      </c>
      <c r="JM228" s="110">
        <f t="shared" si="2519"/>
        <v>0</v>
      </c>
    </row>
    <row r="229" spans="2:273" hidden="1" x14ac:dyDescent="0.25">
      <c r="B229" s="358"/>
      <c r="C229" s="358"/>
      <c r="D229" s="359"/>
      <c r="E229" s="339"/>
      <c r="F229" s="439"/>
      <c r="G229" s="361"/>
      <c r="H229" s="361"/>
      <c r="I229" s="361"/>
      <c r="J229" s="362"/>
      <c r="K229" s="338"/>
      <c r="N229" s="358"/>
      <c r="O229" s="358"/>
      <c r="P229" s="359"/>
      <c r="Q229" s="339"/>
      <c r="R229" s="439"/>
      <c r="S229" s="361"/>
      <c r="T229" s="361"/>
      <c r="U229" s="361"/>
      <c r="V229" s="362"/>
      <c r="W229" s="338"/>
      <c r="X229" s="335">
        <f t="shared" si="2413"/>
        <v>0</v>
      </c>
      <c r="Y229" s="335"/>
      <c r="Z229" s="335"/>
      <c r="AA229" s="108">
        <f t="shared" si="2414"/>
        <v>0</v>
      </c>
      <c r="AB229" s="108"/>
      <c r="AC229" s="108">
        <f t="shared" si="2415"/>
        <v>0</v>
      </c>
      <c r="AD229" s="108">
        <f t="shared" si="2416"/>
        <v>0</v>
      </c>
      <c r="AE229" s="108">
        <f t="shared" si="2417"/>
        <v>0</v>
      </c>
      <c r="AF229" s="108">
        <f t="shared" si="2418"/>
        <v>0</v>
      </c>
      <c r="AG229" s="108">
        <f t="shared" si="2419"/>
        <v>0</v>
      </c>
      <c r="AH229" s="109">
        <f t="shared" si="2420"/>
        <v>0</v>
      </c>
      <c r="AI229" s="110">
        <f t="shared" si="2421"/>
        <v>0</v>
      </c>
      <c r="AL229" s="358"/>
      <c r="AM229" s="358"/>
      <c r="AN229" s="359"/>
      <c r="AO229" s="339"/>
      <c r="AP229" s="439"/>
      <c r="AQ229" s="361"/>
      <c r="AR229" s="361"/>
      <c r="AS229" s="361"/>
      <c r="AT229" s="362"/>
      <c r="AU229" s="338"/>
      <c r="AV229" s="335">
        <f t="shared" si="2422"/>
        <v>0</v>
      </c>
      <c r="AW229" s="335"/>
      <c r="AX229" s="335"/>
      <c r="AY229" s="335"/>
      <c r="AZ229" s="108">
        <f t="shared" si="2423"/>
        <v>0</v>
      </c>
      <c r="BA229" s="108">
        <f t="shared" si="2424"/>
        <v>0</v>
      </c>
      <c r="BB229" s="108">
        <f t="shared" si="2425"/>
        <v>0</v>
      </c>
      <c r="BC229" s="108">
        <f t="shared" si="2426"/>
        <v>0</v>
      </c>
      <c r="BD229" s="108">
        <f t="shared" si="2427"/>
        <v>0</v>
      </c>
      <c r="BE229" s="108">
        <f t="shared" si="2428"/>
        <v>0</v>
      </c>
      <c r="BF229" s="109">
        <f t="shared" si="2429"/>
        <v>0</v>
      </c>
      <c r="BG229" s="110">
        <f t="shared" si="2430"/>
        <v>0</v>
      </c>
      <c r="BJ229" s="358"/>
      <c r="BK229" s="358"/>
      <c r="BL229" s="359"/>
      <c r="BM229" s="339"/>
      <c r="BN229" s="439"/>
      <c r="BO229" s="368"/>
      <c r="BP229" s="368"/>
      <c r="BQ229" s="368"/>
      <c r="BR229" s="369"/>
      <c r="BS229" s="338"/>
      <c r="BT229" s="335">
        <f t="shared" si="2431"/>
        <v>0</v>
      </c>
      <c r="BU229" s="335"/>
      <c r="BV229" s="335"/>
      <c r="BW229" s="335"/>
      <c r="BX229" s="108">
        <f t="shared" si="2432"/>
        <v>0</v>
      </c>
      <c r="BY229" s="108">
        <f t="shared" si="2433"/>
        <v>0</v>
      </c>
      <c r="BZ229" s="108">
        <f t="shared" si="2434"/>
        <v>0</v>
      </c>
      <c r="CA229" s="108">
        <f t="shared" si="2435"/>
        <v>0</v>
      </c>
      <c r="CB229" s="108">
        <f t="shared" si="2436"/>
        <v>0</v>
      </c>
      <c r="CC229" s="108">
        <f t="shared" si="2437"/>
        <v>0</v>
      </c>
      <c r="CD229" s="109">
        <f t="shared" si="2438"/>
        <v>0</v>
      </c>
      <c r="CE229" s="110">
        <f t="shared" si="2439"/>
        <v>0</v>
      </c>
      <c r="CH229" s="358"/>
      <c r="CI229" s="358"/>
      <c r="CJ229" s="359"/>
      <c r="CK229" s="339"/>
      <c r="CL229" s="360"/>
      <c r="CM229" s="361"/>
      <c r="CN229" s="362"/>
      <c r="CO229" s="338"/>
      <c r="CP229" s="335">
        <f t="shared" si="2440"/>
        <v>0</v>
      </c>
      <c r="CQ229" s="108">
        <f t="shared" si="2441"/>
        <v>0</v>
      </c>
      <c r="CR229" s="108">
        <f t="shared" si="2442"/>
        <v>0</v>
      </c>
      <c r="CS229" s="108">
        <f t="shared" si="2443"/>
        <v>0</v>
      </c>
      <c r="CT229" s="108">
        <f t="shared" si="2444"/>
        <v>0</v>
      </c>
      <c r="CU229" s="108">
        <f t="shared" si="2444"/>
        <v>0</v>
      </c>
      <c r="CV229" s="108">
        <f t="shared" si="2445"/>
        <v>0</v>
      </c>
      <c r="CW229" s="109">
        <f t="shared" si="2446"/>
        <v>0</v>
      </c>
      <c r="CX229" s="110">
        <f t="shared" si="2447"/>
        <v>0</v>
      </c>
      <c r="DA229" s="358"/>
      <c r="DB229" s="358"/>
      <c r="DC229" s="359"/>
      <c r="DD229" s="339"/>
      <c r="DE229" s="360"/>
      <c r="DF229" s="361"/>
      <c r="DG229" s="362"/>
      <c r="DH229" s="367"/>
      <c r="DI229" s="335">
        <f t="shared" si="2448"/>
        <v>0</v>
      </c>
      <c r="DJ229" s="108">
        <f t="shared" si="2449"/>
        <v>0</v>
      </c>
      <c r="DK229" s="108">
        <f t="shared" si="2450"/>
        <v>0</v>
      </c>
      <c r="DL229" s="108">
        <f t="shared" si="2451"/>
        <v>0</v>
      </c>
      <c r="DM229" s="108">
        <f t="shared" si="2452"/>
        <v>0</v>
      </c>
      <c r="DN229" s="108">
        <f t="shared" si="2452"/>
        <v>0</v>
      </c>
      <c r="DO229" s="108">
        <f t="shared" si="2453"/>
        <v>0</v>
      </c>
      <c r="DP229" s="109">
        <f t="shared" si="2454"/>
        <v>0</v>
      </c>
      <c r="DQ229" s="110">
        <f t="shared" si="2455"/>
        <v>0</v>
      </c>
      <c r="DT229" s="358"/>
      <c r="DU229" s="358"/>
      <c r="DV229" s="359"/>
      <c r="DW229" s="339"/>
      <c r="DX229" s="360"/>
      <c r="DY229" s="361"/>
      <c r="DZ229" s="362"/>
      <c r="EA229" s="338"/>
      <c r="EB229" s="335">
        <f t="shared" si="2456"/>
        <v>0</v>
      </c>
      <c r="EC229" s="108">
        <f t="shared" si="2457"/>
        <v>0</v>
      </c>
      <c r="ED229" s="108">
        <f t="shared" si="2458"/>
        <v>0</v>
      </c>
      <c r="EE229" s="108">
        <f t="shared" si="2459"/>
        <v>0</v>
      </c>
      <c r="EF229" s="108">
        <f t="shared" si="2460"/>
        <v>0</v>
      </c>
      <c r="EG229" s="108">
        <f t="shared" si="2460"/>
        <v>0</v>
      </c>
      <c r="EH229" s="108">
        <f t="shared" si="2461"/>
        <v>0</v>
      </c>
      <c r="EI229" s="109">
        <f t="shared" si="2462"/>
        <v>0</v>
      </c>
      <c r="EJ229" s="110">
        <f t="shared" si="2463"/>
        <v>0</v>
      </c>
      <c r="EM229" s="358"/>
      <c r="EN229" s="358"/>
      <c r="EO229" s="359"/>
      <c r="EP229" s="339"/>
      <c r="EQ229" s="360"/>
      <c r="ER229" s="361"/>
      <c r="ES229" s="362"/>
      <c r="ET229" s="338"/>
      <c r="EU229" s="335">
        <f t="shared" si="2464"/>
        <v>0</v>
      </c>
      <c r="EV229" s="108">
        <f t="shared" si="2465"/>
        <v>0</v>
      </c>
      <c r="EW229" s="108">
        <f t="shared" si="2466"/>
        <v>0</v>
      </c>
      <c r="EX229" s="108">
        <f t="shared" si="2467"/>
        <v>0</v>
      </c>
      <c r="EY229" s="108">
        <f t="shared" si="2468"/>
        <v>0</v>
      </c>
      <c r="EZ229" s="108">
        <f t="shared" si="2468"/>
        <v>0</v>
      </c>
      <c r="FA229" s="108">
        <f t="shared" si="2469"/>
        <v>0</v>
      </c>
      <c r="FB229" s="109">
        <f t="shared" si="2470"/>
        <v>0</v>
      </c>
      <c r="FC229" s="110">
        <f t="shared" si="2471"/>
        <v>0</v>
      </c>
      <c r="FF229" s="358"/>
      <c r="FG229" s="358"/>
      <c r="FH229" s="359"/>
      <c r="FI229" s="339"/>
      <c r="FJ229" s="360"/>
      <c r="FK229" s="361"/>
      <c r="FL229" s="362"/>
      <c r="FM229" s="338"/>
      <c r="FN229" s="335">
        <f t="shared" si="2472"/>
        <v>0</v>
      </c>
      <c r="FO229" s="108">
        <f t="shared" si="2473"/>
        <v>0</v>
      </c>
      <c r="FP229" s="108">
        <f t="shared" si="2474"/>
        <v>0</v>
      </c>
      <c r="FQ229" s="108">
        <f t="shared" si="2475"/>
        <v>0</v>
      </c>
      <c r="FR229" s="108">
        <f t="shared" si="2476"/>
        <v>0</v>
      </c>
      <c r="FS229" s="108">
        <f t="shared" si="2476"/>
        <v>0</v>
      </c>
      <c r="FT229" s="108">
        <f t="shared" si="2477"/>
        <v>0</v>
      </c>
      <c r="FU229" s="109">
        <f t="shared" si="2478"/>
        <v>0</v>
      </c>
      <c r="FV229" s="110">
        <f t="shared" si="2479"/>
        <v>0</v>
      </c>
      <c r="FY229" s="358"/>
      <c r="FZ229" s="358"/>
      <c r="GA229" s="359"/>
      <c r="GB229" s="339"/>
      <c r="GC229" s="360"/>
      <c r="GD229" s="361"/>
      <c r="GE229" s="362"/>
      <c r="GF229" s="338"/>
      <c r="GG229" s="335">
        <f t="shared" si="2480"/>
        <v>0</v>
      </c>
      <c r="GH229" s="108">
        <f t="shared" si="2481"/>
        <v>0</v>
      </c>
      <c r="GI229" s="108">
        <f t="shared" si="2482"/>
        <v>0</v>
      </c>
      <c r="GJ229" s="108">
        <f t="shared" si="2483"/>
        <v>0</v>
      </c>
      <c r="GK229" s="108">
        <f t="shared" si="2484"/>
        <v>0</v>
      </c>
      <c r="GL229" s="108">
        <f t="shared" si="2484"/>
        <v>0</v>
      </c>
      <c r="GM229" s="108">
        <f t="shared" si="2485"/>
        <v>0</v>
      </c>
      <c r="GN229" s="109">
        <f t="shared" si="2486"/>
        <v>0</v>
      </c>
      <c r="GO229" s="110">
        <f t="shared" si="2487"/>
        <v>0</v>
      </c>
      <c r="GR229" s="358"/>
      <c r="GS229" s="358"/>
      <c r="GT229" s="359"/>
      <c r="GU229" s="339"/>
      <c r="GV229" s="360"/>
      <c r="GW229" s="361"/>
      <c r="GX229" s="362"/>
      <c r="GY229" s="338"/>
      <c r="GZ229" s="335">
        <f t="shared" si="2488"/>
        <v>0</v>
      </c>
      <c r="HA229" s="108">
        <f t="shared" si="2489"/>
        <v>0</v>
      </c>
      <c r="HB229" s="108">
        <f t="shared" si="2490"/>
        <v>0</v>
      </c>
      <c r="HC229" s="108">
        <f t="shared" si="2491"/>
        <v>0</v>
      </c>
      <c r="HD229" s="108">
        <f t="shared" si="2492"/>
        <v>0</v>
      </c>
      <c r="HE229" s="108">
        <f t="shared" si="2492"/>
        <v>0</v>
      </c>
      <c r="HF229" s="108">
        <f t="shared" si="2493"/>
        <v>0</v>
      </c>
      <c r="HG229" s="109">
        <f t="shared" si="2494"/>
        <v>0</v>
      </c>
      <c r="HH229" s="110">
        <f t="shared" si="2495"/>
        <v>0</v>
      </c>
      <c r="HK229" s="358"/>
      <c r="HL229" s="358"/>
      <c r="HM229" s="359"/>
      <c r="HN229" s="339"/>
      <c r="HO229" s="360"/>
      <c r="HP229" s="361"/>
      <c r="HQ229" s="362"/>
      <c r="HR229" s="338"/>
      <c r="HS229" s="335">
        <f t="shared" si="2496"/>
        <v>0</v>
      </c>
      <c r="HT229" s="108">
        <f t="shared" si="2497"/>
        <v>0</v>
      </c>
      <c r="HU229" s="108">
        <f t="shared" si="2498"/>
        <v>0</v>
      </c>
      <c r="HV229" s="108">
        <f t="shared" si="2499"/>
        <v>0</v>
      </c>
      <c r="HW229" s="108">
        <f t="shared" si="2500"/>
        <v>0</v>
      </c>
      <c r="HX229" s="108">
        <f t="shared" si="2500"/>
        <v>0</v>
      </c>
      <c r="HY229" s="108">
        <f t="shared" si="2501"/>
        <v>0</v>
      </c>
      <c r="HZ229" s="109">
        <f t="shared" si="2502"/>
        <v>0</v>
      </c>
      <c r="IA229" s="110">
        <f t="shared" si="2503"/>
        <v>0</v>
      </c>
      <c r="ID229" s="358"/>
      <c r="IE229" s="358"/>
      <c r="IF229" s="359"/>
      <c r="IG229" s="339"/>
      <c r="IH229" s="360"/>
      <c r="II229" s="361"/>
      <c r="IJ229" s="362"/>
      <c r="IK229" s="338"/>
      <c r="IL229" s="335">
        <f t="shared" si="2504"/>
        <v>0</v>
      </c>
      <c r="IM229" s="108">
        <f t="shared" si="2505"/>
        <v>0</v>
      </c>
      <c r="IN229" s="108">
        <f t="shared" si="2506"/>
        <v>0</v>
      </c>
      <c r="IO229" s="108">
        <f t="shared" si="2507"/>
        <v>0</v>
      </c>
      <c r="IP229" s="108">
        <f t="shared" si="2508"/>
        <v>0</v>
      </c>
      <c r="IQ229" s="108">
        <f t="shared" si="2508"/>
        <v>0</v>
      </c>
      <c r="IR229" s="108">
        <f t="shared" si="2509"/>
        <v>0</v>
      </c>
      <c r="IS229" s="109">
        <f t="shared" si="2510"/>
        <v>0</v>
      </c>
      <c r="IT229" s="110">
        <f t="shared" si="2511"/>
        <v>0</v>
      </c>
      <c r="IV229" s="358"/>
      <c r="IW229" s="358"/>
      <c r="IX229" s="359"/>
      <c r="IY229" s="339"/>
      <c r="IZ229" s="360"/>
      <c r="JA229" s="361"/>
      <c r="JB229" s="362"/>
      <c r="JC229" s="338"/>
      <c r="JD229" s="338"/>
      <c r="JE229" s="335">
        <f t="shared" si="2512"/>
        <v>0</v>
      </c>
      <c r="JF229" s="108">
        <f t="shared" si="2513"/>
        <v>0</v>
      </c>
      <c r="JG229" s="108">
        <f t="shared" si="2514"/>
        <v>0</v>
      </c>
      <c r="JH229" s="108">
        <f t="shared" si="2515"/>
        <v>0</v>
      </c>
      <c r="JI229" s="108">
        <f t="shared" si="2516"/>
        <v>0</v>
      </c>
      <c r="JJ229" s="108">
        <f t="shared" si="2516"/>
        <v>0</v>
      </c>
      <c r="JK229" s="108">
        <f t="shared" si="2517"/>
        <v>0</v>
      </c>
      <c r="JL229" s="109">
        <f t="shared" si="2518"/>
        <v>0</v>
      </c>
      <c r="JM229" s="110">
        <f t="shared" si="2519"/>
        <v>0</v>
      </c>
    </row>
    <row r="230" spans="2:273" hidden="1" x14ac:dyDescent="0.25">
      <c r="B230" s="358"/>
      <c r="C230" s="358"/>
      <c r="D230" s="359"/>
      <c r="E230" s="339"/>
      <c r="F230" s="439"/>
      <c r="G230" s="361"/>
      <c r="H230" s="361"/>
      <c r="I230" s="361"/>
      <c r="J230" s="362"/>
      <c r="K230" s="338"/>
      <c r="N230" s="358"/>
      <c r="O230" s="358"/>
      <c r="P230" s="359"/>
      <c r="Q230" s="339"/>
      <c r="R230" s="439"/>
      <c r="S230" s="361"/>
      <c r="T230" s="361"/>
      <c r="U230" s="361"/>
      <c r="V230" s="362"/>
      <c r="W230" s="338"/>
      <c r="X230" s="335">
        <f t="shared" si="2413"/>
        <v>0</v>
      </c>
      <c r="Y230" s="335"/>
      <c r="Z230" s="335"/>
      <c r="AA230" s="108">
        <f t="shared" si="2414"/>
        <v>0</v>
      </c>
      <c r="AB230" s="108"/>
      <c r="AC230" s="108">
        <f t="shared" si="2415"/>
        <v>0</v>
      </c>
      <c r="AD230" s="108">
        <f t="shared" si="2416"/>
        <v>0</v>
      </c>
      <c r="AE230" s="108">
        <f t="shared" si="2417"/>
        <v>0</v>
      </c>
      <c r="AF230" s="108">
        <f t="shared" si="2418"/>
        <v>0</v>
      </c>
      <c r="AG230" s="108">
        <f t="shared" si="2419"/>
        <v>0</v>
      </c>
      <c r="AH230" s="109">
        <f t="shared" si="2420"/>
        <v>0</v>
      </c>
      <c r="AI230" s="110">
        <f t="shared" si="2421"/>
        <v>0</v>
      </c>
      <c r="AL230" s="358"/>
      <c r="AM230" s="358"/>
      <c r="AN230" s="359"/>
      <c r="AO230" s="339"/>
      <c r="AP230" s="439"/>
      <c r="AQ230" s="361"/>
      <c r="AR230" s="361"/>
      <c r="AS230" s="361"/>
      <c r="AT230" s="362"/>
      <c r="AU230" s="338"/>
      <c r="AV230" s="335">
        <f t="shared" si="2422"/>
        <v>0</v>
      </c>
      <c r="AW230" s="335"/>
      <c r="AX230" s="335"/>
      <c r="AY230" s="335"/>
      <c r="AZ230" s="108">
        <f t="shared" si="2423"/>
        <v>0</v>
      </c>
      <c r="BA230" s="108">
        <f t="shared" si="2424"/>
        <v>0</v>
      </c>
      <c r="BB230" s="108">
        <f t="shared" si="2425"/>
        <v>0</v>
      </c>
      <c r="BC230" s="108">
        <f t="shared" si="2426"/>
        <v>0</v>
      </c>
      <c r="BD230" s="108">
        <f t="shared" si="2427"/>
        <v>0</v>
      </c>
      <c r="BE230" s="108">
        <f t="shared" si="2428"/>
        <v>0</v>
      </c>
      <c r="BF230" s="109">
        <f t="shared" si="2429"/>
        <v>0</v>
      </c>
      <c r="BG230" s="110">
        <f t="shared" si="2430"/>
        <v>0</v>
      </c>
      <c r="BJ230" s="358"/>
      <c r="BK230" s="358"/>
      <c r="BL230" s="359"/>
      <c r="BM230" s="339"/>
      <c r="BN230" s="439"/>
      <c r="BO230" s="368"/>
      <c r="BP230" s="368"/>
      <c r="BQ230" s="368"/>
      <c r="BR230" s="369"/>
      <c r="BS230" s="338"/>
      <c r="BT230" s="335">
        <f t="shared" si="2431"/>
        <v>0</v>
      </c>
      <c r="BU230" s="335"/>
      <c r="BV230" s="335"/>
      <c r="BW230" s="335"/>
      <c r="BX230" s="108">
        <f t="shared" si="2432"/>
        <v>0</v>
      </c>
      <c r="BY230" s="108">
        <f t="shared" si="2433"/>
        <v>0</v>
      </c>
      <c r="BZ230" s="108">
        <f t="shared" si="2434"/>
        <v>0</v>
      </c>
      <c r="CA230" s="108">
        <f t="shared" si="2435"/>
        <v>0</v>
      </c>
      <c r="CB230" s="108">
        <f t="shared" si="2436"/>
        <v>0</v>
      </c>
      <c r="CC230" s="108">
        <f t="shared" si="2437"/>
        <v>0</v>
      </c>
      <c r="CD230" s="109">
        <f t="shared" si="2438"/>
        <v>0</v>
      </c>
      <c r="CE230" s="110">
        <f t="shared" si="2439"/>
        <v>0</v>
      </c>
      <c r="CH230" s="358"/>
      <c r="CI230" s="358"/>
      <c r="CJ230" s="359"/>
      <c r="CK230" s="339"/>
      <c r="CL230" s="360"/>
      <c r="CM230" s="361"/>
      <c r="CN230" s="362"/>
      <c r="CO230" s="338"/>
      <c r="CP230" s="335">
        <f t="shared" si="2440"/>
        <v>0</v>
      </c>
      <c r="CQ230" s="108">
        <f t="shared" si="2441"/>
        <v>0</v>
      </c>
      <c r="CR230" s="108">
        <f t="shared" si="2442"/>
        <v>0</v>
      </c>
      <c r="CS230" s="108">
        <f t="shared" si="2443"/>
        <v>0</v>
      </c>
      <c r="CT230" s="108">
        <f t="shared" si="2444"/>
        <v>0</v>
      </c>
      <c r="CU230" s="108">
        <f t="shared" si="2444"/>
        <v>0</v>
      </c>
      <c r="CV230" s="108">
        <f t="shared" si="2445"/>
        <v>0</v>
      </c>
      <c r="CW230" s="109">
        <f t="shared" si="2446"/>
        <v>0</v>
      </c>
      <c r="CX230" s="110">
        <f t="shared" si="2447"/>
        <v>0</v>
      </c>
      <c r="DA230" s="358"/>
      <c r="DB230" s="358"/>
      <c r="DC230" s="359"/>
      <c r="DD230" s="339"/>
      <c r="DE230" s="360"/>
      <c r="DF230" s="361"/>
      <c r="DG230" s="362"/>
      <c r="DH230" s="367"/>
      <c r="DI230" s="335">
        <f t="shared" si="2448"/>
        <v>0</v>
      </c>
      <c r="DJ230" s="108">
        <f t="shared" si="2449"/>
        <v>0</v>
      </c>
      <c r="DK230" s="108">
        <f t="shared" si="2450"/>
        <v>0</v>
      </c>
      <c r="DL230" s="108">
        <f t="shared" si="2451"/>
        <v>0</v>
      </c>
      <c r="DM230" s="108">
        <f t="shared" si="2452"/>
        <v>0</v>
      </c>
      <c r="DN230" s="108">
        <f t="shared" si="2452"/>
        <v>0</v>
      </c>
      <c r="DO230" s="108">
        <f t="shared" si="2453"/>
        <v>0</v>
      </c>
      <c r="DP230" s="109">
        <f t="shared" si="2454"/>
        <v>0</v>
      </c>
      <c r="DQ230" s="110">
        <f t="shared" si="2455"/>
        <v>0</v>
      </c>
      <c r="DT230" s="358"/>
      <c r="DU230" s="358"/>
      <c r="DV230" s="359"/>
      <c r="DW230" s="339"/>
      <c r="DX230" s="360"/>
      <c r="DY230" s="361"/>
      <c r="DZ230" s="362"/>
      <c r="EA230" s="338"/>
      <c r="EB230" s="335">
        <f t="shared" si="2456"/>
        <v>0</v>
      </c>
      <c r="EC230" s="108">
        <f t="shared" si="2457"/>
        <v>0</v>
      </c>
      <c r="ED230" s="108">
        <f t="shared" si="2458"/>
        <v>0</v>
      </c>
      <c r="EE230" s="108">
        <f t="shared" si="2459"/>
        <v>0</v>
      </c>
      <c r="EF230" s="108">
        <f t="shared" si="2460"/>
        <v>0</v>
      </c>
      <c r="EG230" s="108">
        <f t="shared" si="2460"/>
        <v>0</v>
      </c>
      <c r="EH230" s="108">
        <f t="shared" si="2461"/>
        <v>0</v>
      </c>
      <c r="EI230" s="109">
        <f t="shared" si="2462"/>
        <v>0</v>
      </c>
      <c r="EJ230" s="110">
        <f t="shared" si="2463"/>
        <v>0</v>
      </c>
      <c r="EM230" s="358"/>
      <c r="EN230" s="358"/>
      <c r="EO230" s="359"/>
      <c r="EP230" s="339"/>
      <c r="EQ230" s="360"/>
      <c r="ER230" s="361"/>
      <c r="ES230" s="362"/>
      <c r="ET230" s="338"/>
      <c r="EU230" s="335">
        <f t="shared" si="2464"/>
        <v>0</v>
      </c>
      <c r="EV230" s="108">
        <f t="shared" si="2465"/>
        <v>0</v>
      </c>
      <c r="EW230" s="108">
        <f t="shared" si="2466"/>
        <v>0</v>
      </c>
      <c r="EX230" s="108">
        <f t="shared" si="2467"/>
        <v>0</v>
      </c>
      <c r="EY230" s="108">
        <f t="shared" si="2468"/>
        <v>0</v>
      </c>
      <c r="EZ230" s="108">
        <f t="shared" si="2468"/>
        <v>0</v>
      </c>
      <c r="FA230" s="108">
        <f t="shared" si="2469"/>
        <v>0</v>
      </c>
      <c r="FB230" s="109">
        <f t="shared" si="2470"/>
        <v>0</v>
      </c>
      <c r="FC230" s="110">
        <f t="shared" si="2471"/>
        <v>0</v>
      </c>
      <c r="FF230" s="358"/>
      <c r="FG230" s="358"/>
      <c r="FH230" s="359"/>
      <c r="FI230" s="339"/>
      <c r="FJ230" s="360"/>
      <c r="FK230" s="361"/>
      <c r="FL230" s="362"/>
      <c r="FM230" s="338"/>
      <c r="FN230" s="335">
        <f t="shared" si="2472"/>
        <v>0</v>
      </c>
      <c r="FO230" s="108">
        <f t="shared" si="2473"/>
        <v>0</v>
      </c>
      <c r="FP230" s="108">
        <f t="shared" si="2474"/>
        <v>0</v>
      </c>
      <c r="FQ230" s="108">
        <f t="shared" si="2475"/>
        <v>0</v>
      </c>
      <c r="FR230" s="108">
        <f t="shared" si="2476"/>
        <v>0</v>
      </c>
      <c r="FS230" s="108">
        <f t="shared" si="2476"/>
        <v>0</v>
      </c>
      <c r="FT230" s="108">
        <f t="shared" si="2477"/>
        <v>0</v>
      </c>
      <c r="FU230" s="109">
        <f t="shared" si="2478"/>
        <v>0</v>
      </c>
      <c r="FV230" s="110">
        <f t="shared" si="2479"/>
        <v>0</v>
      </c>
      <c r="FY230" s="358"/>
      <c r="FZ230" s="358"/>
      <c r="GA230" s="359"/>
      <c r="GB230" s="339"/>
      <c r="GC230" s="360"/>
      <c r="GD230" s="361"/>
      <c r="GE230" s="362"/>
      <c r="GF230" s="338"/>
      <c r="GG230" s="335">
        <f t="shared" si="2480"/>
        <v>0</v>
      </c>
      <c r="GH230" s="108">
        <f t="shared" si="2481"/>
        <v>0</v>
      </c>
      <c r="GI230" s="108">
        <f t="shared" si="2482"/>
        <v>0</v>
      </c>
      <c r="GJ230" s="108">
        <f t="shared" si="2483"/>
        <v>0</v>
      </c>
      <c r="GK230" s="108">
        <f t="shared" si="2484"/>
        <v>0</v>
      </c>
      <c r="GL230" s="108">
        <f t="shared" si="2484"/>
        <v>0</v>
      </c>
      <c r="GM230" s="108">
        <f t="shared" si="2485"/>
        <v>0</v>
      </c>
      <c r="GN230" s="109">
        <f t="shared" si="2486"/>
        <v>0</v>
      </c>
      <c r="GO230" s="110">
        <f t="shared" si="2487"/>
        <v>0</v>
      </c>
      <c r="GR230" s="358"/>
      <c r="GS230" s="358"/>
      <c r="GT230" s="359"/>
      <c r="GU230" s="339"/>
      <c r="GV230" s="360"/>
      <c r="GW230" s="361"/>
      <c r="GX230" s="362"/>
      <c r="GY230" s="338"/>
      <c r="GZ230" s="335">
        <f t="shared" si="2488"/>
        <v>0</v>
      </c>
      <c r="HA230" s="108">
        <f t="shared" si="2489"/>
        <v>0</v>
      </c>
      <c r="HB230" s="108">
        <f t="shared" si="2490"/>
        <v>0</v>
      </c>
      <c r="HC230" s="108">
        <f t="shared" si="2491"/>
        <v>0</v>
      </c>
      <c r="HD230" s="108">
        <f t="shared" si="2492"/>
        <v>0</v>
      </c>
      <c r="HE230" s="108">
        <f t="shared" si="2492"/>
        <v>0</v>
      </c>
      <c r="HF230" s="108">
        <f t="shared" si="2493"/>
        <v>0</v>
      </c>
      <c r="HG230" s="109">
        <f t="shared" si="2494"/>
        <v>0</v>
      </c>
      <c r="HH230" s="110">
        <f t="shared" si="2495"/>
        <v>0</v>
      </c>
      <c r="HK230" s="358"/>
      <c r="HL230" s="358"/>
      <c r="HM230" s="359"/>
      <c r="HN230" s="339"/>
      <c r="HO230" s="360"/>
      <c r="HP230" s="361"/>
      <c r="HQ230" s="362"/>
      <c r="HR230" s="338"/>
      <c r="HS230" s="335">
        <f t="shared" si="2496"/>
        <v>0</v>
      </c>
      <c r="HT230" s="108">
        <f t="shared" si="2497"/>
        <v>0</v>
      </c>
      <c r="HU230" s="108">
        <f t="shared" si="2498"/>
        <v>0</v>
      </c>
      <c r="HV230" s="108">
        <f t="shared" si="2499"/>
        <v>0</v>
      </c>
      <c r="HW230" s="108">
        <f t="shared" si="2500"/>
        <v>0</v>
      </c>
      <c r="HX230" s="108">
        <f t="shared" si="2500"/>
        <v>0</v>
      </c>
      <c r="HY230" s="108">
        <f t="shared" si="2501"/>
        <v>0</v>
      </c>
      <c r="HZ230" s="109">
        <f t="shared" si="2502"/>
        <v>0</v>
      </c>
      <c r="IA230" s="110">
        <f t="shared" si="2503"/>
        <v>0</v>
      </c>
      <c r="ID230" s="358"/>
      <c r="IE230" s="358"/>
      <c r="IF230" s="359"/>
      <c r="IG230" s="339"/>
      <c r="IH230" s="360"/>
      <c r="II230" s="361"/>
      <c r="IJ230" s="362"/>
      <c r="IK230" s="338"/>
      <c r="IL230" s="335">
        <f t="shared" si="2504"/>
        <v>0</v>
      </c>
      <c r="IM230" s="108">
        <f t="shared" si="2505"/>
        <v>0</v>
      </c>
      <c r="IN230" s="108">
        <f t="shared" si="2506"/>
        <v>0</v>
      </c>
      <c r="IO230" s="108">
        <f t="shared" si="2507"/>
        <v>0</v>
      </c>
      <c r="IP230" s="108">
        <f t="shared" si="2508"/>
        <v>0</v>
      </c>
      <c r="IQ230" s="108">
        <f t="shared" si="2508"/>
        <v>0</v>
      </c>
      <c r="IR230" s="108">
        <f t="shared" si="2509"/>
        <v>0</v>
      </c>
      <c r="IS230" s="109">
        <f t="shared" si="2510"/>
        <v>0</v>
      </c>
      <c r="IT230" s="110">
        <f t="shared" si="2511"/>
        <v>0</v>
      </c>
      <c r="IV230" s="358"/>
      <c r="IW230" s="358"/>
      <c r="IX230" s="359"/>
      <c r="IY230" s="339"/>
      <c r="IZ230" s="360"/>
      <c r="JA230" s="361"/>
      <c r="JB230" s="362"/>
      <c r="JC230" s="338"/>
      <c r="JD230" s="338"/>
      <c r="JE230" s="335">
        <f t="shared" si="2512"/>
        <v>0</v>
      </c>
      <c r="JF230" s="108">
        <f t="shared" si="2513"/>
        <v>0</v>
      </c>
      <c r="JG230" s="108">
        <f t="shared" si="2514"/>
        <v>0</v>
      </c>
      <c r="JH230" s="108">
        <f t="shared" si="2515"/>
        <v>0</v>
      </c>
      <c r="JI230" s="108">
        <f t="shared" si="2516"/>
        <v>0</v>
      </c>
      <c r="JJ230" s="108">
        <f t="shared" si="2516"/>
        <v>0</v>
      </c>
      <c r="JK230" s="108">
        <f t="shared" si="2517"/>
        <v>0</v>
      </c>
      <c r="JL230" s="109">
        <f t="shared" si="2518"/>
        <v>0</v>
      </c>
      <c r="JM230" s="110">
        <f t="shared" si="2519"/>
        <v>0</v>
      </c>
    </row>
    <row r="231" spans="2:273" hidden="1" x14ac:dyDescent="0.25">
      <c r="B231" s="358"/>
      <c r="C231" s="358"/>
      <c r="D231" s="359"/>
      <c r="E231" s="339"/>
      <c r="F231" s="439"/>
      <c r="G231" s="361"/>
      <c r="H231" s="361"/>
      <c r="I231" s="361"/>
      <c r="J231" s="362"/>
      <c r="K231" s="338"/>
      <c r="N231" s="358"/>
      <c r="O231" s="358"/>
      <c r="P231" s="359"/>
      <c r="Q231" s="339"/>
      <c r="R231" s="439"/>
      <c r="S231" s="361"/>
      <c r="T231" s="361"/>
      <c r="U231" s="361"/>
      <c r="V231" s="362"/>
      <c r="W231" s="338"/>
      <c r="X231" s="335">
        <f t="shared" si="2413"/>
        <v>0</v>
      </c>
      <c r="Y231" s="335"/>
      <c r="Z231" s="335"/>
      <c r="AA231" s="108">
        <f t="shared" si="2414"/>
        <v>0</v>
      </c>
      <c r="AB231" s="108"/>
      <c r="AC231" s="108">
        <f t="shared" si="2415"/>
        <v>0</v>
      </c>
      <c r="AD231" s="108">
        <f t="shared" si="2416"/>
        <v>0</v>
      </c>
      <c r="AE231" s="108">
        <f t="shared" si="2417"/>
        <v>0</v>
      </c>
      <c r="AF231" s="108">
        <f t="shared" si="2418"/>
        <v>0</v>
      </c>
      <c r="AG231" s="108">
        <f t="shared" si="2419"/>
        <v>0</v>
      </c>
      <c r="AH231" s="109">
        <f t="shared" si="2420"/>
        <v>0</v>
      </c>
      <c r="AI231" s="110">
        <f t="shared" si="2421"/>
        <v>0</v>
      </c>
      <c r="AL231" s="358"/>
      <c r="AM231" s="358"/>
      <c r="AN231" s="359"/>
      <c r="AO231" s="339"/>
      <c r="AP231" s="439"/>
      <c r="AQ231" s="361"/>
      <c r="AR231" s="361"/>
      <c r="AS231" s="361"/>
      <c r="AT231" s="362"/>
      <c r="AU231" s="338"/>
      <c r="AV231" s="335">
        <f t="shared" si="2422"/>
        <v>0</v>
      </c>
      <c r="AW231" s="335"/>
      <c r="AX231" s="335"/>
      <c r="AY231" s="335"/>
      <c r="AZ231" s="108">
        <f t="shared" si="2423"/>
        <v>0</v>
      </c>
      <c r="BA231" s="108">
        <f t="shared" si="2424"/>
        <v>0</v>
      </c>
      <c r="BB231" s="108">
        <f t="shared" si="2425"/>
        <v>0</v>
      </c>
      <c r="BC231" s="108">
        <f t="shared" si="2426"/>
        <v>0</v>
      </c>
      <c r="BD231" s="108">
        <f t="shared" si="2427"/>
        <v>0</v>
      </c>
      <c r="BE231" s="108">
        <f t="shared" si="2428"/>
        <v>0</v>
      </c>
      <c r="BF231" s="109">
        <f t="shared" si="2429"/>
        <v>0</v>
      </c>
      <c r="BG231" s="110">
        <f t="shared" si="2430"/>
        <v>0</v>
      </c>
      <c r="BJ231" s="358"/>
      <c r="BK231" s="358"/>
      <c r="BL231" s="359"/>
      <c r="BM231" s="339"/>
      <c r="BN231" s="439"/>
      <c r="BO231" s="368"/>
      <c r="BP231" s="368"/>
      <c r="BQ231" s="368"/>
      <c r="BR231" s="369"/>
      <c r="BS231" s="338"/>
      <c r="BT231" s="335">
        <f t="shared" si="2431"/>
        <v>0</v>
      </c>
      <c r="BU231" s="335"/>
      <c r="BV231" s="335"/>
      <c r="BW231" s="335"/>
      <c r="BX231" s="108">
        <f t="shared" si="2432"/>
        <v>0</v>
      </c>
      <c r="BY231" s="108">
        <f t="shared" si="2433"/>
        <v>0</v>
      </c>
      <c r="BZ231" s="108">
        <f t="shared" si="2434"/>
        <v>0</v>
      </c>
      <c r="CA231" s="108">
        <f t="shared" si="2435"/>
        <v>0</v>
      </c>
      <c r="CB231" s="108">
        <f t="shared" si="2436"/>
        <v>0</v>
      </c>
      <c r="CC231" s="108">
        <f t="shared" si="2437"/>
        <v>0</v>
      </c>
      <c r="CD231" s="109">
        <f t="shared" si="2438"/>
        <v>0</v>
      </c>
      <c r="CE231" s="110">
        <f t="shared" si="2439"/>
        <v>0</v>
      </c>
      <c r="CH231" s="358"/>
      <c r="CI231" s="358"/>
      <c r="CJ231" s="359"/>
      <c r="CK231" s="339"/>
      <c r="CL231" s="360"/>
      <c r="CM231" s="361"/>
      <c r="CN231" s="362"/>
      <c r="CO231" s="338"/>
      <c r="CP231" s="335">
        <f t="shared" si="2440"/>
        <v>0</v>
      </c>
      <c r="CQ231" s="108">
        <f t="shared" si="2441"/>
        <v>0</v>
      </c>
      <c r="CR231" s="108">
        <f t="shared" si="2442"/>
        <v>0</v>
      </c>
      <c r="CS231" s="108">
        <f t="shared" si="2443"/>
        <v>0</v>
      </c>
      <c r="CT231" s="108">
        <f t="shared" si="2444"/>
        <v>0</v>
      </c>
      <c r="CU231" s="108">
        <f t="shared" si="2444"/>
        <v>0</v>
      </c>
      <c r="CV231" s="108">
        <f t="shared" si="2445"/>
        <v>0</v>
      </c>
      <c r="CW231" s="109">
        <f t="shared" si="2446"/>
        <v>0</v>
      </c>
      <c r="CX231" s="110">
        <f t="shared" si="2447"/>
        <v>0</v>
      </c>
      <c r="DA231" s="358"/>
      <c r="DB231" s="358"/>
      <c r="DC231" s="359"/>
      <c r="DD231" s="339"/>
      <c r="DE231" s="360"/>
      <c r="DF231" s="361"/>
      <c r="DG231" s="362"/>
      <c r="DH231" s="367"/>
      <c r="DI231" s="335">
        <f t="shared" si="2448"/>
        <v>0</v>
      </c>
      <c r="DJ231" s="108">
        <f t="shared" si="2449"/>
        <v>0</v>
      </c>
      <c r="DK231" s="108">
        <f t="shared" si="2450"/>
        <v>0</v>
      </c>
      <c r="DL231" s="108">
        <f t="shared" si="2451"/>
        <v>0</v>
      </c>
      <c r="DM231" s="108">
        <f t="shared" si="2452"/>
        <v>0</v>
      </c>
      <c r="DN231" s="108">
        <f t="shared" si="2452"/>
        <v>0</v>
      </c>
      <c r="DO231" s="108">
        <f t="shared" si="2453"/>
        <v>0</v>
      </c>
      <c r="DP231" s="109">
        <f t="shared" si="2454"/>
        <v>0</v>
      </c>
      <c r="DQ231" s="110">
        <f t="shared" si="2455"/>
        <v>0</v>
      </c>
      <c r="DT231" s="358"/>
      <c r="DU231" s="358"/>
      <c r="DV231" s="359"/>
      <c r="DW231" s="339"/>
      <c r="DX231" s="360"/>
      <c r="DY231" s="361"/>
      <c r="DZ231" s="362"/>
      <c r="EA231" s="338"/>
      <c r="EB231" s="335">
        <f t="shared" si="2456"/>
        <v>0</v>
      </c>
      <c r="EC231" s="108">
        <f t="shared" si="2457"/>
        <v>0</v>
      </c>
      <c r="ED231" s="108">
        <f t="shared" si="2458"/>
        <v>0</v>
      </c>
      <c r="EE231" s="108">
        <f t="shared" si="2459"/>
        <v>0</v>
      </c>
      <c r="EF231" s="108">
        <f t="shared" si="2460"/>
        <v>0</v>
      </c>
      <c r="EG231" s="108">
        <f t="shared" si="2460"/>
        <v>0</v>
      </c>
      <c r="EH231" s="108">
        <f t="shared" si="2461"/>
        <v>0</v>
      </c>
      <c r="EI231" s="109">
        <f t="shared" si="2462"/>
        <v>0</v>
      </c>
      <c r="EJ231" s="110">
        <f t="shared" si="2463"/>
        <v>0</v>
      </c>
      <c r="EM231" s="358"/>
      <c r="EN231" s="358"/>
      <c r="EO231" s="359"/>
      <c r="EP231" s="339"/>
      <c r="EQ231" s="360"/>
      <c r="ER231" s="361"/>
      <c r="ES231" s="362"/>
      <c r="ET231" s="338"/>
      <c r="EU231" s="335">
        <f t="shared" si="2464"/>
        <v>0</v>
      </c>
      <c r="EV231" s="108">
        <f t="shared" si="2465"/>
        <v>0</v>
      </c>
      <c r="EW231" s="108">
        <f t="shared" si="2466"/>
        <v>0</v>
      </c>
      <c r="EX231" s="108">
        <f t="shared" si="2467"/>
        <v>0</v>
      </c>
      <c r="EY231" s="108">
        <f t="shared" si="2468"/>
        <v>0</v>
      </c>
      <c r="EZ231" s="108">
        <f t="shared" si="2468"/>
        <v>0</v>
      </c>
      <c r="FA231" s="108">
        <f t="shared" si="2469"/>
        <v>0</v>
      </c>
      <c r="FB231" s="109">
        <f t="shared" si="2470"/>
        <v>0</v>
      </c>
      <c r="FC231" s="110">
        <f t="shared" si="2471"/>
        <v>0</v>
      </c>
      <c r="FF231" s="358"/>
      <c r="FG231" s="358"/>
      <c r="FH231" s="359"/>
      <c r="FI231" s="339"/>
      <c r="FJ231" s="360"/>
      <c r="FK231" s="361"/>
      <c r="FL231" s="362"/>
      <c r="FM231" s="338"/>
      <c r="FN231" s="335">
        <f t="shared" si="2472"/>
        <v>0</v>
      </c>
      <c r="FO231" s="108">
        <f t="shared" si="2473"/>
        <v>0</v>
      </c>
      <c r="FP231" s="108">
        <f t="shared" si="2474"/>
        <v>0</v>
      </c>
      <c r="FQ231" s="108">
        <f t="shared" si="2475"/>
        <v>0</v>
      </c>
      <c r="FR231" s="108">
        <f t="shared" si="2476"/>
        <v>0</v>
      </c>
      <c r="FS231" s="108">
        <f t="shared" si="2476"/>
        <v>0</v>
      </c>
      <c r="FT231" s="108">
        <f t="shared" si="2477"/>
        <v>0</v>
      </c>
      <c r="FU231" s="109">
        <f t="shared" si="2478"/>
        <v>0</v>
      </c>
      <c r="FV231" s="110">
        <f t="shared" si="2479"/>
        <v>0</v>
      </c>
      <c r="FY231" s="358"/>
      <c r="FZ231" s="358"/>
      <c r="GA231" s="359"/>
      <c r="GB231" s="339"/>
      <c r="GC231" s="360"/>
      <c r="GD231" s="361"/>
      <c r="GE231" s="362"/>
      <c r="GF231" s="338"/>
      <c r="GG231" s="335">
        <f t="shared" si="2480"/>
        <v>0</v>
      </c>
      <c r="GH231" s="108">
        <f t="shared" si="2481"/>
        <v>0</v>
      </c>
      <c r="GI231" s="108">
        <f t="shared" si="2482"/>
        <v>0</v>
      </c>
      <c r="GJ231" s="108">
        <f t="shared" si="2483"/>
        <v>0</v>
      </c>
      <c r="GK231" s="108">
        <f t="shared" si="2484"/>
        <v>0</v>
      </c>
      <c r="GL231" s="108">
        <f t="shared" si="2484"/>
        <v>0</v>
      </c>
      <c r="GM231" s="108">
        <f t="shared" si="2485"/>
        <v>0</v>
      </c>
      <c r="GN231" s="109">
        <f t="shared" si="2486"/>
        <v>0</v>
      </c>
      <c r="GO231" s="110">
        <f t="shared" si="2487"/>
        <v>0</v>
      </c>
      <c r="GR231" s="358"/>
      <c r="GS231" s="358"/>
      <c r="GT231" s="359"/>
      <c r="GU231" s="339"/>
      <c r="GV231" s="360"/>
      <c r="GW231" s="361"/>
      <c r="GX231" s="362"/>
      <c r="GY231" s="338"/>
      <c r="GZ231" s="335">
        <f t="shared" si="2488"/>
        <v>0</v>
      </c>
      <c r="HA231" s="108">
        <f t="shared" si="2489"/>
        <v>0</v>
      </c>
      <c r="HB231" s="108">
        <f t="shared" si="2490"/>
        <v>0</v>
      </c>
      <c r="HC231" s="108">
        <f t="shared" si="2491"/>
        <v>0</v>
      </c>
      <c r="HD231" s="108">
        <f t="shared" si="2492"/>
        <v>0</v>
      </c>
      <c r="HE231" s="108">
        <f t="shared" si="2492"/>
        <v>0</v>
      </c>
      <c r="HF231" s="108">
        <f t="shared" si="2493"/>
        <v>0</v>
      </c>
      <c r="HG231" s="109">
        <f t="shared" si="2494"/>
        <v>0</v>
      </c>
      <c r="HH231" s="110">
        <f t="shared" si="2495"/>
        <v>0</v>
      </c>
      <c r="HK231" s="358"/>
      <c r="HL231" s="358"/>
      <c r="HM231" s="359"/>
      <c r="HN231" s="339"/>
      <c r="HO231" s="360"/>
      <c r="HP231" s="361"/>
      <c r="HQ231" s="362"/>
      <c r="HR231" s="338"/>
      <c r="HS231" s="335">
        <f t="shared" si="2496"/>
        <v>0</v>
      </c>
      <c r="HT231" s="108">
        <f t="shared" si="2497"/>
        <v>0</v>
      </c>
      <c r="HU231" s="108">
        <f t="shared" si="2498"/>
        <v>0</v>
      </c>
      <c r="HV231" s="108">
        <f t="shared" si="2499"/>
        <v>0</v>
      </c>
      <c r="HW231" s="108">
        <f t="shared" si="2500"/>
        <v>0</v>
      </c>
      <c r="HX231" s="108">
        <f t="shared" si="2500"/>
        <v>0</v>
      </c>
      <c r="HY231" s="108">
        <f t="shared" si="2501"/>
        <v>0</v>
      </c>
      <c r="HZ231" s="109">
        <f t="shared" si="2502"/>
        <v>0</v>
      </c>
      <c r="IA231" s="110">
        <f t="shared" si="2503"/>
        <v>0</v>
      </c>
      <c r="ID231" s="358"/>
      <c r="IE231" s="358"/>
      <c r="IF231" s="359"/>
      <c r="IG231" s="339"/>
      <c r="IH231" s="360"/>
      <c r="II231" s="361"/>
      <c r="IJ231" s="362"/>
      <c r="IK231" s="338"/>
      <c r="IL231" s="335">
        <f t="shared" si="2504"/>
        <v>0</v>
      </c>
      <c r="IM231" s="108">
        <f t="shared" si="2505"/>
        <v>0</v>
      </c>
      <c r="IN231" s="108">
        <f t="shared" si="2506"/>
        <v>0</v>
      </c>
      <c r="IO231" s="108">
        <f t="shared" si="2507"/>
        <v>0</v>
      </c>
      <c r="IP231" s="108">
        <f t="shared" si="2508"/>
        <v>0</v>
      </c>
      <c r="IQ231" s="108">
        <f t="shared" si="2508"/>
        <v>0</v>
      </c>
      <c r="IR231" s="108">
        <f t="shared" si="2509"/>
        <v>0</v>
      </c>
      <c r="IS231" s="109">
        <f t="shared" si="2510"/>
        <v>0</v>
      </c>
      <c r="IT231" s="110">
        <f t="shared" si="2511"/>
        <v>0</v>
      </c>
      <c r="IV231" s="358"/>
      <c r="IW231" s="358"/>
      <c r="IX231" s="359"/>
      <c r="IY231" s="339"/>
      <c r="IZ231" s="360"/>
      <c r="JA231" s="361"/>
      <c r="JB231" s="362"/>
      <c r="JC231" s="338"/>
      <c r="JD231" s="338"/>
      <c r="JE231" s="335">
        <f t="shared" si="2512"/>
        <v>0</v>
      </c>
      <c r="JF231" s="108">
        <f t="shared" si="2513"/>
        <v>0</v>
      </c>
      <c r="JG231" s="108">
        <f t="shared" si="2514"/>
        <v>0</v>
      </c>
      <c r="JH231" s="108">
        <f t="shared" si="2515"/>
        <v>0</v>
      </c>
      <c r="JI231" s="108">
        <f t="shared" si="2516"/>
        <v>0</v>
      </c>
      <c r="JJ231" s="108">
        <f t="shared" si="2516"/>
        <v>0</v>
      </c>
      <c r="JK231" s="108">
        <f t="shared" si="2517"/>
        <v>0</v>
      </c>
      <c r="JL231" s="109">
        <f t="shared" si="2518"/>
        <v>0</v>
      </c>
      <c r="JM231" s="110">
        <f t="shared" si="2519"/>
        <v>0</v>
      </c>
    </row>
    <row r="232" spans="2:273" hidden="1" x14ac:dyDescent="0.25">
      <c r="B232" s="358"/>
      <c r="C232" s="358"/>
      <c r="D232" s="359"/>
      <c r="E232" s="339"/>
      <c r="F232" s="439"/>
      <c r="G232" s="361"/>
      <c r="H232" s="361"/>
      <c r="I232" s="361"/>
      <c r="J232" s="362"/>
      <c r="K232" s="338"/>
      <c r="N232" s="358"/>
      <c r="O232" s="358"/>
      <c r="P232" s="359"/>
      <c r="Q232" s="339"/>
      <c r="R232" s="439"/>
      <c r="S232" s="361"/>
      <c r="T232" s="361"/>
      <c r="U232" s="361"/>
      <c r="V232" s="362"/>
      <c r="W232" s="338"/>
      <c r="X232" s="335">
        <f t="shared" si="2413"/>
        <v>0</v>
      </c>
      <c r="Y232" s="335"/>
      <c r="Z232" s="335"/>
      <c r="AA232" s="108">
        <f t="shared" si="2414"/>
        <v>0</v>
      </c>
      <c r="AB232" s="108"/>
      <c r="AC232" s="108">
        <f t="shared" si="2415"/>
        <v>0</v>
      </c>
      <c r="AD232" s="108">
        <f t="shared" si="2416"/>
        <v>0</v>
      </c>
      <c r="AE232" s="108">
        <f t="shared" si="2417"/>
        <v>0</v>
      </c>
      <c r="AF232" s="108">
        <f t="shared" si="2418"/>
        <v>0</v>
      </c>
      <c r="AG232" s="108">
        <f t="shared" si="2419"/>
        <v>0</v>
      </c>
      <c r="AH232" s="109">
        <f t="shared" si="2420"/>
        <v>0</v>
      </c>
      <c r="AI232" s="110">
        <f t="shared" si="2421"/>
        <v>0</v>
      </c>
      <c r="AL232" s="358"/>
      <c r="AM232" s="358"/>
      <c r="AN232" s="359"/>
      <c r="AO232" s="339"/>
      <c r="AP232" s="439"/>
      <c r="AQ232" s="361"/>
      <c r="AR232" s="361"/>
      <c r="AS232" s="361"/>
      <c r="AT232" s="362"/>
      <c r="AU232" s="338"/>
      <c r="AV232" s="335">
        <f t="shared" si="2422"/>
        <v>0</v>
      </c>
      <c r="AW232" s="335"/>
      <c r="AX232" s="335"/>
      <c r="AY232" s="335"/>
      <c r="AZ232" s="108">
        <f t="shared" si="2423"/>
        <v>0</v>
      </c>
      <c r="BA232" s="108">
        <f t="shared" si="2424"/>
        <v>0</v>
      </c>
      <c r="BB232" s="108">
        <f t="shared" si="2425"/>
        <v>0</v>
      </c>
      <c r="BC232" s="108">
        <f t="shared" si="2426"/>
        <v>0</v>
      </c>
      <c r="BD232" s="108">
        <f t="shared" si="2427"/>
        <v>0</v>
      </c>
      <c r="BE232" s="108">
        <f t="shared" si="2428"/>
        <v>0</v>
      </c>
      <c r="BF232" s="109">
        <f t="shared" si="2429"/>
        <v>0</v>
      </c>
      <c r="BG232" s="110">
        <f t="shared" si="2430"/>
        <v>0</v>
      </c>
      <c r="BJ232" s="358"/>
      <c r="BK232" s="358"/>
      <c r="BL232" s="359"/>
      <c r="BM232" s="339"/>
      <c r="BN232" s="439"/>
      <c r="BO232" s="368"/>
      <c r="BP232" s="368"/>
      <c r="BQ232" s="368"/>
      <c r="BR232" s="369"/>
      <c r="BS232" s="338"/>
      <c r="BT232" s="335">
        <f t="shared" si="2431"/>
        <v>0</v>
      </c>
      <c r="BU232" s="335"/>
      <c r="BV232" s="335"/>
      <c r="BW232" s="335"/>
      <c r="BX232" s="108">
        <f t="shared" si="2432"/>
        <v>0</v>
      </c>
      <c r="BY232" s="108">
        <f t="shared" si="2433"/>
        <v>0</v>
      </c>
      <c r="BZ232" s="108">
        <f t="shared" si="2434"/>
        <v>0</v>
      </c>
      <c r="CA232" s="108">
        <f t="shared" si="2435"/>
        <v>0</v>
      </c>
      <c r="CB232" s="108">
        <f t="shared" si="2436"/>
        <v>0</v>
      </c>
      <c r="CC232" s="108">
        <f t="shared" si="2437"/>
        <v>0</v>
      </c>
      <c r="CD232" s="109">
        <f t="shared" si="2438"/>
        <v>0</v>
      </c>
      <c r="CE232" s="110">
        <f t="shared" si="2439"/>
        <v>0</v>
      </c>
      <c r="CH232" s="358"/>
      <c r="CI232" s="358"/>
      <c r="CJ232" s="359"/>
      <c r="CK232" s="339"/>
      <c r="CL232" s="360"/>
      <c r="CM232" s="361"/>
      <c r="CN232" s="362"/>
      <c r="CO232" s="338"/>
      <c r="CP232" s="335">
        <f t="shared" si="2440"/>
        <v>0</v>
      </c>
      <c r="CQ232" s="108">
        <f t="shared" si="2441"/>
        <v>0</v>
      </c>
      <c r="CR232" s="108">
        <f t="shared" si="2442"/>
        <v>0</v>
      </c>
      <c r="CS232" s="108">
        <f t="shared" si="2443"/>
        <v>0</v>
      </c>
      <c r="CT232" s="108">
        <f t="shared" si="2444"/>
        <v>0</v>
      </c>
      <c r="CU232" s="108">
        <f t="shared" si="2444"/>
        <v>0</v>
      </c>
      <c r="CV232" s="108">
        <f t="shared" si="2445"/>
        <v>0</v>
      </c>
      <c r="CW232" s="109">
        <f t="shared" si="2446"/>
        <v>0</v>
      </c>
      <c r="CX232" s="110">
        <f t="shared" si="2447"/>
        <v>0</v>
      </c>
      <c r="DA232" s="358"/>
      <c r="DB232" s="358"/>
      <c r="DC232" s="359"/>
      <c r="DD232" s="339"/>
      <c r="DE232" s="360"/>
      <c r="DF232" s="361"/>
      <c r="DG232" s="362"/>
      <c r="DH232" s="367"/>
      <c r="DI232" s="335">
        <f t="shared" si="2448"/>
        <v>0</v>
      </c>
      <c r="DJ232" s="108">
        <f t="shared" si="2449"/>
        <v>0</v>
      </c>
      <c r="DK232" s="108">
        <f t="shared" si="2450"/>
        <v>0</v>
      </c>
      <c r="DL232" s="108">
        <f t="shared" si="2451"/>
        <v>0</v>
      </c>
      <c r="DM232" s="108">
        <f t="shared" si="2452"/>
        <v>0</v>
      </c>
      <c r="DN232" s="108">
        <f t="shared" si="2452"/>
        <v>0</v>
      </c>
      <c r="DO232" s="108">
        <f t="shared" si="2453"/>
        <v>0</v>
      </c>
      <c r="DP232" s="109">
        <f t="shared" si="2454"/>
        <v>0</v>
      </c>
      <c r="DQ232" s="110">
        <f t="shared" si="2455"/>
        <v>0</v>
      </c>
      <c r="DT232" s="358"/>
      <c r="DU232" s="358"/>
      <c r="DV232" s="359"/>
      <c r="DW232" s="339"/>
      <c r="DX232" s="360"/>
      <c r="DY232" s="361"/>
      <c r="DZ232" s="362"/>
      <c r="EA232" s="338"/>
      <c r="EB232" s="335">
        <f t="shared" si="2456"/>
        <v>0</v>
      </c>
      <c r="EC232" s="108">
        <f t="shared" si="2457"/>
        <v>0</v>
      </c>
      <c r="ED232" s="108">
        <f t="shared" si="2458"/>
        <v>0</v>
      </c>
      <c r="EE232" s="108">
        <f t="shared" si="2459"/>
        <v>0</v>
      </c>
      <c r="EF232" s="108">
        <f t="shared" si="2460"/>
        <v>0</v>
      </c>
      <c r="EG232" s="108">
        <f t="shared" si="2460"/>
        <v>0</v>
      </c>
      <c r="EH232" s="108">
        <f t="shared" si="2461"/>
        <v>0</v>
      </c>
      <c r="EI232" s="109">
        <f t="shared" si="2462"/>
        <v>0</v>
      </c>
      <c r="EJ232" s="110">
        <f t="shared" si="2463"/>
        <v>0</v>
      </c>
      <c r="EM232" s="358"/>
      <c r="EN232" s="358"/>
      <c r="EO232" s="359"/>
      <c r="EP232" s="339"/>
      <c r="EQ232" s="360"/>
      <c r="ER232" s="361"/>
      <c r="ES232" s="362"/>
      <c r="ET232" s="338"/>
      <c r="EU232" s="335">
        <f t="shared" si="2464"/>
        <v>0</v>
      </c>
      <c r="EV232" s="108">
        <f t="shared" si="2465"/>
        <v>0</v>
      </c>
      <c r="EW232" s="108">
        <f t="shared" si="2466"/>
        <v>0</v>
      </c>
      <c r="EX232" s="108">
        <f t="shared" si="2467"/>
        <v>0</v>
      </c>
      <c r="EY232" s="108">
        <f t="shared" si="2468"/>
        <v>0</v>
      </c>
      <c r="EZ232" s="108">
        <f t="shared" si="2468"/>
        <v>0</v>
      </c>
      <c r="FA232" s="108">
        <f t="shared" si="2469"/>
        <v>0</v>
      </c>
      <c r="FB232" s="109">
        <f t="shared" si="2470"/>
        <v>0</v>
      </c>
      <c r="FC232" s="110">
        <f t="shared" si="2471"/>
        <v>0</v>
      </c>
      <c r="FF232" s="358"/>
      <c r="FG232" s="358"/>
      <c r="FH232" s="359"/>
      <c r="FI232" s="339"/>
      <c r="FJ232" s="360"/>
      <c r="FK232" s="361"/>
      <c r="FL232" s="362"/>
      <c r="FM232" s="338"/>
      <c r="FN232" s="335">
        <f t="shared" si="2472"/>
        <v>0</v>
      </c>
      <c r="FO232" s="108">
        <f t="shared" si="2473"/>
        <v>0</v>
      </c>
      <c r="FP232" s="108">
        <f t="shared" si="2474"/>
        <v>0</v>
      </c>
      <c r="FQ232" s="108">
        <f t="shared" si="2475"/>
        <v>0</v>
      </c>
      <c r="FR232" s="108">
        <f t="shared" si="2476"/>
        <v>0</v>
      </c>
      <c r="FS232" s="108">
        <f t="shared" si="2476"/>
        <v>0</v>
      </c>
      <c r="FT232" s="108">
        <f t="shared" si="2477"/>
        <v>0</v>
      </c>
      <c r="FU232" s="109">
        <f t="shared" si="2478"/>
        <v>0</v>
      </c>
      <c r="FV232" s="110">
        <f t="shared" si="2479"/>
        <v>0</v>
      </c>
      <c r="FY232" s="358"/>
      <c r="FZ232" s="358"/>
      <c r="GA232" s="359"/>
      <c r="GB232" s="339"/>
      <c r="GC232" s="360"/>
      <c r="GD232" s="361"/>
      <c r="GE232" s="362"/>
      <c r="GF232" s="338"/>
      <c r="GG232" s="335">
        <f t="shared" si="2480"/>
        <v>0</v>
      </c>
      <c r="GH232" s="108">
        <f t="shared" si="2481"/>
        <v>0</v>
      </c>
      <c r="GI232" s="108">
        <f t="shared" si="2482"/>
        <v>0</v>
      </c>
      <c r="GJ232" s="108">
        <f t="shared" si="2483"/>
        <v>0</v>
      </c>
      <c r="GK232" s="108">
        <f t="shared" si="2484"/>
        <v>0</v>
      </c>
      <c r="GL232" s="108">
        <f t="shared" si="2484"/>
        <v>0</v>
      </c>
      <c r="GM232" s="108">
        <f t="shared" si="2485"/>
        <v>0</v>
      </c>
      <c r="GN232" s="109">
        <f t="shared" si="2486"/>
        <v>0</v>
      </c>
      <c r="GO232" s="110">
        <f t="shared" si="2487"/>
        <v>0</v>
      </c>
      <c r="GR232" s="358"/>
      <c r="GS232" s="358"/>
      <c r="GT232" s="359"/>
      <c r="GU232" s="339"/>
      <c r="GV232" s="360"/>
      <c r="GW232" s="361"/>
      <c r="GX232" s="362"/>
      <c r="GY232" s="338"/>
      <c r="GZ232" s="335">
        <f t="shared" si="2488"/>
        <v>0</v>
      </c>
      <c r="HA232" s="108">
        <f t="shared" si="2489"/>
        <v>0</v>
      </c>
      <c r="HB232" s="108">
        <f t="shared" si="2490"/>
        <v>0</v>
      </c>
      <c r="HC232" s="108">
        <f t="shared" si="2491"/>
        <v>0</v>
      </c>
      <c r="HD232" s="108">
        <f t="shared" si="2492"/>
        <v>0</v>
      </c>
      <c r="HE232" s="108">
        <f t="shared" si="2492"/>
        <v>0</v>
      </c>
      <c r="HF232" s="108">
        <f t="shared" si="2493"/>
        <v>0</v>
      </c>
      <c r="HG232" s="109">
        <f t="shared" si="2494"/>
        <v>0</v>
      </c>
      <c r="HH232" s="110">
        <f t="shared" si="2495"/>
        <v>0</v>
      </c>
      <c r="HK232" s="358"/>
      <c r="HL232" s="358"/>
      <c r="HM232" s="359"/>
      <c r="HN232" s="339"/>
      <c r="HO232" s="360"/>
      <c r="HP232" s="361"/>
      <c r="HQ232" s="362"/>
      <c r="HR232" s="338"/>
      <c r="HS232" s="335">
        <f t="shared" si="2496"/>
        <v>0</v>
      </c>
      <c r="HT232" s="108">
        <f t="shared" si="2497"/>
        <v>0</v>
      </c>
      <c r="HU232" s="108">
        <f t="shared" si="2498"/>
        <v>0</v>
      </c>
      <c r="HV232" s="108">
        <f t="shared" si="2499"/>
        <v>0</v>
      </c>
      <c r="HW232" s="108">
        <f t="shared" si="2500"/>
        <v>0</v>
      </c>
      <c r="HX232" s="108">
        <f t="shared" si="2500"/>
        <v>0</v>
      </c>
      <c r="HY232" s="108">
        <f t="shared" si="2501"/>
        <v>0</v>
      </c>
      <c r="HZ232" s="109">
        <f t="shared" si="2502"/>
        <v>0</v>
      </c>
      <c r="IA232" s="110">
        <f t="shared" si="2503"/>
        <v>0</v>
      </c>
      <c r="ID232" s="358"/>
      <c r="IE232" s="358"/>
      <c r="IF232" s="359"/>
      <c r="IG232" s="339"/>
      <c r="IH232" s="360"/>
      <c r="II232" s="361"/>
      <c r="IJ232" s="362"/>
      <c r="IK232" s="338"/>
      <c r="IL232" s="335">
        <f t="shared" si="2504"/>
        <v>0</v>
      </c>
      <c r="IM232" s="108">
        <f t="shared" si="2505"/>
        <v>0</v>
      </c>
      <c r="IN232" s="108">
        <f t="shared" si="2506"/>
        <v>0</v>
      </c>
      <c r="IO232" s="108">
        <f t="shared" si="2507"/>
        <v>0</v>
      </c>
      <c r="IP232" s="108">
        <f t="shared" si="2508"/>
        <v>0</v>
      </c>
      <c r="IQ232" s="108">
        <f t="shared" si="2508"/>
        <v>0</v>
      </c>
      <c r="IR232" s="108">
        <f t="shared" si="2509"/>
        <v>0</v>
      </c>
      <c r="IS232" s="109">
        <f t="shared" si="2510"/>
        <v>0</v>
      </c>
      <c r="IT232" s="110">
        <f t="shared" si="2511"/>
        <v>0</v>
      </c>
      <c r="IV232" s="358"/>
      <c r="IW232" s="358"/>
      <c r="IX232" s="359"/>
      <c r="IY232" s="339"/>
      <c r="IZ232" s="360"/>
      <c r="JA232" s="361"/>
      <c r="JB232" s="362"/>
      <c r="JC232" s="338"/>
      <c r="JD232" s="338"/>
      <c r="JE232" s="335">
        <f t="shared" si="2512"/>
        <v>0</v>
      </c>
      <c r="JF232" s="108">
        <f t="shared" si="2513"/>
        <v>0</v>
      </c>
      <c r="JG232" s="108">
        <f t="shared" si="2514"/>
        <v>0</v>
      </c>
      <c r="JH232" s="108">
        <f t="shared" si="2515"/>
        <v>0</v>
      </c>
      <c r="JI232" s="108">
        <f t="shared" si="2516"/>
        <v>0</v>
      </c>
      <c r="JJ232" s="108">
        <f t="shared" si="2516"/>
        <v>0</v>
      </c>
      <c r="JK232" s="108">
        <f t="shared" si="2517"/>
        <v>0</v>
      </c>
      <c r="JL232" s="109">
        <f t="shared" si="2518"/>
        <v>0</v>
      </c>
      <c r="JM232" s="110">
        <f t="shared" si="2519"/>
        <v>0</v>
      </c>
    </row>
    <row r="233" spans="2:273" hidden="1" x14ac:dyDescent="0.25">
      <c r="B233" s="358"/>
      <c r="C233" s="358"/>
      <c r="D233" s="359"/>
      <c r="E233" s="339"/>
      <c r="F233" s="439"/>
      <c r="G233" s="361"/>
      <c r="H233" s="361"/>
      <c r="I233" s="361"/>
      <c r="J233" s="362"/>
      <c r="K233" s="338"/>
      <c r="N233" s="358"/>
      <c r="O233" s="358"/>
      <c r="P233" s="359"/>
      <c r="Q233" s="339"/>
      <c r="R233" s="439"/>
      <c r="S233" s="361"/>
      <c r="T233" s="361"/>
      <c r="U233" s="361"/>
      <c r="V233" s="362"/>
      <c r="W233" s="338"/>
      <c r="X233" s="335">
        <f t="shared" si="2413"/>
        <v>0</v>
      </c>
      <c r="Y233" s="335"/>
      <c r="Z233" s="335"/>
      <c r="AA233" s="108">
        <f t="shared" si="2414"/>
        <v>0</v>
      </c>
      <c r="AB233" s="108"/>
      <c r="AC233" s="108">
        <f t="shared" si="2415"/>
        <v>0</v>
      </c>
      <c r="AD233" s="108">
        <f t="shared" si="2416"/>
        <v>0</v>
      </c>
      <c r="AE233" s="108">
        <f t="shared" si="2417"/>
        <v>0</v>
      </c>
      <c r="AF233" s="108">
        <f t="shared" si="2418"/>
        <v>0</v>
      </c>
      <c r="AG233" s="108">
        <f t="shared" si="2419"/>
        <v>0</v>
      </c>
      <c r="AH233" s="109">
        <f t="shared" si="2420"/>
        <v>0</v>
      </c>
      <c r="AI233" s="110">
        <f t="shared" si="2421"/>
        <v>0</v>
      </c>
      <c r="AL233" s="358"/>
      <c r="AM233" s="358"/>
      <c r="AN233" s="359"/>
      <c r="AO233" s="339"/>
      <c r="AP233" s="439"/>
      <c r="AQ233" s="361"/>
      <c r="AR233" s="361"/>
      <c r="AS233" s="361"/>
      <c r="AT233" s="362"/>
      <c r="AU233" s="338"/>
      <c r="AV233" s="335">
        <f t="shared" si="2422"/>
        <v>0</v>
      </c>
      <c r="AW233" s="335"/>
      <c r="AX233" s="335"/>
      <c r="AY233" s="335"/>
      <c r="AZ233" s="108">
        <f t="shared" si="2423"/>
        <v>0</v>
      </c>
      <c r="BA233" s="108">
        <f t="shared" si="2424"/>
        <v>0</v>
      </c>
      <c r="BB233" s="108">
        <f t="shared" si="2425"/>
        <v>0</v>
      </c>
      <c r="BC233" s="108">
        <f t="shared" si="2426"/>
        <v>0</v>
      </c>
      <c r="BD233" s="108">
        <f t="shared" si="2427"/>
        <v>0</v>
      </c>
      <c r="BE233" s="108">
        <f t="shared" si="2428"/>
        <v>0</v>
      </c>
      <c r="BF233" s="109">
        <f t="shared" si="2429"/>
        <v>0</v>
      </c>
      <c r="BG233" s="110">
        <f t="shared" si="2430"/>
        <v>0</v>
      </c>
      <c r="BJ233" s="358"/>
      <c r="BK233" s="358"/>
      <c r="BL233" s="359"/>
      <c r="BM233" s="339"/>
      <c r="BN233" s="439"/>
      <c r="BO233" s="368"/>
      <c r="BP233" s="368"/>
      <c r="BQ233" s="368"/>
      <c r="BR233" s="369"/>
      <c r="BS233" s="338"/>
      <c r="BT233" s="335">
        <f t="shared" si="2431"/>
        <v>0</v>
      </c>
      <c r="BU233" s="335"/>
      <c r="BV233" s="335"/>
      <c r="BW233" s="335"/>
      <c r="BX233" s="108">
        <f t="shared" si="2432"/>
        <v>0</v>
      </c>
      <c r="BY233" s="108">
        <f t="shared" si="2433"/>
        <v>0</v>
      </c>
      <c r="BZ233" s="108">
        <f t="shared" si="2434"/>
        <v>0</v>
      </c>
      <c r="CA233" s="108">
        <f t="shared" si="2435"/>
        <v>0</v>
      </c>
      <c r="CB233" s="108">
        <f t="shared" si="2436"/>
        <v>0</v>
      </c>
      <c r="CC233" s="108">
        <f t="shared" si="2437"/>
        <v>0</v>
      </c>
      <c r="CD233" s="109">
        <f t="shared" si="2438"/>
        <v>0</v>
      </c>
      <c r="CE233" s="110">
        <f t="shared" si="2439"/>
        <v>0</v>
      </c>
      <c r="CH233" s="358"/>
      <c r="CI233" s="358"/>
      <c r="CJ233" s="359"/>
      <c r="CK233" s="339"/>
      <c r="CL233" s="360"/>
      <c r="CM233" s="361"/>
      <c r="CN233" s="362"/>
      <c r="CO233" s="338"/>
      <c r="CP233" s="335">
        <f t="shared" si="2440"/>
        <v>0</v>
      </c>
      <c r="CQ233" s="108">
        <f t="shared" si="2441"/>
        <v>0</v>
      </c>
      <c r="CR233" s="108">
        <f t="shared" si="2442"/>
        <v>0</v>
      </c>
      <c r="CS233" s="108">
        <f t="shared" si="2443"/>
        <v>0</v>
      </c>
      <c r="CT233" s="108">
        <f t="shared" si="2444"/>
        <v>0</v>
      </c>
      <c r="CU233" s="108">
        <f t="shared" si="2444"/>
        <v>0</v>
      </c>
      <c r="CV233" s="108">
        <f t="shared" si="2445"/>
        <v>0</v>
      </c>
      <c r="CW233" s="109">
        <f t="shared" si="2446"/>
        <v>0</v>
      </c>
      <c r="CX233" s="110">
        <f t="shared" si="2447"/>
        <v>0</v>
      </c>
      <c r="DA233" s="358"/>
      <c r="DB233" s="358"/>
      <c r="DC233" s="359"/>
      <c r="DD233" s="339"/>
      <c r="DE233" s="360"/>
      <c r="DF233" s="361"/>
      <c r="DG233" s="362"/>
      <c r="DH233" s="367"/>
      <c r="DI233" s="335">
        <f t="shared" si="2448"/>
        <v>0</v>
      </c>
      <c r="DJ233" s="108">
        <f t="shared" si="2449"/>
        <v>0</v>
      </c>
      <c r="DK233" s="108">
        <f t="shared" si="2450"/>
        <v>0</v>
      </c>
      <c r="DL233" s="108">
        <f t="shared" si="2451"/>
        <v>0</v>
      </c>
      <c r="DM233" s="108">
        <f t="shared" si="2452"/>
        <v>0</v>
      </c>
      <c r="DN233" s="108">
        <f t="shared" si="2452"/>
        <v>0</v>
      </c>
      <c r="DO233" s="108">
        <f t="shared" si="2453"/>
        <v>0</v>
      </c>
      <c r="DP233" s="109">
        <f t="shared" si="2454"/>
        <v>0</v>
      </c>
      <c r="DQ233" s="110">
        <f t="shared" si="2455"/>
        <v>0</v>
      </c>
      <c r="DT233" s="358"/>
      <c r="DU233" s="358"/>
      <c r="DV233" s="359"/>
      <c r="DW233" s="339"/>
      <c r="DX233" s="360"/>
      <c r="DY233" s="361"/>
      <c r="DZ233" s="362"/>
      <c r="EA233" s="338"/>
      <c r="EB233" s="335">
        <f t="shared" si="2456"/>
        <v>0</v>
      </c>
      <c r="EC233" s="108">
        <f t="shared" si="2457"/>
        <v>0</v>
      </c>
      <c r="ED233" s="108">
        <f t="shared" si="2458"/>
        <v>0</v>
      </c>
      <c r="EE233" s="108">
        <f t="shared" si="2459"/>
        <v>0</v>
      </c>
      <c r="EF233" s="108">
        <f t="shared" si="2460"/>
        <v>0</v>
      </c>
      <c r="EG233" s="108">
        <f t="shared" si="2460"/>
        <v>0</v>
      </c>
      <c r="EH233" s="108">
        <f t="shared" si="2461"/>
        <v>0</v>
      </c>
      <c r="EI233" s="109">
        <f t="shared" si="2462"/>
        <v>0</v>
      </c>
      <c r="EJ233" s="110">
        <f t="shared" si="2463"/>
        <v>0</v>
      </c>
      <c r="EM233" s="358"/>
      <c r="EN233" s="358"/>
      <c r="EO233" s="359"/>
      <c r="EP233" s="339"/>
      <c r="EQ233" s="360"/>
      <c r="ER233" s="361"/>
      <c r="ES233" s="362"/>
      <c r="ET233" s="338"/>
      <c r="EU233" s="335">
        <f t="shared" si="2464"/>
        <v>0</v>
      </c>
      <c r="EV233" s="108">
        <f t="shared" si="2465"/>
        <v>0</v>
      </c>
      <c r="EW233" s="108">
        <f t="shared" si="2466"/>
        <v>0</v>
      </c>
      <c r="EX233" s="108">
        <f t="shared" si="2467"/>
        <v>0</v>
      </c>
      <c r="EY233" s="108">
        <f t="shared" si="2468"/>
        <v>0</v>
      </c>
      <c r="EZ233" s="108">
        <f t="shared" si="2468"/>
        <v>0</v>
      </c>
      <c r="FA233" s="108">
        <f t="shared" si="2469"/>
        <v>0</v>
      </c>
      <c r="FB233" s="109">
        <f t="shared" si="2470"/>
        <v>0</v>
      </c>
      <c r="FC233" s="110">
        <f t="shared" si="2471"/>
        <v>0</v>
      </c>
      <c r="FF233" s="358"/>
      <c r="FG233" s="358"/>
      <c r="FH233" s="359"/>
      <c r="FI233" s="339"/>
      <c r="FJ233" s="360"/>
      <c r="FK233" s="361"/>
      <c r="FL233" s="362"/>
      <c r="FM233" s="338"/>
      <c r="FN233" s="335">
        <f t="shared" si="2472"/>
        <v>0</v>
      </c>
      <c r="FO233" s="108">
        <f t="shared" si="2473"/>
        <v>0</v>
      </c>
      <c r="FP233" s="108">
        <f t="shared" si="2474"/>
        <v>0</v>
      </c>
      <c r="FQ233" s="108">
        <f t="shared" si="2475"/>
        <v>0</v>
      </c>
      <c r="FR233" s="108">
        <f t="shared" si="2476"/>
        <v>0</v>
      </c>
      <c r="FS233" s="108">
        <f t="shared" si="2476"/>
        <v>0</v>
      </c>
      <c r="FT233" s="108">
        <f t="shared" si="2477"/>
        <v>0</v>
      </c>
      <c r="FU233" s="109">
        <f t="shared" si="2478"/>
        <v>0</v>
      </c>
      <c r="FV233" s="110">
        <f t="shared" si="2479"/>
        <v>0</v>
      </c>
      <c r="FY233" s="358"/>
      <c r="FZ233" s="358"/>
      <c r="GA233" s="359"/>
      <c r="GB233" s="339"/>
      <c r="GC233" s="360"/>
      <c r="GD233" s="361"/>
      <c r="GE233" s="362"/>
      <c r="GF233" s="338"/>
      <c r="GG233" s="335">
        <f t="shared" si="2480"/>
        <v>0</v>
      </c>
      <c r="GH233" s="108">
        <f t="shared" si="2481"/>
        <v>0</v>
      </c>
      <c r="GI233" s="108">
        <f t="shared" si="2482"/>
        <v>0</v>
      </c>
      <c r="GJ233" s="108">
        <f t="shared" si="2483"/>
        <v>0</v>
      </c>
      <c r="GK233" s="108">
        <f t="shared" si="2484"/>
        <v>0</v>
      </c>
      <c r="GL233" s="108">
        <f t="shared" si="2484"/>
        <v>0</v>
      </c>
      <c r="GM233" s="108">
        <f t="shared" si="2485"/>
        <v>0</v>
      </c>
      <c r="GN233" s="109">
        <f t="shared" si="2486"/>
        <v>0</v>
      </c>
      <c r="GO233" s="110">
        <f t="shared" si="2487"/>
        <v>0</v>
      </c>
      <c r="GR233" s="358"/>
      <c r="GS233" s="358"/>
      <c r="GT233" s="359"/>
      <c r="GU233" s="339"/>
      <c r="GV233" s="360"/>
      <c r="GW233" s="361"/>
      <c r="GX233" s="362"/>
      <c r="GY233" s="338"/>
      <c r="GZ233" s="335">
        <f t="shared" si="2488"/>
        <v>0</v>
      </c>
      <c r="HA233" s="108">
        <f t="shared" si="2489"/>
        <v>0</v>
      </c>
      <c r="HB233" s="108">
        <f t="shared" si="2490"/>
        <v>0</v>
      </c>
      <c r="HC233" s="108">
        <f t="shared" si="2491"/>
        <v>0</v>
      </c>
      <c r="HD233" s="108">
        <f t="shared" si="2492"/>
        <v>0</v>
      </c>
      <c r="HE233" s="108">
        <f t="shared" si="2492"/>
        <v>0</v>
      </c>
      <c r="HF233" s="108">
        <f t="shared" si="2493"/>
        <v>0</v>
      </c>
      <c r="HG233" s="109">
        <f t="shared" si="2494"/>
        <v>0</v>
      </c>
      <c r="HH233" s="110">
        <f t="shared" si="2495"/>
        <v>0</v>
      </c>
      <c r="HK233" s="358"/>
      <c r="HL233" s="358"/>
      <c r="HM233" s="359"/>
      <c r="HN233" s="339"/>
      <c r="HO233" s="360"/>
      <c r="HP233" s="361"/>
      <c r="HQ233" s="362"/>
      <c r="HR233" s="338"/>
      <c r="HS233" s="335">
        <f t="shared" si="2496"/>
        <v>0</v>
      </c>
      <c r="HT233" s="108">
        <f t="shared" si="2497"/>
        <v>0</v>
      </c>
      <c r="HU233" s="108">
        <f t="shared" si="2498"/>
        <v>0</v>
      </c>
      <c r="HV233" s="108">
        <f t="shared" si="2499"/>
        <v>0</v>
      </c>
      <c r="HW233" s="108">
        <f t="shared" si="2500"/>
        <v>0</v>
      </c>
      <c r="HX233" s="108">
        <f t="shared" si="2500"/>
        <v>0</v>
      </c>
      <c r="HY233" s="108">
        <f t="shared" si="2501"/>
        <v>0</v>
      </c>
      <c r="HZ233" s="109">
        <f t="shared" si="2502"/>
        <v>0</v>
      </c>
      <c r="IA233" s="110">
        <f t="shared" si="2503"/>
        <v>0</v>
      </c>
      <c r="ID233" s="358"/>
      <c r="IE233" s="358"/>
      <c r="IF233" s="359"/>
      <c r="IG233" s="339"/>
      <c r="IH233" s="360"/>
      <c r="II233" s="361"/>
      <c r="IJ233" s="362"/>
      <c r="IK233" s="338"/>
      <c r="IL233" s="335">
        <f t="shared" si="2504"/>
        <v>0</v>
      </c>
      <c r="IM233" s="108">
        <f t="shared" si="2505"/>
        <v>0</v>
      </c>
      <c r="IN233" s="108">
        <f t="shared" si="2506"/>
        <v>0</v>
      </c>
      <c r="IO233" s="108">
        <f t="shared" si="2507"/>
        <v>0</v>
      </c>
      <c r="IP233" s="108">
        <f t="shared" si="2508"/>
        <v>0</v>
      </c>
      <c r="IQ233" s="108">
        <f t="shared" si="2508"/>
        <v>0</v>
      </c>
      <c r="IR233" s="108">
        <f t="shared" si="2509"/>
        <v>0</v>
      </c>
      <c r="IS233" s="109">
        <f t="shared" si="2510"/>
        <v>0</v>
      </c>
      <c r="IT233" s="110">
        <f t="shared" si="2511"/>
        <v>0</v>
      </c>
      <c r="IV233" s="358"/>
      <c r="IW233" s="358"/>
      <c r="IX233" s="359"/>
      <c r="IY233" s="339"/>
      <c r="IZ233" s="360"/>
      <c r="JA233" s="361"/>
      <c r="JB233" s="362"/>
      <c r="JC233" s="338"/>
      <c r="JD233" s="338"/>
      <c r="JE233" s="335">
        <f t="shared" si="2512"/>
        <v>0</v>
      </c>
      <c r="JF233" s="108">
        <f t="shared" si="2513"/>
        <v>0</v>
      </c>
      <c r="JG233" s="108">
        <f t="shared" si="2514"/>
        <v>0</v>
      </c>
      <c r="JH233" s="108">
        <f t="shared" si="2515"/>
        <v>0</v>
      </c>
      <c r="JI233" s="108">
        <f t="shared" si="2516"/>
        <v>0</v>
      </c>
      <c r="JJ233" s="108">
        <f t="shared" si="2516"/>
        <v>0</v>
      </c>
      <c r="JK233" s="108">
        <f t="shared" si="2517"/>
        <v>0</v>
      </c>
      <c r="JL233" s="109">
        <f t="shared" si="2518"/>
        <v>0</v>
      </c>
      <c r="JM233" s="110">
        <f t="shared" si="2519"/>
        <v>0</v>
      </c>
    </row>
    <row r="234" spans="2:273" hidden="1" x14ac:dyDescent="0.25">
      <c r="B234" s="358"/>
      <c r="C234" s="358"/>
      <c r="D234" s="359"/>
      <c r="E234" s="339"/>
      <c r="F234" s="439"/>
      <c r="G234" s="361"/>
      <c r="H234" s="361"/>
      <c r="I234" s="361"/>
      <c r="J234" s="362"/>
      <c r="K234" s="338"/>
      <c r="N234" s="358"/>
      <c r="O234" s="358"/>
      <c r="P234" s="359"/>
      <c r="Q234" s="339"/>
      <c r="R234" s="439"/>
      <c r="S234" s="361"/>
      <c r="T234" s="361"/>
      <c r="U234" s="361"/>
      <c r="V234" s="362"/>
      <c r="W234" s="338"/>
      <c r="X234" s="335">
        <f t="shared" si="2413"/>
        <v>0</v>
      </c>
      <c r="Y234" s="335"/>
      <c r="Z234" s="335"/>
      <c r="AA234" s="108">
        <f t="shared" si="2414"/>
        <v>0</v>
      </c>
      <c r="AB234" s="108"/>
      <c r="AC234" s="108">
        <f t="shared" si="2415"/>
        <v>0</v>
      </c>
      <c r="AD234" s="108">
        <f t="shared" si="2416"/>
        <v>0</v>
      </c>
      <c r="AE234" s="108">
        <f t="shared" si="2417"/>
        <v>0</v>
      </c>
      <c r="AF234" s="108">
        <f t="shared" si="2418"/>
        <v>0</v>
      </c>
      <c r="AG234" s="108">
        <f t="shared" si="2419"/>
        <v>0</v>
      </c>
      <c r="AH234" s="109">
        <f t="shared" si="2420"/>
        <v>0</v>
      </c>
      <c r="AI234" s="110">
        <f t="shared" si="2421"/>
        <v>0</v>
      </c>
      <c r="AL234" s="358"/>
      <c r="AM234" s="358"/>
      <c r="AN234" s="359"/>
      <c r="AO234" s="339"/>
      <c r="AP234" s="439"/>
      <c r="AQ234" s="361"/>
      <c r="AR234" s="361"/>
      <c r="AS234" s="361"/>
      <c r="AT234" s="362"/>
      <c r="AU234" s="338"/>
      <c r="AV234" s="335">
        <f t="shared" si="2422"/>
        <v>0</v>
      </c>
      <c r="AW234" s="335"/>
      <c r="AX234" s="335"/>
      <c r="AY234" s="335"/>
      <c r="AZ234" s="108">
        <f t="shared" si="2423"/>
        <v>0</v>
      </c>
      <c r="BA234" s="108">
        <f t="shared" si="2424"/>
        <v>0</v>
      </c>
      <c r="BB234" s="108">
        <f t="shared" si="2425"/>
        <v>0</v>
      </c>
      <c r="BC234" s="108">
        <f t="shared" si="2426"/>
        <v>0</v>
      </c>
      <c r="BD234" s="108">
        <f t="shared" si="2427"/>
        <v>0</v>
      </c>
      <c r="BE234" s="108">
        <f t="shared" si="2428"/>
        <v>0</v>
      </c>
      <c r="BF234" s="109">
        <f t="shared" si="2429"/>
        <v>0</v>
      </c>
      <c r="BG234" s="110">
        <f t="shared" si="2430"/>
        <v>0</v>
      </c>
      <c r="BJ234" s="358"/>
      <c r="BK234" s="358"/>
      <c r="BL234" s="359"/>
      <c r="BM234" s="339"/>
      <c r="BN234" s="439"/>
      <c r="BO234" s="368"/>
      <c r="BP234" s="368"/>
      <c r="BQ234" s="368"/>
      <c r="BR234" s="369"/>
      <c r="BS234" s="338"/>
      <c r="BT234" s="335">
        <f t="shared" si="2431"/>
        <v>0</v>
      </c>
      <c r="BU234" s="335"/>
      <c r="BV234" s="335"/>
      <c r="BW234" s="335"/>
      <c r="BX234" s="108">
        <f t="shared" si="2432"/>
        <v>0</v>
      </c>
      <c r="BY234" s="108">
        <f t="shared" si="2433"/>
        <v>0</v>
      </c>
      <c r="BZ234" s="108">
        <f t="shared" si="2434"/>
        <v>0</v>
      </c>
      <c r="CA234" s="108">
        <f t="shared" si="2435"/>
        <v>0</v>
      </c>
      <c r="CB234" s="108">
        <f t="shared" si="2436"/>
        <v>0</v>
      </c>
      <c r="CC234" s="108">
        <f t="shared" si="2437"/>
        <v>0</v>
      </c>
      <c r="CD234" s="109">
        <f t="shared" si="2438"/>
        <v>0</v>
      </c>
      <c r="CE234" s="110">
        <f t="shared" si="2439"/>
        <v>0</v>
      </c>
      <c r="CH234" s="358"/>
      <c r="CI234" s="358"/>
      <c r="CJ234" s="359"/>
      <c r="CK234" s="339"/>
      <c r="CL234" s="360"/>
      <c r="CM234" s="361"/>
      <c r="CN234" s="362"/>
      <c r="CO234" s="338"/>
      <c r="CP234" s="335">
        <f t="shared" si="2440"/>
        <v>0</v>
      </c>
      <c r="CQ234" s="108">
        <f t="shared" si="2441"/>
        <v>0</v>
      </c>
      <c r="CR234" s="108">
        <f t="shared" si="2442"/>
        <v>0</v>
      </c>
      <c r="CS234" s="108">
        <f t="shared" si="2443"/>
        <v>0</v>
      </c>
      <c r="CT234" s="108">
        <f t="shared" si="2444"/>
        <v>0</v>
      </c>
      <c r="CU234" s="108">
        <f t="shared" si="2444"/>
        <v>0</v>
      </c>
      <c r="CV234" s="108">
        <f t="shared" si="2445"/>
        <v>0</v>
      </c>
      <c r="CW234" s="109">
        <f t="shared" si="2446"/>
        <v>0</v>
      </c>
      <c r="CX234" s="110">
        <f t="shared" si="2447"/>
        <v>0</v>
      </c>
      <c r="DA234" s="358"/>
      <c r="DB234" s="358"/>
      <c r="DC234" s="359"/>
      <c r="DD234" s="339"/>
      <c r="DE234" s="360"/>
      <c r="DF234" s="361"/>
      <c r="DG234" s="362"/>
      <c r="DH234" s="367"/>
      <c r="DI234" s="335">
        <f t="shared" si="2448"/>
        <v>0</v>
      </c>
      <c r="DJ234" s="108">
        <f t="shared" si="2449"/>
        <v>0</v>
      </c>
      <c r="DK234" s="108">
        <f t="shared" si="2450"/>
        <v>0</v>
      </c>
      <c r="DL234" s="108">
        <f t="shared" si="2451"/>
        <v>0</v>
      </c>
      <c r="DM234" s="108">
        <f t="shared" si="2452"/>
        <v>0</v>
      </c>
      <c r="DN234" s="108">
        <f t="shared" si="2452"/>
        <v>0</v>
      </c>
      <c r="DO234" s="108">
        <f t="shared" si="2453"/>
        <v>0</v>
      </c>
      <c r="DP234" s="109">
        <f t="shared" si="2454"/>
        <v>0</v>
      </c>
      <c r="DQ234" s="110">
        <f t="shared" si="2455"/>
        <v>0</v>
      </c>
      <c r="DT234" s="358"/>
      <c r="DU234" s="358"/>
      <c r="DV234" s="359"/>
      <c r="DW234" s="339"/>
      <c r="DX234" s="360"/>
      <c r="DY234" s="361"/>
      <c r="DZ234" s="362"/>
      <c r="EA234" s="338"/>
      <c r="EB234" s="335">
        <f t="shared" si="2456"/>
        <v>0</v>
      </c>
      <c r="EC234" s="108">
        <f t="shared" si="2457"/>
        <v>0</v>
      </c>
      <c r="ED234" s="108">
        <f t="shared" si="2458"/>
        <v>0</v>
      </c>
      <c r="EE234" s="108">
        <f t="shared" si="2459"/>
        <v>0</v>
      </c>
      <c r="EF234" s="108">
        <f t="shared" si="2460"/>
        <v>0</v>
      </c>
      <c r="EG234" s="108">
        <f t="shared" si="2460"/>
        <v>0</v>
      </c>
      <c r="EH234" s="108">
        <f t="shared" si="2461"/>
        <v>0</v>
      </c>
      <c r="EI234" s="109">
        <f t="shared" si="2462"/>
        <v>0</v>
      </c>
      <c r="EJ234" s="110">
        <f t="shared" si="2463"/>
        <v>0</v>
      </c>
      <c r="EM234" s="358"/>
      <c r="EN234" s="358"/>
      <c r="EO234" s="359"/>
      <c r="EP234" s="339"/>
      <c r="EQ234" s="360"/>
      <c r="ER234" s="361"/>
      <c r="ES234" s="362"/>
      <c r="ET234" s="338"/>
      <c r="EU234" s="335">
        <f t="shared" si="2464"/>
        <v>0</v>
      </c>
      <c r="EV234" s="108">
        <f t="shared" si="2465"/>
        <v>0</v>
      </c>
      <c r="EW234" s="108">
        <f t="shared" si="2466"/>
        <v>0</v>
      </c>
      <c r="EX234" s="108">
        <f t="shared" si="2467"/>
        <v>0</v>
      </c>
      <c r="EY234" s="108">
        <f t="shared" si="2468"/>
        <v>0</v>
      </c>
      <c r="EZ234" s="108">
        <f t="shared" si="2468"/>
        <v>0</v>
      </c>
      <c r="FA234" s="108">
        <f t="shared" si="2469"/>
        <v>0</v>
      </c>
      <c r="FB234" s="109">
        <f t="shared" si="2470"/>
        <v>0</v>
      </c>
      <c r="FC234" s="110">
        <f t="shared" si="2471"/>
        <v>0</v>
      </c>
      <c r="FF234" s="358"/>
      <c r="FG234" s="358"/>
      <c r="FH234" s="359"/>
      <c r="FI234" s="339"/>
      <c r="FJ234" s="360"/>
      <c r="FK234" s="361"/>
      <c r="FL234" s="362"/>
      <c r="FM234" s="338"/>
      <c r="FN234" s="335">
        <f t="shared" si="2472"/>
        <v>0</v>
      </c>
      <c r="FO234" s="108">
        <f t="shared" si="2473"/>
        <v>0</v>
      </c>
      <c r="FP234" s="108">
        <f t="shared" si="2474"/>
        <v>0</v>
      </c>
      <c r="FQ234" s="108">
        <f t="shared" si="2475"/>
        <v>0</v>
      </c>
      <c r="FR234" s="108">
        <f t="shared" si="2476"/>
        <v>0</v>
      </c>
      <c r="FS234" s="108">
        <f t="shared" si="2476"/>
        <v>0</v>
      </c>
      <c r="FT234" s="108">
        <f t="shared" si="2477"/>
        <v>0</v>
      </c>
      <c r="FU234" s="109">
        <f t="shared" si="2478"/>
        <v>0</v>
      </c>
      <c r="FV234" s="110">
        <f t="shared" si="2479"/>
        <v>0</v>
      </c>
      <c r="FY234" s="358"/>
      <c r="FZ234" s="358"/>
      <c r="GA234" s="359"/>
      <c r="GB234" s="339"/>
      <c r="GC234" s="360"/>
      <c r="GD234" s="361"/>
      <c r="GE234" s="362"/>
      <c r="GF234" s="338"/>
      <c r="GG234" s="335">
        <f t="shared" si="2480"/>
        <v>0</v>
      </c>
      <c r="GH234" s="108">
        <f t="shared" si="2481"/>
        <v>0</v>
      </c>
      <c r="GI234" s="108">
        <f t="shared" si="2482"/>
        <v>0</v>
      </c>
      <c r="GJ234" s="108">
        <f t="shared" si="2483"/>
        <v>0</v>
      </c>
      <c r="GK234" s="108">
        <f t="shared" si="2484"/>
        <v>0</v>
      </c>
      <c r="GL234" s="108">
        <f t="shared" si="2484"/>
        <v>0</v>
      </c>
      <c r="GM234" s="108">
        <f t="shared" si="2485"/>
        <v>0</v>
      </c>
      <c r="GN234" s="109">
        <f t="shared" si="2486"/>
        <v>0</v>
      </c>
      <c r="GO234" s="110">
        <f t="shared" si="2487"/>
        <v>0</v>
      </c>
      <c r="GR234" s="358"/>
      <c r="GS234" s="358"/>
      <c r="GT234" s="359"/>
      <c r="GU234" s="339"/>
      <c r="GV234" s="360"/>
      <c r="GW234" s="361"/>
      <c r="GX234" s="362"/>
      <c r="GY234" s="338"/>
      <c r="GZ234" s="335">
        <f t="shared" si="2488"/>
        <v>0</v>
      </c>
      <c r="HA234" s="108">
        <f t="shared" si="2489"/>
        <v>0</v>
      </c>
      <c r="HB234" s="108">
        <f t="shared" si="2490"/>
        <v>0</v>
      </c>
      <c r="HC234" s="108">
        <f t="shared" si="2491"/>
        <v>0</v>
      </c>
      <c r="HD234" s="108">
        <f t="shared" si="2492"/>
        <v>0</v>
      </c>
      <c r="HE234" s="108">
        <f t="shared" si="2492"/>
        <v>0</v>
      </c>
      <c r="HF234" s="108">
        <f t="shared" si="2493"/>
        <v>0</v>
      </c>
      <c r="HG234" s="109">
        <f t="shared" si="2494"/>
        <v>0</v>
      </c>
      <c r="HH234" s="110">
        <f t="shared" si="2495"/>
        <v>0</v>
      </c>
      <c r="HK234" s="358"/>
      <c r="HL234" s="358"/>
      <c r="HM234" s="359"/>
      <c r="HN234" s="339"/>
      <c r="HO234" s="360"/>
      <c r="HP234" s="361"/>
      <c r="HQ234" s="362"/>
      <c r="HR234" s="338"/>
      <c r="HS234" s="335">
        <f t="shared" si="2496"/>
        <v>0</v>
      </c>
      <c r="HT234" s="108">
        <f t="shared" si="2497"/>
        <v>0</v>
      </c>
      <c r="HU234" s="108">
        <f t="shared" si="2498"/>
        <v>0</v>
      </c>
      <c r="HV234" s="108">
        <f t="shared" si="2499"/>
        <v>0</v>
      </c>
      <c r="HW234" s="108">
        <f t="shared" si="2500"/>
        <v>0</v>
      </c>
      <c r="HX234" s="108">
        <f t="shared" si="2500"/>
        <v>0</v>
      </c>
      <c r="HY234" s="108">
        <f t="shared" si="2501"/>
        <v>0</v>
      </c>
      <c r="HZ234" s="109">
        <f t="shared" si="2502"/>
        <v>0</v>
      </c>
      <c r="IA234" s="110">
        <f t="shared" si="2503"/>
        <v>0</v>
      </c>
      <c r="ID234" s="358"/>
      <c r="IE234" s="358"/>
      <c r="IF234" s="359"/>
      <c r="IG234" s="339"/>
      <c r="IH234" s="360"/>
      <c r="II234" s="361"/>
      <c r="IJ234" s="362"/>
      <c r="IK234" s="338"/>
      <c r="IL234" s="335">
        <f t="shared" si="2504"/>
        <v>0</v>
      </c>
      <c r="IM234" s="108">
        <f t="shared" si="2505"/>
        <v>0</v>
      </c>
      <c r="IN234" s="108">
        <f t="shared" si="2506"/>
        <v>0</v>
      </c>
      <c r="IO234" s="108">
        <f t="shared" si="2507"/>
        <v>0</v>
      </c>
      <c r="IP234" s="108">
        <f t="shared" si="2508"/>
        <v>0</v>
      </c>
      <c r="IQ234" s="108">
        <f t="shared" si="2508"/>
        <v>0</v>
      </c>
      <c r="IR234" s="108">
        <f t="shared" si="2509"/>
        <v>0</v>
      </c>
      <c r="IS234" s="109">
        <f t="shared" si="2510"/>
        <v>0</v>
      </c>
      <c r="IT234" s="110">
        <f t="shared" si="2511"/>
        <v>0</v>
      </c>
      <c r="IV234" s="358"/>
      <c r="IW234" s="358"/>
      <c r="IX234" s="359"/>
      <c r="IY234" s="339"/>
      <c r="IZ234" s="360"/>
      <c r="JA234" s="361"/>
      <c r="JB234" s="362"/>
      <c r="JC234" s="338"/>
      <c r="JD234" s="338"/>
      <c r="JE234" s="335">
        <f t="shared" si="2512"/>
        <v>0</v>
      </c>
      <c r="JF234" s="108">
        <f t="shared" si="2513"/>
        <v>0</v>
      </c>
      <c r="JG234" s="108">
        <f t="shared" si="2514"/>
        <v>0</v>
      </c>
      <c r="JH234" s="108">
        <f t="shared" si="2515"/>
        <v>0</v>
      </c>
      <c r="JI234" s="108">
        <f t="shared" si="2516"/>
        <v>0</v>
      </c>
      <c r="JJ234" s="108">
        <f t="shared" si="2516"/>
        <v>0</v>
      </c>
      <c r="JK234" s="108">
        <f t="shared" si="2517"/>
        <v>0</v>
      </c>
      <c r="JL234" s="109">
        <f t="shared" si="2518"/>
        <v>0</v>
      </c>
      <c r="JM234" s="110">
        <f t="shared" si="2519"/>
        <v>0</v>
      </c>
    </row>
    <row r="235" spans="2:273" hidden="1" x14ac:dyDescent="0.25">
      <c r="B235" s="358"/>
      <c r="C235" s="358"/>
      <c r="D235" s="359"/>
      <c r="E235" s="339"/>
      <c r="F235" s="439"/>
      <c r="G235" s="361"/>
      <c r="H235" s="361"/>
      <c r="I235" s="361"/>
      <c r="J235" s="362"/>
      <c r="K235" s="338"/>
      <c r="N235" s="358"/>
      <c r="O235" s="358"/>
      <c r="P235" s="359"/>
      <c r="Q235" s="339"/>
      <c r="R235" s="439"/>
      <c r="S235" s="361"/>
      <c r="T235" s="361"/>
      <c r="U235" s="361"/>
      <c r="V235" s="362"/>
      <c r="W235" s="338"/>
      <c r="X235" s="335">
        <f t="shared" si="2413"/>
        <v>0</v>
      </c>
      <c r="Y235" s="335"/>
      <c r="Z235" s="335"/>
      <c r="AA235" s="108">
        <f t="shared" si="2414"/>
        <v>0</v>
      </c>
      <c r="AB235" s="108"/>
      <c r="AC235" s="108">
        <f t="shared" si="2415"/>
        <v>0</v>
      </c>
      <c r="AD235" s="108">
        <f t="shared" si="2416"/>
        <v>0</v>
      </c>
      <c r="AE235" s="108">
        <f t="shared" si="2417"/>
        <v>0</v>
      </c>
      <c r="AF235" s="108">
        <f t="shared" si="2418"/>
        <v>0</v>
      </c>
      <c r="AG235" s="108">
        <f t="shared" si="2419"/>
        <v>0</v>
      </c>
      <c r="AH235" s="109">
        <f t="shared" si="2420"/>
        <v>0</v>
      </c>
      <c r="AI235" s="110">
        <f t="shared" si="2421"/>
        <v>0</v>
      </c>
      <c r="AL235" s="358"/>
      <c r="AM235" s="358"/>
      <c r="AN235" s="359"/>
      <c r="AO235" s="339"/>
      <c r="AP235" s="439"/>
      <c r="AQ235" s="361"/>
      <c r="AR235" s="361"/>
      <c r="AS235" s="361"/>
      <c r="AT235" s="362"/>
      <c r="AU235" s="338"/>
      <c r="AV235" s="335">
        <f t="shared" si="2422"/>
        <v>0</v>
      </c>
      <c r="AW235" s="335"/>
      <c r="AX235" s="335"/>
      <c r="AY235" s="335"/>
      <c r="AZ235" s="108">
        <f t="shared" si="2423"/>
        <v>0</v>
      </c>
      <c r="BA235" s="108">
        <f t="shared" si="2424"/>
        <v>0</v>
      </c>
      <c r="BB235" s="108">
        <f t="shared" si="2425"/>
        <v>0</v>
      </c>
      <c r="BC235" s="108">
        <f t="shared" si="2426"/>
        <v>0</v>
      </c>
      <c r="BD235" s="108">
        <f t="shared" si="2427"/>
        <v>0</v>
      </c>
      <c r="BE235" s="108">
        <f t="shared" si="2428"/>
        <v>0</v>
      </c>
      <c r="BF235" s="109">
        <f t="shared" si="2429"/>
        <v>0</v>
      </c>
      <c r="BG235" s="110">
        <f t="shared" si="2430"/>
        <v>0</v>
      </c>
      <c r="BJ235" s="358"/>
      <c r="BK235" s="358"/>
      <c r="BL235" s="359"/>
      <c r="BM235" s="339"/>
      <c r="BN235" s="439"/>
      <c r="BO235" s="368"/>
      <c r="BP235" s="368"/>
      <c r="BQ235" s="368"/>
      <c r="BR235" s="369"/>
      <c r="BS235" s="338"/>
      <c r="BT235" s="335">
        <f t="shared" si="2431"/>
        <v>0</v>
      </c>
      <c r="BU235" s="335"/>
      <c r="BV235" s="335"/>
      <c r="BW235" s="335"/>
      <c r="BX235" s="108">
        <f t="shared" si="2432"/>
        <v>0</v>
      </c>
      <c r="BY235" s="108">
        <f t="shared" si="2433"/>
        <v>0</v>
      </c>
      <c r="BZ235" s="108">
        <f t="shared" si="2434"/>
        <v>0</v>
      </c>
      <c r="CA235" s="108">
        <f t="shared" si="2435"/>
        <v>0</v>
      </c>
      <c r="CB235" s="108">
        <f t="shared" si="2436"/>
        <v>0</v>
      </c>
      <c r="CC235" s="108">
        <f t="shared" si="2437"/>
        <v>0</v>
      </c>
      <c r="CD235" s="109">
        <f t="shared" si="2438"/>
        <v>0</v>
      </c>
      <c r="CE235" s="110">
        <f t="shared" si="2439"/>
        <v>0</v>
      </c>
      <c r="CH235" s="358"/>
      <c r="CI235" s="358"/>
      <c r="CJ235" s="359"/>
      <c r="CK235" s="339"/>
      <c r="CL235" s="360"/>
      <c r="CM235" s="361"/>
      <c r="CN235" s="362"/>
      <c r="CO235" s="338"/>
      <c r="CP235" s="335">
        <f t="shared" si="2440"/>
        <v>0</v>
      </c>
      <c r="CQ235" s="108">
        <f t="shared" si="2441"/>
        <v>0</v>
      </c>
      <c r="CR235" s="108">
        <f t="shared" si="2442"/>
        <v>0</v>
      </c>
      <c r="CS235" s="108">
        <f t="shared" si="2443"/>
        <v>0</v>
      </c>
      <c r="CT235" s="108">
        <f t="shared" si="2444"/>
        <v>0</v>
      </c>
      <c r="CU235" s="108">
        <f t="shared" si="2444"/>
        <v>0</v>
      </c>
      <c r="CV235" s="108">
        <f t="shared" si="2445"/>
        <v>0</v>
      </c>
      <c r="CW235" s="109">
        <f t="shared" si="2446"/>
        <v>0</v>
      </c>
      <c r="CX235" s="110">
        <f t="shared" si="2447"/>
        <v>0</v>
      </c>
      <c r="DA235" s="358"/>
      <c r="DB235" s="358"/>
      <c r="DC235" s="359"/>
      <c r="DD235" s="339"/>
      <c r="DE235" s="360"/>
      <c r="DF235" s="361"/>
      <c r="DG235" s="362"/>
      <c r="DH235" s="367"/>
      <c r="DI235" s="335">
        <f t="shared" si="2448"/>
        <v>0</v>
      </c>
      <c r="DJ235" s="108">
        <f t="shared" si="2449"/>
        <v>0</v>
      </c>
      <c r="DK235" s="108">
        <f t="shared" si="2450"/>
        <v>0</v>
      </c>
      <c r="DL235" s="108">
        <f t="shared" si="2451"/>
        <v>0</v>
      </c>
      <c r="DM235" s="108">
        <f t="shared" si="2452"/>
        <v>0</v>
      </c>
      <c r="DN235" s="108">
        <f t="shared" si="2452"/>
        <v>0</v>
      </c>
      <c r="DO235" s="108">
        <f t="shared" si="2453"/>
        <v>0</v>
      </c>
      <c r="DP235" s="109">
        <f t="shared" si="2454"/>
        <v>0</v>
      </c>
      <c r="DQ235" s="110">
        <f t="shared" si="2455"/>
        <v>0</v>
      </c>
      <c r="DT235" s="358"/>
      <c r="DU235" s="358"/>
      <c r="DV235" s="359"/>
      <c r="DW235" s="339"/>
      <c r="DX235" s="360"/>
      <c r="DY235" s="361"/>
      <c r="DZ235" s="362"/>
      <c r="EA235" s="338"/>
      <c r="EB235" s="335">
        <f t="shared" si="2456"/>
        <v>0</v>
      </c>
      <c r="EC235" s="108">
        <f t="shared" si="2457"/>
        <v>0</v>
      </c>
      <c r="ED235" s="108">
        <f t="shared" si="2458"/>
        <v>0</v>
      </c>
      <c r="EE235" s="108">
        <f t="shared" si="2459"/>
        <v>0</v>
      </c>
      <c r="EF235" s="108">
        <f t="shared" si="2460"/>
        <v>0</v>
      </c>
      <c r="EG235" s="108">
        <f t="shared" si="2460"/>
        <v>0</v>
      </c>
      <c r="EH235" s="108">
        <f t="shared" si="2461"/>
        <v>0</v>
      </c>
      <c r="EI235" s="109">
        <f t="shared" si="2462"/>
        <v>0</v>
      </c>
      <c r="EJ235" s="110">
        <f t="shared" si="2463"/>
        <v>0</v>
      </c>
      <c r="EM235" s="358"/>
      <c r="EN235" s="358"/>
      <c r="EO235" s="359"/>
      <c r="EP235" s="339"/>
      <c r="EQ235" s="360"/>
      <c r="ER235" s="361"/>
      <c r="ES235" s="362"/>
      <c r="ET235" s="338"/>
      <c r="EU235" s="335">
        <f t="shared" si="2464"/>
        <v>0</v>
      </c>
      <c r="EV235" s="108">
        <f t="shared" si="2465"/>
        <v>0</v>
      </c>
      <c r="EW235" s="108">
        <f t="shared" si="2466"/>
        <v>0</v>
      </c>
      <c r="EX235" s="108">
        <f t="shared" si="2467"/>
        <v>0</v>
      </c>
      <c r="EY235" s="108">
        <f t="shared" si="2468"/>
        <v>0</v>
      </c>
      <c r="EZ235" s="108">
        <f t="shared" si="2468"/>
        <v>0</v>
      </c>
      <c r="FA235" s="108">
        <f t="shared" si="2469"/>
        <v>0</v>
      </c>
      <c r="FB235" s="109">
        <f t="shared" si="2470"/>
        <v>0</v>
      </c>
      <c r="FC235" s="110">
        <f t="shared" si="2471"/>
        <v>0</v>
      </c>
      <c r="FF235" s="358"/>
      <c r="FG235" s="358"/>
      <c r="FH235" s="359"/>
      <c r="FI235" s="339"/>
      <c r="FJ235" s="360"/>
      <c r="FK235" s="361"/>
      <c r="FL235" s="362"/>
      <c r="FM235" s="338"/>
      <c r="FN235" s="335">
        <f t="shared" si="2472"/>
        <v>0</v>
      </c>
      <c r="FO235" s="108">
        <f t="shared" si="2473"/>
        <v>0</v>
      </c>
      <c r="FP235" s="108">
        <f t="shared" si="2474"/>
        <v>0</v>
      </c>
      <c r="FQ235" s="108">
        <f t="shared" si="2475"/>
        <v>0</v>
      </c>
      <c r="FR235" s="108">
        <f t="shared" si="2476"/>
        <v>0</v>
      </c>
      <c r="FS235" s="108">
        <f t="shared" si="2476"/>
        <v>0</v>
      </c>
      <c r="FT235" s="108">
        <f t="shared" si="2477"/>
        <v>0</v>
      </c>
      <c r="FU235" s="109">
        <f t="shared" si="2478"/>
        <v>0</v>
      </c>
      <c r="FV235" s="110">
        <f t="shared" si="2479"/>
        <v>0</v>
      </c>
      <c r="FY235" s="358"/>
      <c r="FZ235" s="358"/>
      <c r="GA235" s="359"/>
      <c r="GB235" s="339"/>
      <c r="GC235" s="360"/>
      <c r="GD235" s="361"/>
      <c r="GE235" s="362"/>
      <c r="GF235" s="338"/>
      <c r="GG235" s="335">
        <f t="shared" si="2480"/>
        <v>0</v>
      </c>
      <c r="GH235" s="108">
        <f t="shared" si="2481"/>
        <v>0</v>
      </c>
      <c r="GI235" s="108">
        <f t="shared" si="2482"/>
        <v>0</v>
      </c>
      <c r="GJ235" s="108">
        <f t="shared" si="2483"/>
        <v>0</v>
      </c>
      <c r="GK235" s="108">
        <f t="shared" si="2484"/>
        <v>0</v>
      </c>
      <c r="GL235" s="108">
        <f t="shared" si="2484"/>
        <v>0</v>
      </c>
      <c r="GM235" s="108">
        <f t="shared" si="2485"/>
        <v>0</v>
      </c>
      <c r="GN235" s="109">
        <f t="shared" si="2486"/>
        <v>0</v>
      </c>
      <c r="GO235" s="110">
        <f t="shared" si="2487"/>
        <v>0</v>
      </c>
      <c r="GR235" s="358"/>
      <c r="GS235" s="358"/>
      <c r="GT235" s="359"/>
      <c r="GU235" s="339"/>
      <c r="GV235" s="360"/>
      <c r="GW235" s="361"/>
      <c r="GX235" s="362"/>
      <c r="GY235" s="338"/>
      <c r="GZ235" s="335">
        <f t="shared" si="2488"/>
        <v>0</v>
      </c>
      <c r="HA235" s="108">
        <f t="shared" si="2489"/>
        <v>0</v>
      </c>
      <c r="HB235" s="108">
        <f t="shared" si="2490"/>
        <v>0</v>
      </c>
      <c r="HC235" s="108">
        <f t="shared" si="2491"/>
        <v>0</v>
      </c>
      <c r="HD235" s="108">
        <f t="shared" si="2492"/>
        <v>0</v>
      </c>
      <c r="HE235" s="108">
        <f t="shared" si="2492"/>
        <v>0</v>
      </c>
      <c r="HF235" s="108">
        <f t="shared" si="2493"/>
        <v>0</v>
      </c>
      <c r="HG235" s="109">
        <f t="shared" si="2494"/>
        <v>0</v>
      </c>
      <c r="HH235" s="110">
        <f t="shared" si="2495"/>
        <v>0</v>
      </c>
      <c r="HK235" s="358"/>
      <c r="HL235" s="358"/>
      <c r="HM235" s="359"/>
      <c r="HN235" s="339"/>
      <c r="HO235" s="360"/>
      <c r="HP235" s="361"/>
      <c r="HQ235" s="362"/>
      <c r="HR235" s="338"/>
      <c r="HS235" s="335">
        <f t="shared" si="2496"/>
        <v>0</v>
      </c>
      <c r="HT235" s="108">
        <f t="shared" si="2497"/>
        <v>0</v>
      </c>
      <c r="HU235" s="108">
        <f t="shared" si="2498"/>
        <v>0</v>
      </c>
      <c r="HV235" s="108">
        <f t="shared" si="2499"/>
        <v>0</v>
      </c>
      <c r="HW235" s="108">
        <f t="shared" si="2500"/>
        <v>0</v>
      </c>
      <c r="HX235" s="108">
        <f t="shared" si="2500"/>
        <v>0</v>
      </c>
      <c r="HY235" s="108">
        <f t="shared" si="2501"/>
        <v>0</v>
      </c>
      <c r="HZ235" s="109">
        <f t="shared" si="2502"/>
        <v>0</v>
      </c>
      <c r="IA235" s="110">
        <f t="shared" si="2503"/>
        <v>0</v>
      </c>
      <c r="ID235" s="358"/>
      <c r="IE235" s="358"/>
      <c r="IF235" s="359"/>
      <c r="IG235" s="339"/>
      <c r="IH235" s="360"/>
      <c r="II235" s="361"/>
      <c r="IJ235" s="362"/>
      <c r="IK235" s="338"/>
      <c r="IL235" s="335">
        <f t="shared" si="2504"/>
        <v>0</v>
      </c>
      <c r="IM235" s="108">
        <f t="shared" si="2505"/>
        <v>0</v>
      </c>
      <c r="IN235" s="108">
        <f t="shared" si="2506"/>
        <v>0</v>
      </c>
      <c r="IO235" s="108">
        <f t="shared" si="2507"/>
        <v>0</v>
      </c>
      <c r="IP235" s="108">
        <f t="shared" si="2508"/>
        <v>0</v>
      </c>
      <c r="IQ235" s="108">
        <f t="shared" si="2508"/>
        <v>0</v>
      </c>
      <c r="IR235" s="108">
        <f t="shared" si="2509"/>
        <v>0</v>
      </c>
      <c r="IS235" s="109">
        <f t="shared" si="2510"/>
        <v>0</v>
      </c>
      <c r="IT235" s="110">
        <f t="shared" si="2511"/>
        <v>0</v>
      </c>
      <c r="IV235" s="358"/>
      <c r="IW235" s="358"/>
      <c r="IX235" s="359"/>
      <c r="IY235" s="339"/>
      <c r="IZ235" s="360"/>
      <c r="JA235" s="361"/>
      <c r="JB235" s="362"/>
      <c r="JC235" s="338"/>
      <c r="JD235" s="338"/>
      <c r="JE235" s="335">
        <f t="shared" si="2512"/>
        <v>0</v>
      </c>
      <c r="JF235" s="108">
        <f t="shared" si="2513"/>
        <v>0</v>
      </c>
      <c r="JG235" s="108">
        <f t="shared" si="2514"/>
        <v>0</v>
      </c>
      <c r="JH235" s="108">
        <f t="shared" si="2515"/>
        <v>0</v>
      </c>
      <c r="JI235" s="108">
        <f t="shared" si="2516"/>
        <v>0</v>
      </c>
      <c r="JJ235" s="108">
        <f t="shared" si="2516"/>
        <v>0</v>
      </c>
      <c r="JK235" s="108">
        <f t="shared" si="2517"/>
        <v>0</v>
      </c>
      <c r="JL235" s="109">
        <f t="shared" si="2518"/>
        <v>0</v>
      </c>
      <c r="JM235" s="110">
        <f t="shared" si="2519"/>
        <v>0</v>
      </c>
    </row>
    <row r="236" spans="2:273" hidden="1" x14ac:dyDescent="0.25">
      <c r="B236" s="358"/>
      <c r="C236" s="358"/>
      <c r="D236" s="359"/>
      <c r="E236" s="339"/>
      <c r="F236" s="439"/>
      <c r="G236" s="361"/>
      <c r="H236" s="361"/>
      <c r="I236" s="361"/>
      <c r="J236" s="362"/>
      <c r="K236" s="338"/>
      <c r="N236" s="358"/>
      <c r="O236" s="358"/>
      <c r="P236" s="359"/>
      <c r="Q236" s="339"/>
      <c r="R236" s="439"/>
      <c r="S236" s="361"/>
      <c r="T236" s="361"/>
      <c r="U236" s="361"/>
      <c r="V236" s="362"/>
      <c r="W236" s="338"/>
      <c r="X236" s="335">
        <f t="shared" si="2413"/>
        <v>0</v>
      </c>
      <c r="Y236" s="335"/>
      <c r="Z236" s="335"/>
      <c r="AA236" s="108">
        <f t="shared" si="2414"/>
        <v>0</v>
      </c>
      <c r="AB236" s="108"/>
      <c r="AC236" s="108">
        <f t="shared" si="2415"/>
        <v>0</v>
      </c>
      <c r="AD236" s="108">
        <f t="shared" si="2416"/>
        <v>0</v>
      </c>
      <c r="AE236" s="108">
        <f t="shared" si="2417"/>
        <v>0</v>
      </c>
      <c r="AF236" s="108">
        <f t="shared" si="2418"/>
        <v>0</v>
      </c>
      <c r="AG236" s="108">
        <f t="shared" si="2419"/>
        <v>0</v>
      </c>
      <c r="AH236" s="109">
        <f t="shared" si="2420"/>
        <v>0</v>
      </c>
      <c r="AI236" s="110">
        <f t="shared" si="2421"/>
        <v>0</v>
      </c>
      <c r="AL236" s="358"/>
      <c r="AM236" s="358"/>
      <c r="AN236" s="359"/>
      <c r="AO236" s="339"/>
      <c r="AP236" s="439"/>
      <c r="AQ236" s="361"/>
      <c r="AR236" s="361"/>
      <c r="AS236" s="361"/>
      <c r="AT236" s="362"/>
      <c r="AU236" s="338"/>
      <c r="AV236" s="335">
        <f t="shared" si="2422"/>
        <v>0</v>
      </c>
      <c r="AW236" s="335"/>
      <c r="AX236" s="335"/>
      <c r="AY236" s="335"/>
      <c r="AZ236" s="108">
        <f t="shared" si="2423"/>
        <v>0</v>
      </c>
      <c r="BA236" s="108">
        <f t="shared" si="2424"/>
        <v>0</v>
      </c>
      <c r="BB236" s="108">
        <f t="shared" si="2425"/>
        <v>0</v>
      </c>
      <c r="BC236" s="108">
        <f t="shared" si="2426"/>
        <v>0</v>
      </c>
      <c r="BD236" s="108">
        <f t="shared" si="2427"/>
        <v>0</v>
      </c>
      <c r="BE236" s="108">
        <f t="shared" si="2428"/>
        <v>0</v>
      </c>
      <c r="BF236" s="109">
        <f t="shared" si="2429"/>
        <v>0</v>
      </c>
      <c r="BG236" s="110">
        <f t="shared" si="2430"/>
        <v>0</v>
      </c>
      <c r="BJ236" s="358"/>
      <c r="BK236" s="358"/>
      <c r="BL236" s="359"/>
      <c r="BM236" s="339"/>
      <c r="BN236" s="439"/>
      <c r="BO236" s="368"/>
      <c r="BP236" s="368"/>
      <c r="BQ236" s="368"/>
      <c r="BR236" s="369"/>
      <c r="BS236" s="338"/>
      <c r="BT236" s="335">
        <f t="shared" si="2431"/>
        <v>0</v>
      </c>
      <c r="BU236" s="335"/>
      <c r="BV236" s="335"/>
      <c r="BW236" s="335"/>
      <c r="BX236" s="108">
        <f t="shared" si="2432"/>
        <v>0</v>
      </c>
      <c r="BY236" s="108">
        <f t="shared" si="2433"/>
        <v>0</v>
      </c>
      <c r="BZ236" s="108">
        <f t="shared" si="2434"/>
        <v>0</v>
      </c>
      <c r="CA236" s="108">
        <f t="shared" si="2435"/>
        <v>0</v>
      </c>
      <c r="CB236" s="108">
        <f t="shared" si="2436"/>
        <v>0</v>
      </c>
      <c r="CC236" s="108">
        <f t="shared" si="2437"/>
        <v>0</v>
      </c>
      <c r="CD236" s="109">
        <f t="shared" si="2438"/>
        <v>0</v>
      </c>
      <c r="CE236" s="110">
        <f t="shared" si="2439"/>
        <v>0</v>
      </c>
      <c r="CH236" s="358"/>
      <c r="CI236" s="358"/>
      <c r="CJ236" s="359"/>
      <c r="CK236" s="339"/>
      <c r="CL236" s="360"/>
      <c r="CM236" s="361"/>
      <c r="CN236" s="362"/>
      <c r="CO236" s="338"/>
      <c r="CP236" s="335">
        <f t="shared" si="2440"/>
        <v>0</v>
      </c>
      <c r="CQ236" s="108">
        <f t="shared" si="2441"/>
        <v>0</v>
      </c>
      <c r="CR236" s="108">
        <f t="shared" si="2442"/>
        <v>0</v>
      </c>
      <c r="CS236" s="108">
        <f t="shared" si="2443"/>
        <v>0</v>
      </c>
      <c r="CT236" s="108">
        <f t="shared" si="2444"/>
        <v>0</v>
      </c>
      <c r="CU236" s="108">
        <f t="shared" si="2444"/>
        <v>0</v>
      </c>
      <c r="CV236" s="108">
        <f t="shared" si="2445"/>
        <v>0</v>
      </c>
      <c r="CW236" s="109">
        <f t="shared" si="2446"/>
        <v>0</v>
      </c>
      <c r="CX236" s="110">
        <f t="shared" si="2447"/>
        <v>0</v>
      </c>
      <c r="DA236" s="358"/>
      <c r="DB236" s="358"/>
      <c r="DC236" s="359"/>
      <c r="DD236" s="339"/>
      <c r="DE236" s="360"/>
      <c r="DF236" s="361"/>
      <c r="DG236" s="362"/>
      <c r="DH236" s="367"/>
      <c r="DI236" s="335">
        <f t="shared" si="2448"/>
        <v>0</v>
      </c>
      <c r="DJ236" s="108">
        <f t="shared" si="2449"/>
        <v>0</v>
      </c>
      <c r="DK236" s="108">
        <f t="shared" si="2450"/>
        <v>0</v>
      </c>
      <c r="DL236" s="108">
        <f t="shared" si="2451"/>
        <v>0</v>
      </c>
      <c r="DM236" s="108">
        <f t="shared" si="2452"/>
        <v>0</v>
      </c>
      <c r="DN236" s="108">
        <f t="shared" si="2452"/>
        <v>0</v>
      </c>
      <c r="DO236" s="108">
        <f t="shared" si="2453"/>
        <v>0</v>
      </c>
      <c r="DP236" s="109">
        <f t="shared" si="2454"/>
        <v>0</v>
      </c>
      <c r="DQ236" s="110">
        <f t="shared" si="2455"/>
        <v>0</v>
      </c>
      <c r="DT236" s="358"/>
      <c r="DU236" s="358"/>
      <c r="DV236" s="359"/>
      <c r="DW236" s="339"/>
      <c r="DX236" s="360"/>
      <c r="DY236" s="361"/>
      <c r="DZ236" s="362"/>
      <c r="EA236" s="338"/>
      <c r="EB236" s="335">
        <f t="shared" si="2456"/>
        <v>0</v>
      </c>
      <c r="EC236" s="108">
        <f t="shared" si="2457"/>
        <v>0</v>
      </c>
      <c r="ED236" s="108">
        <f t="shared" si="2458"/>
        <v>0</v>
      </c>
      <c r="EE236" s="108">
        <f t="shared" si="2459"/>
        <v>0</v>
      </c>
      <c r="EF236" s="108">
        <f t="shared" si="2460"/>
        <v>0</v>
      </c>
      <c r="EG236" s="108">
        <f t="shared" si="2460"/>
        <v>0</v>
      </c>
      <c r="EH236" s="108">
        <f t="shared" si="2461"/>
        <v>0</v>
      </c>
      <c r="EI236" s="109">
        <f t="shared" si="2462"/>
        <v>0</v>
      </c>
      <c r="EJ236" s="110">
        <f t="shared" si="2463"/>
        <v>0</v>
      </c>
      <c r="EM236" s="358"/>
      <c r="EN236" s="358"/>
      <c r="EO236" s="359"/>
      <c r="EP236" s="339"/>
      <c r="EQ236" s="360"/>
      <c r="ER236" s="361"/>
      <c r="ES236" s="362"/>
      <c r="ET236" s="338"/>
      <c r="EU236" s="335">
        <f t="shared" si="2464"/>
        <v>0</v>
      </c>
      <c r="EV236" s="108">
        <f t="shared" si="2465"/>
        <v>0</v>
      </c>
      <c r="EW236" s="108">
        <f t="shared" si="2466"/>
        <v>0</v>
      </c>
      <c r="EX236" s="108">
        <f t="shared" si="2467"/>
        <v>0</v>
      </c>
      <c r="EY236" s="108">
        <f t="shared" si="2468"/>
        <v>0</v>
      </c>
      <c r="EZ236" s="108">
        <f t="shared" si="2468"/>
        <v>0</v>
      </c>
      <c r="FA236" s="108">
        <f t="shared" si="2469"/>
        <v>0</v>
      </c>
      <c r="FB236" s="109">
        <f t="shared" si="2470"/>
        <v>0</v>
      </c>
      <c r="FC236" s="110">
        <f t="shared" si="2471"/>
        <v>0</v>
      </c>
      <c r="FF236" s="358"/>
      <c r="FG236" s="358"/>
      <c r="FH236" s="359"/>
      <c r="FI236" s="339"/>
      <c r="FJ236" s="360"/>
      <c r="FK236" s="361"/>
      <c r="FL236" s="362"/>
      <c r="FM236" s="338"/>
      <c r="FN236" s="335">
        <f t="shared" si="2472"/>
        <v>0</v>
      </c>
      <c r="FO236" s="108">
        <f t="shared" si="2473"/>
        <v>0</v>
      </c>
      <c r="FP236" s="108">
        <f t="shared" si="2474"/>
        <v>0</v>
      </c>
      <c r="FQ236" s="108">
        <f t="shared" si="2475"/>
        <v>0</v>
      </c>
      <c r="FR236" s="108">
        <f t="shared" si="2476"/>
        <v>0</v>
      </c>
      <c r="FS236" s="108">
        <f t="shared" si="2476"/>
        <v>0</v>
      </c>
      <c r="FT236" s="108">
        <f t="shared" si="2477"/>
        <v>0</v>
      </c>
      <c r="FU236" s="109">
        <f t="shared" si="2478"/>
        <v>0</v>
      </c>
      <c r="FV236" s="110">
        <f t="shared" si="2479"/>
        <v>0</v>
      </c>
      <c r="FY236" s="358"/>
      <c r="FZ236" s="358"/>
      <c r="GA236" s="359"/>
      <c r="GB236" s="339"/>
      <c r="GC236" s="360"/>
      <c r="GD236" s="361"/>
      <c r="GE236" s="362"/>
      <c r="GF236" s="338"/>
      <c r="GG236" s="335">
        <f t="shared" si="2480"/>
        <v>0</v>
      </c>
      <c r="GH236" s="108">
        <f t="shared" si="2481"/>
        <v>0</v>
      </c>
      <c r="GI236" s="108">
        <f t="shared" si="2482"/>
        <v>0</v>
      </c>
      <c r="GJ236" s="108">
        <f t="shared" si="2483"/>
        <v>0</v>
      </c>
      <c r="GK236" s="108">
        <f t="shared" si="2484"/>
        <v>0</v>
      </c>
      <c r="GL236" s="108">
        <f t="shared" si="2484"/>
        <v>0</v>
      </c>
      <c r="GM236" s="108">
        <f t="shared" si="2485"/>
        <v>0</v>
      </c>
      <c r="GN236" s="109">
        <f t="shared" si="2486"/>
        <v>0</v>
      </c>
      <c r="GO236" s="110">
        <f t="shared" si="2487"/>
        <v>0</v>
      </c>
      <c r="GR236" s="358"/>
      <c r="GS236" s="358"/>
      <c r="GT236" s="359"/>
      <c r="GU236" s="339"/>
      <c r="GV236" s="360"/>
      <c r="GW236" s="361"/>
      <c r="GX236" s="362"/>
      <c r="GY236" s="338"/>
      <c r="GZ236" s="335">
        <f t="shared" si="2488"/>
        <v>0</v>
      </c>
      <c r="HA236" s="108">
        <f t="shared" si="2489"/>
        <v>0</v>
      </c>
      <c r="HB236" s="108">
        <f t="shared" si="2490"/>
        <v>0</v>
      </c>
      <c r="HC236" s="108">
        <f t="shared" si="2491"/>
        <v>0</v>
      </c>
      <c r="HD236" s="108">
        <f t="shared" si="2492"/>
        <v>0</v>
      </c>
      <c r="HE236" s="108">
        <f t="shared" si="2492"/>
        <v>0</v>
      </c>
      <c r="HF236" s="108">
        <f t="shared" si="2493"/>
        <v>0</v>
      </c>
      <c r="HG236" s="109">
        <f t="shared" si="2494"/>
        <v>0</v>
      </c>
      <c r="HH236" s="110">
        <f t="shared" si="2495"/>
        <v>0</v>
      </c>
      <c r="HK236" s="358"/>
      <c r="HL236" s="358"/>
      <c r="HM236" s="359"/>
      <c r="HN236" s="339"/>
      <c r="HO236" s="360"/>
      <c r="HP236" s="361"/>
      <c r="HQ236" s="362"/>
      <c r="HR236" s="338"/>
      <c r="HS236" s="335">
        <f t="shared" si="2496"/>
        <v>0</v>
      </c>
      <c r="HT236" s="108">
        <f t="shared" si="2497"/>
        <v>0</v>
      </c>
      <c r="HU236" s="108">
        <f t="shared" si="2498"/>
        <v>0</v>
      </c>
      <c r="HV236" s="108">
        <f t="shared" si="2499"/>
        <v>0</v>
      </c>
      <c r="HW236" s="108">
        <f t="shared" si="2500"/>
        <v>0</v>
      </c>
      <c r="HX236" s="108">
        <f t="shared" si="2500"/>
        <v>0</v>
      </c>
      <c r="HY236" s="108">
        <f t="shared" si="2501"/>
        <v>0</v>
      </c>
      <c r="HZ236" s="109">
        <f t="shared" si="2502"/>
        <v>0</v>
      </c>
      <c r="IA236" s="110">
        <f t="shared" si="2503"/>
        <v>0</v>
      </c>
      <c r="ID236" s="358"/>
      <c r="IE236" s="358"/>
      <c r="IF236" s="359"/>
      <c r="IG236" s="339"/>
      <c r="IH236" s="360"/>
      <c r="II236" s="361"/>
      <c r="IJ236" s="362"/>
      <c r="IK236" s="338"/>
      <c r="IL236" s="335">
        <f t="shared" si="2504"/>
        <v>0</v>
      </c>
      <c r="IM236" s="108">
        <f t="shared" si="2505"/>
        <v>0</v>
      </c>
      <c r="IN236" s="108">
        <f t="shared" si="2506"/>
        <v>0</v>
      </c>
      <c r="IO236" s="108">
        <f t="shared" si="2507"/>
        <v>0</v>
      </c>
      <c r="IP236" s="108">
        <f t="shared" si="2508"/>
        <v>0</v>
      </c>
      <c r="IQ236" s="108">
        <f t="shared" si="2508"/>
        <v>0</v>
      </c>
      <c r="IR236" s="108">
        <f t="shared" si="2509"/>
        <v>0</v>
      </c>
      <c r="IS236" s="109">
        <f t="shared" si="2510"/>
        <v>0</v>
      </c>
      <c r="IT236" s="110">
        <f t="shared" si="2511"/>
        <v>0</v>
      </c>
      <c r="IV236" s="358"/>
      <c r="IW236" s="358"/>
      <c r="IX236" s="359"/>
      <c r="IY236" s="339"/>
      <c r="IZ236" s="360"/>
      <c r="JA236" s="361"/>
      <c r="JB236" s="362"/>
      <c r="JC236" s="338"/>
      <c r="JD236" s="338"/>
      <c r="JE236" s="335">
        <f t="shared" si="2512"/>
        <v>0</v>
      </c>
      <c r="JF236" s="108">
        <f t="shared" si="2513"/>
        <v>0</v>
      </c>
      <c r="JG236" s="108">
        <f t="shared" si="2514"/>
        <v>0</v>
      </c>
      <c r="JH236" s="108">
        <f t="shared" si="2515"/>
        <v>0</v>
      </c>
      <c r="JI236" s="108">
        <f t="shared" si="2516"/>
        <v>0</v>
      </c>
      <c r="JJ236" s="108">
        <f t="shared" si="2516"/>
        <v>0</v>
      </c>
      <c r="JK236" s="108">
        <f t="shared" si="2517"/>
        <v>0</v>
      </c>
      <c r="JL236" s="109">
        <f t="shared" si="2518"/>
        <v>0</v>
      </c>
      <c r="JM236" s="110">
        <f t="shared" si="2519"/>
        <v>0</v>
      </c>
    </row>
    <row r="237" spans="2:273" hidden="1" x14ac:dyDescent="0.25">
      <c r="B237" s="358"/>
      <c r="C237" s="358"/>
      <c r="D237" s="359"/>
      <c r="E237" s="339"/>
      <c r="F237" s="439"/>
      <c r="G237" s="361"/>
      <c r="H237" s="361"/>
      <c r="I237" s="361"/>
      <c r="J237" s="362"/>
      <c r="K237" s="338"/>
      <c r="N237" s="358"/>
      <c r="O237" s="358"/>
      <c r="P237" s="359"/>
      <c r="Q237" s="339"/>
      <c r="R237" s="439"/>
      <c r="S237" s="361"/>
      <c r="T237" s="361"/>
      <c r="U237" s="361"/>
      <c r="V237" s="362"/>
      <c r="W237" s="338"/>
      <c r="X237" s="335">
        <f t="shared" si="2413"/>
        <v>0</v>
      </c>
      <c r="Y237" s="335"/>
      <c r="Z237" s="335"/>
      <c r="AA237" s="108">
        <f t="shared" si="2414"/>
        <v>0</v>
      </c>
      <c r="AB237" s="108"/>
      <c r="AC237" s="108">
        <f t="shared" si="2415"/>
        <v>0</v>
      </c>
      <c r="AD237" s="108">
        <f t="shared" si="2416"/>
        <v>0</v>
      </c>
      <c r="AE237" s="108">
        <f t="shared" si="2417"/>
        <v>0</v>
      </c>
      <c r="AF237" s="108">
        <f t="shared" si="2418"/>
        <v>0</v>
      </c>
      <c r="AG237" s="108">
        <f t="shared" si="2419"/>
        <v>0</v>
      </c>
      <c r="AH237" s="109">
        <f t="shared" si="2420"/>
        <v>0</v>
      </c>
      <c r="AI237" s="110">
        <f t="shared" si="2421"/>
        <v>0</v>
      </c>
      <c r="AL237" s="358"/>
      <c r="AM237" s="358"/>
      <c r="AN237" s="359"/>
      <c r="AO237" s="339"/>
      <c r="AP237" s="439"/>
      <c r="AQ237" s="361"/>
      <c r="AR237" s="361"/>
      <c r="AS237" s="361"/>
      <c r="AT237" s="362"/>
      <c r="AU237" s="338"/>
      <c r="AV237" s="335">
        <f t="shared" si="2422"/>
        <v>0</v>
      </c>
      <c r="AW237" s="335"/>
      <c r="AX237" s="335"/>
      <c r="AY237" s="335"/>
      <c r="AZ237" s="108">
        <f t="shared" si="2423"/>
        <v>0</v>
      </c>
      <c r="BA237" s="108">
        <f t="shared" si="2424"/>
        <v>0</v>
      </c>
      <c r="BB237" s="108">
        <f t="shared" si="2425"/>
        <v>0</v>
      </c>
      <c r="BC237" s="108">
        <f t="shared" si="2426"/>
        <v>0</v>
      </c>
      <c r="BD237" s="108">
        <f t="shared" si="2427"/>
        <v>0</v>
      </c>
      <c r="BE237" s="108">
        <f t="shared" si="2428"/>
        <v>0</v>
      </c>
      <c r="BF237" s="109">
        <f t="shared" si="2429"/>
        <v>0</v>
      </c>
      <c r="BG237" s="110">
        <f t="shared" si="2430"/>
        <v>0</v>
      </c>
      <c r="BJ237" s="358"/>
      <c r="BK237" s="358"/>
      <c r="BL237" s="359"/>
      <c r="BM237" s="339"/>
      <c r="BN237" s="439"/>
      <c r="BO237" s="368"/>
      <c r="BP237" s="368"/>
      <c r="BQ237" s="368"/>
      <c r="BR237" s="369"/>
      <c r="BS237" s="338"/>
      <c r="BT237" s="335">
        <f t="shared" si="2431"/>
        <v>0</v>
      </c>
      <c r="BU237" s="335"/>
      <c r="BV237" s="335"/>
      <c r="BW237" s="335"/>
      <c r="BX237" s="108">
        <f t="shared" si="2432"/>
        <v>0</v>
      </c>
      <c r="BY237" s="108">
        <f t="shared" si="2433"/>
        <v>0</v>
      </c>
      <c r="BZ237" s="108">
        <f t="shared" si="2434"/>
        <v>0</v>
      </c>
      <c r="CA237" s="108">
        <f t="shared" si="2435"/>
        <v>0</v>
      </c>
      <c r="CB237" s="108">
        <f t="shared" si="2436"/>
        <v>0</v>
      </c>
      <c r="CC237" s="108">
        <f t="shared" si="2437"/>
        <v>0</v>
      </c>
      <c r="CD237" s="109">
        <f t="shared" si="2438"/>
        <v>0</v>
      </c>
      <c r="CE237" s="110">
        <f t="shared" si="2439"/>
        <v>0</v>
      </c>
      <c r="CH237" s="358"/>
      <c r="CI237" s="358"/>
      <c r="CJ237" s="359"/>
      <c r="CK237" s="339"/>
      <c r="CL237" s="360"/>
      <c r="CM237" s="361"/>
      <c r="CN237" s="362"/>
      <c r="CO237" s="338"/>
      <c r="CP237" s="335">
        <f t="shared" si="2440"/>
        <v>0</v>
      </c>
      <c r="CQ237" s="108">
        <f t="shared" si="2441"/>
        <v>0</v>
      </c>
      <c r="CR237" s="108">
        <f t="shared" si="2442"/>
        <v>0</v>
      </c>
      <c r="CS237" s="108">
        <f t="shared" si="2443"/>
        <v>0</v>
      </c>
      <c r="CT237" s="108">
        <f t="shared" si="2444"/>
        <v>0</v>
      </c>
      <c r="CU237" s="108">
        <f t="shared" si="2444"/>
        <v>0</v>
      </c>
      <c r="CV237" s="108">
        <f t="shared" si="2445"/>
        <v>0</v>
      </c>
      <c r="CW237" s="109">
        <f t="shared" si="2446"/>
        <v>0</v>
      </c>
      <c r="CX237" s="110">
        <f t="shared" si="2447"/>
        <v>0</v>
      </c>
      <c r="DA237" s="358"/>
      <c r="DB237" s="358"/>
      <c r="DC237" s="359"/>
      <c r="DD237" s="339"/>
      <c r="DE237" s="360"/>
      <c r="DF237" s="361"/>
      <c r="DG237" s="362"/>
      <c r="DH237" s="367"/>
      <c r="DI237" s="335">
        <f t="shared" si="2448"/>
        <v>0</v>
      </c>
      <c r="DJ237" s="108">
        <f t="shared" si="2449"/>
        <v>0</v>
      </c>
      <c r="DK237" s="108">
        <f t="shared" si="2450"/>
        <v>0</v>
      </c>
      <c r="DL237" s="108">
        <f t="shared" si="2451"/>
        <v>0</v>
      </c>
      <c r="DM237" s="108">
        <f t="shared" si="2452"/>
        <v>0</v>
      </c>
      <c r="DN237" s="108">
        <f t="shared" si="2452"/>
        <v>0</v>
      </c>
      <c r="DO237" s="108">
        <f t="shared" si="2453"/>
        <v>0</v>
      </c>
      <c r="DP237" s="109">
        <f t="shared" si="2454"/>
        <v>0</v>
      </c>
      <c r="DQ237" s="110">
        <f t="shared" si="2455"/>
        <v>0</v>
      </c>
      <c r="DT237" s="358"/>
      <c r="DU237" s="358"/>
      <c r="DV237" s="359"/>
      <c r="DW237" s="339"/>
      <c r="DX237" s="360"/>
      <c r="DY237" s="361"/>
      <c r="DZ237" s="362"/>
      <c r="EA237" s="338"/>
      <c r="EB237" s="335">
        <f t="shared" si="2456"/>
        <v>0</v>
      </c>
      <c r="EC237" s="108">
        <f t="shared" si="2457"/>
        <v>0</v>
      </c>
      <c r="ED237" s="108">
        <f t="shared" si="2458"/>
        <v>0</v>
      </c>
      <c r="EE237" s="108">
        <f t="shared" si="2459"/>
        <v>0</v>
      </c>
      <c r="EF237" s="108">
        <f t="shared" si="2460"/>
        <v>0</v>
      </c>
      <c r="EG237" s="108">
        <f t="shared" si="2460"/>
        <v>0</v>
      </c>
      <c r="EH237" s="108">
        <f t="shared" si="2461"/>
        <v>0</v>
      </c>
      <c r="EI237" s="109">
        <f t="shared" si="2462"/>
        <v>0</v>
      </c>
      <c r="EJ237" s="110">
        <f t="shared" si="2463"/>
        <v>0</v>
      </c>
      <c r="EM237" s="358"/>
      <c r="EN237" s="358"/>
      <c r="EO237" s="359"/>
      <c r="EP237" s="339"/>
      <c r="EQ237" s="360"/>
      <c r="ER237" s="361"/>
      <c r="ES237" s="362"/>
      <c r="ET237" s="338"/>
      <c r="EU237" s="335">
        <f t="shared" si="2464"/>
        <v>0</v>
      </c>
      <c r="EV237" s="108">
        <f t="shared" si="2465"/>
        <v>0</v>
      </c>
      <c r="EW237" s="108">
        <f t="shared" si="2466"/>
        <v>0</v>
      </c>
      <c r="EX237" s="108">
        <f t="shared" si="2467"/>
        <v>0</v>
      </c>
      <c r="EY237" s="108">
        <f t="shared" si="2468"/>
        <v>0</v>
      </c>
      <c r="EZ237" s="108">
        <f t="shared" si="2468"/>
        <v>0</v>
      </c>
      <c r="FA237" s="108">
        <f t="shared" si="2469"/>
        <v>0</v>
      </c>
      <c r="FB237" s="109">
        <f t="shared" si="2470"/>
        <v>0</v>
      </c>
      <c r="FC237" s="110">
        <f t="shared" si="2471"/>
        <v>0</v>
      </c>
      <c r="FF237" s="358"/>
      <c r="FG237" s="358"/>
      <c r="FH237" s="359"/>
      <c r="FI237" s="339"/>
      <c r="FJ237" s="360"/>
      <c r="FK237" s="361"/>
      <c r="FL237" s="362"/>
      <c r="FM237" s="338"/>
      <c r="FN237" s="335">
        <f t="shared" si="2472"/>
        <v>0</v>
      </c>
      <c r="FO237" s="108">
        <f t="shared" si="2473"/>
        <v>0</v>
      </c>
      <c r="FP237" s="108">
        <f t="shared" si="2474"/>
        <v>0</v>
      </c>
      <c r="FQ237" s="108">
        <f t="shared" si="2475"/>
        <v>0</v>
      </c>
      <c r="FR237" s="108">
        <f t="shared" si="2476"/>
        <v>0</v>
      </c>
      <c r="FS237" s="108">
        <f t="shared" si="2476"/>
        <v>0</v>
      </c>
      <c r="FT237" s="108">
        <f t="shared" si="2477"/>
        <v>0</v>
      </c>
      <c r="FU237" s="109">
        <f t="shared" si="2478"/>
        <v>0</v>
      </c>
      <c r="FV237" s="110">
        <f t="shared" si="2479"/>
        <v>0</v>
      </c>
      <c r="FY237" s="358"/>
      <c r="FZ237" s="358"/>
      <c r="GA237" s="359"/>
      <c r="GB237" s="339"/>
      <c r="GC237" s="360"/>
      <c r="GD237" s="361"/>
      <c r="GE237" s="362"/>
      <c r="GF237" s="338"/>
      <c r="GG237" s="335">
        <f t="shared" si="2480"/>
        <v>0</v>
      </c>
      <c r="GH237" s="108">
        <f t="shared" si="2481"/>
        <v>0</v>
      </c>
      <c r="GI237" s="108">
        <f t="shared" si="2482"/>
        <v>0</v>
      </c>
      <c r="GJ237" s="108">
        <f t="shared" si="2483"/>
        <v>0</v>
      </c>
      <c r="GK237" s="108">
        <f t="shared" si="2484"/>
        <v>0</v>
      </c>
      <c r="GL237" s="108">
        <f t="shared" si="2484"/>
        <v>0</v>
      </c>
      <c r="GM237" s="108">
        <f t="shared" si="2485"/>
        <v>0</v>
      </c>
      <c r="GN237" s="109">
        <f t="shared" si="2486"/>
        <v>0</v>
      </c>
      <c r="GO237" s="110">
        <f t="shared" si="2487"/>
        <v>0</v>
      </c>
      <c r="GR237" s="358"/>
      <c r="GS237" s="358"/>
      <c r="GT237" s="359"/>
      <c r="GU237" s="339"/>
      <c r="GV237" s="360"/>
      <c r="GW237" s="361"/>
      <c r="GX237" s="362"/>
      <c r="GY237" s="338"/>
      <c r="GZ237" s="335">
        <f t="shared" si="2488"/>
        <v>0</v>
      </c>
      <c r="HA237" s="108">
        <f t="shared" si="2489"/>
        <v>0</v>
      </c>
      <c r="HB237" s="108">
        <f t="shared" si="2490"/>
        <v>0</v>
      </c>
      <c r="HC237" s="108">
        <f t="shared" si="2491"/>
        <v>0</v>
      </c>
      <c r="HD237" s="108">
        <f t="shared" si="2492"/>
        <v>0</v>
      </c>
      <c r="HE237" s="108">
        <f t="shared" si="2492"/>
        <v>0</v>
      </c>
      <c r="HF237" s="108">
        <f t="shared" si="2493"/>
        <v>0</v>
      </c>
      <c r="HG237" s="109">
        <f t="shared" si="2494"/>
        <v>0</v>
      </c>
      <c r="HH237" s="110">
        <f t="shared" si="2495"/>
        <v>0</v>
      </c>
      <c r="HK237" s="358"/>
      <c r="HL237" s="358"/>
      <c r="HM237" s="359"/>
      <c r="HN237" s="339"/>
      <c r="HO237" s="360"/>
      <c r="HP237" s="361"/>
      <c r="HQ237" s="362"/>
      <c r="HR237" s="338"/>
      <c r="HS237" s="335">
        <f t="shared" si="2496"/>
        <v>0</v>
      </c>
      <c r="HT237" s="108">
        <f t="shared" si="2497"/>
        <v>0</v>
      </c>
      <c r="HU237" s="108">
        <f t="shared" si="2498"/>
        <v>0</v>
      </c>
      <c r="HV237" s="108">
        <f t="shared" si="2499"/>
        <v>0</v>
      </c>
      <c r="HW237" s="108">
        <f t="shared" si="2500"/>
        <v>0</v>
      </c>
      <c r="HX237" s="108">
        <f t="shared" si="2500"/>
        <v>0</v>
      </c>
      <c r="HY237" s="108">
        <f t="shared" si="2501"/>
        <v>0</v>
      </c>
      <c r="HZ237" s="109">
        <f t="shared" si="2502"/>
        <v>0</v>
      </c>
      <c r="IA237" s="110">
        <f t="shared" si="2503"/>
        <v>0</v>
      </c>
      <c r="ID237" s="358"/>
      <c r="IE237" s="358"/>
      <c r="IF237" s="359"/>
      <c r="IG237" s="339"/>
      <c r="IH237" s="360"/>
      <c r="II237" s="361"/>
      <c r="IJ237" s="362"/>
      <c r="IK237" s="338"/>
      <c r="IL237" s="335">
        <f t="shared" si="2504"/>
        <v>0</v>
      </c>
      <c r="IM237" s="108">
        <f t="shared" si="2505"/>
        <v>0</v>
      </c>
      <c r="IN237" s="108">
        <f t="shared" si="2506"/>
        <v>0</v>
      </c>
      <c r="IO237" s="108">
        <f t="shared" si="2507"/>
        <v>0</v>
      </c>
      <c r="IP237" s="108">
        <f t="shared" si="2508"/>
        <v>0</v>
      </c>
      <c r="IQ237" s="108">
        <f t="shared" si="2508"/>
        <v>0</v>
      </c>
      <c r="IR237" s="108">
        <f t="shared" si="2509"/>
        <v>0</v>
      </c>
      <c r="IS237" s="109">
        <f t="shared" si="2510"/>
        <v>0</v>
      </c>
      <c r="IT237" s="110">
        <f t="shared" si="2511"/>
        <v>0</v>
      </c>
      <c r="IV237" s="358"/>
      <c r="IW237" s="358"/>
      <c r="IX237" s="359"/>
      <c r="IY237" s="339"/>
      <c r="IZ237" s="360"/>
      <c r="JA237" s="361"/>
      <c r="JB237" s="362"/>
      <c r="JC237" s="338"/>
      <c r="JD237" s="338"/>
      <c r="JE237" s="335">
        <f t="shared" si="2512"/>
        <v>0</v>
      </c>
      <c r="JF237" s="108">
        <f t="shared" si="2513"/>
        <v>0</v>
      </c>
      <c r="JG237" s="108">
        <f t="shared" si="2514"/>
        <v>0</v>
      </c>
      <c r="JH237" s="108">
        <f t="shared" si="2515"/>
        <v>0</v>
      </c>
      <c r="JI237" s="108">
        <f t="shared" si="2516"/>
        <v>0</v>
      </c>
      <c r="JJ237" s="108">
        <f t="shared" si="2516"/>
        <v>0</v>
      </c>
      <c r="JK237" s="108">
        <f t="shared" si="2517"/>
        <v>0</v>
      </c>
      <c r="JL237" s="109">
        <f t="shared" si="2518"/>
        <v>0</v>
      </c>
      <c r="JM237" s="110">
        <f t="shared" si="2519"/>
        <v>0</v>
      </c>
    </row>
    <row r="238" spans="2:273" hidden="1" x14ac:dyDescent="0.25">
      <c r="B238" s="358"/>
      <c r="C238" s="358"/>
      <c r="D238" s="359"/>
      <c r="E238" s="339"/>
      <c r="F238" s="439"/>
      <c r="G238" s="361"/>
      <c r="H238" s="361"/>
      <c r="I238" s="361"/>
      <c r="J238" s="362"/>
      <c r="K238" s="338"/>
      <c r="N238" s="358"/>
      <c r="O238" s="358"/>
      <c r="P238" s="359"/>
      <c r="Q238" s="339"/>
      <c r="R238" s="439"/>
      <c r="S238" s="361"/>
      <c r="T238" s="361"/>
      <c r="U238" s="361"/>
      <c r="V238" s="362"/>
      <c r="W238" s="338"/>
      <c r="X238" s="335">
        <f t="shared" si="2413"/>
        <v>0</v>
      </c>
      <c r="Y238" s="335"/>
      <c r="Z238" s="335"/>
      <c r="AA238" s="108">
        <f t="shared" si="2414"/>
        <v>0</v>
      </c>
      <c r="AB238" s="108"/>
      <c r="AC238" s="108">
        <f t="shared" si="2415"/>
        <v>0</v>
      </c>
      <c r="AD238" s="108">
        <f t="shared" si="2416"/>
        <v>0</v>
      </c>
      <c r="AE238" s="108">
        <f t="shared" si="2417"/>
        <v>0</v>
      </c>
      <c r="AF238" s="108">
        <f t="shared" si="2418"/>
        <v>0</v>
      </c>
      <c r="AG238" s="108">
        <f t="shared" si="2419"/>
        <v>0</v>
      </c>
      <c r="AH238" s="109">
        <f t="shared" si="2420"/>
        <v>0</v>
      </c>
      <c r="AI238" s="110">
        <f t="shared" si="2421"/>
        <v>0</v>
      </c>
      <c r="AL238" s="358"/>
      <c r="AM238" s="358"/>
      <c r="AN238" s="359"/>
      <c r="AO238" s="339"/>
      <c r="AP238" s="439"/>
      <c r="AQ238" s="361"/>
      <c r="AR238" s="361"/>
      <c r="AS238" s="361"/>
      <c r="AT238" s="362"/>
      <c r="AU238" s="338"/>
      <c r="AV238" s="335">
        <f t="shared" si="2422"/>
        <v>0</v>
      </c>
      <c r="AW238" s="335"/>
      <c r="AX238" s="335"/>
      <c r="AY238" s="335"/>
      <c r="AZ238" s="108">
        <f t="shared" si="2423"/>
        <v>0</v>
      </c>
      <c r="BA238" s="108">
        <f t="shared" si="2424"/>
        <v>0</v>
      </c>
      <c r="BB238" s="108">
        <f t="shared" si="2425"/>
        <v>0</v>
      </c>
      <c r="BC238" s="108">
        <f t="shared" si="2426"/>
        <v>0</v>
      </c>
      <c r="BD238" s="108">
        <f t="shared" si="2427"/>
        <v>0</v>
      </c>
      <c r="BE238" s="108">
        <f t="shared" si="2428"/>
        <v>0</v>
      </c>
      <c r="BF238" s="109">
        <f t="shared" si="2429"/>
        <v>0</v>
      </c>
      <c r="BG238" s="110">
        <f t="shared" si="2430"/>
        <v>0</v>
      </c>
      <c r="BJ238" s="358"/>
      <c r="BK238" s="358"/>
      <c r="BL238" s="359"/>
      <c r="BM238" s="339"/>
      <c r="BN238" s="439"/>
      <c r="BO238" s="368"/>
      <c r="BP238" s="368"/>
      <c r="BQ238" s="368"/>
      <c r="BR238" s="369"/>
      <c r="BS238" s="338"/>
      <c r="BT238" s="335">
        <f t="shared" si="2431"/>
        <v>0</v>
      </c>
      <c r="BU238" s="335"/>
      <c r="BV238" s="335"/>
      <c r="BW238" s="335"/>
      <c r="BX238" s="108">
        <f t="shared" si="2432"/>
        <v>0</v>
      </c>
      <c r="BY238" s="108">
        <f t="shared" si="2433"/>
        <v>0</v>
      </c>
      <c r="BZ238" s="108">
        <f t="shared" si="2434"/>
        <v>0</v>
      </c>
      <c r="CA238" s="108">
        <f t="shared" si="2435"/>
        <v>0</v>
      </c>
      <c r="CB238" s="108">
        <f t="shared" si="2436"/>
        <v>0</v>
      </c>
      <c r="CC238" s="108">
        <f t="shared" si="2437"/>
        <v>0</v>
      </c>
      <c r="CD238" s="109">
        <f t="shared" si="2438"/>
        <v>0</v>
      </c>
      <c r="CE238" s="110">
        <f t="shared" si="2439"/>
        <v>0</v>
      </c>
      <c r="CH238" s="358"/>
      <c r="CI238" s="358"/>
      <c r="CJ238" s="359"/>
      <c r="CK238" s="339"/>
      <c r="CL238" s="360"/>
      <c r="CM238" s="361"/>
      <c r="CN238" s="362"/>
      <c r="CO238" s="338"/>
      <c r="CP238" s="335">
        <f t="shared" si="2440"/>
        <v>0</v>
      </c>
      <c r="CQ238" s="108">
        <f t="shared" si="2441"/>
        <v>0</v>
      </c>
      <c r="CR238" s="108">
        <f t="shared" si="2442"/>
        <v>0</v>
      </c>
      <c r="CS238" s="108">
        <f t="shared" si="2443"/>
        <v>0</v>
      </c>
      <c r="CT238" s="108">
        <f t="shared" si="2444"/>
        <v>0</v>
      </c>
      <c r="CU238" s="108">
        <f t="shared" si="2444"/>
        <v>0</v>
      </c>
      <c r="CV238" s="108">
        <f t="shared" si="2445"/>
        <v>0</v>
      </c>
      <c r="CW238" s="109">
        <f t="shared" si="2446"/>
        <v>0</v>
      </c>
      <c r="CX238" s="110">
        <f t="shared" si="2447"/>
        <v>0</v>
      </c>
      <c r="DA238" s="358"/>
      <c r="DB238" s="358"/>
      <c r="DC238" s="359"/>
      <c r="DD238" s="339"/>
      <c r="DE238" s="360"/>
      <c r="DF238" s="361"/>
      <c r="DG238" s="362"/>
      <c r="DH238" s="367"/>
      <c r="DI238" s="335">
        <f t="shared" si="2448"/>
        <v>0</v>
      </c>
      <c r="DJ238" s="108">
        <f t="shared" si="2449"/>
        <v>0</v>
      </c>
      <c r="DK238" s="108">
        <f t="shared" si="2450"/>
        <v>0</v>
      </c>
      <c r="DL238" s="108">
        <f t="shared" si="2451"/>
        <v>0</v>
      </c>
      <c r="DM238" s="108">
        <f t="shared" si="2452"/>
        <v>0</v>
      </c>
      <c r="DN238" s="108">
        <f t="shared" si="2452"/>
        <v>0</v>
      </c>
      <c r="DO238" s="108">
        <f t="shared" si="2453"/>
        <v>0</v>
      </c>
      <c r="DP238" s="109">
        <f t="shared" si="2454"/>
        <v>0</v>
      </c>
      <c r="DQ238" s="110">
        <f t="shared" si="2455"/>
        <v>0</v>
      </c>
      <c r="DT238" s="358"/>
      <c r="DU238" s="358"/>
      <c r="DV238" s="359"/>
      <c r="DW238" s="339"/>
      <c r="DX238" s="360"/>
      <c r="DY238" s="361"/>
      <c r="DZ238" s="362"/>
      <c r="EA238" s="338"/>
      <c r="EB238" s="335">
        <f t="shared" si="2456"/>
        <v>0</v>
      </c>
      <c r="EC238" s="108">
        <f t="shared" si="2457"/>
        <v>0</v>
      </c>
      <c r="ED238" s="108">
        <f t="shared" si="2458"/>
        <v>0</v>
      </c>
      <c r="EE238" s="108">
        <f t="shared" si="2459"/>
        <v>0</v>
      </c>
      <c r="EF238" s="108">
        <f t="shared" si="2460"/>
        <v>0</v>
      </c>
      <c r="EG238" s="108">
        <f t="shared" si="2460"/>
        <v>0</v>
      </c>
      <c r="EH238" s="108">
        <f t="shared" si="2461"/>
        <v>0</v>
      </c>
      <c r="EI238" s="109">
        <f t="shared" si="2462"/>
        <v>0</v>
      </c>
      <c r="EJ238" s="110">
        <f t="shared" si="2463"/>
        <v>0</v>
      </c>
      <c r="EM238" s="358"/>
      <c r="EN238" s="358"/>
      <c r="EO238" s="359"/>
      <c r="EP238" s="339"/>
      <c r="EQ238" s="360"/>
      <c r="ER238" s="361"/>
      <c r="ES238" s="362"/>
      <c r="ET238" s="338"/>
      <c r="EU238" s="335">
        <f t="shared" si="2464"/>
        <v>0</v>
      </c>
      <c r="EV238" s="108">
        <f t="shared" si="2465"/>
        <v>0</v>
      </c>
      <c r="EW238" s="108">
        <f t="shared" si="2466"/>
        <v>0</v>
      </c>
      <c r="EX238" s="108">
        <f t="shared" si="2467"/>
        <v>0</v>
      </c>
      <c r="EY238" s="108">
        <f t="shared" si="2468"/>
        <v>0</v>
      </c>
      <c r="EZ238" s="108">
        <f t="shared" si="2468"/>
        <v>0</v>
      </c>
      <c r="FA238" s="108">
        <f t="shared" si="2469"/>
        <v>0</v>
      </c>
      <c r="FB238" s="109">
        <f t="shared" si="2470"/>
        <v>0</v>
      </c>
      <c r="FC238" s="110">
        <f t="shared" si="2471"/>
        <v>0</v>
      </c>
      <c r="FF238" s="358"/>
      <c r="FG238" s="358"/>
      <c r="FH238" s="359"/>
      <c r="FI238" s="339"/>
      <c r="FJ238" s="360"/>
      <c r="FK238" s="361"/>
      <c r="FL238" s="362"/>
      <c r="FM238" s="338"/>
      <c r="FN238" s="335">
        <f t="shared" si="2472"/>
        <v>0</v>
      </c>
      <c r="FO238" s="108">
        <f t="shared" si="2473"/>
        <v>0</v>
      </c>
      <c r="FP238" s="108">
        <f t="shared" si="2474"/>
        <v>0</v>
      </c>
      <c r="FQ238" s="108">
        <f t="shared" si="2475"/>
        <v>0</v>
      </c>
      <c r="FR238" s="108">
        <f t="shared" si="2476"/>
        <v>0</v>
      </c>
      <c r="FS238" s="108">
        <f t="shared" si="2476"/>
        <v>0</v>
      </c>
      <c r="FT238" s="108">
        <f t="shared" si="2477"/>
        <v>0</v>
      </c>
      <c r="FU238" s="109">
        <f t="shared" si="2478"/>
        <v>0</v>
      </c>
      <c r="FV238" s="110">
        <f t="shared" si="2479"/>
        <v>0</v>
      </c>
      <c r="FY238" s="358"/>
      <c r="FZ238" s="358"/>
      <c r="GA238" s="359"/>
      <c r="GB238" s="339"/>
      <c r="GC238" s="360"/>
      <c r="GD238" s="361"/>
      <c r="GE238" s="362"/>
      <c r="GF238" s="338"/>
      <c r="GG238" s="335">
        <f t="shared" si="2480"/>
        <v>0</v>
      </c>
      <c r="GH238" s="108">
        <f t="shared" si="2481"/>
        <v>0</v>
      </c>
      <c r="GI238" s="108">
        <f t="shared" si="2482"/>
        <v>0</v>
      </c>
      <c r="GJ238" s="108">
        <f t="shared" si="2483"/>
        <v>0</v>
      </c>
      <c r="GK238" s="108">
        <f t="shared" si="2484"/>
        <v>0</v>
      </c>
      <c r="GL238" s="108">
        <f t="shared" si="2484"/>
        <v>0</v>
      </c>
      <c r="GM238" s="108">
        <f t="shared" si="2485"/>
        <v>0</v>
      </c>
      <c r="GN238" s="109">
        <f t="shared" si="2486"/>
        <v>0</v>
      </c>
      <c r="GO238" s="110">
        <f t="shared" si="2487"/>
        <v>0</v>
      </c>
      <c r="GR238" s="358"/>
      <c r="GS238" s="358"/>
      <c r="GT238" s="359"/>
      <c r="GU238" s="339"/>
      <c r="GV238" s="360"/>
      <c r="GW238" s="361"/>
      <c r="GX238" s="362"/>
      <c r="GY238" s="338"/>
      <c r="GZ238" s="335">
        <f t="shared" si="2488"/>
        <v>0</v>
      </c>
      <c r="HA238" s="108">
        <f t="shared" si="2489"/>
        <v>0</v>
      </c>
      <c r="HB238" s="108">
        <f t="shared" si="2490"/>
        <v>0</v>
      </c>
      <c r="HC238" s="108">
        <f t="shared" si="2491"/>
        <v>0</v>
      </c>
      <c r="HD238" s="108">
        <f t="shared" si="2492"/>
        <v>0</v>
      </c>
      <c r="HE238" s="108">
        <f t="shared" si="2492"/>
        <v>0</v>
      </c>
      <c r="HF238" s="108">
        <f t="shared" si="2493"/>
        <v>0</v>
      </c>
      <c r="HG238" s="109">
        <f t="shared" si="2494"/>
        <v>0</v>
      </c>
      <c r="HH238" s="110">
        <f t="shared" si="2495"/>
        <v>0</v>
      </c>
      <c r="HK238" s="358"/>
      <c r="HL238" s="358"/>
      <c r="HM238" s="359"/>
      <c r="HN238" s="339"/>
      <c r="HO238" s="360"/>
      <c r="HP238" s="361"/>
      <c r="HQ238" s="362"/>
      <c r="HR238" s="338"/>
      <c r="HS238" s="335">
        <f t="shared" si="2496"/>
        <v>0</v>
      </c>
      <c r="HT238" s="108">
        <f t="shared" si="2497"/>
        <v>0</v>
      </c>
      <c r="HU238" s="108">
        <f t="shared" si="2498"/>
        <v>0</v>
      </c>
      <c r="HV238" s="108">
        <f t="shared" si="2499"/>
        <v>0</v>
      </c>
      <c r="HW238" s="108">
        <f t="shared" si="2500"/>
        <v>0</v>
      </c>
      <c r="HX238" s="108">
        <f t="shared" si="2500"/>
        <v>0</v>
      </c>
      <c r="HY238" s="108">
        <f t="shared" si="2501"/>
        <v>0</v>
      </c>
      <c r="HZ238" s="109">
        <f t="shared" si="2502"/>
        <v>0</v>
      </c>
      <c r="IA238" s="110">
        <f t="shared" si="2503"/>
        <v>0</v>
      </c>
      <c r="ID238" s="358"/>
      <c r="IE238" s="358"/>
      <c r="IF238" s="359"/>
      <c r="IG238" s="339"/>
      <c r="IH238" s="360"/>
      <c r="II238" s="361"/>
      <c r="IJ238" s="362"/>
      <c r="IK238" s="338"/>
      <c r="IL238" s="335">
        <f t="shared" si="2504"/>
        <v>0</v>
      </c>
      <c r="IM238" s="108">
        <f t="shared" si="2505"/>
        <v>0</v>
      </c>
      <c r="IN238" s="108">
        <f t="shared" si="2506"/>
        <v>0</v>
      </c>
      <c r="IO238" s="108">
        <f t="shared" si="2507"/>
        <v>0</v>
      </c>
      <c r="IP238" s="108">
        <f t="shared" si="2508"/>
        <v>0</v>
      </c>
      <c r="IQ238" s="108">
        <f t="shared" si="2508"/>
        <v>0</v>
      </c>
      <c r="IR238" s="108">
        <f t="shared" si="2509"/>
        <v>0</v>
      </c>
      <c r="IS238" s="109">
        <f t="shared" si="2510"/>
        <v>0</v>
      </c>
      <c r="IT238" s="110">
        <f t="shared" si="2511"/>
        <v>0</v>
      </c>
      <c r="IV238" s="358"/>
      <c r="IW238" s="358"/>
      <c r="IX238" s="359"/>
      <c r="IY238" s="339"/>
      <c r="IZ238" s="360"/>
      <c r="JA238" s="361"/>
      <c r="JB238" s="362"/>
      <c r="JC238" s="338"/>
      <c r="JD238" s="338"/>
      <c r="JE238" s="335">
        <f t="shared" si="2512"/>
        <v>0</v>
      </c>
      <c r="JF238" s="108">
        <f t="shared" si="2513"/>
        <v>0</v>
      </c>
      <c r="JG238" s="108">
        <f t="shared" si="2514"/>
        <v>0</v>
      </c>
      <c r="JH238" s="108">
        <f t="shared" si="2515"/>
        <v>0</v>
      </c>
      <c r="JI238" s="108">
        <f t="shared" si="2516"/>
        <v>0</v>
      </c>
      <c r="JJ238" s="108">
        <f t="shared" si="2516"/>
        <v>0</v>
      </c>
      <c r="JK238" s="108">
        <f t="shared" si="2517"/>
        <v>0</v>
      </c>
      <c r="JL238" s="109">
        <f t="shared" si="2518"/>
        <v>0</v>
      </c>
      <c r="JM238" s="110">
        <f t="shared" si="2519"/>
        <v>0</v>
      </c>
    </row>
    <row r="239" spans="2:273" hidden="1" x14ac:dyDescent="0.25">
      <c r="B239" s="358"/>
      <c r="C239" s="358"/>
      <c r="D239" s="359"/>
      <c r="E239" s="339"/>
      <c r="F239" s="439"/>
      <c r="G239" s="361"/>
      <c r="H239" s="361"/>
      <c r="I239" s="361"/>
      <c r="J239" s="362"/>
      <c r="K239" s="338"/>
      <c r="N239" s="358"/>
      <c r="O239" s="358"/>
      <c r="P239" s="359"/>
      <c r="Q239" s="339"/>
      <c r="R239" s="439"/>
      <c r="S239" s="361"/>
      <c r="T239" s="361"/>
      <c r="U239" s="361"/>
      <c r="V239" s="362"/>
      <c r="W239" s="338"/>
      <c r="X239" s="335">
        <f t="shared" si="2413"/>
        <v>0</v>
      </c>
      <c r="Y239" s="335"/>
      <c r="Z239" s="335"/>
      <c r="AA239" s="108">
        <f t="shared" si="2414"/>
        <v>0</v>
      </c>
      <c r="AB239" s="108"/>
      <c r="AC239" s="108">
        <f t="shared" si="2415"/>
        <v>0</v>
      </c>
      <c r="AD239" s="108">
        <f t="shared" si="2416"/>
        <v>0</v>
      </c>
      <c r="AE239" s="108">
        <f t="shared" si="2417"/>
        <v>0</v>
      </c>
      <c r="AF239" s="108">
        <f t="shared" si="2418"/>
        <v>0</v>
      </c>
      <c r="AG239" s="108">
        <f t="shared" si="2419"/>
        <v>0</v>
      </c>
      <c r="AH239" s="109">
        <f t="shared" si="2420"/>
        <v>0</v>
      </c>
      <c r="AI239" s="110">
        <f t="shared" si="2421"/>
        <v>0</v>
      </c>
      <c r="AL239" s="358"/>
      <c r="AM239" s="358"/>
      <c r="AN239" s="359"/>
      <c r="AO239" s="339"/>
      <c r="AP239" s="439"/>
      <c r="AQ239" s="361"/>
      <c r="AR239" s="361"/>
      <c r="AS239" s="361"/>
      <c r="AT239" s="362"/>
      <c r="AU239" s="338"/>
      <c r="AV239" s="335">
        <f t="shared" si="2422"/>
        <v>0</v>
      </c>
      <c r="AW239" s="335"/>
      <c r="AX239" s="335"/>
      <c r="AY239" s="335"/>
      <c r="AZ239" s="108">
        <f t="shared" si="2423"/>
        <v>0</v>
      </c>
      <c r="BA239" s="108">
        <f t="shared" si="2424"/>
        <v>0</v>
      </c>
      <c r="BB239" s="108">
        <f t="shared" si="2425"/>
        <v>0</v>
      </c>
      <c r="BC239" s="108">
        <f t="shared" si="2426"/>
        <v>0</v>
      </c>
      <c r="BD239" s="108">
        <f t="shared" si="2427"/>
        <v>0</v>
      </c>
      <c r="BE239" s="108">
        <f t="shared" si="2428"/>
        <v>0</v>
      </c>
      <c r="BF239" s="109">
        <f t="shared" si="2429"/>
        <v>0</v>
      </c>
      <c r="BG239" s="110">
        <f t="shared" si="2430"/>
        <v>0</v>
      </c>
      <c r="BJ239" s="358"/>
      <c r="BK239" s="358"/>
      <c r="BL239" s="359"/>
      <c r="BM239" s="339"/>
      <c r="BN239" s="439"/>
      <c r="BO239" s="368"/>
      <c r="BP239" s="368"/>
      <c r="BQ239" s="368"/>
      <c r="BR239" s="369"/>
      <c r="BS239" s="338"/>
      <c r="BT239" s="335">
        <f t="shared" si="2431"/>
        <v>0</v>
      </c>
      <c r="BU239" s="335"/>
      <c r="BV239" s="335"/>
      <c r="BW239" s="335"/>
      <c r="BX239" s="108">
        <f t="shared" si="2432"/>
        <v>0</v>
      </c>
      <c r="BY239" s="108">
        <f t="shared" si="2433"/>
        <v>0</v>
      </c>
      <c r="BZ239" s="108">
        <f t="shared" si="2434"/>
        <v>0</v>
      </c>
      <c r="CA239" s="108">
        <f t="shared" si="2435"/>
        <v>0</v>
      </c>
      <c r="CB239" s="108">
        <f t="shared" si="2436"/>
        <v>0</v>
      </c>
      <c r="CC239" s="108">
        <f t="shared" si="2437"/>
        <v>0</v>
      </c>
      <c r="CD239" s="109">
        <f t="shared" si="2438"/>
        <v>0</v>
      </c>
      <c r="CE239" s="110">
        <f t="shared" si="2439"/>
        <v>0</v>
      </c>
      <c r="CH239" s="358"/>
      <c r="CI239" s="358"/>
      <c r="CJ239" s="359"/>
      <c r="CK239" s="339"/>
      <c r="CL239" s="360"/>
      <c r="CM239" s="361"/>
      <c r="CN239" s="362"/>
      <c r="CO239" s="338"/>
      <c r="CP239" s="335">
        <f t="shared" si="2440"/>
        <v>0</v>
      </c>
      <c r="CQ239" s="108">
        <f t="shared" si="2441"/>
        <v>0</v>
      </c>
      <c r="CR239" s="108">
        <f t="shared" si="2442"/>
        <v>0</v>
      </c>
      <c r="CS239" s="108">
        <f t="shared" si="2443"/>
        <v>0</v>
      </c>
      <c r="CT239" s="108">
        <f t="shared" si="2444"/>
        <v>0</v>
      </c>
      <c r="CU239" s="108">
        <f t="shared" si="2444"/>
        <v>0</v>
      </c>
      <c r="CV239" s="108">
        <f t="shared" si="2445"/>
        <v>0</v>
      </c>
      <c r="CW239" s="109">
        <f t="shared" si="2446"/>
        <v>0</v>
      </c>
      <c r="CX239" s="110">
        <f t="shared" si="2447"/>
        <v>0</v>
      </c>
      <c r="DA239" s="358"/>
      <c r="DB239" s="358"/>
      <c r="DC239" s="359"/>
      <c r="DD239" s="339"/>
      <c r="DE239" s="360"/>
      <c r="DF239" s="361"/>
      <c r="DG239" s="362"/>
      <c r="DH239" s="367"/>
      <c r="DI239" s="335">
        <f t="shared" si="2448"/>
        <v>0</v>
      </c>
      <c r="DJ239" s="108">
        <f t="shared" si="2449"/>
        <v>0</v>
      </c>
      <c r="DK239" s="108">
        <f t="shared" si="2450"/>
        <v>0</v>
      </c>
      <c r="DL239" s="108">
        <f t="shared" si="2451"/>
        <v>0</v>
      </c>
      <c r="DM239" s="108">
        <f t="shared" si="2452"/>
        <v>0</v>
      </c>
      <c r="DN239" s="108">
        <f t="shared" si="2452"/>
        <v>0</v>
      </c>
      <c r="DO239" s="108">
        <f t="shared" si="2453"/>
        <v>0</v>
      </c>
      <c r="DP239" s="109">
        <f t="shared" si="2454"/>
        <v>0</v>
      </c>
      <c r="DQ239" s="110">
        <f t="shared" si="2455"/>
        <v>0</v>
      </c>
      <c r="DT239" s="358"/>
      <c r="DU239" s="358"/>
      <c r="DV239" s="359"/>
      <c r="DW239" s="339"/>
      <c r="DX239" s="360"/>
      <c r="DY239" s="361"/>
      <c r="DZ239" s="362"/>
      <c r="EA239" s="338"/>
      <c r="EB239" s="335">
        <f t="shared" si="2456"/>
        <v>0</v>
      </c>
      <c r="EC239" s="108">
        <f t="shared" si="2457"/>
        <v>0</v>
      </c>
      <c r="ED239" s="108">
        <f t="shared" si="2458"/>
        <v>0</v>
      </c>
      <c r="EE239" s="108">
        <f t="shared" si="2459"/>
        <v>0</v>
      </c>
      <c r="EF239" s="108">
        <f t="shared" si="2460"/>
        <v>0</v>
      </c>
      <c r="EG239" s="108">
        <f t="shared" si="2460"/>
        <v>0</v>
      </c>
      <c r="EH239" s="108">
        <f t="shared" si="2461"/>
        <v>0</v>
      </c>
      <c r="EI239" s="109">
        <f t="shared" si="2462"/>
        <v>0</v>
      </c>
      <c r="EJ239" s="110">
        <f t="shared" si="2463"/>
        <v>0</v>
      </c>
      <c r="EM239" s="358"/>
      <c r="EN239" s="358"/>
      <c r="EO239" s="359"/>
      <c r="EP239" s="339"/>
      <c r="EQ239" s="360"/>
      <c r="ER239" s="361"/>
      <c r="ES239" s="362"/>
      <c r="ET239" s="338"/>
      <c r="EU239" s="335">
        <f t="shared" si="2464"/>
        <v>0</v>
      </c>
      <c r="EV239" s="108">
        <f t="shared" si="2465"/>
        <v>0</v>
      </c>
      <c r="EW239" s="108">
        <f t="shared" si="2466"/>
        <v>0</v>
      </c>
      <c r="EX239" s="108">
        <f t="shared" si="2467"/>
        <v>0</v>
      </c>
      <c r="EY239" s="108">
        <f t="shared" si="2468"/>
        <v>0</v>
      </c>
      <c r="EZ239" s="108">
        <f t="shared" si="2468"/>
        <v>0</v>
      </c>
      <c r="FA239" s="108">
        <f t="shared" si="2469"/>
        <v>0</v>
      </c>
      <c r="FB239" s="109">
        <f t="shared" si="2470"/>
        <v>0</v>
      </c>
      <c r="FC239" s="110">
        <f t="shared" si="2471"/>
        <v>0</v>
      </c>
      <c r="FF239" s="358"/>
      <c r="FG239" s="358"/>
      <c r="FH239" s="359"/>
      <c r="FI239" s="339"/>
      <c r="FJ239" s="360"/>
      <c r="FK239" s="361"/>
      <c r="FL239" s="362"/>
      <c r="FM239" s="338"/>
      <c r="FN239" s="335">
        <f t="shared" si="2472"/>
        <v>0</v>
      </c>
      <c r="FO239" s="108">
        <f t="shared" si="2473"/>
        <v>0</v>
      </c>
      <c r="FP239" s="108">
        <f t="shared" si="2474"/>
        <v>0</v>
      </c>
      <c r="FQ239" s="108">
        <f t="shared" si="2475"/>
        <v>0</v>
      </c>
      <c r="FR239" s="108">
        <f t="shared" si="2476"/>
        <v>0</v>
      </c>
      <c r="FS239" s="108">
        <f t="shared" si="2476"/>
        <v>0</v>
      </c>
      <c r="FT239" s="108">
        <f t="shared" si="2477"/>
        <v>0</v>
      </c>
      <c r="FU239" s="109">
        <f t="shared" si="2478"/>
        <v>0</v>
      </c>
      <c r="FV239" s="110">
        <f t="shared" si="2479"/>
        <v>0</v>
      </c>
      <c r="FY239" s="358"/>
      <c r="FZ239" s="358"/>
      <c r="GA239" s="359"/>
      <c r="GB239" s="339"/>
      <c r="GC239" s="360"/>
      <c r="GD239" s="361"/>
      <c r="GE239" s="362"/>
      <c r="GF239" s="338"/>
      <c r="GG239" s="335">
        <f t="shared" si="2480"/>
        <v>0</v>
      </c>
      <c r="GH239" s="108">
        <f t="shared" si="2481"/>
        <v>0</v>
      </c>
      <c r="GI239" s="108">
        <f t="shared" si="2482"/>
        <v>0</v>
      </c>
      <c r="GJ239" s="108">
        <f t="shared" si="2483"/>
        <v>0</v>
      </c>
      <c r="GK239" s="108">
        <f t="shared" si="2484"/>
        <v>0</v>
      </c>
      <c r="GL239" s="108">
        <f t="shared" si="2484"/>
        <v>0</v>
      </c>
      <c r="GM239" s="108">
        <f t="shared" si="2485"/>
        <v>0</v>
      </c>
      <c r="GN239" s="109">
        <f t="shared" si="2486"/>
        <v>0</v>
      </c>
      <c r="GO239" s="110">
        <f t="shared" si="2487"/>
        <v>0</v>
      </c>
      <c r="GR239" s="358"/>
      <c r="GS239" s="358"/>
      <c r="GT239" s="359"/>
      <c r="GU239" s="339"/>
      <c r="GV239" s="360"/>
      <c r="GW239" s="361"/>
      <c r="GX239" s="362"/>
      <c r="GY239" s="338"/>
      <c r="GZ239" s="335">
        <f t="shared" si="2488"/>
        <v>0</v>
      </c>
      <c r="HA239" s="108">
        <f t="shared" si="2489"/>
        <v>0</v>
      </c>
      <c r="HB239" s="108">
        <f t="shared" si="2490"/>
        <v>0</v>
      </c>
      <c r="HC239" s="108">
        <f t="shared" si="2491"/>
        <v>0</v>
      </c>
      <c r="HD239" s="108">
        <f t="shared" si="2492"/>
        <v>0</v>
      </c>
      <c r="HE239" s="108">
        <f t="shared" si="2492"/>
        <v>0</v>
      </c>
      <c r="HF239" s="108">
        <f t="shared" si="2493"/>
        <v>0</v>
      </c>
      <c r="HG239" s="109">
        <f t="shared" si="2494"/>
        <v>0</v>
      </c>
      <c r="HH239" s="110">
        <f t="shared" si="2495"/>
        <v>0</v>
      </c>
      <c r="HK239" s="358"/>
      <c r="HL239" s="358"/>
      <c r="HM239" s="359"/>
      <c r="HN239" s="339"/>
      <c r="HO239" s="360"/>
      <c r="HP239" s="361"/>
      <c r="HQ239" s="362"/>
      <c r="HR239" s="338"/>
      <c r="HS239" s="335">
        <f t="shared" si="2496"/>
        <v>0</v>
      </c>
      <c r="HT239" s="108">
        <f t="shared" si="2497"/>
        <v>0</v>
      </c>
      <c r="HU239" s="108">
        <f t="shared" si="2498"/>
        <v>0</v>
      </c>
      <c r="HV239" s="108">
        <f t="shared" si="2499"/>
        <v>0</v>
      </c>
      <c r="HW239" s="108">
        <f t="shared" si="2500"/>
        <v>0</v>
      </c>
      <c r="HX239" s="108">
        <f t="shared" si="2500"/>
        <v>0</v>
      </c>
      <c r="HY239" s="108">
        <f t="shared" si="2501"/>
        <v>0</v>
      </c>
      <c r="HZ239" s="109">
        <f t="shared" si="2502"/>
        <v>0</v>
      </c>
      <c r="IA239" s="110">
        <f t="shared" si="2503"/>
        <v>0</v>
      </c>
      <c r="ID239" s="358"/>
      <c r="IE239" s="358"/>
      <c r="IF239" s="359"/>
      <c r="IG239" s="339"/>
      <c r="IH239" s="360"/>
      <c r="II239" s="361"/>
      <c r="IJ239" s="362"/>
      <c r="IK239" s="338"/>
      <c r="IL239" s="335">
        <f t="shared" si="2504"/>
        <v>0</v>
      </c>
      <c r="IM239" s="108">
        <f t="shared" si="2505"/>
        <v>0</v>
      </c>
      <c r="IN239" s="108">
        <f t="shared" si="2506"/>
        <v>0</v>
      </c>
      <c r="IO239" s="108">
        <f t="shared" si="2507"/>
        <v>0</v>
      </c>
      <c r="IP239" s="108">
        <f t="shared" si="2508"/>
        <v>0</v>
      </c>
      <c r="IQ239" s="108">
        <f t="shared" si="2508"/>
        <v>0</v>
      </c>
      <c r="IR239" s="108">
        <f t="shared" si="2509"/>
        <v>0</v>
      </c>
      <c r="IS239" s="109">
        <f t="shared" si="2510"/>
        <v>0</v>
      </c>
      <c r="IT239" s="110">
        <f t="shared" si="2511"/>
        <v>0</v>
      </c>
      <c r="IV239" s="358"/>
      <c r="IW239" s="358"/>
      <c r="IX239" s="359"/>
      <c r="IY239" s="339"/>
      <c r="IZ239" s="360"/>
      <c r="JA239" s="361"/>
      <c r="JB239" s="362"/>
      <c r="JC239" s="338"/>
      <c r="JD239" s="338"/>
      <c r="JE239" s="335">
        <f t="shared" si="2512"/>
        <v>0</v>
      </c>
      <c r="JF239" s="108">
        <f t="shared" si="2513"/>
        <v>0</v>
      </c>
      <c r="JG239" s="108">
        <f t="shared" si="2514"/>
        <v>0</v>
      </c>
      <c r="JH239" s="108">
        <f t="shared" si="2515"/>
        <v>0</v>
      </c>
      <c r="JI239" s="108">
        <f t="shared" si="2516"/>
        <v>0</v>
      </c>
      <c r="JJ239" s="108">
        <f t="shared" si="2516"/>
        <v>0</v>
      </c>
      <c r="JK239" s="108">
        <f t="shared" si="2517"/>
        <v>0</v>
      </c>
      <c r="JL239" s="109">
        <f t="shared" si="2518"/>
        <v>0</v>
      </c>
      <c r="JM239" s="110">
        <f t="shared" si="2519"/>
        <v>0</v>
      </c>
    </row>
    <row r="240" spans="2:273" hidden="1" x14ac:dyDescent="0.25">
      <c r="B240" s="358"/>
      <c r="C240" s="358"/>
      <c r="D240" s="359"/>
      <c r="E240" s="339"/>
      <c r="F240" s="439"/>
      <c r="G240" s="361"/>
      <c r="H240" s="361"/>
      <c r="I240" s="361"/>
      <c r="J240" s="362"/>
      <c r="K240" s="338"/>
      <c r="N240" s="358"/>
      <c r="O240" s="358"/>
      <c r="P240" s="359"/>
      <c r="Q240" s="339"/>
      <c r="R240" s="439"/>
      <c r="S240" s="361"/>
      <c r="T240" s="361"/>
      <c r="U240" s="361"/>
      <c r="V240" s="362"/>
      <c r="W240" s="338"/>
      <c r="X240" s="335">
        <f t="shared" si="2413"/>
        <v>0</v>
      </c>
      <c r="Y240" s="335"/>
      <c r="Z240" s="335"/>
      <c r="AA240" s="108">
        <f t="shared" si="2414"/>
        <v>0</v>
      </c>
      <c r="AB240" s="108"/>
      <c r="AC240" s="108">
        <f t="shared" si="2415"/>
        <v>0</v>
      </c>
      <c r="AD240" s="108">
        <f t="shared" si="2416"/>
        <v>0</v>
      </c>
      <c r="AE240" s="108">
        <f t="shared" si="2417"/>
        <v>0</v>
      </c>
      <c r="AF240" s="108">
        <f t="shared" si="2418"/>
        <v>0</v>
      </c>
      <c r="AG240" s="108">
        <f t="shared" si="2419"/>
        <v>0</v>
      </c>
      <c r="AH240" s="109">
        <f t="shared" si="2420"/>
        <v>0</v>
      </c>
      <c r="AI240" s="110">
        <f t="shared" si="2421"/>
        <v>0</v>
      </c>
      <c r="AL240" s="358"/>
      <c r="AM240" s="358"/>
      <c r="AN240" s="359"/>
      <c r="AO240" s="339"/>
      <c r="AP240" s="439"/>
      <c r="AQ240" s="361"/>
      <c r="AR240" s="361"/>
      <c r="AS240" s="361"/>
      <c r="AT240" s="362"/>
      <c r="AU240" s="338"/>
      <c r="AV240" s="335">
        <f t="shared" si="2422"/>
        <v>0</v>
      </c>
      <c r="AW240" s="335"/>
      <c r="AX240" s="335"/>
      <c r="AY240" s="335"/>
      <c r="AZ240" s="108">
        <f t="shared" si="2423"/>
        <v>0</v>
      </c>
      <c r="BA240" s="108">
        <f t="shared" si="2424"/>
        <v>0</v>
      </c>
      <c r="BB240" s="108">
        <f t="shared" si="2425"/>
        <v>0</v>
      </c>
      <c r="BC240" s="108">
        <f t="shared" si="2426"/>
        <v>0</v>
      </c>
      <c r="BD240" s="108">
        <f t="shared" si="2427"/>
        <v>0</v>
      </c>
      <c r="BE240" s="108">
        <f t="shared" si="2428"/>
        <v>0</v>
      </c>
      <c r="BF240" s="109">
        <f t="shared" si="2429"/>
        <v>0</v>
      </c>
      <c r="BG240" s="110">
        <f t="shared" si="2430"/>
        <v>0</v>
      </c>
      <c r="BJ240" s="358"/>
      <c r="BK240" s="358"/>
      <c r="BL240" s="359"/>
      <c r="BM240" s="339"/>
      <c r="BN240" s="439"/>
      <c r="BO240" s="368"/>
      <c r="BP240" s="368"/>
      <c r="BQ240" s="368"/>
      <c r="BR240" s="369"/>
      <c r="BS240" s="338"/>
      <c r="BT240" s="335">
        <f t="shared" si="2431"/>
        <v>0</v>
      </c>
      <c r="BU240" s="335"/>
      <c r="BV240" s="335"/>
      <c r="BW240" s="335"/>
      <c r="BX240" s="108">
        <f t="shared" si="2432"/>
        <v>0</v>
      </c>
      <c r="BY240" s="108">
        <f t="shared" si="2433"/>
        <v>0</v>
      </c>
      <c r="BZ240" s="108">
        <f t="shared" si="2434"/>
        <v>0</v>
      </c>
      <c r="CA240" s="108">
        <f t="shared" si="2435"/>
        <v>0</v>
      </c>
      <c r="CB240" s="108">
        <f t="shared" si="2436"/>
        <v>0</v>
      </c>
      <c r="CC240" s="108">
        <f t="shared" si="2437"/>
        <v>0</v>
      </c>
      <c r="CD240" s="109">
        <f t="shared" si="2438"/>
        <v>0</v>
      </c>
      <c r="CE240" s="110">
        <f t="shared" si="2439"/>
        <v>0</v>
      </c>
      <c r="CH240" s="358"/>
      <c r="CI240" s="358"/>
      <c r="CJ240" s="359"/>
      <c r="CK240" s="339"/>
      <c r="CL240" s="360"/>
      <c r="CM240" s="361"/>
      <c r="CN240" s="362"/>
      <c r="CO240" s="338"/>
      <c r="CP240" s="335">
        <f t="shared" si="2440"/>
        <v>0</v>
      </c>
      <c r="CQ240" s="108">
        <f t="shared" si="2441"/>
        <v>0</v>
      </c>
      <c r="CR240" s="108">
        <f t="shared" si="2442"/>
        <v>0</v>
      </c>
      <c r="CS240" s="108">
        <f t="shared" si="2443"/>
        <v>0</v>
      </c>
      <c r="CT240" s="108">
        <f t="shared" si="2444"/>
        <v>0</v>
      </c>
      <c r="CU240" s="108">
        <f t="shared" si="2444"/>
        <v>0</v>
      </c>
      <c r="CV240" s="108">
        <f t="shared" si="2445"/>
        <v>0</v>
      </c>
      <c r="CW240" s="109">
        <f t="shared" si="2446"/>
        <v>0</v>
      </c>
      <c r="CX240" s="110">
        <f t="shared" si="2447"/>
        <v>0</v>
      </c>
      <c r="DA240" s="358"/>
      <c r="DB240" s="358"/>
      <c r="DC240" s="359"/>
      <c r="DD240" s="339"/>
      <c r="DE240" s="360"/>
      <c r="DF240" s="361"/>
      <c r="DG240" s="362"/>
      <c r="DH240" s="367"/>
      <c r="DI240" s="335">
        <f t="shared" si="2448"/>
        <v>0</v>
      </c>
      <c r="DJ240" s="108">
        <f t="shared" si="2449"/>
        <v>0</v>
      </c>
      <c r="DK240" s="108">
        <f t="shared" si="2450"/>
        <v>0</v>
      </c>
      <c r="DL240" s="108">
        <f t="shared" si="2451"/>
        <v>0</v>
      </c>
      <c r="DM240" s="108">
        <f t="shared" si="2452"/>
        <v>0</v>
      </c>
      <c r="DN240" s="108">
        <f t="shared" si="2452"/>
        <v>0</v>
      </c>
      <c r="DO240" s="108">
        <f t="shared" si="2453"/>
        <v>0</v>
      </c>
      <c r="DP240" s="109">
        <f t="shared" si="2454"/>
        <v>0</v>
      </c>
      <c r="DQ240" s="110">
        <f t="shared" si="2455"/>
        <v>0</v>
      </c>
      <c r="DT240" s="358"/>
      <c r="DU240" s="358"/>
      <c r="DV240" s="359"/>
      <c r="DW240" s="339"/>
      <c r="DX240" s="360"/>
      <c r="DY240" s="361"/>
      <c r="DZ240" s="362"/>
      <c r="EA240" s="338"/>
      <c r="EB240" s="335">
        <f t="shared" si="2456"/>
        <v>0</v>
      </c>
      <c r="EC240" s="108">
        <f t="shared" si="2457"/>
        <v>0</v>
      </c>
      <c r="ED240" s="108">
        <f t="shared" si="2458"/>
        <v>0</v>
      </c>
      <c r="EE240" s="108">
        <f t="shared" si="2459"/>
        <v>0</v>
      </c>
      <c r="EF240" s="108">
        <f t="shared" si="2460"/>
        <v>0</v>
      </c>
      <c r="EG240" s="108">
        <f t="shared" si="2460"/>
        <v>0</v>
      </c>
      <c r="EH240" s="108">
        <f t="shared" si="2461"/>
        <v>0</v>
      </c>
      <c r="EI240" s="109">
        <f t="shared" si="2462"/>
        <v>0</v>
      </c>
      <c r="EJ240" s="110">
        <f t="shared" si="2463"/>
        <v>0</v>
      </c>
      <c r="EM240" s="358"/>
      <c r="EN240" s="358"/>
      <c r="EO240" s="359"/>
      <c r="EP240" s="339"/>
      <c r="EQ240" s="360"/>
      <c r="ER240" s="361"/>
      <c r="ES240" s="362"/>
      <c r="ET240" s="338"/>
      <c r="EU240" s="335">
        <f t="shared" si="2464"/>
        <v>0</v>
      </c>
      <c r="EV240" s="108">
        <f t="shared" si="2465"/>
        <v>0</v>
      </c>
      <c r="EW240" s="108">
        <f t="shared" si="2466"/>
        <v>0</v>
      </c>
      <c r="EX240" s="108">
        <f t="shared" si="2467"/>
        <v>0</v>
      </c>
      <c r="EY240" s="108">
        <f t="shared" si="2468"/>
        <v>0</v>
      </c>
      <c r="EZ240" s="108">
        <f t="shared" si="2468"/>
        <v>0</v>
      </c>
      <c r="FA240" s="108">
        <f t="shared" si="2469"/>
        <v>0</v>
      </c>
      <c r="FB240" s="109">
        <f t="shared" si="2470"/>
        <v>0</v>
      </c>
      <c r="FC240" s="110">
        <f t="shared" si="2471"/>
        <v>0</v>
      </c>
      <c r="FF240" s="358"/>
      <c r="FG240" s="358"/>
      <c r="FH240" s="359"/>
      <c r="FI240" s="339"/>
      <c r="FJ240" s="360"/>
      <c r="FK240" s="361"/>
      <c r="FL240" s="362"/>
      <c r="FM240" s="338"/>
      <c r="FN240" s="335">
        <f t="shared" si="2472"/>
        <v>0</v>
      </c>
      <c r="FO240" s="108">
        <f t="shared" si="2473"/>
        <v>0</v>
      </c>
      <c r="FP240" s="108">
        <f t="shared" si="2474"/>
        <v>0</v>
      </c>
      <c r="FQ240" s="108">
        <f t="shared" si="2475"/>
        <v>0</v>
      </c>
      <c r="FR240" s="108">
        <f t="shared" si="2476"/>
        <v>0</v>
      </c>
      <c r="FS240" s="108">
        <f t="shared" si="2476"/>
        <v>0</v>
      </c>
      <c r="FT240" s="108">
        <f t="shared" si="2477"/>
        <v>0</v>
      </c>
      <c r="FU240" s="109">
        <f t="shared" si="2478"/>
        <v>0</v>
      </c>
      <c r="FV240" s="110">
        <f t="shared" si="2479"/>
        <v>0</v>
      </c>
      <c r="FY240" s="358"/>
      <c r="FZ240" s="358"/>
      <c r="GA240" s="359"/>
      <c r="GB240" s="339"/>
      <c r="GC240" s="360"/>
      <c r="GD240" s="361"/>
      <c r="GE240" s="362"/>
      <c r="GF240" s="338"/>
      <c r="GG240" s="335">
        <f t="shared" si="2480"/>
        <v>0</v>
      </c>
      <c r="GH240" s="108">
        <f t="shared" si="2481"/>
        <v>0</v>
      </c>
      <c r="GI240" s="108">
        <f t="shared" si="2482"/>
        <v>0</v>
      </c>
      <c r="GJ240" s="108">
        <f t="shared" si="2483"/>
        <v>0</v>
      </c>
      <c r="GK240" s="108">
        <f t="shared" si="2484"/>
        <v>0</v>
      </c>
      <c r="GL240" s="108">
        <f t="shared" si="2484"/>
        <v>0</v>
      </c>
      <c r="GM240" s="108">
        <f t="shared" si="2485"/>
        <v>0</v>
      </c>
      <c r="GN240" s="109">
        <f t="shared" si="2486"/>
        <v>0</v>
      </c>
      <c r="GO240" s="110">
        <f t="shared" si="2487"/>
        <v>0</v>
      </c>
      <c r="GR240" s="358"/>
      <c r="GS240" s="358"/>
      <c r="GT240" s="359"/>
      <c r="GU240" s="339"/>
      <c r="GV240" s="360"/>
      <c r="GW240" s="361"/>
      <c r="GX240" s="362"/>
      <c r="GY240" s="338"/>
      <c r="GZ240" s="335">
        <f t="shared" si="2488"/>
        <v>0</v>
      </c>
      <c r="HA240" s="108">
        <f t="shared" si="2489"/>
        <v>0</v>
      </c>
      <c r="HB240" s="108">
        <f t="shared" si="2490"/>
        <v>0</v>
      </c>
      <c r="HC240" s="108">
        <f t="shared" si="2491"/>
        <v>0</v>
      </c>
      <c r="HD240" s="108">
        <f t="shared" si="2492"/>
        <v>0</v>
      </c>
      <c r="HE240" s="108">
        <f t="shared" si="2492"/>
        <v>0</v>
      </c>
      <c r="HF240" s="108">
        <f t="shared" si="2493"/>
        <v>0</v>
      </c>
      <c r="HG240" s="109">
        <f t="shared" si="2494"/>
        <v>0</v>
      </c>
      <c r="HH240" s="110">
        <f t="shared" si="2495"/>
        <v>0</v>
      </c>
      <c r="HK240" s="358"/>
      <c r="HL240" s="358"/>
      <c r="HM240" s="359"/>
      <c r="HN240" s="339"/>
      <c r="HO240" s="360"/>
      <c r="HP240" s="361"/>
      <c r="HQ240" s="362"/>
      <c r="HR240" s="338"/>
      <c r="HS240" s="335">
        <f t="shared" si="2496"/>
        <v>0</v>
      </c>
      <c r="HT240" s="108">
        <f t="shared" si="2497"/>
        <v>0</v>
      </c>
      <c r="HU240" s="108">
        <f t="shared" si="2498"/>
        <v>0</v>
      </c>
      <c r="HV240" s="108">
        <f t="shared" si="2499"/>
        <v>0</v>
      </c>
      <c r="HW240" s="108">
        <f t="shared" si="2500"/>
        <v>0</v>
      </c>
      <c r="HX240" s="108">
        <f t="shared" si="2500"/>
        <v>0</v>
      </c>
      <c r="HY240" s="108">
        <f t="shared" si="2501"/>
        <v>0</v>
      </c>
      <c r="HZ240" s="109">
        <f t="shared" si="2502"/>
        <v>0</v>
      </c>
      <c r="IA240" s="110">
        <f t="shared" si="2503"/>
        <v>0</v>
      </c>
      <c r="ID240" s="358"/>
      <c r="IE240" s="358"/>
      <c r="IF240" s="359"/>
      <c r="IG240" s="339"/>
      <c r="IH240" s="360"/>
      <c r="II240" s="361"/>
      <c r="IJ240" s="362"/>
      <c r="IK240" s="338"/>
      <c r="IL240" s="335">
        <f t="shared" si="2504"/>
        <v>0</v>
      </c>
      <c r="IM240" s="108">
        <f t="shared" si="2505"/>
        <v>0</v>
      </c>
      <c r="IN240" s="108">
        <f t="shared" si="2506"/>
        <v>0</v>
      </c>
      <c r="IO240" s="108">
        <f t="shared" si="2507"/>
        <v>0</v>
      </c>
      <c r="IP240" s="108">
        <f t="shared" si="2508"/>
        <v>0</v>
      </c>
      <c r="IQ240" s="108">
        <f t="shared" si="2508"/>
        <v>0</v>
      </c>
      <c r="IR240" s="108">
        <f t="shared" si="2509"/>
        <v>0</v>
      </c>
      <c r="IS240" s="109">
        <f t="shared" si="2510"/>
        <v>0</v>
      </c>
      <c r="IT240" s="110">
        <f t="shared" si="2511"/>
        <v>0</v>
      </c>
      <c r="IV240" s="358"/>
      <c r="IW240" s="358"/>
      <c r="IX240" s="359"/>
      <c r="IY240" s="339"/>
      <c r="IZ240" s="360"/>
      <c r="JA240" s="361"/>
      <c r="JB240" s="362"/>
      <c r="JC240" s="338"/>
      <c r="JD240" s="338"/>
      <c r="JE240" s="335">
        <f t="shared" si="2512"/>
        <v>0</v>
      </c>
      <c r="JF240" s="108">
        <f t="shared" si="2513"/>
        <v>0</v>
      </c>
      <c r="JG240" s="108">
        <f t="shared" si="2514"/>
        <v>0</v>
      </c>
      <c r="JH240" s="108">
        <f t="shared" si="2515"/>
        <v>0</v>
      </c>
      <c r="JI240" s="108">
        <f t="shared" si="2516"/>
        <v>0</v>
      </c>
      <c r="JJ240" s="108">
        <f t="shared" si="2516"/>
        <v>0</v>
      </c>
      <c r="JK240" s="108">
        <f t="shared" si="2517"/>
        <v>0</v>
      </c>
      <c r="JL240" s="109">
        <f t="shared" si="2518"/>
        <v>0</v>
      </c>
      <c r="JM240" s="110">
        <f t="shared" si="2519"/>
        <v>0</v>
      </c>
    </row>
    <row r="241" spans="2:273" hidden="1" x14ac:dyDescent="0.25">
      <c r="B241" s="358"/>
      <c r="C241" s="358"/>
      <c r="D241" s="359"/>
      <c r="E241" s="339"/>
      <c r="F241" s="439"/>
      <c r="G241" s="361"/>
      <c r="H241" s="361"/>
      <c r="I241" s="361"/>
      <c r="J241" s="362"/>
      <c r="K241" s="338"/>
      <c r="N241" s="358"/>
      <c r="O241" s="358"/>
      <c r="P241" s="359"/>
      <c r="Q241" s="339"/>
      <c r="R241" s="439"/>
      <c r="S241" s="361"/>
      <c r="T241" s="361"/>
      <c r="U241" s="361"/>
      <c r="V241" s="362"/>
      <c r="W241" s="338"/>
      <c r="X241" s="335">
        <f t="shared" si="2413"/>
        <v>0</v>
      </c>
      <c r="Y241" s="335"/>
      <c r="Z241" s="335"/>
      <c r="AA241" s="108">
        <f t="shared" si="2414"/>
        <v>0</v>
      </c>
      <c r="AB241" s="108"/>
      <c r="AC241" s="108">
        <f t="shared" si="2415"/>
        <v>0</v>
      </c>
      <c r="AD241" s="108">
        <f t="shared" si="2416"/>
        <v>0</v>
      </c>
      <c r="AE241" s="108">
        <f t="shared" si="2417"/>
        <v>0</v>
      </c>
      <c r="AF241" s="108">
        <f t="shared" si="2418"/>
        <v>0</v>
      </c>
      <c r="AG241" s="108">
        <f t="shared" si="2419"/>
        <v>0</v>
      </c>
      <c r="AH241" s="109">
        <f t="shared" si="2420"/>
        <v>0</v>
      </c>
      <c r="AI241" s="110">
        <f t="shared" si="2421"/>
        <v>0</v>
      </c>
      <c r="AL241" s="358"/>
      <c r="AM241" s="358"/>
      <c r="AN241" s="359"/>
      <c r="AO241" s="339"/>
      <c r="AP241" s="439"/>
      <c r="AQ241" s="361"/>
      <c r="AR241" s="361"/>
      <c r="AS241" s="361"/>
      <c r="AT241" s="362"/>
      <c r="AU241" s="338"/>
      <c r="AV241" s="335">
        <f t="shared" si="2422"/>
        <v>0</v>
      </c>
      <c r="AW241" s="335"/>
      <c r="AX241" s="335"/>
      <c r="AY241" s="335"/>
      <c r="AZ241" s="108">
        <f t="shared" si="2423"/>
        <v>0</v>
      </c>
      <c r="BA241" s="108">
        <f t="shared" si="2424"/>
        <v>0</v>
      </c>
      <c r="BB241" s="108">
        <f t="shared" si="2425"/>
        <v>0</v>
      </c>
      <c r="BC241" s="108">
        <f t="shared" si="2426"/>
        <v>0</v>
      </c>
      <c r="BD241" s="108">
        <f t="shared" si="2427"/>
        <v>0</v>
      </c>
      <c r="BE241" s="108">
        <f t="shared" si="2428"/>
        <v>0</v>
      </c>
      <c r="BF241" s="109">
        <f t="shared" si="2429"/>
        <v>0</v>
      </c>
      <c r="BG241" s="110">
        <f t="shared" si="2430"/>
        <v>0</v>
      </c>
      <c r="BJ241" s="358"/>
      <c r="BK241" s="358"/>
      <c r="BL241" s="359"/>
      <c r="BM241" s="339"/>
      <c r="BN241" s="439"/>
      <c r="BO241" s="368"/>
      <c r="BP241" s="368"/>
      <c r="BQ241" s="368"/>
      <c r="BR241" s="369"/>
      <c r="BS241" s="338"/>
      <c r="BT241" s="335">
        <f t="shared" si="2431"/>
        <v>0</v>
      </c>
      <c r="BU241" s="335"/>
      <c r="BV241" s="335"/>
      <c r="BW241" s="335"/>
      <c r="BX241" s="108">
        <f t="shared" si="2432"/>
        <v>0</v>
      </c>
      <c r="BY241" s="108">
        <f t="shared" si="2433"/>
        <v>0</v>
      </c>
      <c r="BZ241" s="108">
        <f t="shared" si="2434"/>
        <v>0</v>
      </c>
      <c r="CA241" s="108">
        <f t="shared" si="2435"/>
        <v>0</v>
      </c>
      <c r="CB241" s="108">
        <f t="shared" si="2436"/>
        <v>0</v>
      </c>
      <c r="CC241" s="108">
        <f t="shared" si="2437"/>
        <v>0</v>
      </c>
      <c r="CD241" s="109">
        <f t="shared" si="2438"/>
        <v>0</v>
      </c>
      <c r="CE241" s="110">
        <f t="shared" si="2439"/>
        <v>0</v>
      </c>
      <c r="CH241" s="358"/>
      <c r="CI241" s="358"/>
      <c r="CJ241" s="359"/>
      <c r="CK241" s="339"/>
      <c r="CL241" s="360"/>
      <c r="CM241" s="361"/>
      <c r="CN241" s="362"/>
      <c r="CO241" s="338"/>
      <c r="CP241" s="335">
        <f t="shared" si="2440"/>
        <v>0</v>
      </c>
      <c r="CQ241" s="108">
        <f t="shared" si="2441"/>
        <v>0</v>
      </c>
      <c r="CR241" s="108">
        <f t="shared" si="2442"/>
        <v>0</v>
      </c>
      <c r="CS241" s="108">
        <f t="shared" si="2443"/>
        <v>0</v>
      </c>
      <c r="CT241" s="108">
        <f t="shared" si="2444"/>
        <v>0</v>
      </c>
      <c r="CU241" s="108">
        <f t="shared" si="2444"/>
        <v>0</v>
      </c>
      <c r="CV241" s="108">
        <f t="shared" si="2445"/>
        <v>0</v>
      </c>
      <c r="CW241" s="109">
        <f t="shared" si="2446"/>
        <v>0</v>
      </c>
      <c r="CX241" s="110">
        <f t="shared" si="2447"/>
        <v>0</v>
      </c>
      <c r="DA241" s="358"/>
      <c r="DB241" s="358"/>
      <c r="DC241" s="359"/>
      <c r="DD241" s="339"/>
      <c r="DE241" s="360"/>
      <c r="DF241" s="361"/>
      <c r="DG241" s="362"/>
      <c r="DH241" s="367"/>
      <c r="DI241" s="335">
        <f t="shared" si="2448"/>
        <v>0</v>
      </c>
      <c r="DJ241" s="108">
        <f t="shared" si="2449"/>
        <v>0</v>
      </c>
      <c r="DK241" s="108">
        <f t="shared" si="2450"/>
        <v>0</v>
      </c>
      <c r="DL241" s="108">
        <f t="shared" si="2451"/>
        <v>0</v>
      </c>
      <c r="DM241" s="108">
        <f t="shared" si="2452"/>
        <v>0</v>
      </c>
      <c r="DN241" s="108">
        <f t="shared" si="2452"/>
        <v>0</v>
      </c>
      <c r="DO241" s="108">
        <f t="shared" si="2453"/>
        <v>0</v>
      </c>
      <c r="DP241" s="109">
        <f t="shared" si="2454"/>
        <v>0</v>
      </c>
      <c r="DQ241" s="110">
        <f t="shared" si="2455"/>
        <v>0</v>
      </c>
      <c r="DT241" s="358"/>
      <c r="DU241" s="358"/>
      <c r="DV241" s="359"/>
      <c r="DW241" s="339"/>
      <c r="DX241" s="360"/>
      <c r="DY241" s="361"/>
      <c r="DZ241" s="362"/>
      <c r="EA241" s="338"/>
      <c r="EB241" s="335">
        <f t="shared" si="2456"/>
        <v>0</v>
      </c>
      <c r="EC241" s="108">
        <f t="shared" si="2457"/>
        <v>0</v>
      </c>
      <c r="ED241" s="108">
        <f t="shared" si="2458"/>
        <v>0</v>
      </c>
      <c r="EE241" s="108">
        <f t="shared" si="2459"/>
        <v>0</v>
      </c>
      <c r="EF241" s="108">
        <f t="shared" si="2460"/>
        <v>0</v>
      </c>
      <c r="EG241" s="108">
        <f t="shared" si="2460"/>
        <v>0</v>
      </c>
      <c r="EH241" s="108">
        <f t="shared" si="2461"/>
        <v>0</v>
      </c>
      <c r="EI241" s="109">
        <f t="shared" si="2462"/>
        <v>0</v>
      </c>
      <c r="EJ241" s="110">
        <f t="shared" si="2463"/>
        <v>0</v>
      </c>
      <c r="EM241" s="358"/>
      <c r="EN241" s="358"/>
      <c r="EO241" s="359"/>
      <c r="EP241" s="339"/>
      <c r="EQ241" s="360"/>
      <c r="ER241" s="361"/>
      <c r="ES241" s="362"/>
      <c r="ET241" s="338"/>
      <c r="EU241" s="335">
        <f t="shared" si="2464"/>
        <v>0</v>
      </c>
      <c r="EV241" s="108">
        <f t="shared" si="2465"/>
        <v>0</v>
      </c>
      <c r="EW241" s="108">
        <f t="shared" si="2466"/>
        <v>0</v>
      </c>
      <c r="EX241" s="108">
        <f t="shared" si="2467"/>
        <v>0</v>
      </c>
      <c r="EY241" s="108">
        <f t="shared" si="2468"/>
        <v>0</v>
      </c>
      <c r="EZ241" s="108">
        <f t="shared" si="2468"/>
        <v>0</v>
      </c>
      <c r="FA241" s="108">
        <f t="shared" si="2469"/>
        <v>0</v>
      </c>
      <c r="FB241" s="109">
        <f t="shared" si="2470"/>
        <v>0</v>
      </c>
      <c r="FC241" s="110">
        <f t="shared" si="2471"/>
        <v>0</v>
      </c>
      <c r="FF241" s="358"/>
      <c r="FG241" s="358"/>
      <c r="FH241" s="359"/>
      <c r="FI241" s="339"/>
      <c r="FJ241" s="360"/>
      <c r="FK241" s="361"/>
      <c r="FL241" s="362"/>
      <c r="FM241" s="338"/>
      <c r="FN241" s="335">
        <f t="shared" si="2472"/>
        <v>0</v>
      </c>
      <c r="FO241" s="108">
        <f t="shared" si="2473"/>
        <v>0</v>
      </c>
      <c r="FP241" s="108">
        <f t="shared" si="2474"/>
        <v>0</v>
      </c>
      <c r="FQ241" s="108">
        <f t="shared" si="2475"/>
        <v>0</v>
      </c>
      <c r="FR241" s="108">
        <f t="shared" si="2476"/>
        <v>0</v>
      </c>
      <c r="FS241" s="108">
        <f t="shared" si="2476"/>
        <v>0</v>
      </c>
      <c r="FT241" s="108">
        <f t="shared" si="2477"/>
        <v>0</v>
      </c>
      <c r="FU241" s="109">
        <f t="shared" si="2478"/>
        <v>0</v>
      </c>
      <c r="FV241" s="110">
        <f t="shared" si="2479"/>
        <v>0</v>
      </c>
      <c r="FY241" s="358"/>
      <c r="FZ241" s="358"/>
      <c r="GA241" s="359"/>
      <c r="GB241" s="339"/>
      <c r="GC241" s="360"/>
      <c r="GD241" s="361"/>
      <c r="GE241" s="362"/>
      <c r="GF241" s="338"/>
      <c r="GG241" s="335">
        <f t="shared" si="2480"/>
        <v>0</v>
      </c>
      <c r="GH241" s="108">
        <f t="shared" si="2481"/>
        <v>0</v>
      </c>
      <c r="GI241" s="108">
        <f t="shared" si="2482"/>
        <v>0</v>
      </c>
      <c r="GJ241" s="108">
        <f t="shared" si="2483"/>
        <v>0</v>
      </c>
      <c r="GK241" s="108">
        <f t="shared" si="2484"/>
        <v>0</v>
      </c>
      <c r="GL241" s="108">
        <f t="shared" si="2484"/>
        <v>0</v>
      </c>
      <c r="GM241" s="108">
        <f t="shared" si="2485"/>
        <v>0</v>
      </c>
      <c r="GN241" s="109">
        <f t="shared" si="2486"/>
        <v>0</v>
      </c>
      <c r="GO241" s="110">
        <f t="shared" si="2487"/>
        <v>0</v>
      </c>
      <c r="GR241" s="358"/>
      <c r="GS241" s="358"/>
      <c r="GT241" s="359"/>
      <c r="GU241" s="339"/>
      <c r="GV241" s="360"/>
      <c r="GW241" s="361"/>
      <c r="GX241" s="362"/>
      <c r="GY241" s="338"/>
      <c r="GZ241" s="335">
        <f t="shared" si="2488"/>
        <v>0</v>
      </c>
      <c r="HA241" s="108">
        <f t="shared" si="2489"/>
        <v>0</v>
      </c>
      <c r="HB241" s="108">
        <f t="shared" si="2490"/>
        <v>0</v>
      </c>
      <c r="HC241" s="108">
        <f t="shared" si="2491"/>
        <v>0</v>
      </c>
      <c r="HD241" s="108">
        <f t="shared" si="2492"/>
        <v>0</v>
      </c>
      <c r="HE241" s="108">
        <f t="shared" si="2492"/>
        <v>0</v>
      </c>
      <c r="HF241" s="108">
        <f t="shared" si="2493"/>
        <v>0</v>
      </c>
      <c r="HG241" s="109">
        <f t="shared" si="2494"/>
        <v>0</v>
      </c>
      <c r="HH241" s="110">
        <f t="shared" si="2495"/>
        <v>0</v>
      </c>
      <c r="HK241" s="358"/>
      <c r="HL241" s="358"/>
      <c r="HM241" s="359"/>
      <c r="HN241" s="339"/>
      <c r="HO241" s="360"/>
      <c r="HP241" s="361"/>
      <c r="HQ241" s="362"/>
      <c r="HR241" s="338"/>
      <c r="HS241" s="335">
        <f t="shared" si="2496"/>
        <v>0</v>
      </c>
      <c r="HT241" s="108">
        <f t="shared" si="2497"/>
        <v>0</v>
      </c>
      <c r="HU241" s="108">
        <f t="shared" si="2498"/>
        <v>0</v>
      </c>
      <c r="HV241" s="108">
        <f t="shared" si="2499"/>
        <v>0</v>
      </c>
      <c r="HW241" s="108">
        <f t="shared" si="2500"/>
        <v>0</v>
      </c>
      <c r="HX241" s="108">
        <f t="shared" si="2500"/>
        <v>0</v>
      </c>
      <c r="HY241" s="108">
        <f t="shared" si="2501"/>
        <v>0</v>
      </c>
      <c r="HZ241" s="109">
        <f t="shared" si="2502"/>
        <v>0</v>
      </c>
      <c r="IA241" s="110">
        <f t="shared" si="2503"/>
        <v>0</v>
      </c>
      <c r="ID241" s="358"/>
      <c r="IE241" s="358"/>
      <c r="IF241" s="359"/>
      <c r="IG241" s="339"/>
      <c r="IH241" s="360"/>
      <c r="II241" s="361"/>
      <c r="IJ241" s="362"/>
      <c r="IK241" s="338"/>
      <c r="IL241" s="335">
        <f t="shared" si="2504"/>
        <v>0</v>
      </c>
      <c r="IM241" s="108">
        <f t="shared" si="2505"/>
        <v>0</v>
      </c>
      <c r="IN241" s="108">
        <f t="shared" si="2506"/>
        <v>0</v>
      </c>
      <c r="IO241" s="108">
        <f t="shared" si="2507"/>
        <v>0</v>
      </c>
      <c r="IP241" s="108">
        <f t="shared" si="2508"/>
        <v>0</v>
      </c>
      <c r="IQ241" s="108">
        <f t="shared" si="2508"/>
        <v>0</v>
      </c>
      <c r="IR241" s="108">
        <f t="shared" si="2509"/>
        <v>0</v>
      </c>
      <c r="IS241" s="109">
        <f t="shared" si="2510"/>
        <v>0</v>
      </c>
      <c r="IT241" s="110">
        <f t="shared" si="2511"/>
        <v>0</v>
      </c>
      <c r="IV241" s="358"/>
      <c r="IW241" s="358"/>
      <c r="IX241" s="359"/>
      <c r="IY241" s="339"/>
      <c r="IZ241" s="360"/>
      <c r="JA241" s="361"/>
      <c r="JB241" s="362"/>
      <c r="JC241" s="338"/>
      <c r="JD241" s="338"/>
      <c r="JE241" s="335">
        <f t="shared" si="2512"/>
        <v>0</v>
      </c>
      <c r="JF241" s="108">
        <f t="shared" si="2513"/>
        <v>0</v>
      </c>
      <c r="JG241" s="108">
        <f t="shared" si="2514"/>
        <v>0</v>
      </c>
      <c r="JH241" s="108">
        <f t="shared" si="2515"/>
        <v>0</v>
      </c>
      <c r="JI241" s="108">
        <f t="shared" si="2516"/>
        <v>0</v>
      </c>
      <c r="JJ241" s="108">
        <f t="shared" si="2516"/>
        <v>0</v>
      </c>
      <c r="JK241" s="108">
        <f t="shared" si="2517"/>
        <v>0</v>
      </c>
      <c r="JL241" s="109">
        <f t="shared" si="2518"/>
        <v>0</v>
      </c>
      <c r="JM241" s="110">
        <f t="shared" si="2519"/>
        <v>0</v>
      </c>
    </row>
    <row r="242" spans="2:273" hidden="1" x14ac:dyDescent="0.25">
      <c r="B242" s="358"/>
      <c r="C242" s="358"/>
      <c r="D242" s="359"/>
      <c r="E242" s="339"/>
      <c r="F242" s="439"/>
      <c r="G242" s="361"/>
      <c r="H242" s="361"/>
      <c r="I242" s="361"/>
      <c r="J242" s="362"/>
      <c r="K242" s="338"/>
      <c r="N242" s="358"/>
      <c r="O242" s="358"/>
      <c r="P242" s="359"/>
      <c r="Q242" s="339"/>
      <c r="R242" s="439"/>
      <c r="S242" s="361"/>
      <c r="T242" s="361"/>
      <c r="U242" s="361"/>
      <c r="V242" s="362"/>
      <c r="W242" s="338"/>
      <c r="X242" s="335">
        <f t="shared" si="2413"/>
        <v>0</v>
      </c>
      <c r="Y242" s="335"/>
      <c r="Z242" s="335"/>
      <c r="AA242" s="108">
        <f t="shared" si="2414"/>
        <v>0</v>
      </c>
      <c r="AB242" s="108"/>
      <c r="AC242" s="108">
        <f t="shared" si="2415"/>
        <v>0</v>
      </c>
      <c r="AD242" s="108">
        <f t="shared" si="2416"/>
        <v>0</v>
      </c>
      <c r="AE242" s="108">
        <f t="shared" si="2417"/>
        <v>0</v>
      </c>
      <c r="AF242" s="108">
        <f t="shared" si="2418"/>
        <v>0</v>
      </c>
      <c r="AG242" s="108">
        <f t="shared" si="2419"/>
        <v>0</v>
      </c>
      <c r="AH242" s="109">
        <f t="shared" si="2420"/>
        <v>0</v>
      </c>
      <c r="AI242" s="110">
        <f t="shared" si="2421"/>
        <v>0</v>
      </c>
      <c r="AL242" s="358"/>
      <c r="AM242" s="358"/>
      <c r="AN242" s="359"/>
      <c r="AO242" s="339"/>
      <c r="AP242" s="439"/>
      <c r="AQ242" s="361"/>
      <c r="AR242" s="361"/>
      <c r="AS242" s="361"/>
      <c r="AT242" s="362"/>
      <c r="AU242" s="338"/>
      <c r="AV242" s="335">
        <f t="shared" si="2422"/>
        <v>0</v>
      </c>
      <c r="AW242" s="335"/>
      <c r="AX242" s="335"/>
      <c r="AY242" s="335"/>
      <c r="AZ242" s="108">
        <f t="shared" si="2423"/>
        <v>0</v>
      </c>
      <c r="BA242" s="108">
        <f t="shared" si="2424"/>
        <v>0</v>
      </c>
      <c r="BB242" s="108">
        <f t="shared" si="2425"/>
        <v>0</v>
      </c>
      <c r="BC242" s="108">
        <f t="shared" si="2426"/>
        <v>0</v>
      </c>
      <c r="BD242" s="108">
        <f t="shared" si="2427"/>
        <v>0</v>
      </c>
      <c r="BE242" s="108">
        <f t="shared" si="2428"/>
        <v>0</v>
      </c>
      <c r="BF242" s="109">
        <f t="shared" si="2429"/>
        <v>0</v>
      </c>
      <c r="BG242" s="110">
        <f t="shared" si="2430"/>
        <v>0</v>
      </c>
      <c r="BJ242" s="358"/>
      <c r="BK242" s="358"/>
      <c r="BL242" s="359"/>
      <c r="BM242" s="339"/>
      <c r="BN242" s="439"/>
      <c r="BO242" s="368"/>
      <c r="BP242" s="368"/>
      <c r="BQ242" s="368"/>
      <c r="BR242" s="369"/>
      <c r="BS242" s="338"/>
      <c r="BT242" s="335">
        <f t="shared" si="2431"/>
        <v>0</v>
      </c>
      <c r="BU242" s="335"/>
      <c r="BV242" s="335"/>
      <c r="BW242" s="335"/>
      <c r="BX242" s="108">
        <f t="shared" si="2432"/>
        <v>0</v>
      </c>
      <c r="BY242" s="108">
        <f t="shared" si="2433"/>
        <v>0</v>
      </c>
      <c r="BZ242" s="108">
        <f t="shared" si="2434"/>
        <v>0</v>
      </c>
      <c r="CA242" s="108">
        <f t="shared" si="2435"/>
        <v>0</v>
      </c>
      <c r="CB242" s="108">
        <f t="shared" si="2436"/>
        <v>0</v>
      </c>
      <c r="CC242" s="108">
        <f t="shared" si="2437"/>
        <v>0</v>
      </c>
      <c r="CD242" s="109">
        <f t="shared" si="2438"/>
        <v>0</v>
      </c>
      <c r="CE242" s="110">
        <f t="shared" si="2439"/>
        <v>0</v>
      </c>
      <c r="CH242" s="358"/>
      <c r="CI242" s="358"/>
      <c r="CJ242" s="359"/>
      <c r="CK242" s="339"/>
      <c r="CL242" s="360"/>
      <c r="CM242" s="361"/>
      <c r="CN242" s="362"/>
      <c r="CO242" s="338"/>
      <c r="CP242" s="335">
        <f t="shared" si="2440"/>
        <v>0</v>
      </c>
      <c r="CQ242" s="108">
        <f t="shared" si="2441"/>
        <v>0</v>
      </c>
      <c r="CR242" s="108">
        <f t="shared" si="2442"/>
        <v>0</v>
      </c>
      <c r="CS242" s="108">
        <f t="shared" si="2443"/>
        <v>0</v>
      </c>
      <c r="CT242" s="108">
        <f t="shared" si="2444"/>
        <v>0</v>
      </c>
      <c r="CU242" s="108">
        <f t="shared" si="2444"/>
        <v>0</v>
      </c>
      <c r="CV242" s="108">
        <f t="shared" si="2445"/>
        <v>0</v>
      </c>
      <c r="CW242" s="109">
        <f t="shared" si="2446"/>
        <v>0</v>
      </c>
      <c r="CX242" s="110">
        <f t="shared" si="2447"/>
        <v>0</v>
      </c>
      <c r="DA242" s="358"/>
      <c r="DB242" s="358"/>
      <c r="DC242" s="359"/>
      <c r="DD242" s="339"/>
      <c r="DE242" s="360"/>
      <c r="DF242" s="361"/>
      <c r="DG242" s="362"/>
      <c r="DH242" s="367"/>
      <c r="DI242" s="335">
        <f t="shared" si="2448"/>
        <v>0</v>
      </c>
      <c r="DJ242" s="108">
        <f t="shared" si="2449"/>
        <v>0</v>
      </c>
      <c r="DK242" s="108">
        <f t="shared" si="2450"/>
        <v>0</v>
      </c>
      <c r="DL242" s="108">
        <f t="shared" si="2451"/>
        <v>0</v>
      </c>
      <c r="DM242" s="108">
        <f t="shared" si="2452"/>
        <v>0</v>
      </c>
      <c r="DN242" s="108">
        <f t="shared" si="2452"/>
        <v>0</v>
      </c>
      <c r="DO242" s="108">
        <f t="shared" si="2453"/>
        <v>0</v>
      </c>
      <c r="DP242" s="109">
        <f t="shared" si="2454"/>
        <v>0</v>
      </c>
      <c r="DQ242" s="110">
        <f t="shared" si="2455"/>
        <v>0</v>
      </c>
      <c r="DT242" s="358"/>
      <c r="DU242" s="358"/>
      <c r="DV242" s="359"/>
      <c r="DW242" s="339"/>
      <c r="DX242" s="360"/>
      <c r="DY242" s="361"/>
      <c r="DZ242" s="362"/>
      <c r="EA242" s="338"/>
      <c r="EB242" s="335">
        <f t="shared" si="2456"/>
        <v>0</v>
      </c>
      <c r="EC242" s="108">
        <f t="shared" si="2457"/>
        <v>0</v>
      </c>
      <c r="ED242" s="108">
        <f t="shared" si="2458"/>
        <v>0</v>
      </c>
      <c r="EE242" s="108">
        <f t="shared" si="2459"/>
        <v>0</v>
      </c>
      <c r="EF242" s="108">
        <f t="shared" si="2460"/>
        <v>0</v>
      </c>
      <c r="EG242" s="108">
        <f t="shared" si="2460"/>
        <v>0</v>
      </c>
      <c r="EH242" s="108">
        <f t="shared" si="2461"/>
        <v>0</v>
      </c>
      <c r="EI242" s="109">
        <f t="shared" si="2462"/>
        <v>0</v>
      </c>
      <c r="EJ242" s="110">
        <f t="shared" si="2463"/>
        <v>0</v>
      </c>
      <c r="EM242" s="358"/>
      <c r="EN242" s="358"/>
      <c r="EO242" s="359"/>
      <c r="EP242" s="339"/>
      <c r="EQ242" s="360"/>
      <c r="ER242" s="361"/>
      <c r="ES242" s="362"/>
      <c r="ET242" s="338"/>
      <c r="EU242" s="335">
        <f t="shared" si="2464"/>
        <v>0</v>
      </c>
      <c r="EV242" s="108">
        <f t="shared" si="2465"/>
        <v>0</v>
      </c>
      <c r="EW242" s="108">
        <f t="shared" si="2466"/>
        <v>0</v>
      </c>
      <c r="EX242" s="108">
        <f t="shared" si="2467"/>
        <v>0</v>
      </c>
      <c r="EY242" s="108">
        <f t="shared" si="2468"/>
        <v>0</v>
      </c>
      <c r="EZ242" s="108">
        <f t="shared" si="2468"/>
        <v>0</v>
      </c>
      <c r="FA242" s="108">
        <f t="shared" si="2469"/>
        <v>0</v>
      </c>
      <c r="FB242" s="109">
        <f t="shared" si="2470"/>
        <v>0</v>
      </c>
      <c r="FC242" s="110">
        <f t="shared" si="2471"/>
        <v>0</v>
      </c>
      <c r="FF242" s="358"/>
      <c r="FG242" s="358"/>
      <c r="FH242" s="359"/>
      <c r="FI242" s="339"/>
      <c r="FJ242" s="360"/>
      <c r="FK242" s="361"/>
      <c r="FL242" s="362"/>
      <c r="FM242" s="338"/>
      <c r="FN242" s="335">
        <f t="shared" si="2472"/>
        <v>0</v>
      </c>
      <c r="FO242" s="108">
        <f t="shared" si="2473"/>
        <v>0</v>
      </c>
      <c r="FP242" s="108">
        <f t="shared" si="2474"/>
        <v>0</v>
      </c>
      <c r="FQ242" s="108">
        <f t="shared" si="2475"/>
        <v>0</v>
      </c>
      <c r="FR242" s="108">
        <f t="shared" si="2476"/>
        <v>0</v>
      </c>
      <c r="FS242" s="108">
        <f t="shared" si="2476"/>
        <v>0</v>
      </c>
      <c r="FT242" s="108">
        <f t="shared" si="2477"/>
        <v>0</v>
      </c>
      <c r="FU242" s="109">
        <f t="shared" si="2478"/>
        <v>0</v>
      </c>
      <c r="FV242" s="110">
        <f t="shared" si="2479"/>
        <v>0</v>
      </c>
      <c r="FY242" s="358"/>
      <c r="FZ242" s="358"/>
      <c r="GA242" s="359"/>
      <c r="GB242" s="339"/>
      <c r="GC242" s="360"/>
      <c r="GD242" s="361"/>
      <c r="GE242" s="362"/>
      <c r="GF242" s="338"/>
      <c r="GG242" s="335">
        <f t="shared" si="2480"/>
        <v>0</v>
      </c>
      <c r="GH242" s="108">
        <f t="shared" si="2481"/>
        <v>0</v>
      </c>
      <c r="GI242" s="108">
        <f t="shared" si="2482"/>
        <v>0</v>
      </c>
      <c r="GJ242" s="108">
        <f t="shared" si="2483"/>
        <v>0</v>
      </c>
      <c r="GK242" s="108">
        <f t="shared" si="2484"/>
        <v>0</v>
      </c>
      <c r="GL242" s="108">
        <f t="shared" si="2484"/>
        <v>0</v>
      </c>
      <c r="GM242" s="108">
        <f t="shared" si="2485"/>
        <v>0</v>
      </c>
      <c r="GN242" s="109">
        <f t="shared" si="2486"/>
        <v>0</v>
      </c>
      <c r="GO242" s="110">
        <f t="shared" si="2487"/>
        <v>0</v>
      </c>
      <c r="GR242" s="358"/>
      <c r="GS242" s="358"/>
      <c r="GT242" s="359"/>
      <c r="GU242" s="339"/>
      <c r="GV242" s="360"/>
      <c r="GW242" s="361"/>
      <c r="GX242" s="362"/>
      <c r="GY242" s="338"/>
      <c r="GZ242" s="335">
        <f t="shared" si="2488"/>
        <v>0</v>
      </c>
      <c r="HA242" s="108">
        <f t="shared" si="2489"/>
        <v>0</v>
      </c>
      <c r="HB242" s="108">
        <f t="shared" si="2490"/>
        <v>0</v>
      </c>
      <c r="HC242" s="108">
        <f t="shared" si="2491"/>
        <v>0</v>
      </c>
      <c r="HD242" s="108">
        <f t="shared" si="2492"/>
        <v>0</v>
      </c>
      <c r="HE242" s="108">
        <f t="shared" si="2492"/>
        <v>0</v>
      </c>
      <c r="HF242" s="108">
        <f t="shared" si="2493"/>
        <v>0</v>
      </c>
      <c r="HG242" s="109">
        <f t="shared" si="2494"/>
        <v>0</v>
      </c>
      <c r="HH242" s="110">
        <f t="shared" si="2495"/>
        <v>0</v>
      </c>
      <c r="HK242" s="358"/>
      <c r="HL242" s="358"/>
      <c r="HM242" s="359"/>
      <c r="HN242" s="339"/>
      <c r="HO242" s="360"/>
      <c r="HP242" s="361"/>
      <c r="HQ242" s="362"/>
      <c r="HR242" s="338"/>
      <c r="HS242" s="335">
        <f t="shared" si="2496"/>
        <v>0</v>
      </c>
      <c r="HT242" s="108">
        <f t="shared" si="2497"/>
        <v>0</v>
      </c>
      <c r="HU242" s="108">
        <f t="shared" si="2498"/>
        <v>0</v>
      </c>
      <c r="HV242" s="108">
        <f t="shared" si="2499"/>
        <v>0</v>
      </c>
      <c r="HW242" s="108">
        <f t="shared" si="2500"/>
        <v>0</v>
      </c>
      <c r="HX242" s="108">
        <f t="shared" si="2500"/>
        <v>0</v>
      </c>
      <c r="HY242" s="108">
        <f t="shared" si="2501"/>
        <v>0</v>
      </c>
      <c r="HZ242" s="109">
        <f t="shared" si="2502"/>
        <v>0</v>
      </c>
      <c r="IA242" s="110">
        <f t="shared" si="2503"/>
        <v>0</v>
      </c>
      <c r="ID242" s="358"/>
      <c r="IE242" s="358"/>
      <c r="IF242" s="359"/>
      <c r="IG242" s="339"/>
      <c r="IH242" s="360"/>
      <c r="II242" s="361"/>
      <c r="IJ242" s="362"/>
      <c r="IK242" s="338"/>
      <c r="IL242" s="335">
        <f t="shared" si="2504"/>
        <v>0</v>
      </c>
      <c r="IM242" s="108">
        <f t="shared" si="2505"/>
        <v>0</v>
      </c>
      <c r="IN242" s="108">
        <f t="shared" si="2506"/>
        <v>0</v>
      </c>
      <c r="IO242" s="108">
        <f t="shared" si="2507"/>
        <v>0</v>
      </c>
      <c r="IP242" s="108">
        <f t="shared" si="2508"/>
        <v>0</v>
      </c>
      <c r="IQ242" s="108">
        <f t="shared" si="2508"/>
        <v>0</v>
      </c>
      <c r="IR242" s="108">
        <f t="shared" si="2509"/>
        <v>0</v>
      </c>
      <c r="IS242" s="109">
        <f t="shared" si="2510"/>
        <v>0</v>
      </c>
      <c r="IT242" s="110">
        <f t="shared" si="2511"/>
        <v>0</v>
      </c>
      <c r="IV242" s="358"/>
      <c r="IW242" s="358"/>
      <c r="IX242" s="359"/>
      <c r="IY242" s="339"/>
      <c r="IZ242" s="360"/>
      <c r="JA242" s="361"/>
      <c r="JB242" s="362"/>
      <c r="JC242" s="338"/>
      <c r="JD242" s="338"/>
      <c r="JE242" s="335">
        <f t="shared" si="2512"/>
        <v>0</v>
      </c>
      <c r="JF242" s="108">
        <f t="shared" si="2513"/>
        <v>0</v>
      </c>
      <c r="JG242" s="108">
        <f t="shared" si="2514"/>
        <v>0</v>
      </c>
      <c r="JH242" s="108">
        <f t="shared" si="2515"/>
        <v>0</v>
      </c>
      <c r="JI242" s="108">
        <f t="shared" si="2516"/>
        <v>0</v>
      </c>
      <c r="JJ242" s="108">
        <f t="shared" si="2516"/>
        <v>0</v>
      </c>
      <c r="JK242" s="108">
        <f t="shared" si="2517"/>
        <v>0</v>
      </c>
      <c r="JL242" s="109">
        <f t="shared" si="2518"/>
        <v>0</v>
      </c>
      <c r="JM242" s="110">
        <f t="shared" si="2519"/>
        <v>0</v>
      </c>
    </row>
    <row r="243" spans="2:273" hidden="1" x14ac:dyDescent="0.25">
      <c r="B243" s="358"/>
      <c r="C243" s="358"/>
      <c r="D243" s="359"/>
      <c r="E243" s="339"/>
      <c r="F243" s="439"/>
      <c r="G243" s="361"/>
      <c r="H243" s="361"/>
      <c r="I243" s="361"/>
      <c r="J243" s="362"/>
      <c r="K243" s="338"/>
      <c r="N243" s="358"/>
      <c r="O243" s="358"/>
      <c r="P243" s="359"/>
      <c r="Q243" s="339"/>
      <c r="R243" s="439"/>
      <c r="S243" s="361"/>
      <c r="T243" s="361"/>
      <c r="U243" s="361"/>
      <c r="V243" s="362"/>
      <c r="W243" s="338"/>
      <c r="X243" s="335">
        <f t="shared" si="2413"/>
        <v>0</v>
      </c>
      <c r="Y243" s="335"/>
      <c r="Z243" s="335"/>
      <c r="AA243" s="108">
        <f t="shared" si="2414"/>
        <v>0</v>
      </c>
      <c r="AB243" s="108"/>
      <c r="AC243" s="108">
        <f t="shared" si="2415"/>
        <v>0</v>
      </c>
      <c r="AD243" s="108">
        <f t="shared" si="2416"/>
        <v>0</v>
      </c>
      <c r="AE243" s="108">
        <f t="shared" si="2417"/>
        <v>0</v>
      </c>
      <c r="AF243" s="108">
        <f t="shared" si="2418"/>
        <v>0</v>
      </c>
      <c r="AG243" s="108">
        <f t="shared" si="2419"/>
        <v>0</v>
      </c>
      <c r="AH243" s="109">
        <f t="shared" si="2420"/>
        <v>0</v>
      </c>
      <c r="AI243" s="110">
        <f t="shared" si="2421"/>
        <v>0</v>
      </c>
      <c r="AL243" s="358"/>
      <c r="AM243" s="358"/>
      <c r="AN243" s="359"/>
      <c r="AO243" s="339"/>
      <c r="AP243" s="439"/>
      <c r="AQ243" s="361"/>
      <c r="AR243" s="361"/>
      <c r="AS243" s="361"/>
      <c r="AT243" s="362"/>
      <c r="AU243" s="338"/>
      <c r="AV243" s="335">
        <f t="shared" si="2422"/>
        <v>0</v>
      </c>
      <c r="AW243" s="335"/>
      <c r="AX243" s="335"/>
      <c r="AY243" s="335"/>
      <c r="AZ243" s="108">
        <f t="shared" si="2423"/>
        <v>0</v>
      </c>
      <c r="BA243" s="108">
        <f t="shared" si="2424"/>
        <v>0</v>
      </c>
      <c r="BB243" s="108">
        <f t="shared" si="2425"/>
        <v>0</v>
      </c>
      <c r="BC243" s="108">
        <f t="shared" si="2426"/>
        <v>0</v>
      </c>
      <c r="BD243" s="108">
        <f t="shared" si="2427"/>
        <v>0</v>
      </c>
      <c r="BE243" s="108">
        <f t="shared" si="2428"/>
        <v>0</v>
      </c>
      <c r="BF243" s="109">
        <f t="shared" si="2429"/>
        <v>0</v>
      </c>
      <c r="BG243" s="110">
        <f t="shared" si="2430"/>
        <v>0</v>
      </c>
      <c r="BJ243" s="358"/>
      <c r="BK243" s="358"/>
      <c r="BL243" s="359"/>
      <c r="BM243" s="339"/>
      <c r="BN243" s="439"/>
      <c r="BO243" s="368"/>
      <c r="BP243" s="368"/>
      <c r="BQ243" s="368"/>
      <c r="BR243" s="369"/>
      <c r="BS243" s="338"/>
      <c r="BT243" s="335">
        <f t="shared" si="2431"/>
        <v>0</v>
      </c>
      <c r="BU243" s="335"/>
      <c r="BV243" s="335"/>
      <c r="BW243" s="335"/>
      <c r="BX243" s="108">
        <f t="shared" si="2432"/>
        <v>0</v>
      </c>
      <c r="BY243" s="108">
        <f t="shared" si="2433"/>
        <v>0</v>
      </c>
      <c r="BZ243" s="108">
        <f t="shared" si="2434"/>
        <v>0</v>
      </c>
      <c r="CA243" s="108">
        <f t="shared" si="2435"/>
        <v>0</v>
      </c>
      <c r="CB243" s="108">
        <f t="shared" si="2436"/>
        <v>0</v>
      </c>
      <c r="CC243" s="108">
        <f t="shared" si="2437"/>
        <v>0</v>
      </c>
      <c r="CD243" s="109">
        <f t="shared" si="2438"/>
        <v>0</v>
      </c>
      <c r="CE243" s="110">
        <f t="shared" si="2439"/>
        <v>0</v>
      </c>
      <c r="CH243" s="358"/>
      <c r="CI243" s="358"/>
      <c r="CJ243" s="359"/>
      <c r="CK243" s="339"/>
      <c r="CL243" s="360"/>
      <c r="CM243" s="361"/>
      <c r="CN243" s="362"/>
      <c r="CO243" s="338"/>
      <c r="CP243" s="335">
        <f t="shared" si="2440"/>
        <v>0</v>
      </c>
      <c r="CQ243" s="108">
        <f t="shared" si="2441"/>
        <v>0</v>
      </c>
      <c r="CR243" s="108">
        <f t="shared" si="2442"/>
        <v>0</v>
      </c>
      <c r="CS243" s="108">
        <f t="shared" si="2443"/>
        <v>0</v>
      </c>
      <c r="CT243" s="108">
        <f t="shared" si="2444"/>
        <v>0</v>
      </c>
      <c r="CU243" s="108">
        <f t="shared" si="2444"/>
        <v>0</v>
      </c>
      <c r="CV243" s="108">
        <f t="shared" si="2445"/>
        <v>0</v>
      </c>
      <c r="CW243" s="109">
        <f t="shared" si="2446"/>
        <v>0</v>
      </c>
      <c r="CX243" s="110">
        <f t="shared" si="2447"/>
        <v>0</v>
      </c>
      <c r="DA243" s="358"/>
      <c r="DB243" s="358"/>
      <c r="DC243" s="359"/>
      <c r="DD243" s="339"/>
      <c r="DE243" s="360"/>
      <c r="DF243" s="361"/>
      <c r="DG243" s="362"/>
      <c r="DH243" s="367"/>
      <c r="DI243" s="335">
        <f t="shared" si="2448"/>
        <v>0</v>
      </c>
      <c r="DJ243" s="108">
        <f t="shared" si="2449"/>
        <v>0</v>
      </c>
      <c r="DK243" s="108">
        <f t="shared" si="2450"/>
        <v>0</v>
      </c>
      <c r="DL243" s="108">
        <f t="shared" si="2451"/>
        <v>0</v>
      </c>
      <c r="DM243" s="108">
        <f t="shared" si="2452"/>
        <v>0</v>
      </c>
      <c r="DN243" s="108">
        <f t="shared" si="2452"/>
        <v>0</v>
      </c>
      <c r="DO243" s="108">
        <f t="shared" si="2453"/>
        <v>0</v>
      </c>
      <c r="DP243" s="109">
        <f t="shared" si="2454"/>
        <v>0</v>
      </c>
      <c r="DQ243" s="110">
        <f t="shared" si="2455"/>
        <v>0</v>
      </c>
      <c r="DT243" s="358"/>
      <c r="DU243" s="358"/>
      <c r="DV243" s="359"/>
      <c r="DW243" s="339"/>
      <c r="DX243" s="360"/>
      <c r="DY243" s="361"/>
      <c r="DZ243" s="362"/>
      <c r="EA243" s="338"/>
      <c r="EB243" s="335">
        <f t="shared" si="2456"/>
        <v>0</v>
      </c>
      <c r="EC243" s="108">
        <f t="shared" si="2457"/>
        <v>0</v>
      </c>
      <c r="ED243" s="108">
        <f t="shared" si="2458"/>
        <v>0</v>
      </c>
      <c r="EE243" s="108">
        <f t="shared" si="2459"/>
        <v>0</v>
      </c>
      <c r="EF243" s="108">
        <f t="shared" si="2460"/>
        <v>0</v>
      </c>
      <c r="EG243" s="108">
        <f t="shared" si="2460"/>
        <v>0</v>
      </c>
      <c r="EH243" s="108">
        <f t="shared" si="2461"/>
        <v>0</v>
      </c>
      <c r="EI243" s="109">
        <f t="shared" si="2462"/>
        <v>0</v>
      </c>
      <c r="EJ243" s="110">
        <f t="shared" si="2463"/>
        <v>0</v>
      </c>
      <c r="EM243" s="358"/>
      <c r="EN243" s="358"/>
      <c r="EO243" s="359"/>
      <c r="EP243" s="339"/>
      <c r="EQ243" s="360"/>
      <c r="ER243" s="361"/>
      <c r="ES243" s="362"/>
      <c r="ET243" s="338"/>
      <c r="EU243" s="335">
        <f t="shared" si="2464"/>
        <v>0</v>
      </c>
      <c r="EV243" s="108">
        <f t="shared" si="2465"/>
        <v>0</v>
      </c>
      <c r="EW243" s="108">
        <f t="shared" si="2466"/>
        <v>0</v>
      </c>
      <c r="EX243" s="108">
        <f t="shared" si="2467"/>
        <v>0</v>
      </c>
      <c r="EY243" s="108">
        <f t="shared" si="2468"/>
        <v>0</v>
      </c>
      <c r="EZ243" s="108">
        <f t="shared" si="2468"/>
        <v>0</v>
      </c>
      <c r="FA243" s="108">
        <f t="shared" si="2469"/>
        <v>0</v>
      </c>
      <c r="FB243" s="109">
        <f t="shared" si="2470"/>
        <v>0</v>
      </c>
      <c r="FC243" s="110">
        <f t="shared" si="2471"/>
        <v>0</v>
      </c>
      <c r="FF243" s="358"/>
      <c r="FG243" s="358"/>
      <c r="FH243" s="359"/>
      <c r="FI243" s="339"/>
      <c r="FJ243" s="360"/>
      <c r="FK243" s="361"/>
      <c r="FL243" s="362"/>
      <c r="FM243" s="338"/>
      <c r="FN243" s="335">
        <f t="shared" si="2472"/>
        <v>0</v>
      </c>
      <c r="FO243" s="108">
        <f t="shared" si="2473"/>
        <v>0</v>
      </c>
      <c r="FP243" s="108">
        <f t="shared" si="2474"/>
        <v>0</v>
      </c>
      <c r="FQ243" s="108">
        <f t="shared" si="2475"/>
        <v>0</v>
      </c>
      <c r="FR243" s="108">
        <f t="shared" si="2476"/>
        <v>0</v>
      </c>
      <c r="FS243" s="108">
        <f t="shared" si="2476"/>
        <v>0</v>
      </c>
      <c r="FT243" s="108">
        <f t="shared" si="2477"/>
        <v>0</v>
      </c>
      <c r="FU243" s="109">
        <f t="shared" si="2478"/>
        <v>0</v>
      </c>
      <c r="FV243" s="110">
        <f t="shared" si="2479"/>
        <v>0</v>
      </c>
      <c r="FY243" s="358"/>
      <c r="FZ243" s="358"/>
      <c r="GA243" s="359"/>
      <c r="GB243" s="339"/>
      <c r="GC243" s="360"/>
      <c r="GD243" s="361"/>
      <c r="GE243" s="362"/>
      <c r="GF243" s="338"/>
      <c r="GG243" s="335">
        <f t="shared" si="2480"/>
        <v>0</v>
      </c>
      <c r="GH243" s="108">
        <f t="shared" si="2481"/>
        <v>0</v>
      </c>
      <c r="GI243" s="108">
        <f t="shared" si="2482"/>
        <v>0</v>
      </c>
      <c r="GJ243" s="108">
        <f t="shared" si="2483"/>
        <v>0</v>
      </c>
      <c r="GK243" s="108">
        <f t="shared" si="2484"/>
        <v>0</v>
      </c>
      <c r="GL243" s="108">
        <f t="shared" si="2484"/>
        <v>0</v>
      </c>
      <c r="GM243" s="108">
        <f t="shared" si="2485"/>
        <v>0</v>
      </c>
      <c r="GN243" s="109">
        <f t="shared" si="2486"/>
        <v>0</v>
      </c>
      <c r="GO243" s="110">
        <f t="shared" si="2487"/>
        <v>0</v>
      </c>
      <c r="GR243" s="358"/>
      <c r="GS243" s="358"/>
      <c r="GT243" s="359"/>
      <c r="GU243" s="339"/>
      <c r="GV243" s="360"/>
      <c r="GW243" s="361"/>
      <c r="GX243" s="362"/>
      <c r="GY243" s="338"/>
      <c r="GZ243" s="335">
        <f t="shared" si="2488"/>
        <v>0</v>
      </c>
      <c r="HA243" s="108">
        <f t="shared" si="2489"/>
        <v>0</v>
      </c>
      <c r="HB243" s="108">
        <f t="shared" si="2490"/>
        <v>0</v>
      </c>
      <c r="HC243" s="108">
        <f t="shared" si="2491"/>
        <v>0</v>
      </c>
      <c r="HD243" s="108">
        <f t="shared" si="2492"/>
        <v>0</v>
      </c>
      <c r="HE243" s="108">
        <f t="shared" si="2492"/>
        <v>0</v>
      </c>
      <c r="HF243" s="108">
        <f t="shared" si="2493"/>
        <v>0</v>
      </c>
      <c r="HG243" s="109">
        <f t="shared" si="2494"/>
        <v>0</v>
      </c>
      <c r="HH243" s="110">
        <f t="shared" si="2495"/>
        <v>0</v>
      </c>
      <c r="HK243" s="358"/>
      <c r="HL243" s="358"/>
      <c r="HM243" s="359"/>
      <c r="HN243" s="339"/>
      <c r="HO243" s="360"/>
      <c r="HP243" s="361"/>
      <c r="HQ243" s="362"/>
      <c r="HR243" s="338"/>
      <c r="HS243" s="335">
        <f t="shared" si="2496"/>
        <v>0</v>
      </c>
      <c r="HT243" s="108">
        <f t="shared" si="2497"/>
        <v>0</v>
      </c>
      <c r="HU243" s="108">
        <f t="shared" si="2498"/>
        <v>0</v>
      </c>
      <c r="HV243" s="108">
        <f t="shared" si="2499"/>
        <v>0</v>
      </c>
      <c r="HW243" s="108">
        <f t="shared" si="2500"/>
        <v>0</v>
      </c>
      <c r="HX243" s="108">
        <f t="shared" si="2500"/>
        <v>0</v>
      </c>
      <c r="HY243" s="108">
        <f t="shared" si="2501"/>
        <v>0</v>
      </c>
      <c r="HZ243" s="109">
        <f t="shared" si="2502"/>
        <v>0</v>
      </c>
      <c r="IA243" s="110">
        <f t="shared" si="2503"/>
        <v>0</v>
      </c>
      <c r="ID243" s="358"/>
      <c r="IE243" s="358"/>
      <c r="IF243" s="359"/>
      <c r="IG243" s="339"/>
      <c r="IH243" s="360"/>
      <c r="II243" s="361"/>
      <c r="IJ243" s="362"/>
      <c r="IK243" s="338"/>
      <c r="IL243" s="335">
        <f t="shared" si="2504"/>
        <v>0</v>
      </c>
      <c r="IM243" s="108">
        <f t="shared" si="2505"/>
        <v>0</v>
      </c>
      <c r="IN243" s="108">
        <f t="shared" si="2506"/>
        <v>0</v>
      </c>
      <c r="IO243" s="108">
        <f t="shared" si="2507"/>
        <v>0</v>
      </c>
      <c r="IP243" s="108">
        <f t="shared" si="2508"/>
        <v>0</v>
      </c>
      <c r="IQ243" s="108">
        <f t="shared" si="2508"/>
        <v>0</v>
      </c>
      <c r="IR243" s="108">
        <f t="shared" si="2509"/>
        <v>0</v>
      </c>
      <c r="IS243" s="109">
        <f t="shared" si="2510"/>
        <v>0</v>
      </c>
      <c r="IT243" s="110">
        <f t="shared" si="2511"/>
        <v>0</v>
      </c>
      <c r="IV243" s="358"/>
      <c r="IW243" s="358"/>
      <c r="IX243" s="359"/>
      <c r="IY243" s="339"/>
      <c r="IZ243" s="360"/>
      <c r="JA243" s="361"/>
      <c r="JB243" s="362"/>
      <c r="JC243" s="338"/>
      <c r="JD243" s="338"/>
      <c r="JE243" s="335">
        <f t="shared" si="2512"/>
        <v>0</v>
      </c>
      <c r="JF243" s="108">
        <f t="shared" si="2513"/>
        <v>0</v>
      </c>
      <c r="JG243" s="108">
        <f t="shared" si="2514"/>
        <v>0</v>
      </c>
      <c r="JH243" s="108">
        <f t="shared" si="2515"/>
        <v>0</v>
      </c>
      <c r="JI243" s="108">
        <f t="shared" si="2516"/>
        <v>0</v>
      </c>
      <c r="JJ243" s="108">
        <f t="shared" si="2516"/>
        <v>0</v>
      </c>
      <c r="JK243" s="108">
        <f t="shared" si="2517"/>
        <v>0</v>
      </c>
      <c r="JL243" s="109">
        <f t="shared" si="2518"/>
        <v>0</v>
      </c>
      <c r="JM243" s="110">
        <f t="shared" si="2519"/>
        <v>0</v>
      </c>
    </row>
    <row r="244" spans="2:273" ht="16.5" hidden="1" x14ac:dyDescent="0.25">
      <c r="B244" s="340"/>
      <c r="C244" s="340"/>
      <c r="D244" s="348"/>
      <c r="E244" s="349"/>
      <c r="F244" s="441"/>
      <c r="G244" s="351"/>
      <c r="H244" s="351"/>
      <c r="I244" s="351"/>
      <c r="J244" s="352"/>
      <c r="K244" s="342"/>
      <c r="N244" s="340"/>
      <c r="O244" s="340"/>
      <c r="P244" s="348"/>
      <c r="Q244" s="349"/>
      <c r="R244" s="441"/>
      <c r="S244" s="351"/>
      <c r="T244" s="351"/>
      <c r="U244" s="351"/>
      <c r="V244" s="352"/>
      <c r="W244" s="342"/>
      <c r="X244" s="691"/>
      <c r="Y244" s="691"/>
      <c r="Z244" s="691"/>
      <c r="AA244" s="691"/>
      <c r="AB244" s="691"/>
      <c r="AC244" s="691"/>
      <c r="AD244" s="691"/>
      <c r="AE244" s="691"/>
      <c r="AF244" s="691"/>
      <c r="AG244" s="691"/>
      <c r="AH244" s="691"/>
      <c r="AI244" s="692"/>
      <c r="AL244" s="340"/>
      <c r="AM244" s="340"/>
      <c r="AN244" s="348"/>
      <c r="AO244" s="349"/>
      <c r="AP244" s="441"/>
      <c r="AQ244" s="351"/>
      <c r="AR244" s="351"/>
      <c r="AS244" s="351"/>
      <c r="AT244" s="352"/>
      <c r="AU244" s="342"/>
      <c r="AV244" s="691"/>
      <c r="AW244" s="691"/>
      <c r="AX244" s="691"/>
      <c r="AY244" s="691"/>
      <c r="AZ244" s="691"/>
      <c r="BA244" s="691"/>
      <c r="BB244" s="691"/>
      <c r="BC244" s="691"/>
      <c r="BD244" s="691"/>
      <c r="BE244" s="691"/>
      <c r="BF244" s="691"/>
      <c r="BG244" s="692"/>
      <c r="BJ244" s="340"/>
      <c r="BK244" s="340"/>
      <c r="BL244" s="348"/>
      <c r="BM244" s="349"/>
      <c r="BN244" s="441"/>
      <c r="BO244" s="370"/>
      <c r="BP244" s="370"/>
      <c r="BQ244" s="370"/>
      <c r="BR244" s="371"/>
      <c r="BS244" s="342"/>
      <c r="BT244" s="691"/>
      <c r="BU244" s="691"/>
      <c r="BV244" s="691"/>
      <c r="BW244" s="691"/>
      <c r="BX244" s="691"/>
      <c r="BY244" s="691"/>
      <c r="BZ244" s="691"/>
      <c r="CA244" s="691"/>
      <c r="CB244" s="691"/>
      <c r="CC244" s="691"/>
      <c r="CD244" s="691"/>
      <c r="CE244" s="692"/>
      <c r="CH244" s="340"/>
      <c r="CI244" s="340"/>
      <c r="CJ244" s="348"/>
      <c r="CK244" s="349"/>
      <c r="CL244" s="350"/>
      <c r="CM244" s="351"/>
      <c r="CN244" s="352"/>
      <c r="CO244" s="342"/>
      <c r="CP244" s="691"/>
      <c r="CQ244" s="691"/>
      <c r="CR244" s="691"/>
      <c r="CS244" s="691"/>
      <c r="CT244" s="691"/>
      <c r="CU244" s="691"/>
      <c r="CV244" s="691"/>
      <c r="CW244" s="691"/>
      <c r="CX244" s="692"/>
      <c r="DA244" s="340"/>
      <c r="DB244" s="340"/>
      <c r="DC244" s="348"/>
      <c r="DD244" s="349"/>
      <c r="DE244" s="350"/>
      <c r="DF244" s="351"/>
      <c r="DG244" s="352"/>
      <c r="DH244" s="342"/>
      <c r="DI244" s="691"/>
      <c r="DJ244" s="691"/>
      <c r="DK244" s="691"/>
      <c r="DL244" s="691"/>
      <c r="DM244" s="691"/>
      <c r="DN244" s="691"/>
      <c r="DO244" s="691"/>
      <c r="DP244" s="691"/>
      <c r="DQ244" s="692"/>
      <c r="DT244" s="340"/>
      <c r="DU244" s="340"/>
      <c r="DV244" s="348"/>
      <c r="DW244" s="349"/>
      <c r="DX244" s="350"/>
      <c r="DY244" s="351"/>
      <c r="DZ244" s="352"/>
      <c r="EA244" s="342"/>
      <c r="EB244" s="691"/>
      <c r="EC244" s="691"/>
      <c r="ED244" s="691"/>
      <c r="EE244" s="691"/>
      <c r="EF244" s="691"/>
      <c r="EG244" s="691"/>
      <c r="EH244" s="691"/>
      <c r="EI244" s="691"/>
      <c r="EJ244" s="692"/>
      <c r="EM244" s="340"/>
      <c r="EN244" s="340"/>
      <c r="EO244" s="348"/>
      <c r="EP244" s="349"/>
      <c r="EQ244" s="350"/>
      <c r="ER244" s="351"/>
      <c r="ES244" s="352"/>
      <c r="ET244" s="342"/>
      <c r="EU244" s="691"/>
      <c r="EV244" s="691"/>
      <c r="EW244" s="691"/>
      <c r="EX244" s="691"/>
      <c r="EY244" s="691"/>
      <c r="EZ244" s="691"/>
      <c r="FA244" s="691"/>
      <c r="FB244" s="691"/>
      <c r="FC244" s="692"/>
      <c r="FF244" s="340"/>
      <c r="FG244" s="340"/>
      <c r="FH244" s="348"/>
      <c r="FI244" s="349"/>
      <c r="FJ244" s="350"/>
      <c r="FK244" s="351"/>
      <c r="FL244" s="352"/>
      <c r="FM244" s="342"/>
      <c r="FN244" s="691"/>
      <c r="FO244" s="691"/>
      <c r="FP244" s="691"/>
      <c r="FQ244" s="691"/>
      <c r="FR244" s="691"/>
      <c r="FS244" s="691"/>
      <c r="FT244" s="691"/>
      <c r="FU244" s="691"/>
      <c r="FV244" s="692"/>
      <c r="FY244" s="340"/>
      <c r="FZ244" s="340"/>
      <c r="GA244" s="348"/>
      <c r="GB244" s="349"/>
      <c r="GC244" s="350"/>
      <c r="GD244" s="351"/>
      <c r="GE244" s="352"/>
      <c r="GF244" s="342"/>
      <c r="GG244" s="691"/>
      <c r="GH244" s="691"/>
      <c r="GI244" s="691"/>
      <c r="GJ244" s="691"/>
      <c r="GK244" s="691"/>
      <c r="GL244" s="691"/>
      <c r="GM244" s="691"/>
      <c r="GN244" s="691"/>
      <c r="GO244" s="692"/>
      <c r="GR244" s="340"/>
      <c r="GS244" s="340"/>
      <c r="GT244" s="348"/>
      <c r="GU244" s="349"/>
      <c r="GV244" s="350"/>
      <c r="GW244" s="351"/>
      <c r="GX244" s="352"/>
      <c r="GY244" s="342"/>
      <c r="GZ244" s="691"/>
      <c r="HA244" s="691"/>
      <c r="HB244" s="691"/>
      <c r="HC244" s="691"/>
      <c r="HD244" s="691"/>
      <c r="HE244" s="691"/>
      <c r="HF244" s="691"/>
      <c r="HG244" s="691"/>
      <c r="HH244" s="692"/>
      <c r="HK244" s="340"/>
      <c r="HL244" s="340"/>
      <c r="HM244" s="348"/>
      <c r="HN244" s="349"/>
      <c r="HO244" s="350"/>
      <c r="HP244" s="351"/>
      <c r="HQ244" s="352"/>
      <c r="HR244" s="342"/>
      <c r="HS244" s="691"/>
      <c r="HT244" s="691"/>
      <c r="HU244" s="691"/>
      <c r="HV244" s="691"/>
      <c r="HW244" s="691"/>
      <c r="HX244" s="691"/>
      <c r="HY244" s="691"/>
      <c r="HZ244" s="691"/>
      <c r="IA244" s="692"/>
      <c r="ID244" s="340"/>
      <c r="IE244" s="340"/>
      <c r="IF244" s="348"/>
      <c r="IG244" s="349"/>
      <c r="IH244" s="350"/>
      <c r="II244" s="351"/>
      <c r="IJ244" s="352"/>
      <c r="IK244" s="342"/>
      <c r="IL244" s="691"/>
      <c r="IM244" s="691"/>
      <c r="IN244" s="691"/>
      <c r="IO244" s="691"/>
      <c r="IP244" s="691"/>
      <c r="IQ244" s="691"/>
      <c r="IR244" s="691"/>
      <c r="IS244" s="691"/>
      <c r="IT244" s="692"/>
      <c r="IV244" s="340"/>
      <c r="IW244" s="340"/>
      <c r="IX244" s="348"/>
      <c r="IY244" s="349"/>
      <c r="IZ244" s="350"/>
      <c r="JA244" s="351"/>
      <c r="JB244" s="352"/>
      <c r="JC244" s="342"/>
      <c r="JD244" s="342"/>
      <c r="JE244" s="691"/>
      <c r="JF244" s="691"/>
      <c r="JG244" s="691"/>
      <c r="JH244" s="691"/>
      <c r="JI244" s="691"/>
      <c r="JJ244" s="691"/>
      <c r="JK244" s="691"/>
      <c r="JL244" s="691"/>
      <c r="JM244" s="692"/>
    </row>
    <row r="245" spans="2:273" hidden="1" x14ac:dyDescent="0.25">
      <c r="B245" s="358"/>
      <c r="C245" s="358"/>
      <c r="D245" s="359"/>
      <c r="E245" s="339"/>
      <c r="F245" s="439"/>
      <c r="G245" s="361"/>
      <c r="H245" s="361"/>
      <c r="I245" s="361"/>
      <c r="J245" s="362"/>
      <c r="K245" s="338"/>
      <c r="N245" s="358"/>
      <c r="O245" s="358"/>
      <c r="P245" s="359"/>
      <c r="Q245" s="339"/>
      <c r="R245" s="439"/>
      <c r="S245" s="361"/>
      <c r="T245" s="361"/>
      <c r="U245" s="361"/>
      <c r="V245" s="362"/>
      <c r="W245" s="338"/>
      <c r="X245" s="691"/>
      <c r="Y245" s="691"/>
      <c r="Z245" s="691"/>
      <c r="AA245" s="691"/>
      <c r="AB245" s="691"/>
      <c r="AC245" s="691"/>
      <c r="AD245" s="691"/>
      <c r="AE245" s="691"/>
      <c r="AF245" s="691"/>
      <c r="AG245" s="691"/>
      <c r="AH245" s="691"/>
      <c r="AI245" s="692"/>
      <c r="AL245" s="358"/>
      <c r="AM245" s="358"/>
      <c r="AN245" s="359"/>
      <c r="AO245" s="339"/>
      <c r="AP245" s="439"/>
      <c r="AQ245" s="361"/>
      <c r="AR245" s="361"/>
      <c r="AS245" s="361"/>
      <c r="AT245" s="362"/>
      <c r="AU245" s="338"/>
      <c r="AV245" s="691"/>
      <c r="AW245" s="691"/>
      <c r="AX245" s="691"/>
      <c r="AY245" s="691"/>
      <c r="AZ245" s="691"/>
      <c r="BA245" s="691"/>
      <c r="BB245" s="691"/>
      <c r="BC245" s="691"/>
      <c r="BD245" s="691"/>
      <c r="BE245" s="691"/>
      <c r="BF245" s="691"/>
      <c r="BG245" s="692"/>
      <c r="BJ245" s="358"/>
      <c r="BK245" s="358"/>
      <c r="BL245" s="359"/>
      <c r="BM245" s="339"/>
      <c r="BN245" s="439"/>
      <c r="BO245" s="368"/>
      <c r="BP245" s="368"/>
      <c r="BQ245" s="368"/>
      <c r="BR245" s="369"/>
      <c r="BS245" s="338"/>
      <c r="BT245" s="691"/>
      <c r="BU245" s="691"/>
      <c r="BV245" s="691"/>
      <c r="BW245" s="691"/>
      <c r="BX245" s="691"/>
      <c r="BY245" s="691"/>
      <c r="BZ245" s="691"/>
      <c r="CA245" s="691"/>
      <c r="CB245" s="691"/>
      <c r="CC245" s="691"/>
      <c r="CD245" s="691"/>
      <c r="CE245" s="692"/>
      <c r="CH245" s="358"/>
      <c r="CI245" s="358"/>
      <c r="CJ245" s="359"/>
      <c r="CK245" s="339"/>
      <c r="CL245" s="360"/>
      <c r="CM245" s="361"/>
      <c r="CN245" s="362"/>
      <c r="CO245" s="338"/>
      <c r="CP245" s="691"/>
      <c r="CQ245" s="691"/>
      <c r="CR245" s="691"/>
      <c r="CS245" s="691"/>
      <c r="CT245" s="691"/>
      <c r="CU245" s="691"/>
      <c r="CV245" s="691"/>
      <c r="CW245" s="691"/>
      <c r="CX245" s="692"/>
      <c r="DA245" s="358"/>
      <c r="DB245" s="358"/>
      <c r="DC245" s="359"/>
      <c r="DD245" s="339"/>
      <c r="DE245" s="360"/>
      <c r="DF245" s="361"/>
      <c r="DG245" s="362"/>
      <c r="DH245" s="338"/>
      <c r="DI245" s="691"/>
      <c r="DJ245" s="691"/>
      <c r="DK245" s="691"/>
      <c r="DL245" s="691"/>
      <c r="DM245" s="691"/>
      <c r="DN245" s="691"/>
      <c r="DO245" s="691"/>
      <c r="DP245" s="691"/>
      <c r="DQ245" s="692"/>
      <c r="DT245" s="358"/>
      <c r="DU245" s="358"/>
      <c r="DV245" s="359"/>
      <c r="DW245" s="339"/>
      <c r="DX245" s="360"/>
      <c r="DY245" s="361"/>
      <c r="DZ245" s="362"/>
      <c r="EA245" s="338"/>
      <c r="EB245" s="691"/>
      <c r="EC245" s="691"/>
      <c r="ED245" s="691"/>
      <c r="EE245" s="691"/>
      <c r="EF245" s="691"/>
      <c r="EG245" s="691"/>
      <c r="EH245" s="691"/>
      <c r="EI245" s="691"/>
      <c r="EJ245" s="692"/>
      <c r="EM245" s="358"/>
      <c r="EN245" s="358"/>
      <c r="EO245" s="359"/>
      <c r="EP245" s="339"/>
      <c r="EQ245" s="360"/>
      <c r="ER245" s="361"/>
      <c r="ES245" s="362"/>
      <c r="ET245" s="338"/>
      <c r="EU245" s="691"/>
      <c r="EV245" s="691"/>
      <c r="EW245" s="691"/>
      <c r="EX245" s="691"/>
      <c r="EY245" s="691"/>
      <c r="EZ245" s="691"/>
      <c r="FA245" s="691"/>
      <c r="FB245" s="691"/>
      <c r="FC245" s="692"/>
      <c r="FF245" s="358"/>
      <c r="FG245" s="358"/>
      <c r="FH245" s="359"/>
      <c r="FI245" s="339"/>
      <c r="FJ245" s="360"/>
      <c r="FK245" s="361"/>
      <c r="FL245" s="362"/>
      <c r="FM245" s="338"/>
      <c r="FN245" s="691"/>
      <c r="FO245" s="691"/>
      <c r="FP245" s="691"/>
      <c r="FQ245" s="691"/>
      <c r="FR245" s="691"/>
      <c r="FS245" s="691"/>
      <c r="FT245" s="691"/>
      <c r="FU245" s="691"/>
      <c r="FV245" s="692"/>
      <c r="FY245" s="358"/>
      <c r="FZ245" s="358"/>
      <c r="GA245" s="359"/>
      <c r="GB245" s="339"/>
      <c r="GC245" s="360"/>
      <c r="GD245" s="361"/>
      <c r="GE245" s="362"/>
      <c r="GF245" s="338"/>
      <c r="GG245" s="691"/>
      <c r="GH245" s="691"/>
      <c r="GI245" s="691"/>
      <c r="GJ245" s="691"/>
      <c r="GK245" s="691"/>
      <c r="GL245" s="691"/>
      <c r="GM245" s="691"/>
      <c r="GN245" s="691"/>
      <c r="GO245" s="692"/>
      <c r="GR245" s="358"/>
      <c r="GS245" s="358"/>
      <c r="GT245" s="359"/>
      <c r="GU245" s="339"/>
      <c r="GV245" s="360"/>
      <c r="GW245" s="361"/>
      <c r="GX245" s="362"/>
      <c r="GY245" s="338"/>
      <c r="GZ245" s="691"/>
      <c r="HA245" s="691"/>
      <c r="HB245" s="691"/>
      <c r="HC245" s="691"/>
      <c r="HD245" s="691"/>
      <c r="HE245" s="691"/>
      <c r="HF245" s="691"/>
      <c r="HG245" s="691"/>
      <c r="HH245" s="692"/>
      <c r="HK245" s="358"/>
      <c r="HL245" s="358"/>
      <c r="HM245" s="359"/>
      <c r="HN245" s="339"/>
      <c r="HO245" s="360"/>
      <c r="HP245" s="361"/>
      <c r="HQ245" s="362"/>
      <c r="HR245" s="338"/>
      <c r="HS245" s="691"/>
      <c r="HT245" s="691"/>
      <c r="HU245" s="691"/>
      <c r="HV245" s="691"/>
      <c r="HW245" s="691"/>
      <c r="HX245" s="691"/>
      <c r="HY245" s="691"/>
      <c r="HZ245" s="691"/>
      <c r="IA245" s="692"/>
      <c r="ID245" s="358"/>
      <c r="IE245" s="358"/>
      <c r="IF245" s="359"/>
      <c r="IG245" s="339"/>
      <c r="IH245" s="360"/>
      <c r="II245" s="361"/>
      <c r="IJ245" s="362"/>
      <c r="IK245" s="338"/>
      <c r="IL245" s="691"/>
      <c r="IM245" s="691"/>
      <c r="IN245" s="691"/>
      <c r="IO245" s="691"/>
      <c r="IP245" s="691"/>
      <c r="IQ245" s="691"/>
      <c r="IR245" s="691"/>
      <c r="IS245" s="691"/>
      <c r="IT245" s="692"/>
      <c r="IV245" s="358"/>
      <c r="IW245" s="358"/>
      <c r="IX245" s="359"/>
      <c r="IY245" s="339"/>
      <c r="IZ245" s="360"/>
      <c r="JA245" s="361"/>
      <c r="JB245" s="362"/>
      <c r="JC245" s="338"/>
      <c r="JD245" s="338"/>
      <c r="JE245" s="691"/>
      <c r="JF245" s="691"/>
      <c r="JG245" s="691"/>
      <c r="JH245" s="691"/>
      <c r="JI245" s="691"/>
      <c r="JJ245" s="691"/>
      <c r="JK245" s="691"/>
      <c r="JL245" s="691"/>
      <c r="JM245" s="692"/>
    </row>
    <row r="246" spans="2:273" hidden="1" x14ac:dyDescent="0.25">
      <c r="B246" s="358"/>
      <c r="C246" s="358"/>
      <c r="D246" s="359"/>
      <c r="E246" s="339"/>
      <c r="F246" s="439"/>
      <c r="G246" s="361"/>
      <c r="H246" s="361"/>
      <c r="I246" s="361"/>
      <c r="J246" s="362"/>
      <c r="K246" s="338"/>
      <c r="N246" s="358"/>
      <c r="O246" s="358"/>
      <c r="P246" s="359"/>
      <c r="Q246" s="339"/>
      <c r="R246" s="439"/>
      <c r="S246" s="361"/>
      <c r="T246" s="361"/>
      <c r="U246" s="361"/>
      <c r="V246" s="362"/>
      <c r="W246" s="338"/>
      <c r="X246" s="335">
        <f t="shared" ref="X246:X251" si="2520">IFERROR(IF(EXACT(VLOOKUP(O246,OFERTA_0,1,FALSE),O246),1,0),0)</f>
        <v>0</v>
      </c>
      <c r="Y246" s="335"/>
      <c r="Z246" s="335"/>
      <c r="AA246" s="108">
        <f t="shared" ref="AA246:AA251" si="2521">IFERROR(IF(EXACT(VLOOKUP(O246,OFERTA_0,2,FALSE),P246),1,0),0)</f>
        <v>0</v>
      </c>
      <c r="AB246" s="108"/>
      <c r="AC246" s="108">
        <f t="shared" ref="AC246:AC251" si="2522">IFERROR(IF(EXACT(VLOOKUP(O246,OFERTA_0,3,FALSE),Q246),1,0),0)</f>
        <v>0</v>
      </c>
      <c r="AD246" s="108">
        <f t="shared" ref="AD246:AD251" si="2523">IFERROR(IF(EXACT(VLOOKUP(O246,OFERTA_0,4,FALSE),R246),1,0),0)</f>
        <v>0</v>
      </c>
      <c r="AE246" s="108">
        <f t="shared" ref="AE246:AE251" si="2524">IFERROR(IF(S246&lt;=0,0,1),0)</f>
        <v>0</v>
      </c>
      <c r="AF246" s="108">
        <f t="shared" ref="AF246:AF251" si="2525">IFERROR(IF(V246&lt;=0,0,1),0)</f>
        <v>0</v>
      </c>
      <c r="AG246" s="108">
        <f t="shared" ref="AG246:AG251" si="2526">PRODUCT(X246:AF246)</f>
        <v>0</v>
      </c>
      <c r="AH246" s="109">
        <f t="shared" ref="AH246:AH251" si="2527">ROUND(V246,0)</f>
        <v>0</v>
      </c>
      <c r="AI246" s="110">
        <f t="shared" ref="AI246:AI251" si="2528">V246-AH246</f>
        <v>0</v>
      </c>
      <c r="AL246" s="358"/>
      <c r="AM246" s="358"/>
      <c r="AN246" s="359"/>
      <c r="AO246" s="339"/>
      <c r="AP246" s="439"/>
      <c r="AQ246" s="361"/>
      <c r="AR246" s="361"/>
      <c r="AS246" s="361"/>
      <c r="AT246" s="362"/>
      <c r="AU246" s="338"/>
      <c r="AV246" s="335">
        <f t="shared" ref="AV246:AV251" si="2529">IFERROR(IF(EXACT(VLOOKUP(AM246,OFERTA_0,1,FALSE),AM246),1,0),0)</f>
        <v>0</v>
      </c>
      <c r="AW246" s="335"/>
      <c r="AX246" s="335"/>
      <c r="AY246" s="335"/>
      <c r="AZ246" s="108">
        <f t="shared" ref="AZ246:AZ251" si="2530">IFERROR(IF(EXACT(VLOOKUP(AM246,OFERTA_0,2,FALSE),AN246),1,0),0)</f>
        <v>0</v>
      </c>
      <c r="BA246" s="108">
        <f t="shared" ref="BA246:BA251" si="2531">IFERROR(IF(EXACT(VLOOKUP(AM246,OFERTA_0,3,FALSE),AO246),1,0),0)</f>
        <v>0</v>
      </c>
      <c r="BB246" s="108">
        <f t="shared" ref="BB246:BB251" si="2532">IFERROR(IF(EXACT(VLOOKUP(AM246,OFERTA_0,4,FALSE),AP246),1,0),0)</f>
        <v>0</v>
      </c>
      <c r="BC246" s="108">
        <f t="shared" ref="BC246:BC251" si="2533">IFERROR(IF(AQ246&lt;=0,0,1),0)</f>
        <v>0</v>
      </c>
      <c r="BD246" s="108">
        <f t="shared" ref="BD246:BD251" si="2534">IFERROR(IF(AT246&lt;=0,0,1),0)</f>
        <v>0</v>
      </c>
      <c r="BE246" s="108">
        <f t="shared" ref="BE246:BE251" si="2535">PRODUCT(AV246:BD246)</f>
        <v>0</v>
      </c>
      <c r="BF246" s="109">
        <f t="shared" ref="BF246:BF251" si="2536">ROUND(AT246,0)</f>
        <v>0</v>
      </c>
      <c r="BG246" s="110">
        <f t="shared" ref="BG246:BG251" si="2537">AT246-BF246</f>
        <v>0</v>
      </c>
      <c r="BJ246" s="358"/>
      <c r="BK246" s="358"/>
      <c r="BL246" s="359"/>
      <c r="BM246" s="339"/>
      <c r="BN246" s="439"/>
      <c r="BO246" s="368"/>
      <c r="BP246" s="368"/>
      <c r="BQ246" s="368"/>
      <c r="BR246" s="369"/>
      <c r="BS246" s="338"/>
      <c r="BT246" s="335">
        <f t="shared" ref="BT246:BT251" si="2538">IFERROR(IF(EXACT(VLOOKUP(BK246,OFERTA_0,1,FALSE),BK246),1,0),0)</f>
        <v>0</v>
      </c>
      <c r="BU246" s="335"/>
      <c r="BV246" s="335"/>
      <c r="BW246" s="335"/>
      <c r="BX246" s="108">
        <f t="shared" ref="BX246:BX251" si="2539">IFERROR(IF(EXACT(VLOOKUP(BK246,OFERTA_0,2,FALSE),BL246),1,0),0)</f>
        <v>0</v>
      </c>
      <c r="BY246" s="108">
        <f t="shared" ref="BY246:BY251" si="2540">IFERROR(IF(EXACT(VLOOKUP(BK246,OFERTA_0,3,FALSE),BM246),1,0),0)</f>
        <v>0</v>
      </c>
      <c r="BZ246" s="108">
        <f t="shared" ref="BZ246:BZ251" si="2541">IFERROR(IF(EXACT(VLOOKUP(BK246,OFERTA_0,4,FALSE),BN246),1,0),0)</f>
        <v>0</v>
      </c>
      <c r="CA246" s="108">
        <f t="shared" ref="CA246:CA251" si="2542">IFERROR(IF(BO246&lt;=0,0,1),0)</f>
        <v>0</v>
      </c>
      <c r="CB246" s="108">
        <f t="shared" ref="CB246:CB251" si="2543">IFERROR(IF(BR246&lt;=0,0,1),0)</f>
        <v>0</v>
      </c>
      <c r="CC246" s="108">
        <f t="shared" ref="CC246:CC251" si="2544">PRODUCT(BT246:CB246)</f>
        <v>0</v>
      </c>
      <c r="CD246" s="109">
        <f t="shared" ref="CD246:CD251" si="2545">ROUND(BR246,0)</f>
        <v>0</v>
      </c>
      <c r="CE246" s="110">
        <f t="shared" ref="CE246:CE251" si="2546">BR246-CD246</f>
        <v>0</v>
      </c>
      <c r="CH246" s="358"/>
      <c r="CI246" s="358"/>
      <c r="CJ246" s="359"/>
      <c r="CK246" s="339"/>
      <c r="CL246" s="360"/>
      <c r="CM246" s="361"/>
      <c r="CN246" s="362"/>
      <c r="CO246" s="338"/>
      <c r="CP246" s="335">
        <f t="shared" ref="CP246:CP251" si="2547">IFERROR(IF(EXACT(VLOOKUP(CI246,OFERTA_0,1,FALSE),CI246),1,0),0)</f>
        <v>0</v>
      </c>
      <c r="CQ246" s="108">
        <f t="shared" ref="CQ246:CQ251" si="2548">IFERROR(IF(EXACT(VLOOKUP(CI246,OFERTA_0,2,FALSE),CJ246),1,0),0)</f>
        <v>0</v>
      </c>
      <c r="CR246" s="108">
        <f t="shared" ref="CR246:CR251" si="2549">IFERROR(IF(EXACT(VLOOKUP(CI246,OFERTA_0,3,FALSE),CK246),1,0),0)</f>
        <v>0</v>
      </c>
      <c r="CS246" s="108">
        <f t="shared" ref="CS246:CS251" si="2550">IFERROR(IF(EXACT(VLOOKUP(CI246,OFERTA_0,4,FALSE),CL246),1,0),0)</f>
        <v>0</v>
      </c>
      <c r="CT246" s="108">
        <f t="shared" ref="CT246:CU251" si="2551">IFERROR(IF(CM246&lt;=0,0,1),0)</f>
        <v>0</v>
      </c>
      <c r="CU246" s="108">
        <f t="shared" si="2551"/>
        <v>0</v>
      </c>
      <c r="CV246" s="108">
        <f t="shared" ref="CV246:CV251" si="2552">PRODUCT(CP246:CU246)</f>
        <v>0</v>
      </c>
      <c r="CW246" s="109">
        <f t="shared" ref="CW246:CW251" si="2553">ROUND(CN246,0)</f>
        <v>0</v>
      </c>
      <c r="CX246" s="110">
        <f t="shared" ref="CX246:CX251" si="2554">CN246-CW246</f>
        <v>0</v>
      </c>
      <c r="DA246" s="358"/>
      <c r="DB246" s="358"/>
      <c r="DC246" s="359"/>
      <c r="DD246" s="339"/>
      <c r="DE246" s="360"/>
      <c r="DF246" s="361"/>
      <c r="DG246" s="362"/>
      <c r="DH246" s="338"/>
      <c r="DI246" s="335">
        <f t="shared" ref="DI246:DI251" si="2555">IFERROR(IF(EXACT(VLOOKUP(DB246,OFERTA_0,1,FALSE),DB246),1,0),0)</f>
        <v>0</v>
      </c>
      <c r="DJ246" s="108">
        <f t="shared" ref="DJ246:DJ251" si="2556">IFERROR(IF(EXACT(VLOOKUP(DB246,OFERTA_0,2,FALSE),DC246),1,0),0)</f>
        <v>0</v>
      </c>
      <c r="DK246" s="108">
        <f t="shared" ref="DK246:DK251" si="2557">IFERROR(IF(EXACT(VLOOKUP(DB246,OFERTA_0,3,FALSE),DD246),1,0),0)</f>
        <v>0</v>
      </c>
      <c r="DL246" s="108">
        <f t="shared" ref="DL246:DL251" si="2558">IFERROR(IF(EXACT(VLOOKUP(DB246,OFERTA_0,4,FALSE),DE246),1,0),0)</f>
        <v>0</v>
      </c>
      <c r="DM246" s="108">
        <f t="shared" ref="DM246:DN251" si="2559">IFERROR(IF(DF246&lt;=0,0,1),0)</f>
        <v>0</v>
      </c>
      <c r="DN246" s="108">
        <f t="shared" si="2559"/>
        <v>0</v>
      </c>
      <c r="DO246" s="108">
        <f t="shared" ref="DO246:DO251" si="2560">PRODUCT(DI246:DN246)</f>
        <v>0</v>
      </c>
      <c r="DP246" s="109">
        <f t="shared" ref="DP246:DP251" si="2561">ROUND(DG246,0)</f>
        <v>0</v>
      </c>
      <c r="DQ246" s="110">
        <f t="shared" ref="DQ246:DQ251" si="2562">DG246-DP246</f>
        <v>0</v>
      </c>
      <c r="DT246" s="358"/>
      <c r="DU246" s="358"/>
      <c r="DV246" s="359"/>
      <c r="DW246" s="339"/>
      <c r="DX246" s="360"/>
      <c r="DY246" s="361"/>
      <c r="DZ246" s="362"/>
      <c r="EA246" s="338"/>
      <c r="EB246" s="335">
        <f t="shared" ref="EB246:EB251" si="2563">IFERROR(IF(EXACT(VLOOKUP(DU246,OFERTA_0,1,FALSE),DU246),1,0),0)</f>
        <v>0</v>
      </c>
      <c r="EC246" s="108">
        <f t="shared" ref="EC246:EC251" si="2564">IFERROR(IF(EXACT(VLOOKUP(DU246,OFERTA_0,2,FALSE),DV246),1,0),0)</f>
        <v>0</v>
      </c>
      <c r="ED246" s="108">
        <f t="shared" ref="ED246:ED251" si="2565">IFERROR(IF(EXACT(VLOOKUP(DU246,OFERTA_0,3,FALSE),DW246),1,0),0)</f>
        <v>0</v>
      </c>
      <c r="EE246" s="108">
        <f t="shared" ref="EE246:EE251" si="2566">IFERROR(IF(EXACT(VLOOKUP(DU246,OFERTA_0,4,FALSE),DX246),1,0),0)</f>
        <v>0</v>
      </c>
      <c r="EF246" s="108">
        <f t="shared" ref="EF246:EG251" si="2567">IFERROR(IF(DY246&lt;=0,0,1),0)</f>
        <v>0</v>
      </c>
      <c r="EG246" s="108">
        <f t="shared" si="2567"/>
        <v>0</v>
      </c>
      <c r="EH246" s="108">
        <f t="shared" ref="EH246:EH251" si="2568">PRODUCT(EB246:EG246)</f>
        <v>0</v>
      </c>
      <c r="EI246" s="109">
        <f t="shared" ref="EI246:EI251" si="2569">ROUND(DZ246,0)</f>
        <v>0</v>
      </c>
      <c r="EJ246" s="110">
        <f t="shared" ref="EJ246:EJ251" si="2570">DZ246-EI246</f>
        <v>0</v>
      </c>
      <c r="EM246" s="358"/>
      <c r="EN246" s="358"/>
      <c r="EO246" s="359"/>
      <c r="EP246" s="339"/>
      <c r="EQ246" s="360"/>
      <c r="ER246" s="361"/>
      <c r="ES246" s="362"/>
      <c r="ET246" s="338"/>
      <c r="EU246" s="335">
        <f t="shared" ref="EU246:EU251" si="2571">IFERROR(IF(EXACT(VLOOKUP(EN246,OFERTA_0,1,FALSE),EN246),1,0),0)</f>
        <v>0</v>
      </c>
      <c r="EV246" s="108">
        <f t="shared" ref="EV246:EV251" si="2572">IFERROR(IF(EXACT(VLOOKUP(EN246,OFERTA_0,2,FALSE),EO246),1,0),0)</f>
        <v>0</v>
      </c>
      <c r="EW246" s="108">
        <f t="shared" ref="EW246:EW251" si="2573">IFERROR(IF(EXACT(VLOOKUP(EN246,OFERTA_0,3,FALSE),EP246),1,0),0)</f>
        <v>0</v>
      </c>
      <c r="EX246" s="108">
        <f t="shared" ref="EX246:EX251" si="2574">IFERROR(IF(EXACT(VLOOKUP(EN246,OFERTA_0,4,FALSE),EQ246),1,0),0)</f>
        <v>0</v>
      </c>
      <c r="EY246" s="108">
        <f t="shared" ref="EY246:EZ251" si="2575">IFERROR(IF(ER246&lt;=0,0,1),0)</f>
        <v>0</v>
      </c>
      <c r="EZ246" s="108">
        <f t="shared" si="2575"/>
        <v>0</v>
      </c>
      <c r="FA246" s="108">
        <f t="shared" ref="FA246:FA251" si="2576">PRODUCT(EU246:EZ246)</f>
        <v>0</v>
      </c>
      <c r="FB246" s="109">
        <f t="shared" ref="FB246:FB251" si="2577">ROUND(ES246,0)</f>
        <v>0</v>
      </c>
      <c r="FC246" s="110">
        <f t="shared" ref="FC246:FC251" si="2578">ES246-FB246</f>
        <v>0</v>
      </c>
      <c r="FF246" s="358"/>
      <c r="FG246" s="358"/>
      <c r="FH246" s="359"/>
      <c r="FI246" s="339"/>
      <c r="FJ246" s="360"/>
      <c r="FK246" s="361"/>
      <c r="FL246" s="362"/>
      <c r="FM246" s="338"/>
      <c r="FN246" s="335">
        <f t="shared" ref="FN246:FN251" si="2579">IFERROR(IF(EXACT(VLOOKUP(FG246,OFERTA_0,1,FALSE),FG246),1,0),0)</f>
        <v>0</v>
      </c>
      <c r="FO246" s="108">
        <f t="shared" ref="FO246:FO251" si="2580">IFERROR(IF(EXACT(VLOOKUP(FG246,OFERTA_0,2,FALSE),FH246),1,0),0)</f>
        <v>0</v>
      </c>
      <c r="FP246" s="108">
        <f t="shared" ref="FP246:FP251" si="2581">IFERROR(IF(EXACT(VLOOKUP(FG246,OFERTA_0,3,FALSE),FI246),1,0),0)</f>
        <v>0</v>
      </c>
      <c r="FQ246" s="108">
        <f t="shared" ref="FQ246:FQ251" si="2582">IFERROR(IF(EXACT(VLOOKUP(FG246,OFERTA_0,4,FALSE),FJ246),1,0),0)</f>
        <v>0</v>
      </c>
      <c r="FR246" s="108">
        <f t="shared" ref="FR246:FS251" si="2583">IFERROR(IF(FK246&lt;=0,0,1),0)</f>
        <v>0</v>
      </c>
      <c r="FS246" s="108">
        <f t="shared" si="2583"/>
        <v>0</v>
      </c>
      <c r="FT246" s="108">
        <f t="shared" ref="FT246:FT251" si="2584">PRODUCT(FN246:FS246)</f>
        <v>0</v>
      </c>
      <c r="FU246" s="109">
        <f t="shared" ref="FU246:FU251" si="2585">ROUND(FL246,0)</f>
        <v>0</v>
      </c>
      <c r="FV246" s="110">
        <f t="shared" ref="FV246:FV251" si="2586">FL246-FU246</f>
        <v>0</v>
      </c>
      <c r="FY246" s="358"/>
      <c r="FZ246" s="358"/>
      <c r="GA246" s="359"/>
      <c r="GB246" s="339"/>
      <c r="GC246" s="360"/>
      <c r="GD246" s="361"/>
      <c r="GE246" s="362"/>
      <c r="GF246" s="338"/>
      <c r="GG246" s="335">
        <f t="shared" ref="GG246:GG251" si="2587">IFERROR(IF(EXACT(VLOOKUP(FZ246,OFERTA_0,1,FALSE),FZ246),1,0),0)</f>
        <v>0</v>
      </c>
      <c r="GH246" s="108">
        <f t="shared" ref="GH246:GH251" si="2588">IFERROR(IF(EXACT(VLOOKUP(FZ246,OFERTA_0,2,FALSE),GA246),1,0),0)</f>
        <v>0</v>
      </c>
      <c r="GI246" s="108">
        <f t="shared" ref="GI246:GI251" si="2589">IFERROR(IF(EXACT(VLOOKUP(FZ246,OFERTA_0,3,FALSE),GB246),1,0),0)</f>
        <v>0</v>
      </c>
      <c r="GJ246" s="108">
        <f t="shared" ref="GJ246:GJ251" si="2590">IFERROR(IF(EXACT(VLOOKUP(FZ246,OFERTA_0,4,FALSE),GC246),1,0),0)</f>
        <v>0</v>
      </c>
      <c r="GK246" s="108">
        <f t="shared" ref="GK246:GL251" si="2591">IFERROR(IF(GD246&lt;=0,0,1),0)</f>
        <v>0</v>
      </c>
      <c r="GL246" s="108">
        <f t="shared" si="2591"/>
        <v>0</v>
      </c>
      <c r="GM246" s="108">
        <f t="shared" ref="GM246:GM251" si="2592">PRODUCT(GG246:GL246)</f>
        <v>0</v>
      </c>
      <c r="GN246" s="109">
        <f t="shared" ref="GN246:GN251" si="2593">ROUND(GE246,0)</f>
        <v>0</v>
      </c>
      <c r="GO246" s="110">
        <f t="shared" ref="GO246:GO251" si="2594">GE246-GN246</f>
        <v>0</v>
      </c>
      <c r="GR246" s="358"/>
      <c r="GS246" s="358"/>
      <c r="GT246" s="359"/>
      <c r="GU246" s="339"/>
      <c r="GV246" s="360"/>
      <c r="GW246" s="361"/>
      <c r="GX246" s="362"/>
      <c r="GY246" s="338"/>
      <c r="GZ246" s="335">
        <f t="shared" ref="GZ246:GZ251" si="2595">IFERROR(IF(EXACT(VLOOKUP(GS246,OFERTA_0,1,FALSE),GS246),1,0),0)</f>
        <v>0</v>
      </c>
      <c r="HA246" s="108">
        <f t="shared" ref="HA246:HA251" si="2596">IFERROR(IF(EXACT(VLOOKUP(GS246,OFERTA_0,2,FALSE),GT246),1,0),0)</f>
        <v>0</v>
      </c>
      <c r="HB246" s="108">
        <f t="shared" ref="HB246:HB251" si="2597">IFERROR(IF(EXACT(VLOOKUP(GS246,OFERTA_0,3,FALSE),GU246),1,0),0)</f>
        <v>0</v>
      </c>
      <c r="HC246" s="108">
        <f t="shared" ref="HC246:HC251" si="2598">IFERROR(IF(EXACT(VLOOKUP(GS246,OFERTA_0,4,FALSE),GV246),1,0),0)</f>
        <v>0</v>
      </c>
      <c r="HD246" s="108">
        <f t="shared" ref="HD246:HE251" si="2599">IFERROR(IF(GW246&lt;=0,0,1),0)</f>
        <v>0</v>
      </c>
      <c r="HE246" s="108">
        <f t="shared" si="2599"/>
        <v>0</v>
      </c>
      <c r="HF246" s="108">
        <f t="shared" ref="HF246:HF251" si="2600">PRODUCT(GZ246:HE246)</f>
        <v>0</v>
      </c>
      <c r="HG246" s="109">
        <f t="shared" ref="HG246:HG251" si="2601">ROUND(GX246,0)</f>
        <v>0</v>
      </c>
      <c r="HH246" s="110">
        <f t="shared" ref="HH246:HH251" si="2602">GX246-HG246</f>
        <v>0</v>
      </c>
      <c r="HK246" s="358"/>
      <c r="HL246" s="358"/>
      <c r="HM246" s="359"/>
      <c r="HN246" s="339"/>
      <c r="HO246" s="360"/>
      <c r="HP246" s="361"/>
      <c r="HQ246" s="362"/>
      <c r="HR246" s="338"/>
      <c r="HS246" s="335">
        <f t="shared" ref="HS246:HS251" si="2603">IFERROR(IF(EXACT(VLOOKUP(HL246,OFERTA_0,1,FALSE),HL246),1,0),0)</f>
        <v>0</v>
      </c>
      <c r="HT246" s="108">
        <f t="shared" ref="HT246:HT251" si="2604">IFERROR(IF(EXACT(VLOOKUP(HL246,OFERTA_0,2,FALSE),HM246),1,0),0)</f>
        <v>0</v>
      </c>
      <c r="HU246" s="108">
        <f t="shared" ref="HU246:HU251" si="2605">IFERROR(IF(EXACT(VLOOKUP(HL246,OFERTA_0,3,FALSE),HN246),1,0),0)</f>
        <v>0</v>
      </c>
      <c r="HV246" s="108">
        <f t="shared" ref="HV246:HV251" si="2606">IFERROR(IF(EXACT(VLOOKUP(HL246,OFERTA_0,4,FALSE),HO246),1,0),0)</f>
        <v>0</v>
      </c>
      <c r="HW246" s="108">
        <f t="shared" ref="HW246:HX251" si="2607">IFERROR(IF(HP246&lt;=0,0,1),0)</f>
        <v>0</v>
      </c>
      <c r="HX246" s="108">
        <f t="shared" si="2607"/>
        <v>0</v>
      </c>
      <c r="HY246" s="108">
        <f t="shared" ref="HY246:HY251" si="2608">PRODUCT(HS246:HX246)</f>
        <v>0</v>
      </c>
      <c r="HZ246" s="109">
        <f t="shared" ref="HZ246:HZ251" si="2609">ROUND(HQ246,0)</f>
        <v>0</v>
      </c>
      <c r="IA246" s="110">
        <f t="shared" ref="IA246:IA251" si="2610">HQ246-HZ246</f>
        <v>0</v>
      </c>
      <c r="ID246" s="358"/>
      <c r="IE246" s="358"/>
      <c r="IF246" s="359"/>
      <c r="IG246" s="339"/>
      <c r="IH246" s="360"/>
      <c r="II246" s="361"/>
      <c r="IJ246" s="362"/>
      <c r="IK246" s="338"/>
      <c r="IL246" s="335">
        <f t="shared" ref="IL246:IL251" si="2611">IFERROR(IF(EXACT(VLOOKUP(IE246,OFERTA_0,1,FALSE),IE246),1,0),0)</f>
        <v>0</v>
      </c>
      <c r="IM246" s="108">
        <f t="shared" ref="IM246:IM251" si="2612">IFERROR(IF(EXACT(VLOOKUP(IE246,OFERTA_0,2,FALSE),IF246),1,0),0)</f>
        <v>0</v>
      </c>
      <c r="IN246" s="108">
        <f t="shared" ref="IN246:IN251" si="2613">IFERROR(IF(EXACT(VLOOKUP(IE246,OFERTA_0,3,FALSE),IG246),1,0),0)</f>
        <v>0</v>
      </c>
      <c r="IO246" s="108">
        <f t="shared" ref="IO246:IO251" si="2614">IFERROR(IF(EXACT(VLOOKUP(IE246,OFERTA_0,4,FALSE),IH246),1,0),0)</f>
        <v>0</v>
      </c>
      <c r="IP246" s="108">
        <f t="shared" ref="IP246:IQ251" si="2615">IFERROR(IF(II246&lt;=0,0,1),0)</f>
        <v>0</v>
      </c>
      <c r="IQ246" s="108">
        <f t="shared" si="2615"/>
        <v>0</v>
      </c>
      <c r="IR246" s="108">
        <f t="shared" ref="IR246:IR251" si="2616">PRODUCT(IL246:IQ246)</f>
        <v>0</v>
      </c>
      <c r="IS246" s="109">
        <f t="shared" ref="IS246:IS251" si="2617">ROUND(IJ246,0)</f>
        <v>0</v>
      </c>
      <c r="IT246" s="110">
        <f t="shared" ref="IT246:IT251" si="2618">IJ246-IS246</f>
        <v>0</v>
      </c>
      <c r="IV246" s="358"/>
      <c r="IW246" s="358"/>
      <c r="IX246" s="359"/>
      <c r="IY246" s="339"/>
      <c r="IZ246" s="360"/>
      <c r="JA246" s="361"/>
      <c r="JB246" s="362"/>
      <c r="JC246" s="338"/>
      <c r="JD246" s="338"/>
      <c r="JE246" s="335">
        <f t="shared" ref="JE246:JE251" si="2619">IFERROR(IF(EXACT(VLOOKUP(IX246,OFERTA_0,1,FALSE),IX246),1,0),0)</f>
        <v>0</v>
      </c>
      <c r="JF246" s="108">
        <f t="shared" ref="JF246:JF251" si="2620">IFERROR(IF(EXACT(VLOOKUP(IX246,OFERTA_0,2,FALSE),IY246),1,0),0)</f>
        <v>0</v>
      </c>
      <c r="JG246" s="108">
        <f t="shared" ref="JG246:JG251" si="2621">IFERROR(IF(EXACT(VLOOKUP(IX246,OFERTA_0,3,FALSE),IZ246),1,0),0)</f>
        <v>0</v>
      </c>
      <c r="JH246" s="108">
        <f t="shared" ref="JH246:JH251" si="2622">IFERROR(IF(EXACT(VLOOKUP(IX246,OFERTA_0,4,FALSE),JA246),1,0),0)</f>
        <v>0</v>
      </c>
      <c r="JI246" s="108">
        <f t="shared" ref="JI246:JJ251" si="2623">IFERROR(IF(JB246&lt;=0,0,1),0)</f>
        <v>0</v>
      </c>
      <c r="JJ246" s="108">
        <f t="shared" si="2623"/>
        <v>0</v>
      </c>
      <c r="JK246" s="108">
        <f t="shared" ref="JK246:JK251" si="2624">PRODUCT(JE246:JJ246)</f>
        <v>0</v>
      </c>
      <c r="JL246" s="109">
        <f t="shared" ref="JL246:JL251" si="2625">ROUND(JC246,0)</f>
        <v>0</v>
      </c>
      <c r="JM246" s="110">
        <f t="shared" ref="JM246:JM251" si="2626">JC246-JL246</f>
        <v>0</v>
      </c>
    </row>
    <row r="247" spans="2:273" hidden="1" x14ac:dyDescent="0.25">
      <c r="B247" s="358"/>
      <c r="C247" s="358"/>
      <c r="D247" s="359"/>
      <c r="E247" s="339"/>
      <c r="F247" s="439"/>
      <c r="G247" s="361"/>
      <c r="H247" s="361"/>
      <c r="I247" s="361"/>
      <c r="J247" s="362"/>
      <c r="K247" s="338"/>
      <c r="N247" s="358"/>
      <c r="O247" s="358"/>
      <c r="P247" s="359"/>
      <c r="Q247" s="339"/>
      <c r="R247" s="439"/>
      <c r="S247" s="361"/>
      <c r="T247" s="361"/>
      <c r="U247" s="361"/>
      <c r="V247" s="362"/>
      <c r="W247" s="338"/>
      <c r="X247" s="335">
        <f t="shared" si="2520"/>
        <v>0</v>
      </c>
      <c r="Y247" s="335"/>
      <c r="Z247" s="335"/>
      <c r="AA247" s="108">
        <f t="shared" si="2521"/>
        <v>0</v>
      </c>
      <c r="AB247" s="108"/>
      <c r="AC247" s="108">
        <f t="shared" si="2522"/>
        <v>0</v>
      </c>
      <c r="AD247" s="108">
        <f t="shared" si="2523"/>
        <v>0</v>
      </c>
      <c r="AE247" s="108">
        <f t="shared" si="2524"/>
        <v>0</v>
      </c>
      <c r="AF247" s="108">
        <f t="shared" si="2525"/>
        <v>0</v>
      </c>
      <c r="AG247" s="108">
        <f t="shared" si="2526"/>
        <v>0</v>
      </c>
      <c r="AH247" s="109">
        <f t="shared" si="2527"/>
        <v>0</v>
      </c>
      <c r="AI247" s="110">
        <f t="shared" si="2528"/>
        <v>0</v>
      </c>
      <c r="AL247" s="358"/>
      <c r="AM247" s="358"/>
      <c r="AN247" s="359"/>
      <c r="AO247" s="339"/>
      <c r="AP247" s="439"/>
      <c r="AQ247" s="361"/>
      <c r="AR247" s="361"/>
      <c r="AS247" s="361"/>
      <c r="AT247" s="362"/>
      <c r="AU247" s="338"/>
      <c r="AV247" s="335">
        <f t="shared" si="2529"/>
        <v>0</v>
      </c>
      <c r="AW247" s="335"/>
      <c r="AX247" s="335"/>
      <c r="AY247" s="335"/>
      <c r="AZ247" s="108">
        <f t="shared" si="2530"/>
        <v>0</v>
      </c>
      <c r="BA247" s="108">
        <f t="shared" si="2531"/>
        <v>0</v>
      </c>
      <c r="BB247" s="108">
        <f t="shared" si="2532"/>
        <v>0</v>
      </c>
      <c r="BC247" s="108">
        <f t="shared" si="2533"/>
        <v>0</v>
      </c>
      <c r="BD247" s="108">
        <f t="shared" si="2534"/>
        <v>0</v>
      </c>
      <c r="BE247" s="108">
        <f t="shared" si="2535"/>
        <v>0</v>
      </c>
      <c r="BF247" s="109">
        <f t="shared" si="2536"/>
        <v>0</v>
      </c>
      <c r="BG247" s="110">
        <f t="shared" si="2537"/>
        <v>0</v>
      </c>
      <c r="BJ247" s="358"/>
      <c r="BK247" s="358"/>
      <c r="BL247" s="359"/>
      <c r="BM247" s="339"/>
      <c r="BN247" s="439"/>
      <c r="BO247" s="368"/>
      <c r="BP247" s="368"/>
      <c r="BQ247" s="368"/>
      <c r="BR247" s="369"/>
      <c r="BS247" s="338"/>
      <c r="BT247" s="335">
        <f t="shared" si="2538"/>
        <v>0</v>
      </c>
      <c r="BU247" s="335"/>
      <c r="BV247" s="335"/>
      <c r="BW247" s="335"/>
      <c r="BX247" s="108">
        <f t="shared" si="2539"/>
        <v>0</v>
      </c>
      <c r="BY247" s="108">
        <f t="shared" si="2540"/>
        <v>0</v>
      </c>
      <c r="BZ247" s="108">
        <f t="shared" si="2541"/>
        <v>0</v>
      </c>
      <c r="CA247" s="108">
        <f t="shared" si="2542"/>
        <v>0</v>
      </c>
      <c r="CB247" s="108">
        <f t="shared" si="2543"/>
        <v>0</v>
      </c>
      <c r="CC247" s="108">
        <f t="shared" si="2544"/>
        <v>0</v>
      </c>
      <c r="CD247" s="109">
        <f t="shared" si="2545"/>
        <v>0</v>
      </c>
      <c r="CE247" s="110">
        <f t="shared" si="2546"/>
        <v>0</v>
      </c>
      <c r="CH247" s="358"/>
      <c r="CI247" s="358"/>
      <c r="CJ247" s="359"/>
      <c r="CK247" s="339"/>
      <c r="CL247" s="360"/>
      <c r="CM247" s="361"/>
      <c r="CN247" s="362"/>
      <c r="CO247" s="338"/>
      <c r="CP247" s="335">
        <f t="shared" si="2547"/>
        <v>0</v>
      </c>
      <c r="CQ247" s="108">
        <f t="shared" si="2548"/>
        <v>0</v>
      </c>
      <c r="CR247" s="108">
        <f t="shared" si="2549"/>
        <v>0</v>
      </c>
      <c r="CS247" s="108">
        <f t="shared" si="2550"/>
        <v>0</v>
      </c>
      <c r="CT247" s="108">
        <f t="shared" si="2551"/>
        <v>0</v>
      </c>
      <c r="CU247" s="108">
        <f t="shared" si="2551"/>
        <v>0</v>
      </c>
      <c r="CV247" s="108">
        <f t="shared" si="2552"/>
        <v>0</v>
      </c>
      <c r="CW247" s="109">
        <f t="shared" si="2553"/>
        <v>0</v>
      </c>
      <c r="CX247" s="110">
        <f t="shared" si="2554"/>
        <v>0</v>
      </c>
      <c r="DA247" s="358"/>
      <c r="DB247" s="358"/>
      <c r="DC247" s="359"/>
      <c r="DD247" s="339"/>
      <c r="DE247" s="360"/>
      <c r="DF247" s="361"/>
      <c r="DG247" s="362"/>
      <c r="DH247" s="338"/>
      <c r="DI247" s="335">
        <f t="shared" si="2555"/>
        <v>0</v>
      </c>
      <c r="DJ247" s="108">
        <f t="shared" si="2556"/>
        <v>0</v>
      </c>
      <c r="DK247" s="108">
        <f t="shared" si="2557"/>
        <v>0</v>
      </c>
      <c r="DL247" s="108">
        <f t="shared" si="2558"/>
        <v>0</v>
      </c>
      <c r="DM247" s="108">
        <f t="shared" si="2559"/>
        <v>0</v>
      </c>
      <c r="DN247" s="108">
        <f t="shared" si="2559"/>
        <v>0</v>
      </c>
      <c r="DO247" s="108">
        <f t="shared" si="2560"/>
        <v>0</v>
      </c>
      <c r="DP247" s="109">
        <f t="shared" si="2561"/>
        <v>0</v>
      </c>
      <c r="DQ247" s="110">
        <f t="shared" si="2562"/>
        <v>0</v>
      </c>
      <c r="DT247" s="358"/>
      <c r="DU247" s="358"/>
      <c r="DV247" s="359"/>
      <c r="DW247" s="339"/>
      <c r="DX247" s="360"/>
      <c r="DY247" s="361"/>
      <c r="DZ247" s="362"/>
      <c r="EA247" s="338"/>
      <c r="EB247" s="335">
        <f t="shared" si="2563"/>
        <v>0</v>
      </c>
      <c r="EC247" s="108">
        <f t="shared" si="2564"/>
        <v>0</v>
      </c>
      <c r="ED247" s="108">
        <f t="shared" si="2565"/>
        <v>0</v>
      </c>
      <c r="EE247" s="108">
        <f t="shared" si="2566"/>
        <v>0</v>
      </c>
      <c r="EF247" s="108">
        <f t="shared" si="2567"/>
        <v>0</v>
      </c>
      <c r="EG247" s="108">
        <f t="shared" si="2567"/>
        <v>0</v>
      </c>
      <c r="EH247" s="108">
        <f t="shared" si="2568"/>
        <v>0</v>
      </c>
      <c r="EI247" s="109">
        <f t="shared" si="2569"/>
        <v>0</v>
      </c>
      <c r="EJ247" s="110">
        <f t="shared" si="2570"/>
        <v>0</v>
      </c>
      <c r="EM247" s="358"/>
      <c r="EN247" s="358"/>
      <c r="EO247" s="359"/>
      <c r="EP247" s="339"/>
      <c r="EQ247" s="360"/>
      <c r="ER247" s="361"/>
      <c r="ES247" s="362"/>
      <c r="ET247" s="338"/>
      <c r="EU247" s="335">
        <f t="shared" si="2571"/>
        <v>0</v>
      </c>
      <c r="EV247" s="108">
        <f t="shared" si="2572"/>
        <v>0</v>
      </c>
      <c r="EW247" s="108">
        <f t="shared" si="2573"/>
        <v>0</v>
      </c>
      <c r="EX247" s="108">
        <f t="shared" si="2574"/>
        <v>0</v>
      </c>
      <c r="EY247" s="108">
        <f t="shared" si="2575"/>
        <v>0</v>
      </c>
      <c r="EZ247" s="108">
        <f t="shared" si="2575"/>
        <v>0</v>
      </c>
      <c r="FA247" s="108">
        <f t="shared" si="2576"/>
        <v>0</v>
      </c>
      <c r="FB247" s="109">
        <f t="shared" si="2577"/>
        <v>0</v>
      </c>
      <c r="FC247" s="110">
        <f t="shared" si="2578"/>
        <v>0</v>
      </c>
      <c r="FF247" s="358"/>
      <c r="FG247" s="358"/>
      <c r="FH247" s="359"/>
      <c r="FI247" s="339"/>
      <c r="FJ247" s="360"/>
      <c r="FK247" s="361"/>
      <c r="FL247" s="362"/>
      <c r="FM247" s="338"/>
      <c r="FN247" s="335">
        <f t="shared" si="2579"/>
        <v>0</v>
      </c>
      <c r="FO247" s="108">
        <f t="shared" si="2580"/>
        <v>0</v>
      </c>
      <c r="FP247" s="108">
        <f t="shared" si="2581"/>
        <v>0</v>
      </c>
      <c r="FQ247" s="108">
        <f t="shared" si="2582"/>
        <v>0</v>
      </c>
      <c r="FR247" s="108">
        <f t="shared" si="2583"/>
        <v>0</v>
      </c>
      <c r="FS247" s="108">
        <f t="shared" si="2583"/>
        <v>0</v>
      </c>
      <c r="FT247" s="108">
        <f t="shared" si="2584"/>
        <v>0</v>
      </c>
      <c r="FU247" s="109">
        <f t="shared" si="2585"/>
        <v>0</v>
      </c>
      <c r="FV247" s="110">
        <f t="shared" si="2586"/>
        <v>0</v>
      </c>
      <c r="FY247" s="358"/>
      <c r="FZ247" s="358"/>
      <c r="GA247" s="359"/>
      <c r="GB247" s="339"/>
      <c r="GC247" s="360"/>
      <c r="GD247" s="361"/>
      <c r="GE247" s="362"/>
      <c r="GF247" s="338"/>
      <c r="GG247" s="335">
        <f t="shared" si="2587"/>
        <v>0</v>
      </c>
      <c r="GH247" s="108">
        <f t="shared" si="2588"/>
        <v>0</v>
      </c>
      <c r="GI247" s="108">
        <f t="shared" si="2589"/>
        <v>0</v>
      </c>
      <c r="GJ247" s="108">
        <f t="shared" si="2590"/>
        <v>0</v>
      </c>
      <c r="GK247" s="108">
        <f t="shared" si="2591"/>
        <v>0</v>
      </c>
      <c r="GL247" s="108">
        <f t="shared" si="2591"/>
        <v>0</v>
      </c>
      <c r="GM247" s="108">
        <f t="shared" si="2592"/>
        <v>0</v>
      </c>
      <c r="GN247" s="109">
        <f t="shared" si="2593"/>
        <v>0</v>
      </c>
      <c r="GO247" s="110">
        <f t="shared" si="2594"/>
        <v>0</v>
      </c>
      <c r="GR247" s="358"/>
      <c r="GS247" s="358"/>
      <c r="GT247" s="359"/>
      <c r="GU247" s="339"/>
      <c r="GV247" s="360"/>
      <c r="GW247" s="361"/>
      <c r="GX247" s="362"/>
      <c r="GY247" s="338"/>
      <c r="GZ247" s="335">
        <f t="shared" si="2595"/>
        <v>0</v>
      </c>
      <c r="HA247" s="108">
        <f t="shared" si="2596"/>
        <v>0</v>
      </c>
      <c r="HB247" s="108">
        <f t="shared" si="2597"/>
        <v>0</v>
      </c>
      <c r="HC247" s="108">
        <f t="shared" si="2598"/>
        <v>0</v>
      </c>
      <c r="HD247" s="108">
        <f t="shared" si="2599"/>
        <v>0</v>
      </c>
      <c r="HE247" s="108">
        <f t="shared" si="2599"/>
        <v>0</v>
      </c>
      <c r="HF247" s="108">
        <f t="shared" si="2600"/>
        <v>0</v>
      </c>
      <c r="HG247" s="109">
        <f t="shared" si="2601"/>
        <v>0</v>
      </c>
      <c r="HH247" s="110">
        <f t="shared" si="2602"/>
        <v>0</v>
      </c>
      <c r="HK247" s="358"/>
      <c r="HL247" s="358"/>
      <c r="HM247" s="359"/>
      <c r="HN247" s="339"/>
      <c r="HO247" s="360"/>
      <c r="HP247" s="361"/>
      <c r="HQ247" s="362"/>
      <c r="HR247" s="338"/>
      <c r="HS247" s="335">
        <f t="shared" si="2603"/>
        <v>0</v>
      </c>
      <c r="HT247" s="108">
        <f t="shared" si="2604"/>
        <v>0</v>
      </c>
      <c r="HU247" s="108">
        <f t="shared" si="2605"/>
        <v>0</v>
      </c>
      <c r="HV247" s="108">
        <f t="shared" si="2606"/>
        <v>0</v>
      </c>
      <c r="HW247" s="108">
        <f t="shared" si="2607"/>
        <v>0</v>
      </c>
      <c r="HX247" s="108">
        <f t="shared" si="2607"/>
        <v>0</v>
      </c>
      <c r="HY247" s="108">
        <f t="shared" si="2608"/>
        <v>0</v>
      </c>
      <c r="HZ247" s="109">
        <f t="shared" si="2609"/>
        <v>0</v>
      </c>
      <c r="IA247" s="110">
        <f t="shared" si="2610"/>
        <v>0</v>
      </c>
      <c r="ID247" s="358"/>
      <c r="IE247" s="358"/>
      <c r="IF247" s="359"/>
      <c r="IG247" s="339"/>
      <c r="IH247" s="360"/>
      <c r="II247" s="361"/>
      <c r="IJ247" s="362"/>
      <c r="IK247" s="338"/>
      <c r="IL247" s="335">
        <f t="shared" si="2611"/>
        <v>0</v>
      </c>
      <c r="IM247" s="108">
        <f t="shared" si="2612"/>
        <v>0</v>
      </c>
      <c r="IN247" s="108">
        <f t="shared" si="2613"/>
        <v>0</v>
      </c>
      <c r="IO247" s="108">
        <f t="shared" si="2614"/>
        <v>0</v>
      </c>
      <c r="IP247" s="108">
        <f t="shared" si="2615"/>
        <v>0</v>
      </c>
      <c r="IQ247" s="108">
        <f t="shared" si="2615"/>
        <v>0</v>
      </c>
      <c r="IR247" s="108">
        <f t="shared" si="2616"/>
        <v>0</v>
      </c>
      <c r="IS247" s="109">
        <f t="shared" si="2617"/>
        <v>0</v>
      </c>
      <c r="IT247" s="110">
        <f t="shared" si="2618"/>
        <v>0</v>
      </c>
      <c r="IV247" s="358"/>
      <c r="IW247" s="358"/>
      <c r="IX247" s="359"/>
      <c r="IY247" s="339"/>
      <c r="IZ247" s="360"/>
      <c r="JA247" s="361"/>
      <c r="JB247" s="362"/>
      <c r="JC247" s="338"/>
      <c r="JD247" s="338"/>
      <c r="JE247" s="335">
        <f t="shared" si="2619"/>
        <v>0</v>
      </c>
      <c r="JF247" s="108">
        <f t="shared" si="2620"/>
        <v>0</v>
      </c>
      <c r="JG247" s="108">
        <f t="shared" si="2621"/>
        <v>0</v>
      </c>
      <c r="JH247" s="108">
        <f t="shared" si="2622"/>
        <v>0</v>
      </c>
      <c r="JI247" s="108">
        <f t="shared" si="2623"/>
        <v>0</v>
      </c>
      <c r="JJ247" s="108">
        <f t="shared" si="2623"/>
        <v>0</v>
      </c>
      <c r="JK247" s="108">
        <f t="shared" si="2624"/>
        <v>0</v>
      </c>
      <c r="JL247" s="109">
        <f t="shared" si="2625"/>
        <v>0</v>
      </c>
      <c r="JM247" s="110">
        <f t="shared" si="2626"/>
        <v>0</v>
      </c>
    </row>
    <row r="248" spans="2:273" hidden="1" x14ac:dyDescent="0.25">
      <c r="B248" s="358"/>
      <c r="C248" s="358"/>
      <c r="D248" s="359"/>
      <c r="E248" s="339"/>
      <c r="F248" s="439"/>
      <c r="G248" s="361"/>
      <c r="H248" s="361"/>
      <c r="I248" s="361"/>
      <c r="J248" s="362"/>
      <c r="K248" s="338"/>
      <c r="N248" s="358"/>
      <c r="O248" s="358"/>
      <c r="P248" s="359"/>
      <c r="Q248" s="339"/>
      <c r="R248" s="439"/>
      <c r="S248" s="361"/>
      <c r="T248" s="361"/>
      <c r="U248" s="361"/>
      <c r="V248" s="362"/>
      <c r="W248" s="338"/>
      <c r="X248" s="335">
        <f t="shared" si="2520"/>
        <v>0</v>
      </c>
      <c r="Y248" s="335"/>
      <c r="Z248" s="335"/>
      <c r="AA248" s="108">
        <f t="shared" si="2521"/>
        <v>0</v>
      </c>
      <c r="AB248" s="108"/>
      <c r="AC248" s="108">
        <f t="shared" si="2522"/>
        <v>0</v>
      </c>
      <c r="AD248" s="108">
        <f t="shared" si="2523"/>
        <v>0</v>
      </c>
      <c r="AE248" s="108">
        <f t="shared" si="2524"/>
        <v>0</v>
      </c>
      <c r="AF248" s="108">
        <f t="shared" si="2525"/>
        <v>0</v>
      </c>
      <c r="AG248" s="108">
        <f t="shared" si="2526"/>
        <v>0</v>
      </c>
      <c r="AH248" s="109">
        <f t="shared" si="2527"/>
        <v>0</v>
      </c>
      <c r="AI248" s="110">
        <f t="shared" si="2528"/>
        <v>0</v>
      </c>
      <c r="AL248" s="358"/>
      <c r="AM248" s="358"/>
      <c r="AN248" s="359"/>
      <c r="AO248" s="339"/>
      <c r="AP248" s="439"/>
      <c r="AQ248" s="361"/>
      <c r="AR248" s="361"/>
      <c r="AS248" s="361"/>
      <c r="AT248" s="362"/>
      <c r="AU248" s="338"/>
      <c r="AV248" s="335">
        <f t="shared" si="2529"/>
        <v>0</v>
      </c>
      <c r="AW248" s="335"/>
      <c r="AX248" s="335"/>
      <c r="AY248" s="335"/>
      <c r="AZ248" s="108">
        <f t="shared" si="2530"/>
        <v>0</v>
      </c>
      <c r="BA248" s="108">
        <f t="shared" si="2531"/>
        <v>0</v>
      </c>
      <c r="BB248" s="108">
        <f t="shared" si="2532"/>
        <v>0</v>
      </c>
      <c r="BC248" s="108">
        <f t="shared" si="2533"/>
        <v>0</v>
      </c>
      <c r="BD248" s="108">
        <f t="shared" si="2534"/>
        <v>0</v>
      </c>
      <c r="BE248" s="108">
        <f t="shared" si="2535"/>
        <v>0</v>
      </c>
      <c r="BF248" s="109">
        <f t="shared" si="2536"/>
        <v>0</v>
      </c>
      <c r="BG248" s="110">
        <f t="shared" si="2537"/>
        <v>0</v>
      </c>
      <c r="BJ248" s="358"/>
      <c r="BK248" s="358"/>
      <c r="BL248" s="359"/>
      <c r="BM248" s="339"/>
      <c r="BN248" s="439"/>
      <c r="BO248" s="368"/>
      <c r="BP248" s="368"/>
      <c r="BQ248" s="368"/>
      <c r="BR248" s="369"/>
      <c r="BS248" s="338"/>
      <c r="BT248" s="335">
        <f t="shared" si="2538"/>
        <v>0</v>
      </c>
      <c r="BU248" s="335"/>
      <c r="BV248" s="335"/>
      <c r="BW248" s="335"/>
      <c r="BX248" s="108">
        <f t="shared" si="2539"/>
        <v>0</v>
      </c>
      <c r="BY248" s="108">
        <f t="shared" si="2540"/>
        <v>0</v>
      </c>
      <c r="BZ248" s="108">
        <f t="shared" si="2541"/>
        <v>0</v>
      </c>
      <c r="CA248" s="108">
        <f t="shared" si="2542"/>
        <v>0</v>
      </c>
      <c r="CB248" s="108">
        <f t="shared" si="2543"/>
        <v>0</v>
      </c>
      <c r="CC248" s="108">
        <f t="shared" si="2544"/>
        <v>0</v>
      </c>
      <c r="CD248" s="109">
        <f t="shared" si="2545"/>
        <v>0</v>
      </c>
      <c r="CE248" s="110">
        <f t="shared" si="2546"/>
        <v>0</v>
      </c>
      <c r="CH248" s="358"/>
      <c r="CI248" s="358"/>
      <c r="CJ248" s="359"/>
      <c r="CK248" s="339"/>
      <c r="CL248" s="360"/>
      <c r="CM248" s="361"/>
      <c r="CN248" s="362"/>
      <c r="CO248" s="338"/>
      <c r="CP248" s="335">
        <f t="shared" si="2547"/>
        <v>0</v>
      </c>
      <c r="CQ248" s="108">
        <f t="shared" si="2548"/>
        <v>0</v>
      </c>
      <c r="CR248" s="108">
        <f t="shared" si="2549"/>
        <v>0</v>
      </c>
      <c r="CS248" s="108">
        <f t="shared" si="2550"/>
        <v>0</v>
      </c>
      <c r="CT248" s="108">
        <f t="shared" si="2551"/>
        <v>0</v>
      </c>
      <c r="CU248" s="108">
        <f t="shared" si="2551"/>
        <v>0</v>
      </c>
      <c r="CV248" s="108">
        <f t="shared" si="2552"/>
        <v>0</v>
      </c>
      <c r="CW248" s="109">
        <f t="shared" si="2553"/>
        <v>0</v>
      </c>
      <c r="CX248" s="110">
        <f t="shared" si="2554"/>
        <v>0</v>
      </c>
      <c r="DA248" s="358"/>
      <c r="DB248" s="358"/>
      <c r="DC248" s="359"/>
      <c r="DD248" s="339"/>
      <c r="DE248" s="360"/>
      <c r="DF248" s="361"/>
      <c r="DG248" s="362"/>
      <c r="DH248" s="338"/>
      <c r="DI248" s="335">
        <f t="shared" si="2555"/>
        <v>0</v>
      </c>
      <c r="DJ248" s="108">
        <f t="shared" si="2556"/>
        <v>0</v>
      </c>
      <c r="DK248" s="108">
        <f t="shared" si="2557"/>
        <v>0</v>
      </c>
      <c r="DL248" s="108">
        <f t="shared" si="2558"/>
        <v>0</v>
      </c>
      <c r="DM248" s="108">
        <f t="shared" si="2559"/>
        <v>0</v>
      </c>
      <c r="DN248" s="108">
        <f t="shared" si="2559"/>
        <v>0</v>
      </c>
      <c r="DO248" s="108">
        <f t="shared" si="2560"/>
        <v>0</v>
      </c>
      <c r="DP248" s="109">
        <f t="shared" si="2561"/>
        <v>0</v>
      </c>
      <c r="DQ248" s="110">
        <f t="shared" si="2562"/>
        <v>0</v>
      </c>
      <c r="DT248" s="358"/>
      <c r="DU248" s="358"/>
      <c r="DV248" s="359"/>
      <c r="DW248" s="339"/>
      <c r="DX248" s="360"/>
      <c r="DY248" s="361"/>
      <c r="DZ248" s="362"/>
      <c r="EA248" s="338"/>
      <c r="EB248" s="335">
        <f t="shared" si="2563"/>
        <v>0</v>
      </c>
      <c r="EC248" s="108">
        <f t="shared" si="2564"/>
        <v>0</v>
      </c>
      <c r="ED248" s="108">
        <f t="shared" si="2565"/>
        <v>0</v>
      </c>
      <c r="EE248" s="108">
        <f t="shared" si="2566"/>
        <v>0</v>
      </c>
      <c r="EF248" s="108">
        <f t="shared" si="2567"/>
        <v>0</v>
      </c>
      <c r="EG248" s="108">
        <f t="shared" si="2567"/>
        <v>0</v>
      </c>
      <c r="EH248" s="108">
        <f t="shared" si="2568"/>
        <v>0</v>
      </c>
      <c r="EI248" s="109">
        <f t="shared" si="2569"/>
        <v>0</v>
      </c>
      <c r="EJ248" s="110">
        <f t="shared" si="2570"/>
        <v>0</v>
      </c>
      <c r="EM248" s="358"/>
      <c r="EN248" s="358"/>
      <c r="EO248" s="359"/>
      <c r="EP248" s="339"/>
      <c r="EQ248" s="360"/>
      <c r="ER248" s="361"/>
      <c r="ES248" s="362"/>
      <c r="ET248" s="338"/>
      <c r="EU248" s="335">
        <f t="shared" si="2571"/>
        <v>0</v>
      </c>
      <c r="EV248" s="108">
        <f t="shared" si="2572"/>
        <v>0</v>
      </c>
      <c r="EW248" s="108">
        <f t="shared" si="2573"/>
        <v>0</v>
      </c>
      <c r="EX248" s="108">
        <f t="shared" si="2574"/>
        <v>0</v>
      </c>
      <c r="EY248" s="108">
        <f t="shared" si="2575"/>
        <v>0</v>
      </c>
      <c r="EZ248" s="108">
        <f t="shared" si="2575"/>
        <v>0</v>
      </c>
      <c r="FA248" s="108">
        <f t="shared" si="2576"/>
        <v>0</v>
      </c>
      <c r="FB248" s="109">
        <f t="shared" si="2577"/>
        <v>0</v>
      </c>
      <c r="FC248" s="110">
        <f t="shared" si="2578"/>
        <v>0</v>
      </c>
      <c r="FF248" s="358"/>
      <c r="FG248" s="358"/>
      <c r="FH248" s="359"/>
      <c r="FI248" s="339"/>
      <c r="FJ248" s="360"/>
      <c r="FK248" s="361"/>
      <c r="FL248" s="362"/>
      <c r="FM248" s="338"/>
      <c r="FN248" s="335">
        <f t="shared" si="2579"/>
        <v>0</v>
      </c>
      <c r="FO248" s="108">
        <f t="shared" si="2580"/>
        <v>0</v>
      </c>
      <c r="FP248" s="108">
        <f t="shared" si="2581"/>
        <v>0</v>
      </c>
      <c r="FQ248" s="108">
        <f t="shared" si="2582"/>
        <v>0</v>
      </c>
      <c r="FR248" s="108">
        <f t="shared" si="2583"/>
        <v>0</v>
      </c>
      <c r="FS248" s="108">
        <f t="shared" si="2583"/>
        <v>0</v>
      </c>
      <c r="FT248" s="108">
        <f t="shared" si="2584"/>
        <v>0</v>
      </c>
      <c r="FU248" s="109">
        <f t="shared" si="2585"/>
        <v>0</v>
      </c>
      <c r="FV248" s="110">
        <f t="shared" si="2586"/>
        <v>0</v>
      </c>
      <c r="FY248" s="358"/>
      <c r="FZ248" s="358"/>
      <c r="GA248" s="359"/>
      <c r="GB248" s="339"/>
      <c r="GC248" s="360"/>
      <c r="GD248" s="361"/>
      <c r="GE248" s="362"/>
      <c r="GF248" s="338"/>
      <c r="GG248" s="335">
        <f t="shared" si="2587"/>
        <v>0</v>
      </c>
      <c r="GH248" s="108">
        <f t="shared" si="2588"/>
        <v>0</v>
      </c>
      <c r="GI248" s="108">
        <f t="shared" si="2589"/>
        <v>0</v>
      </c>
      <c r="GJ248" s="108">
        <f t="shared" si="2590"/>
        <v>0</v>
      </c>
      <c r="GK248" s="108">
        <f t="shared" si="2591"/>
        <v>0</v>
      </c>
      <c r="GL248" s="108">
        <f t="shared" si="2591"/>
        <v>0</v>
      </c>
      <c r="GM248" s="108">
        <f t="shared" si="2592"/>
        <v>0</v>
      </c>
      <c r="GN248" s="109">
        <f t="shared" si="2593"/>
        <v>0</v>
      </c>
      <c r="GO248" s="110">
        <f t="shared" si="2594"/>
        <v>0</v>
      </c>
      <c r="GR248" s="358"/>
      <c r="GS248" s="358"/>
      <c r="GT248" s="359"/>
      <c r="GU248" s="339"/>
      <c r="GV248" s="360"/>
      <c r="GW248" s="361"/>
      <c r="GX248" s="362"/>
      <c r="GY248" s="338"/>
      <c r="GZ248" s="335">
        <f t="shared" si="2595"/>
        <v>0</v>
      </c>
      <c r="HA248" s="108">
        <f t="shared" si="2596"/>
        <v>0</v>
      </c>
      <c r="HB248" s="108">
        <f t="shared" si="2597"/>
        <v>0</v>
      </c>
      <c r="HC248" s="108">
        <f t="shared" si="2598"/>
        <v>0</v>
      </c>
      <c r="HD248" s="108">
        <f t="shared" si="2599"/>
        <v>0</v>
      </c>
      <c r="HE248" s="108">
        <f t="shared" si="2599"/>
        <v>0</v>
      </c>
      <c r="HF248" s="108">
        <f t="shared" si="2600"/>
        <v>0</v>
      </c>
      <c r="HG248" s="109">
        <f t="shared" si="2601"/>
        <v>0</v>
      </c>
      <c r="HH248" s="110">
        <f t="shared" si="2602"/>
        <v>0</v>
      </c>
      <c r="HK248" s="358"/>
      <c r="HL248" s="358"/>
      <c r="HM248" s="359"/>
      <c r="HN248" s="339"/>
      <c r="HO248" s="360"/>
      <c r="HP248" s="361"/>
      <c r="HQ248" s="362"/>
      <c r="HR248" s="338"/>
      <c r="HS248" s="335">
        <f t="shared" si="2603"/>
        <v>0</v>
      </c>
      <c r="HT248" s="108">
        <f t="shared" si="2604"/>
        <v>0</v>
      </c>
      <c r="HU248" s="108">
        <f t="shared" si="2605"/>
        <v>0</v>
      </c>
      <c r="HV248" s="108">
        <f t="shared" si="2606"/>
        <v>0</v>
      </c>
      <c r="HW248" s="108">
        <f t="shared" si="2607"/>
        <v>0</v>
      </c>
      <c r="HX248" s="108">
        <f t="shared" si="2607"/>
        <v>0</v>
      </c>
      <c r="HY248" s="108">
        <f t="shared" si="2608"/>
        <v>0</v>
      </c>
      <c r="HZ248" s="109">
        <f t="shared" si="2609"/>
        <v>0</v>
      </c>
      <c r="IA248" s="110">
        <f t="shared" si="2610"/>
        <v>0</v>
      </c>
      <c r="ID248" s="358"/>
      <c r="IE248" s="358"/>
      <c r="IF248" s="359"/>
      <c r="IG248" s="339"/>
      <c r="IH248" s="360"/>
      <c r="II248" s="361"/>
      <c r="IJ248" s="362"/>
      <c r="IK248" s="338"/>
      <c r="IL248" s="335">
        <f t="shared" si="2611"/>
        <v>0</v>
      </c>
      <c r="IM248" s="108">
        <f t="shared" si="2612"/>
        <v>0</v>
      </c>
      <c r="IN248" s="108">
        <f t="shared" si="2613"/>
        <v>0</v>
      </c>
      <c r="IO248" s="108">
        <f t="shared" si="2614"/>
        <v>0</v>
      </c>
      <c r="IP248" s="108">
        <f t="shared" si="2615"/>
        <v>0</v>
      </c>
      <c r="IQ248" s="108">
        <f t="shared" si="2615"/>
        <v>0</v>
      </c>
      <c r="IR248" s="108">
        <f t="shared" si="2616"/>
        <v>0</v>
      </c>
      <c r="IS248" s="109">
        <f t="shared" si="2617"/>
        <v>0</v>
      </c>
      <c r="IT248" s="110">
        <f t="shared" si="2618"/>
        <v>0</v>
      </c>
      <c r="IV248" s="358"/>
      <c r="IW248" s="358"/>
      <c r="IX248" s="359"/>
      <c r="IY248" s="339"/>
      <c r="IZ248" s="360"/>
      <c r="JA248" s="361"/>
      <c r="JB248" s="362"/>
      <c r="JC248" s="338"/>
      <c r="JD248" s="338"/>
      <c r="JE248" s="335">
        <f t="shared" si="2619"/>
        <v>0</v>
      </c>
      <c r="JF248" s="108">
        <f t="shared" si="2620"/>
        <v>0</v>
      </c>
      <c r="JG248" s="108">
        <f t="shared" si="2621"/>
        <v>0</v>
      </c>
      <c r="JH248" s="108">
        <f t="shared" si="2622"/>
        <v>0</v>
      </c>
      <c r="JI248" s="108">
        <f t="shared" si="2623"/>
        <v>0</v>
      </c>
      <c r="JJ248" s="108">
        <f t="shared" si="2623"/>
        <v>0</v>
      </c>
      <c r="JK248" s="108">
        <f t="shared" si="2624"/>
        <v>0</v>
      </c>
      <c r="JL248" s="109">
        <f t="shared" si="2625"/>
        <v>0</v>
      </c>
      <c r="JM248" s="110">
        <f t="shared" si="2626"/>
        <v>0</v>
      </c>
    </row>
    <row r="249" spans="2:273" hidden="1" x14ac:dyDescent="0.25">
      <c r="B249" s="358"/>
      <c r="C249" s="358"/>
      <c r="D249" s="359"/>
      <c r="E249" s="339"/>
      <c r="F249" s="439"/>
      <c r="G249" s="361"/>
      <c r="H249" s="361"/>
      <c r="I249" s="361"/>
      <c r="J249" s="362"/>
      <c r="K249" s="338"/>
      <c r="N249" s="358"/>
      <c r="O249" s="358"/>
      <c r="P249" s="359"/>
      <c r="Q249" s="339"/>
      <c r="R249" s="439"/>
      <c r="S249" s="361"/>
      <c r="T249" s="361"/>
      <c r="U249" s="361"/>
      <c r="V249" s="362"/>
      <c r="W249" s="338"/>
      <c r="X249" s="335">
        <f t="shared" si="2520"/>
        <v>0</v>
      </c>
      <c r="Y249" s="335"/>
      <c r="Z249" s="335"/>
      <c r="AA249" s="108">
        <f t="shared" si="2521"/>
        <v>0</v>
      </c>
      <c r="AB249" s="108"/>
      <c r="AC249" s="108">
        <f t="shared" si="2522"/>
        <v>0</v>
      </c>
      <c r="AD249" s="108">
        <f t="shared" si="2523"/>
        <v>0</v>
      </c>
      <c r="AE249" s="108">
        <f t="shared" si="2524"/>
        <v>0</v>
      </c>
      <c r="AF249" s="108">
        <f t="shared" si="2525"/>
        <v>0</v>
      </c>
      <c r="AG249" s="108">
        <f t="shared" si="2526"/>
        <v>0</v>
      </c>
      <c r="AH249" s="109">
        <f t="shared" si="2527"/>
        <v>0</v>
      </c>
      <c r="AI249" s="110">
        <f t="shared" si="2528"/>
        <v>0</v>
      </c>
      <c r="AL249" s="358"/>
      <c r="AM249" s="358"/>
      <c r="AN249" s="359"/>
      <c r="AO249" s="339"/>
      <c r="AP249" s="439"/>
      <c r="AQ249" s="361"/>
      <c r="AR249" s="361"/>
      <c r="AS249" s="361"/>
      <c r="AT249" s="362"/>
      <c r="AU249" s="338"/>
      <c r="AV249" s="335">
        <f t="shared" si="2529"/>
        <v>0</v>
      </c>
      <c r="AW249" s="335"/>
      <c r="AX249" s="335"/>
      <c r="AY249" s="335"/>
      <c r="AZ249" s="108">
        <f t="shared" si="2530"/>
        <v>0</v>
      </c>
      <c r="BA249" s="108">
        <f t="shared" si="2531"/>
        <v>0</v>
      </c>
      <c r="BB249" s="108">
        <f t="shared" si="2532"/>
        <v>0</v>
      </c>
      <c r="BC249" s="108">
        <f t="shared" si="2533"/>
        <v>0</v>
      </c>
      <c r="BD249" s="108">
        <f t="shared" si="2534"/>
        <v>0</v>
      </c>
      <c r="BE249" s="108">
        <f t="shared" si="2535"/>
        <v>0</v>
      </c>
      <c r="BF249" s="109">
        <f t="shared" si="2536"/>
        <v>0</v>
      </c>
      <c r="BG249" s="110">
        <f t="shared" si="2537"/>
        <v>0</v>
      </c>
      <c r="BJ249" s="358"/>
      <c r="BK249" s="358"/>
      <c r="BL249" s="359"/>
      <c r="BM249" s="339"/>
      <c r="BN249" s="439"/>
      <c r="BO249" s="368"/>
      <c r="BP249" s="368"/>
      <c r="BQ249" s="368"/>
      <c r="BR249" s="369"/>
      <c r="BS249" s="338"/>
      <c r="BT249" s="335">
        <f t="shared" si="2538"/>
        <v>0</v>
      </c>
      <c r="BU249" s="335"/>
      <c r="BV249" s="335"/>
      <c r="BW249" s="335"/>
      <c r="BX249" s="108">
        <f t="shared" si="2539"/>
        <v>0</v>
      </c>
      <c r="BY249" s="108">
        <f t="shared" si="2540"/>
        <v>0</v>
      </c>
      <c r="BZ249" s="108">
        <f t="shared" si="2541"/>
        <v>0</v>
      </c>
      <c r="CA249" s="108">
        <f t="shared" si="2542"/>
        <v>0</v>
      </c>
      <c r="CB249" s="108">
        <f t="shared" si="2543"/>
        <v>0</v>
      </c>
      <c r="CC249" s="108">
        <f t="shared" si="2544"/>
        <v>0</v>
      </c>
      <c r="CD249" s="109">
        <f t="shared" si="2545"/>
        <v>0</v>
      </c>
      <c r="CE249" s="110">
        <f t="shared" si="2546"/>
        <v>0</v>
      </c>
      <c r="CH249" s="358"/>
      <c r="CI249" s="358"/>
      <c r="CJ249" s="359"/>
      <c r="CK249" s="339"/>
      <c r="CL249" s="360"/>
      <c r="CM249" s="361"/>
      <c r="CN249" s="362"/>
      <c r="CO249" s="338"/>
      <c r="CP249" s="335">
        <f t="shared" si="2547"/>
        <v>0</v>
      </c>
      <c r="CQ249" s="108">
        <f t="shared" si="2548"/>
        <v>0</v>
      </c>
      <c r="CR249" s="108">
        <f t="shared" si="2549"/>
        <v>0</v>
      </c>
      <c r="CS249" s="108">
        <f t="shared" si="2550"/>
        <v>0</v>
      </c>
      <c r="CT249" s="108">
        <f t="shared" si="2551"/>
        <v>0</v>
      </c>
      <c r="CU249" s="108">
        <f t="shared" si="2551"/>
        <v>0</v>
      </c>
      <c r="CV249" s="108">
        <f t="shared" si="2552"/>
        <v>0</v>
      </c>
      <c r="CW249" s="109">
        <f t="shared" si="2553"/>
        <v>0</v>
      </c>
      <c r="CX249" s="110">
        <f t="shared" si="2554"/>
        <v>0</v>
      </c>
      <c r="DA249" s="358"/>
      <c r="DB249" s="358"/>
      <c r="DC249" s="359"/>
      <c r="DD249" s="339"/>
      <c r="DE249" s="360"/>
      <c r="DF249" s="361"/>
      <c r="DG249" s="362"/>
      <c r="DH249" s="338"/>
      <c r="DI249" s="335">
        <f t="shared" si="2555"/>
        <v>0</v>
      </c>
      <c r="DJ249" s="108">
        <f t="shared" si="2556"/>
        <v>0</v>
      </c>
      <c r="DK249" s="108">
        <f t="shared" si="2557"/>
        <v>0</v>
      </c>
      <c r="DL249" s="108">
        <f t="shared" si="2558"/>
        <v>0</v>
      </c>
      <c r="DM249" s="108">
        <f t="shared" si="2559"/>
        <v>0</v>
      </c>
      <c r="DN249" s="108">
        <f t="shared" si="2559"/>
        <v>0</v>
      </c>
      <c r="DO249" s="108">
        <f t="shared" si="2560"/>
        <v>0</v>
      </c>
      <c r="DP249" s="109">
        <f t="shared" si="2561"/>
        <v>0</v>
      </c>
      <c r="DQ249" s="110">
        <f t="shared" si="2562"/>
        <v>0</v>
      </c>
      <c r="DT249" s="358"/>
      <c r="DU249" s="358"/>
      <c r="DV249" s="359"/>
      <c r="DW249" s="339"/>
      <c r="DX249" s="360"/>
      <c r="DY249" s="361"/>
      <c r="DZ249" s="362"/>
      <c r="EA249" s="338"/>
      <c r="EB249" s="335">
        <f t="shared" si="2563"/>
        <v>0</v>
      </c>
      <c r="EC249" s="108">
        <f t="shared" si="2564"/>
        <v>0</v>
      </c>
      <c r="ED249" s="108">
        <f t="shared" si="2565"/>
        <v>0</v>
      </c>
      <c r="EE249" s="108">
        <f t="shared" si="2566"/>
        <v>0</v>
      </c>
      <c r="EF249" s="108">
        <f t="shared" si="2567"/>
        <v>0</v>
      </c>
      <c r="EG249" s="108">
        <f t="shared" si="2567"/>
        <v>0</v>
      </c>
      <c r="EH249" s="108">
        <f t="shared" si="2568"/>
        <v>0</v>
      </c>
      <c r="EI249" s="109">
        <f t="shared" si="2569"/>
        <v>0</v>
      </c>
      <c r="EJ249" s="110">
        <f t="shared" si="2570"/>
        <v>0</v>
      </c>
      <c r="EM249" s="358"/>
      <c r="EN249" s="358"/>
      <c r="EO249" s="359"/>
      <c r="EP249" s="339"/>
      <c r="EQ249" s="360"/>
      <c r="ER249" s="361"/>
      <c r="ES249" s="362"/>
      <c r="ET249" s="338"/>
      <c r="EU249" s="335">
        <f t="shared" si="2571"/>
        <v>0</v>
      </c>
      <c r="EV249" s="108">
        <f t="shared" si="2572"/>
        <v>0</v>
      </c>
      <c r="EW249" s="108">
        <f t="shared" si="2573"/>
        <v>0</v>
      </c>
      <c r="EX249" s="108">
        <f t="shared" si="2574"/>
        <v>0</v>
      </c>
      <c r="EY249" s="108">
        <f t="shared" si="2575"/>
        <v>0</v>
      </c>
      <c r="EZ249" s="108">
        <f t="shared" si="2575"/>
        <v>0</v>
      </c>
      <c r="FA249" s="108">
        <f t="shared" si="2576"/>
        <v>0</v>
      </c>
      <c r="FB249" s="109">
        <f t="shared" si="2577"/>
        <v>0</v>
      </c>
      <c r="FC249" s="110">
        <f t="shared" si="2578"/>
        <v>0</v>
      </c>
      <c r="FF249" s="358"/>
      <c r="FG249" s="358"/>
      <c r="FH249" s="359"/>
      <c r="FI249" s="339"/>
      <c r="FJ249" s="360"/>
      <c r="FK249" s="361"/>
      <c r="FL249" s="362"/>
      <c r="FM249" s="338"/>
      <c r="FN249" s="335">
        <f t="shared" si="2579"/>
        <v>0</v>
      </c>
      <c r="FO249" s="108">
        <f t="shared" si="2580"/>
        <v>0</v>
      </c>
      <c r="FP249" s="108">
        <f t="shared" si="2581"/>
        <v>0</v>
      </c>
      <c r="FQ249" s="108">
        <f t="shared" si="2582"/>
        <v>0</v>
      </c>
      <c r="FR249" s="108">
        <f t="shared" si="2583"/>
        <v>0</v>
      </c>
      <c r="FS249" s="108">
        <f t="shared" si="2583"/>
        <v>0</v>
      </c>
      <c r="FT249" s="108">
        <f t="shared" si="2584"/>
        <v>0</v>
      </c>
      <c r="FU249" s="109">
        <f t="shared" si="2585"/>
        <v>0</v>
      </c>
      <c r="FV249" s="110">
        <f t="shared" si="2586"/>
        <v>0</v>
      </c>
      <c r="FY249" s="358"/>
      <c r="FZ249" s="358"/>
      <c r="GA249" s="359"/>
      <c r="GB249" s="339"/>
      <c r="GC249" s="360"/>
      <c r="GD249" s="361"/>
      <c r="GE249" s="362"/>
      <c r="GF249" s="338"/>
      <c r="GG249" s="335">
        <f t="shared" si="2587"/>
        <v>0</v>
      </c>
      <c r="GH249" s="108">
        <f t="shared" si="2588"/>
        <v>0</v>
      </c>
      <c r="GI249" s="108">
        <f t="shared" si="2589"/>
        <v>0</v>
      </c>
      <c r="GJ249" s="108">
        <f t="shared" si="2590"/>
        <v>0</v>
      </c>
      <c r="GK249" s="108">
        <f t="shared" si="2591"/>
        <v>0</v>
      </c>
      <c r="GL249" s="108">
        <f t="shared" si="2591"/>
        <v>0</v>
      </c>
      <c r="GM249" s="108">
        <f t="shared" si="2592"/>
        <v>0</v>
      </c>
      <c r="GN249" s="109">
        <f t="shared" si="2593"/>
        <v>0</v>
      </c>
      <c r="GO249" s="110">
        <f t="shared" si="2594"/>
        <v>0</v>
      </c>
      <c r="GR249" s="358"/>
      <c r="GS249" s="358"/>
      <c r="GT249" s="359"/>
      <c r="GU249" s="339"/>
      <c r="GV249" s="360"/>
      <c r="GW249" s="361"/>
      <c r="GX249" s="362"/>
      <c r="GY249" s="338"/>
      <c r="GZ249" s="335">
        <f t="shared" si="2595"/>
        <v>0</v>
      </c>
      <c r="HA249" s="108">
        <f t="shared" si="2596"/>
        <v>0</v>
      </c>
      <c r="HB249" s="108">
        <f t="shared" si="2597"/>
        <v>0</v>
      </c>
      <c r="HC249" s="108">
        <f t="shared" si="2598"/>
        <v>0</v>
      </c>
      <c r="HD249" s="108">
        <f t="shared" si="2599"/>
        <v>0</v>
      </c>
      <c r="HE249" s="108">
        <f t="shared" si="2599"/>
        <v>0</v>
      </c>
      <c r="HF249" s="108">
        <f t="shared" si="2600"/>
        <v>0</v>
      </c>
      <c r="HG249" s="109">
        <f t="shared" si="2601"/>
        <v>0</v>
      </c>
      <c r="HH249" s="110">
        <f t="shared" si="2602"/>
        <v>0</v>
      </c>
      <c r="HK249" s="358"/>
      <c r="HL249" s="358"/>
      <c r="HM249" s="359"/>
      <c r="HN249" s="339"/>
      <c r="HO249" s="360"/>
      <c r="HP249" s="361"/>
      <c r="HQ249" s="362"/>
      <c r="HR249" s="338"/>
      <c r="HS249" s="335">
        <f t="shared" si="2603"/>
        <v>0</v>
      </c>
      <c r="HT249" s="108">
        <f t="shared" si="2604"/>
        <v>0</v>
      </c>
      <c r="HU249" s="108">
        <f t="shared" si="2605"/>
        <v>0</v>
      </c>
      <c r="HV249" s="108">
        <f t="shared" si="2606"/>
        <v>0</v>
      </c>
      <c r="HW249" s="108">
        <f t="shared" si="2607"/>
        <v>0</v>
      </c>
      <c r="HX249" s="108">
        <f t="shared" si="2607"/>
        <v>0</v>
      </c>
      <c r="HY249" s="108">
        <f t="shared" si="2608"/>
        <v>0</v>
      </c>
      <c r="HZ249" s="109">
        <f t="shared" si="2609"/>
        <v>0</v>
      </c>
      <c r="IA249" s="110">
        <f t="shared" si="2610"/>
        <v>0</v>
      </c>
      <c r="ID249" s="358"/>
      <c r="IE249" s="358"/>
      <c r="IF249" s="359"/>
      <c r="IG249" s="339"/>
      <c r="IH249" s="360"/>
      <c r="II249" s="361"/>
      <c r="IJ249" s="362"/>
      <c r="IK249" s="338"/>
      <c r="IL249" s="335">
        <f t="shared" si="2611"/>
        <v>0</v>
      </c>
      <c r="IM249" s="108">
        <f t="shared" si="2612"/>
        <v>0</v>
      </c>
      <c r="IN249" s="108">
        <f t="shared" si="2613"/>
        <v>0</v>
      </c>
      <c r="IO249" s="108">
        <f t="shared" si="2614"/>
        <v>0</v>
      </c>
      <c r="IP249" s="108">
        <f t="shared" si="2615"/>
        <v>0</v>
      </c>
      <c r="IQ249" s="108">
        <f t="shared" si="2615"/>
        <v>0</v>
      </c>
      <c r="IR249" s="108">
        <f t="shared" si="2616"/>
        <v>0</v>
      </c>
      <c r="IS249" s="109">
        <f t="shared" si="2617"/>
        <v>0</v>
      </c>
      <c r="IT249" s="110">
        <f t="shared" si="2618"/>
        <v>0</v>
      </c>
      <c r="IV249" s="358"/>
      <c r="IW249" s="358"/>
      <c r="IX249" s="359"/>
      <c r="IY249" s="339"/>
      <c r="IZ249" s="360"/>
      <c r="JA249" s="361"/>
      <c r="JB249" s="362"/>
      <c r="JC249" s="338"/>
      <c r="JD249" s="338"/>
      <c r="JE249" s="335">
        <f t="shared" si="2619"/>
        <v>0</v>
      </c>
      <c r="JF249" s="108">
        <f t="shared" si="2620"/>
        <v>0</v>
      </c>
      <c r="JG249" s="108">
        <f t="shared" si="2621"/>
        <v>0</v>
      </c>
      <c r="JH249" s="108">
        <f t="shared" si="2622"/>
        <v>0</v>
      </c>
      <c r="JI249" s="108">
        <f t="shared" si="2623"/>
        <v>0</v>
      </c>
      <c r="JJ249" s="108">
        <f t="shared" si="2623"/>
        <v>0</v>
      </c>
      <c r="JK249" s="108">
        <f t="shared" si="2624"/>
        <v>0</v>
      </c>
      <c r="JL249" s="109">
        <f t="shared" si="2625"/>
        <v>0</v>
      </c>
      <c r="JM249" s="110">
        <f t="shared" si="2626"/>
        <v>0</v>
      </c>
    </row>
    <row r="250" spans="2:273" hidden="1" x14ac:dyDescent="0.25">
      <c r="B250" s="358"/>
      <c r="C250" s="358"/>
      <c r="D250" s="359"/>
      <c r="E250" s="339"/>
      <c r="F250" s="439"/>
      <c r="G250" s="361"/>
      <c r="H250" s="361"/>
      <c r="I250" s="361"/>
      <c r="J250" s="362"/>
      <c r="K250" s="338"/>
      <c r="N250" s="358"/>
      <c r="O250" s="358"/>
      <c r="P250" s="359"/>
      <c r="Q250" s="339"/>
      <c r="R250" s="439"/>
      <c r="S250" s="361"/>
      <c r="T250" s="361"/>
      <c r="U250" s="361"/>
      <c r="V250" s="362"/>
      <c r="W250" s="338"/>
      <c r="X250" s="335">
        <f t="shared" si="2520"/>
        <v>0</v>
      </c>
      <c r="Y250" s="335"/>
      <c r="Z250" s="335"/>
      <c r="AA250" s="108">
        <f t="shared" si="2521"/>
        <v>0</v>
      </c>
      <c r="AB250" s="108"/>
      <c r="AC250" s="108">
        <f t="shared" si="2522"/>
        <v>0</v>
      </c>
      <c r="AD250" s="108">
        <f t="shared" si="2523"/>
        <v>0</v>
      </c>
      <c r="AE250" s="108">
        <f t="shared" si="2524"/>
        <v>0</v>
      </c>
      <c r="AF250" s="108">
        <f t="shared" si="2525"/>
        <v>0</v>
      </c>
      <c r="AG250" s="108">
        <f t="shared" si="2526"/>
        <v>0</v>
      </c>
      <c r="AH250" s="109">
        <f t="shared" si="2527"/>
        <v>0</v>
      </c>
      <c r="AI250" s="110">
        <f t="shared" si="2528"/>
        <v>0</v>
      </c>
      <c r="AL250" s="358"/>
      <c r="AM250" s="358"/>
      <c r="AN250" s="359"/>
      <c r="AO250" s="339"/>
      <c r="AP250" s="439"/>
      <c r="AQ250" s="361"/>
      <c r="AR250" s="361"/>
      <c r="AS250" s="361"/>
      <c r="AT250" s="362"/>
      <c r="AU250" s="338"/>
      <c r="AV250" s="335">
        <f t="shared" si="2529"/>
        <v>0</v>
      </c>
      <c r="AW250" s="335"/>
      <c r="AX250" s="335"/>
      <c r="AY250" s="335"/>
      <c r="AZ250" s="108">
        <f t="shared" si="2530"/>
        <v>0</v>
      </c>
      <c r="BA250" s="108">
        <f t="shared" si="2531"/>
        <v>0</v>
      </c>
      <c r="BB250" s="108">
        <f t="shared" si="2532"/>
        <v>0</v>
      </c>
      <c r="BC250" s="108">
        <f t="shared" si="2533"/>
        <v>0</v>
      </c>
      <c r="BD250" s="108">
        <f t="shared" si="2534"/>
        <v>0</v>
      </c>
      <c r="BE250" s="108">
        <f t="shared" si="2535"/>
        <v>0</v>
      </c>
      <c r="BF250" s="109">
        <f t="shared" si="2536"/>
        <v>0</v>
      </c>
      <c r="BG250" s="110">
        <f t="shared" si="2537"/>
        <v>0</v>
      </c>
      <c r="BJ250" s="358"/>
      <c r="BK250" s="358"/>
      <c r="BL250" s="359"/>
      <c r="BM250" s="339"/>
      <c r="BN250" s="439"/>
      <c r="BO250" s="368"/>
      <c r="BP250" s="368"/>
      <c r="BQ250" s="368"/>
      <c r="BR250" s="369"/>
      <c r="BS250" s="338"/>
      <c r="BT250" s="335">
        <f t="shared" si="2538"/>
        <v>0</v>
      </c>
      <c r="BU250" s="335"/>
      <c r="BV250" s="335"/>
      <c r="BW250" s="335"/>
      <c r="BX250" s="108">
        <f t="shared" si="2539"/>
        <v>0</v>
      </c>
      <c r="BY250" s="108">
        <f t="shared" si="2540"/>
        <v>0</v>
      </c>
      <c r="BZ250" s="108">
        <f t="shared" si="2541"/>
        <v>0</v>
      </c>
      <c r="CA250" s="108">
        <f t="shared" si="2542"/>
        <v>0</v>
      </c>
      <c r="CB250" s="108">
        <f t="shared" si="2543"/>
        <v>0</v>
      </c>
      <c r="CC250" s="108">
        <f t="shared" si="2544"/>
        <v>0</v>
      </c>
      <c r="CD250" s="109">
        <f t="shared" si="2545"/>
        <v>0</v>
      </c>
      <c r="CE250" s="110">
        <f t="shared" si="2546"/>
        <v>0</v>
      </c>
      <c r="CH250" s="358"/>
      <c r="CI250" s="358"/>
      <c r="CJ250" s="359"/>
      <c r="CK250" s="339"/>
      <c r="CL250" s="360"/>
      <c r="CM250" s="361"/>
      <c r="CN250" s="362"/>
      <c r="CO250" s="338"/>
      <c r="CP250" s="335">
        <f t="shared" si="2547"/>
        <v>0</v>
      </c>
      <c r="CQ250" s="108">
        <f t="shared" si="2548"/>
        <v>0</v>
      </c>
      <c r="CR250" s="108">
        <f t="shared" si="2549"/>
        <v>0</v>
      </c>
      <c r="CS250" s="108">
        <f t="shared" si="2550"/>
        <v>0</v>
      </c>
      <c r="CT250" s="108">
        <f t="shared" si="2551"/>
        <v>0</v>
      </c>
      <c r="CU250" s="108">
        <f t="shared" si="2551"/>
        <v>0</v>
      </c>
      <c r="CV250" s="108">
        <f t="shared" si="2552"/>
        <v>0</v>
      </c>
      <c r="CW250" s="109">
        <f t="shared" si="2553"/>
        <v>0</v>
      </c>
      <c r="CX250" s="110">
        <f t="shared" si="2554"/>
        <v>0</v>
      </c>
      <c r="DA250" s="358"/>
      <c r="DB250" s="358"/>
      <c r="DC250" s="359"/>
      <c r="DD250" s="339"/>
      <c r="DE250" s="360"/>
      <c r="DF250" s="361"/>
      <c r="DG250" s="362"/>
      <c r="DH250" s="338"/>
      <c r="DI250" s="335">
        <f t="shared" si="2555"/>
        <v>0</v>
      </c>
      <c r="DJ250" s="108">
        <f t="shared" si="2556"/>
        <v>0</v>
      </c>
      <c r="DK250" s="108">
        <f t="shared" si="2557"/>
        <v>0</v>
      </c>
      <c r="DL250" s="108">
        <f t="shared" si="2558"/>
        <v>0</v>
      </c>
      <c r="DM250" s="108">
        <f t="shared" si="2559"/>
        <v>0</v>
      </c>
      <c r="DN250" s="108">
        <f t="shared" si="2559"/>
        <v>0</v>
      </c>
      <c r="DO250" s="108">
        <f t="shared" si="2560"/>
        <v>0</v>
      </c>
      <c r="DP250" s="109">
        <f t="shared" si="2561"/>
        <v>0</v>
      </c>
      <c r="DQ250" s="110">
        <f t="shared" si="2562"/>
        <v>0</v>
      </c>
      <c r="DT250" s="358"/>
      <c r="DU250" s="358"/>
      <c r="DV250" s="359"/>
      <c r="DW250" s="339"/>
      <c r="DX250" s="360"/>
      <c r="DY250" s="361"/>
      <c r="DZ250" s="362"/>
      <c r="EA250" s="338"/>
      <c r="EB250" s="335">
        <f t="shared" si="2563"/>
        <v>0</v>
      </c>
      <c r="EC250" s="108">
        <f t="shared" si="2564"/>
        <v>0</v>
      </c>
      <c r="ED250" s="108">
        <f t="shared" si="2565"/>
        <v>0</v>
      </c>
      <c r="EE250" s="108">
        <f t="shared" si="2566"/>
        <v>0</v>
      </c>
      <c r="EF250" s="108">
        <f t="shared" si="2567"/>
        <v>0</v>
      </c>
      <c r="EG250" s="108">
        <f t="shared" si="2567"/>
        <v>0</v>
      </c>
      <c r="EH250" s="108">
        <f t="shared" si="2568"/>
        <v>0</v>
      </c>
      <c r="EI250" s="109">
        <f t="shared" si="2569"/>
        <v>0</v>
      </c>
      <c r="EJ250" s="110">
        <f t="shared" si="2570"/>
        <v>0</v>
      </c>
      <c r="EM250" s="358"/>
      <c r="EN250" s="358"/>
      <c r="EO250" s="359"/>
      <c r="EP250" s="339"/>
      <c r="EQ250" s="360"/>
      <c r="ER250" s="361"/>
      <c r="ES250" s="362"/>
      <c r="ET250" s="338"/>
      <c r="EU250" s="335">
        <f t="shared" si="2571"/>
        <v>0</v>
      </c>
      <c r="EV250" s="108">
        <f t="shared" si="2572"/>
        <v>0</v>
      </c>
      <c r="EW250" s="108">
        <f t="shared" si="2573"/>
        <v>0</v>
      </c>
      <c r="EX250" s="108">
        <f t="shared" si="2574"/>
        <v>0</v>
      </c>
      <c r="EY250" s="108">
        <f t="shared" si="2575"/>
        <v>0</v>
      </c>
      <c r="EZ250" s="108">
        <f t="shared" si="2575"/>
        <v>0</v>
      </c>
      <c r="FA250" s="108">
        <f t="shared" si="2576"/>
        <v>0</v>
      </c>
      <c r="FB250" s="109">
        <f t="shared" si="2577"/>
        <v>0</v>
      </c>
      <c r="FC250" s="110">
        <f t="shared" si="2578"/>
        <v>0</v>
      </c>
      <c r="FF250" s="358"/>
      <c r="FG250" s="358"/>
      <c r="FH250" s="359"/>
      <c r="FI250" s="339"/>
      <c r="FJ250" s="360"/>
      <c r="FK250" s="361"/>
      <c r="FL250" s="362"/>
      <c r="FM250" s="338"/>
      <c r="FN250" s="335">
        <f t="shared" si="2579"/>
        <v>0</v>
      </c>
      <c r="FO250" s="108">
        <f t="shared" si="2580"/>
        <v>0</v>
      </c>
      <c r="FP250" s="108">
        <f t="shared" si="2581"/>
        <v>0</v>
      </c>
      <c r="FQ250" s="108">
        <f t="shared" si="2582"/>
        <v>0</v>
      </c>
      <c r="FR250" s="108">
        <f t="shared" si="2583"/>
        <v>0</v>
      </c>
      <c r="FS250" s="108">
        <f t="shared" si="2583"/>
        <v>0</v>
      </c>
      <c r="FT250" s="108">
        <f t="shared" si="2584"/>
        <v>0</v>
      </c>
      <c r="FU250" s="109">
        <f t="shared" si="2585"/>
        <v>0</v>
      </c>
      <c r="FV250" s="110">
        <f t="shared" si="2586"/>
        <v>0</v>
      </c>
      <c r="FY250" s="358"/>
      <c r="FZ250" s="358"/>
      <c r="GA250" s="359"/>
      <c r="GB250" s="339"/>
      <c r="GC250" s="360"/>
      <c r="GD250" s="361"/>
      <c r="GE250" s="362"/>
      <c r="GF250" s="338"/>
      <c r="GG250" s="335">
        <f t="shared" si="2587"/>
        <v>0</v>
      </c>
      <c r="GH250" s="108">
        <f t="shared" si="2588"/>
        <v>0</v>
      </c>
      <c r="GI250" s="108">
        <f t="shared" si="2589"/>
        <v>0</v>
      </c>
      <c r="GJ250" s="108">
        <f t="shared" si="2590"/>
        <v>0</v>
      </c>
      <c r="GK250" s="108">
        <f t="shared" si="2591"/>
        <v>0</v>
      </c>
      <c r="GL250" s="108">
        <f t="shared" si="2591"/>
        <v>0</v>
      </c>
      <c r="GM250" s="108">
        <f t="shared" si="2592"/>
        <v>0</v>
      </c>
      <c r="GN250" s="109">
        <f t="shared" si="2593"/>
        <v>0</v>
      </c>
      <c r="GO250" s="110">
        <f t="shared" si="2594"/>
        <v>0</v>
      </c>
      <c r="GR250" s="358"/>
      <c r="GS250" s="358"/>
      <c r="GT250" s="359"/>
      <c r="GU250" s="339"/>
      <c r="GV250" s="360"/>
      <c r="GW250" s="361"/>
      <c r="GX250" s="362"/>
      <c r="GY250" s="338"/>
      <c r="GZ250" s="335">
        <f t="shared" si="2595"/>
        <v>0</v>
      </c>
      <c r="HA250" s="108">
        <f t="shared" si="2596"/>
        <v>0</v>
      </c>
      <c r="HB250" s="108">
        <f t="shared" si="2597"/>
        <v>0</v>
      </c>
      <c r="HC250" s="108">
        <f t="shared" si="2598"/>
        <v>0</v>
      </c>
      <c r="HD250" s="108">
        <f t="shared" si="2599"/>
        <v>0</v>
      </c>
      <c r="HE250" s="108">
        <f t="shared" si="2599"/>
        <v>0</v>
      </c>
      <c r="HF250" s="108">
        <f t="shared" si="2600"/>
        <v>0</v>
      </c>
      <c r="HG250" s="109">
        <f t="shared" si="2601"/>
        <v>0</v>
      </c>
      <c r="HH250" s="110">
        <f t="shared" si="2602"/>
        <v>0</v>
      </c>
      <c r="HK250" s="358"/>
      <c r="HL250" s="358"/>
      <c r="HM250" s="359"/>
      <c r="HN250" s="339"/>
      <c r="HO250" s="360"/>
      <c r="HP250" s="361"/>
      <c r="HQ250" s="362"/>
      <c r="HR250" s="338"/>
      <c r="HS250" s="335">
        <f t="shared" si="2603"/>
        <v>0</v>
      </c>
      <c r="HT250" s="108">
        <f t="shared" si="2604"/>
        <v>0</v>
      </c>
      <c r="HU250" s="108">
        <f t="shared" si="2605"/>
        <v>0</v>
      </c>
      <c r="HV250" s="108">
        <f t="shared" si="2606"/>
        <v>0</v>
      </c>
      <c r="HW250" s="108">
        <f t="shared" si="2607"/>
        <v>0</v>
      </c>
      <c r="HX250" s="108">
        <f t="shared" si="2607"/>
        <v>0</v>
      </c>
      <c r="HY250" s="108">
        <f t="shared" si="2608"/>
        <v>0</v>
      </c>
      <c r="HZ250" s="109">
        <f t="shared" si="2609"/>
        <v>0</v>
      </c>
      <c r="IA250" s="110">
        <f t="shared" si="2610"/>
        <v>0</v>
      </c>
      <c r="ID250" s="358"/>
      <c r="IE250" s="358"/>
      <c r="IF250" s="359"/>
      <c r="IG250" s="339"/>
      <c r="IH250" s="360"/>
      <c r="II250" s="361"/>
      <c r="IJ250" s="362"/>
      <c r="IK250" s="338"/>
      <c r="IL250" s="335">
        <f t="shared" si="2611"/>
        <v>0</v>
      </c>
      <c r="IM250" s="108">
        <f t="shared" si="2612"/>
        <v>0</v>
      </c>
      <c r="IN250" s="108">
        <f t="shared" si="2613"/>
        <v>0</v>
      </c>
      <c r="IO250" s="108">
        <f t="shared" si="2614"/>
        <v>0</v>
      </c>
      <c r="IP250" s="108">
        <f t="shared" si="2615"/>
        <v>0</v>
      </c>
      <c r="IQ250" s="108">
        <f t="shared" si="2615"/>
        <v>0</v>
      </c>
      <c r="IR250" s="108">
        <f t="shared" si="2616"/>
        <v>0</v>
      </c>
      <c r="IS250" s="109">
        <f t="shared" si="2617"/>
        <v>0</v>
      </c>
      <c r="IT250" s="110">
        <f t="shared" si="2618"/>
        <v>0</v>
      </c>
      <c r="IV250" s="358"/>
      <c r="IW250" s="358"/>
      <c r="IX250" s="359"/>
      <c r="IY250" s="339"/>
      <c r="IZ250" s="360"/>
      <c r="JA250" s="361"/>
      <c r="JB250" s="362"/>
      <c r="JC250" s="338"/>
      <c r="JD250" s="338"/>
      <c r="JE250" s="335">
        <f t="shared" si="2619"/>
        <v>0</v>
      </c>
      <c r="JF250" s="108">
        <f t="shared" si="2620"/>
        <v>0</v>
      </c>
      <c r="JG250" s="108">
        <f t="shared" si="2621"/>
        <v>0</v>
      </c>
      <c r="JH250" s="108">
        <f t="shared" si="2622"/>
        <v>0</v>
      </c>
      <c r="JI250" s="108">
        <f t="shared" si="2623"/>
        <v>0</v>
      </c>
      <c r="JJ250" s="108">
        <f t="shared" si="2623"/>
        <v>0</v>
      </c>
      <c r="JK250" s="108">
        <f t="shared" si="2624"/>
        <v>0</v>
      </c>
      <c r="JL250" s="109">
        <f t="shared" si="2625"/>
        <v>0</v>
      </c>
      <c r="JM250" s="110">
        <f t="shared" si="2626"/>
        <v>0</v>
      </c>
    </row>
    <row r="251" spans="2:273" hidden="1" x14ac:dyDescent="0.25">
      <c r="B251" s="358"/>
      <c r="C251" s="358"/>
      <c r="D251" s="359"/>
      <c r="E251" s="339"/>
      <c r="F251" s="439"/>
      <c r="G251" s="361"/>
      <c r="H251" s="361"/>
      <c r="I251" s="361"/>
      <c r="J251" s="362"/>
      <c r="K251" s="338"/>
      <c r="N251" s="358"/>
      <c r="O251" s="358"/>
      <c r="P251" s="359"/>
      <c r="Q251" s="339"/>
      <c r="R251" s="439"/>
      <c r="S251" s="361"/>
      <c r="T251" s="361"/>
      <c r="U251" s="361"/>
      <c r="V251" s="362"/>
      <c r="W251" s="338"/>
      <c r="X251" s="335">
        <f t="shared" si="2520"/>
        <v>0</v>
      </c>
      <c r="Y251" s="335"/>
      <c r="Z251" s="335"/>
      <c r="AA251" s="108">
        <f t="shared" si="2521"/>
        <v>0</v>
      </c>
      <c r="AB251" s="108"/>
      <c r="AC251" s="108">
        <f t="shared" si="2522"/>
        <v>0</v>
      </c>
      <c r="AD251" s="108">
        <f t="shared" si="2523"/>
        <v>0</v>
      </c>
      <c r="AE251" s="108">
        <f t="shared" si="2524"/>
        <v>0</v>
      </c>
      <c r="AF251" s="108">
        <f t="shared" si="2525"/>
        <v>0</v>
      </c>
      <c r="AG251" s="108">
        <f t="shared" si="2526"/>
        <v>0</v>
      </c>
      <c r="AH251" s="109">
        <f t="shared" si="2527"/>
        <v>0</v>
      </c>
      <c r="AI251" s="110">
        <f t="shared" si="2528"/>
        <v>0</v>
      </c>
      <c r="AL251" s="358"/>
      <c r="AM251" s="358"/>
      <c r="AN251" s="359"/>
      <c r="AO251" s="339"/>
      <c r="AP251" s="439"/>
      <c r="AQ251" s="361"/>
      <c r="AR251" s="361"/>
      <c r="AS251" s="361"/>
      <c r="AT251" s="362"/>
      <c r="AU251" s="338"/>
      <c r="AV251" s="335">
        <f t="shared" si="2529"/>
        <v>0</v>
      </c>
      <c r="AW251" s="335"/>
      <c r="AX251" s="335"/>
      <c r="AY251" s="335"/>
      <c r="AZ251" s="108">
        <f t="shared" si="2530"/>
        <v>0</v>
      </c>
      <c r="BA251" s="108">
        <f t="shared" si="2531"/>
        <v>0</v>
      </c>
      <c r="BB251" s="108">
        <f t="shared" si="2532"/>
        <v>0</v>
      </c>
      <c r="BC251" s="108">
        <f t="shared" si="2533"/>
        <v>0</v>
      </c>
      <c r="BD251" s="108">
        <f t="shared" si="2534"/>
        <v>0</v>
      </c>
      <c r="BE251" s="108">
        <f t="shared" si="2535"/>
        <v>0</v>
      </c>
      <c r="BF251" s="109">
        <f t="shared" si="2536"/>
        <v>0</v>
      </c>
      <c r="BG251" s="110">
        <f t="shared" si="2537"/>
        <v>0</v>
      </c>
      <c r="BJ251" s="358"/>
      <c r="BK251" s="358"/>
      <c r="BL251" s="359"/>
      <c r="BM251" s="339"/>
      <c r="BN251" s="439"/>
      <c r="BO251" s="368"/>
      <c r="BP251" s="368"/>
      <c r="BQ251" s="368"/>
      <c r="BR251" s="369"/>
      <c r="BS251" s="338"/>
      <c r="BT251" s="335">
        <f t="shared" si="2538"/>
        <v>0</v>
      </c>
      <c r="BU251" s="335"/>
      <c r="BV251" s="335"/>
      <c r="BW251" s="335"/>
      <c r="BX251" s="108">
        <f t="shared" si="2539"/>
        <v>0</v>
      </c>
      <c r="BY251" s="108">
        <f t="shared" si="2540"/>
        <v>0</v>
      </c>
      <c r="BZ251" s="108">
        <f t="shared" si="2541"/>
        <v>0</v>
      </c>
      <c r="CA251" s="108">
        <f t="shared" si="2542"/>
        <v>0</v>
      </c>
      <c r="CB251" s="108">
        <f t="shared" si="2543"/>
        <v>0</v>
      </c>
      <c r="CC251" s="108">
        <f t="shared" si="2544"/>
        <v>0</v>
      </c>
      <c r="CD251" s="109">
        <f t="shared" si="2545"/>
        <v>0</v>
      </c>
      <c r="CE251" s="110">
        <f t="shared" si="2546"/>
        <v>0</v>
      </c>
      <c r="CH251" s="358"/>
      <c r="CI251" s="358"/>
      <c r="CJ251" s="359"/>
      <c r="CK251" s="339"/>
      <c r="CL251" s="360"/>
      <c r="CM251" s="361"/>
      <c r="CN251" s="362"/>
      <c r="CO251" s="338"/>
      <c r="CP251" s="335">
        <f t="shared" si="2547"/>
        <v>0</v>
      </c>
      <c r="CQ251" s="108">
        <f t="shared" si="2548"/>
        <v>0</v>
      </c>
      <c r="CR251" s="108">
        <f t="shared" si="2549"/>
        <v>0</v>
      </c>
      <c r="CS251" s="108">
        <f t="shared" si="2550"/>
        <v>0</v>
      </c>
      <c r="CT251" s="108">
        <f t="shared" si="2551"/>
        <v>0</v>
      </c>
      <c r="CU251" s="108">
        <f t="shared" si="2551"/>
        <v>0</v>
      </c>
      <c r="CV251" s="108">
        <f t="shared" si="2552"/>
        <v>0</v>
      </c>
      <c r="CW251" s="109">
        <f t="shared" si="2553"/>
        <v>0</v>
      </c>
      <c r="CX251" s="110">
        <f t="shared" si="2554"/>
        <v>0</v>
      </c>
      <c r="DA251" s="358"/>
      <c r="DB251" s="358"/>
      <c r="DC251" s="359"/>
      <c r="DD251" s="339"/>
      <c r="DE251" s="360"/>
      <c r="DF251" s="361"/>
      <c r="DG251" s="362"/>
      <c r="DH251" s="338"/>
      <c r="DI251" s="335">
        <f t="shared" si="2555"/>
        <v>0</v>
      </c>
      <c r="DJ251" s="108">
        <f t="shared" si="2556"/>
        <v>0</v>
      </c>
      <c r="DK251" s="108">
        <f t="shared" si="2557"/>
        <v>0</v>
      </c>
      <c r="DL251" s="108">
        <f t="shared" si="2558"/>
        <v>0</v>
      </c>
      <c r="DM251" s="108">
        <f t="shared" si="2559"/>
        <v>0</v>
      </c>
      <c r="DN251" s="108">
        <f t="shared" si="2559"/>
        <v>0</v>
      </c>
      <c r="DO251" s="108">
        <f t="shared" si="2560"/>
        <v>0</v>
      </c>
      <c r="DP251" s="109">
        <f t="shared" si="2561"/>
        <v>0</v>
      </c>
      <c r="DQ251" s="110">
        <f t="shared" si="2562"/>
        <v>0</v>
      </c>
      <c r="DT251" s="358"/>
      <c r="DU251" s="358"/>
      <c r="DV251" s="359"/>
      <c r="DW251" s="339"/>
      <c r="DX251" s="360"/>
      <c r="DY251" s="361"/>
      <c r="DZ251" s="362"/>
      <c r="EA251" s="338"/>
      <c r="EB251" s="335">
        <f t="shared" si="2563"/>
        <v>0</v>
      </c>
      <c r="EC251" s="108">
        <f t="shared" si="2564"/>
        <v>0</v>
      </c>
      <c r="ED251" s="108">
        <f t="shared" si="2565"/>
        <v>0</v>
      </c>
      <c r="EE251" s="108">
        <f t="shared" si="2566"/>
        <v>0</v>
      </c>
      <c r="EF251" s="108">
        <f t="shared" si="2567"/>
        <v>0</v>
      </c>
      <c r="EG251" s="108">
        <f t="shared" si="2567"/>
        <v>0</v>
      </c>
      <c r="EH251" s="108">
        <f t="shared" si="2568"/>
        <v>0</v>
      </c>
      <c r="EI251" s="109">
        <f t="shared" si="2569"/>
        <v>0</v>
      </c>
      <c r="EJ251" s="110">
        <f t="shared" si="2570"/>
        <v>0</v>
      </c>
      <c r="EM251" s="358"/>
      <c r="EN251" s="358"/>
      <c r="EO251" s="359"/>
      <c r="EP251" s="339"/>
      <c r="EQ251" s="360"/>
      <c r="ER251" s="361"/>
      <c r="ES251" s="362"/>
      <c r="ET251" s="338"/>
      <c r="EU251" s="335">
        <f t="shared" si="2571"/>
        <v>0</v>
      </c>
      <c r="EV251" s="108">
        <f t="shared" si="2572"/>
        <v>0</v>
      </c>
      <c r="EW251" s="108">
        <f t="shared" si="2573"/>
        <v>0</v>
      </c>
      <c r="EX251" s="108">
        <f t="shared" si="2574"/>
        <v>0</v>
      </c>
      <c r="EY251" s="108">
        <f t="shared" si="2575"/>
        <v>0</v>
      </c>
      <c r="EZ251" s="108">
        <f t="shared" si="2575"/>
        <v>0</v>
      </c>
      <c r="FA251" s="108">
        <f t="shared" si="2576"/>
        <v>0</v>
      </c>
      <c r="FB251" s="109">
        <f t="shared" si="2577"/>
        <v>0</v>
      </c>
      <c r="FC251" s="110">
        <f t="shared" si="2578"/>
        <v>0</v>
      </c>
      <c r="FF251" s="358"/>
      <c r="FG251" s="358"/>
      <c r="FH251" s="359"/>
      <c r="FI251" s="339"/>
      <c r="FJ251" s="360"/>
      <c r="FK251" s="361"/>
      <c r="FL251" s="362"/>
      <c r="FM251" s="338"/>
      <c r="FN251" s="335">
        <f t="shared" si="2579"/>
        <v>0</v>
      </c>
      <c r="FO251" s="108">
        <f t="shared" si="2580"/>
        <v>0</v>
      </c>
      <c r="FP251" s="108">
        <f t="shared" si="2581"/>
        <v>0</v>
      </c>
      <c r="FQ251" s="108">
        <f t="shared" si="2582"/>
        <v>0</v>
      </c>
      <c r="FR251" s="108">
        <f t="shared" si="2583"/>
        <v>0</v>
      </c>
      <c r="FS251" s="108">
        <f t="shared" si="2583"/>
        <v>0</v>
      </c>
      <c r="FT251" s="108">
        <f t="shared" si="2584"/>
        <v>0</v>
      </c>
      <c r="FU251" s="109">
        <f t="shared" si="2585"/>
        <v>0</v>
      </c>
      <c r="FV251" s="110">
        <f t="shared" si="2586"/>
        <v>0</v>
      </c>
      <c r="FY251" s="358"/>
      <c r="FZ251" s="358"/>
      <c r="GA251" s="359"/>
      <c r="GB251" s="339"/>
      <c r="GC251" s="360"/>
      <c r="GD251" s="361"/>
      <c r="GE251" s="362"/>
      <c r="GF251" s="338"/>
      <c r="GG251" s="335">
        <f t="shared" si="2587"/>
        <v>0</v>
      </c>
      <c r="GH251" s="108">
        <f t="shared" si="2588"/>
        <v>0</v>
      </c>
      <c r="GI251" s="108">
        <f t="shared" si="2589"/>
        <v>0</v>
      </c>
      <c r="GJ251" s="108">
        <f t="shared" si="2590"/>
        <v>0</v>
      </c>
      <c r="GK251" s="108">
        <f t="shared" si="2591"/>
        <v>0</v>
      </c>
      <c r="GL251" s="108">
        <f t="shared" si="2591"/>
        <v>0</v>
      </c>
      <c r="GM251" s="108">
        <f t="shared" si="2592"/>
        <v>0</v>
      </c>
      <c r="GN251" s="109">
        <f t="shared" si="2593"/>
        <v>0</v>
      </c>
      <c r="GO251" s="110">
        <f t="shared" si="2594"/>
        <v>0</v>
      </c>
      <c r="GR251" s="358"/>
      <c r="GS251" s="358"/>
      <c r="GT251" s="359"/>
      <c r="GU251" s="339"/>
      <c r="GV251" s="360"/>
      <c r="GW251" s="361"/>
      <c r="GX251" s="362"/>
      <c r="GY251" s="338"/>
      <c r="GZ251" s="335">
        <f t="shared" si="2595"/>
        <v>0</v>
      </c>
      <c r="HA251" s="108">
        <f t="shared" si="2596"/>
        <v>0</v>
      </c>
      <c r="HB251" s="108">
        <f t="shared" si="2597"/>
        <v>0</v>
      </c>
      <c r="HC251" s="108">
        <f t="shared" si="2598"/>
        <v>0</v>
      </c>
      <c r="HD251" s="108">
        <f t="shared" si="2599"/>
        <v>0</v>
      </c>
      <c r="HE251" s="108">
        <f t="shared" si="2599"/>
        <v>0</v>
      </c>
      <c r="HF251" s="108">
        <f t="shared" si="2600"/>
        <v>0</v>
      </c>
      <c r="HG251" s="109">
        <f t="shared" si="2601"/>
        <v>0</v>
      </c>
      <c r="HH251" s="110">
        <f t="shared" si="2602"/>
        <v>0</v>
      </c>
      <c r="HK251" s="358"/>
      <c r="HL251" s="358"/>
      <c r="HM251" s="359"/>
      <c r="HN251" s="339"/>
      <c r="HO251" s="360"/>
      <c r="HP251" s="361"/>
      <c r="HQ251" s="362"/>
      <c r="HR251" s="338"/>
      <c r="HS251" s="335">
        <f t="shared" si="2603"/>
        <v>0</v>
      </c>
      <c r="HT251" s="108">
        <f t="shared" si="2604"/>
        <v>0</v>
      </c>
      <c r="HU251" s="108">
        <f t="shared" si="2605"/>
        <v>0</v>
      </c>
      <c r="HV251" s="108">
        <f t="shared" si="2606"/>
        <v>0</v>
      </c>
      <c r="HW251" s="108">
        <f t="shared" si="2607"/>
        <v>0</v>
      </c>
      <c r="HX251" s="108">
        <f t="shared" si="2607"/>
        <v>0</v>
      </c>
      <c r="HY251" s="108">
        <f t="shared" si="2608"/>
        <v>0</v>
      </c>
      <c r="HZ251" s="109">
        <f t="shared" si="2609"/>
        <v>0</v>
      </c>
      <c r="IA251" s="110">
        <f t="shared" si="2610"/>
        <v>0</v>
      </c>
      <c r="ID251" s="358"/>
      <c r="IE251" s="358"/>
      <c r="IF251" s="359"/>
      <c r="IG251" s="339"/>
      <c r="IH251" s="360"/>
      <c r="II251" s="361"/>
      <c r="IJ251" s="362"/>
      <c r="IK251" s="338"/>
      <c r="IL251" s="335">
        <f t="shared" si="2611"/>
        <v>0</v>
      </c>
      <c r="IM251" s="108">
        <f t="shared" si="2612"/>
        <v>0</v>
      </c>
      <c r="IN251" s="108">
        <f t="shared" si="2613"/>
        <v>0</v>
      </c>
      <c r="IO251" s="108">
        <f t="shared" si="2614"/>
        <v>0</v>
      </c>
      <c r="IP251" s="108">
        <f t="shared" si="2615"/>
        <v>0</v>
      </c>
      <c r="IQ251" s="108">
        <f t="shared" si="2615"/>
        <v>0</v>
      </c>
      <c r="IR251" s="108">
        <f t="shared" si="2616"/>
        <v>0</v>
      </c>
      <c r="IS251" s="109">
        <f t="shared" si="2617"/>
        <v>0</v>
      </c>
      <c r="IT251" s="110">
        <f t="shared" si="2618"/>
        <v>0</v>
      </c>
      <c r="IV251" s="358"/>
      <c r="IW251" s="358"/>
      <c r="IX251" s="359"/>
      <c r="IY251" s="339"/>
      <c r="IZ251" s="360"/>
      <c r="JA251" s="361"/>
      <c r="JB251" s="362"/>
      <c r="JC251" s="338"/>
      <c r="JD251" s="338"/>
      <c r="JE251" s="335">
        <f t="shared" si="2619"/>
        <v>0</v>
      </c>
      <c r="JF251" s="108">
        <f t="shared" si="2620"/>
        <v>0</v>
      </c>
      <c r="JG251" s="108">
        <f t="shared" si="2621"/>
        <v>0</v>
      </c>
      <c r="JH251" s="108">
        <f t="shared" si="2622"/>
        <v>0</v>
      </c>
      <c r="JI251" s="108">
        <f t="shared" si="2623"/>
        <v>0</v>
      </c>
      <c r="JJ251" s="108">
        <f t="shared" si="2623"/>
        <v>0</v>
      </c>
      <c r="JK251" s="108">
        <f t="shared" si="2624"/>
        <v>0</v>
      </c>
      <c r="JL251" s="109">
        <f t="shared" si="2625"/>
        <v>0</v>
      </c>
      <c r="JM251" s="110">
        <f t="shared" si="2626"/>
        <v>0</v>
      </c>
    </row>
    <row r="252" spans="2:273" ht="16.5" hidden="1" x14ac:dyDescent="0.25">
      <c r="B252" s="340"/>
      <c r="C252" s="340"/>
      <c r="D252" s="348"/>
      <c r="E252" s="349"/>
      <c r="F252" s="441"/>
      <c r="G252" s="351"/>
      <c r="H252" s="351"/>
      <c r="I252" s="351"/>
      <c r="J252" s="352"/>
      <c r="K252" s="342"/>
      <c r="N252" s="340"/>
      <c r="O252" s="340"/>
      <c r="P252" s="348"/>
      <c r="Q252" s="349"/>
      <c r="R252" s="441"/>
      <c r="S252" s="351"/>
      <c r="T252" s="351"/>
      <c r="U252" s="351"/>
      <c r="V252" s="352"/>
      <c r="W252" s="342"/>
      <c r="X252" s="691"/>
      <c r="Y252" s="691"/>
      <c r="Z252" s="691"/>
      <c r="AA252" s="691"/>
      <c r="AB252" s="691"/>
      <c r="AC252" s="691"/>
      <c r="AD252" s="691"/>
      <c r="AE252" s="691"/>
      <c r="AF252" s="691"/>
      <c r="AG252" s="691"/>
      <c r="AH252" s="691"/>
      <c r="AI252" s="692"/>
      <c r="AL252" s="340"/>
      <c r="AM252" s="340"/>
      <c r="AN252" s="348"/>
      <c r="AO252" s="349"/>
      <c r="AP252" s="441"/>
      <c r="AQ252" s="351"/>
      <c r="AR252" s="351"/>
      <c r="AS252" s="351"/>
      <c r="AT252" s="352"/>
      <c r="AU252" s="342"/>
      <c r="AV252" s="691"/>
      <c r="AW252" s="691"/>
      <c r="AX252" s="691"/>
      <c r="AY252" s="691"/>
      <c r="AZ252" s="691"/>
      <c r="BA252" s="691"/>
      <c r="BB252" s="691"/>
      <c r="BC252" s="691"/>
      <c r="BD252" s="691"/>
      <c r="BE252" s="691"/>
      <c r="BF252" s="691"/>
      <c r="BG252" s="692"/>
      <c r="BJ252" s="340"/>
      <c r="BK252" s="340"/>
      <c r="BL252" s="348"/>
      <c r="BM252" s="349"/>
      <c r="BN252" s="441"/>
      <c r="BO252" s="370"/>
      <c r="BP252" s="370"/>
      <c r="BQ252" s="370"/>
      <c r="BR252" s="371"/>
      <c r="BS252" s="342"/>
      <c r="BT252" s="691"/>
      <c r="BU252" s="691"/>
      <c r="BV252" s="691"/>
      <c r="BW252" s="691"/>
      <c r="BX252" s="691"/>
      <c r="BY252" s="691"/>
      <c r="BZ252" s="691"/>
      <c r="CA252" s="691"/>
      <c r="CB252" s="691"/>
      <c r="CC252" s="691"/>
      <c r="CD252" s="691"/>
      <c r="CE252" s="692"/>
      <c r="CH252" s="340"/>
      <c r="CI252" s="340"/>
      <c r="CJ252" s="348"/>
      <c r="CK252" s="349"/>
      <c r="CL252" s="350"/>
      <c r="CM252" s="351"/>
      <c r="CN252" s="352"/>
      <c r="CO252" s="342"/>
      <c r="CP252" s="691"/>
      <c r="CQ252" s="691"/>
      <c r="CR252" s="691"/>
      <c r="CS252" s="691"/>
      <c r="CT252" s="691"/>
      <c r="CU252" s="691"/>
      <c r="CV252" s="691"/>
      <c r="CW252" s="691"/>
      <c r="CX252" s="692"/>
      <c r="DA252" s="340"/>
      <c r="DB252" s="340"/>
      <c r="DC252" s="348"/>
      <c r="DD252" s="349"/>
      <c r="DE252" s="350"/>
      <c r="DF252" s="351"/>
      <c r="DG252" s="352"/>
      <c r="DH252" s="342"/>
      <c r="DI252" s="691"/>
      <c r="DJ252" s="691"/>
      <c r="DK252" s="691"/>
      <c r="DL252" s="691"/>
      <c r="DM252" s="691"/>
      <c r="DN252" s="691"/>
      <c r="DO252" s="691"/>
      <c r="DP252" s="691"/>
      <c r="DQ252" s="692"/>
      <c r="DT252" s="340"/>
      <c r="DU252" s="340"/>
      <c r="DV252" s="348"/>
      <c r="DW252" s="349"/>
      <c r="DX252" s="350"/>
      <c r="DY252" s="351"/>
      <c r="DZ252" s="352"/>
      <c r="EA252" s="342"/>
      <c r="EB252" s="691"/>
      <c r="EC252" s="691"/>
      <c r="ED252" s="691"/>
      <c r="EE252" s="691"/>
      <c r="EF252" s="691"/>
      <c r="EG252" s="691"/>
      <c r="EH252" s="691"/>
      <c r="EI252" s="691"/>
      <c r="EJ252" s="692"/>
      <c r="EM252" s="340"/>
      <c r="EN252" s="340"/>
      <c r="EO252" s="348"/>
      <c r="EP252" s="349"/>
      <c r="EQ252" s="350"/>
      <c r="ER252" s="351"/>
      <c r="ES252" s="352"/>
      <c r="ET252" s="342"/>
      <c r="EU252" s="691"/>
      <c r="EV252" s="691"/>
      <c r="EW252" s="691"/>
      <c r="EX252" s="691"/>
      <c r="EY252" s="691"/>
      <c r="EZ252" s="691"/>
      <c r="FA252" s="691"/>
      <c r="FB252" s="691"/>
      <c r="FC252" s="692"/>
      <c r="FF252" s="340"/>
      <c r="FG252" s="340"/>
      <c r="FH252" s="348"/>
      <c r="FI252" s="349"/>
      <c r="FJ252" s="350"/>
      <c r="FK252" s="351"/>
      <c r="FL252" s="352"/>
      <c r="FM252" s="342"/>
      <c r="FN252" s="691"/>
      <c r="FO252" s="691"/>
      <c r="FP252" s="691"/>
      <c r="FQ252" s="691"/>
      <c r="FR252" s="691"/>
      <c r="FS252" s="691"/>
      <c r="FT252" s="691"/>
      <c r="FU252" s="691"/>
      <c r="FV252" s="692"/>
      <c r="FY252" s="340"/>
      <c r="FZ252" s="340"/>
      <c r="GA252" s="348"/>
      <c r="GB252" s="349"/>
      <c r="GC252" s="350"/>
      <c r="GD252" s="351"/>
      <c r="GE252" s="352"/>
      <c r="GF252" s="342"/>
      <c r="GG252" s="691"/>
      <c r="GH252" s="691"/>
      <c r="GI252" s="691"/>
      <c r="GJ252" s="691"/>
      <c r="GK252" s="691"/>
      <c r="GL252" s="691"/>
      <c r="GM252" s="691"/>
      <c r="GN252" s="691"/>
      <c r="GO252" s="692"/>
      <c r="GR252" s="340"/>
      <c r="GS252" s="340"/>
      <c r="GT252" s="348"/>
      <c r="GU252" s="349"/>
      <c r="GV252" s="350"/>
      <c r="GW252" s="351"/>
      <c r="GX252" s="352"/>
      <c r="GY252" s="342"/>
      <c r="GZ252" s="691"/>
      <c r="HA252" s="691"/>
      <c r="HB252" s="691"/>
      <c r="HC252" s="691"/>
      <c r="HD252" s="691"/>
      <c r="HE252" s="691"/>
      <c r="HF252" s="691"/>
      <c r="HG252" s="691"/>
      <c r="HH252" s="692"/>
      <c r="HK252" s="340"/>
      <c r="HL252" s="340"/>
      <c r="HM252" s="348"/>
      <c r="HN252" s="349"/>
      <c r="HO252" s="350"/>
      <c r="HP252" s="351"/>
      <c r="HQ252" s="352"/>
      <c r="HR252" s="342"/>
      <c r="HS252" s="691"/>
      <c r="HT252" s="691"/>
      <c r="HU252" s="691"/>
      <c r="HV252" s="691"/>
      <c r="HW252" s="691"/>
      <c r="HX252" s="691"/>
      <c r="HY252" s="691"/>
      <c r="HZ252" s="691"/>
      <c r="IA252" s="692"/>
      <c r="ID252" s="340"/>
      <c r="IE252" s="340"/>
      <c r="IF252" s="348"/>
      <c r="IG252" s="349"/>
      <c r="IH252" s="350"/>
      <c r="II252" s="351"/>
      <c r="IJ252" s="352"/>
      <c r="IK252" s="342"/>
      <c r="IL252" s="691"/>
      <c r="IM252" s="691"/>
      <c r="IN252" s="691"/>
      <c r="IO252" s="691"/>
      <c r="IP252" s="691"/>
      <c r="IQ252" s="691"/>
      <c r="IR252" s="691"/>
      <c r="IS252" s="691"/>
      <c r="IT252" s="692"/>
      <c r="IV252" s="340"/>
      <c r="IW252" s="340"/>
      <c r="IX252" s="348"/>
      <c r="IY252" s="349"/>
      <c r="IZ252" s="350"/>
      <c r="JA252" s="351"/>
      <c r="JB252" s="352"/>
      <c r="JC252" s="342"/>
      <c r="JD252" s="342"/>
      <c r="JE252" s="691"/>
      <c r="JF252" s="691"/>
      <c r="JG252" s="691"/>
      <c r="JH252" s="691"/>
      <c r="JI252" s="691"/>
      <c r="JJ252" s="691"/>
      <c r="JK252" s="691"/>
      <c r="JL252" s="691"/>
      <c r="JM252" s="692"/>
    </row>
    <row r="253" spans="2:273" hidden="1" x14ac:dyDescent="0.25">
      <c r="B253" s="358"/>
      <c r="C253" s="358"/>
      <c r="D253" s="359"/>
      <c r="E253" s="339"/>
      <c r="F253" s="439"/>
      <c r="G253" s="361"/>
      <c r="H253" s="361"/>
      <c r="I253" s="361"/>
      <c r="J253" s="362"/>
      <c r="K253" s="338"/>
      <c r="N253" s="358"/>
      <c r="O253" s="358"/>
      <c r="P253" s="359"/>
      <c r="Q253" s="339"/>
      <c r="R253" s="439"/>
      <c r="S253" s="361"/>
      <c r="T253" s="361"/>
      <c r="U253" s="361"/>
      <c r="V253" s="362"/>
      <c r="W253" s="338"/>
      <c r="X253" s="335">
        <f t="shared" ref="X253:X256" si="2627">IFERROR(IF(EXACT(VLOOKUP(O253,OFERTA_0,1,FALSE),O253),1,0),0)</f>
        <v>0</v>
      </c>
      <c r="Y253" s="335"/>
      <c r="Z253" s="335"/>
      <c r="AA253" s="108">
        <f>IFERROR(IF(EXACT(VLOOKUP(O253,OFERTA_0,2,FALSE),P253),1,0),0)</f>
        <v>0</v>
      </c>
      <c r="AB253" s="108"/>
      <c r="AC253" s="108">
        <f>IFERROR(IF(EXACT(VLOOKUP(O253,OFERTA_0,3,FALSE),Q253),1,0),0)</f>
        <v>0</v>
      </c>
      <c r="AD253" s="108">
        <f>IFERROR(IF(EXACT(VLOOKUP(O253,OFERTA_0,4,FALSE),R253),1,0),0)</f>
        <v>0</v>
      </c>
      <c r="AE253" s="108">
        <f>IFERROR(IF(S253&lt;=0,0,1),0)</f>
        <v>0</v>
      </c>
      <c r="AF253" s="108">
        <f t="shared" ref="AF253:AF256" si="2628">IFERROR(IF(V253&lt;=0,0,1),0)</f>
        <v>0</v>
      </c>
      <c r="AG253" s="108">
        <f t="shared" ref="AG253:AG256" si="2629">PRODUCT(X253:AF253)</f>
        <v>0</v>
      </c>
      <c r="AH253" s="109">
        <f t="shared" ref="AH253:AH256" si="2630">ROUND(V253,0)</f>
        <v>0</v>
      </c>
      <c r="AI253" s="110">
        <f t="shared" ref="AI253:AI256" si="2631">V253-AH253</f>
        <v>0</v>
      </c>
      <c r="AL253" s="358"/>
      <c r="AM253" s="358"/>
      <c r="AN253" s="359"/>
      <c r="AO253" s="339"/>
      <c r="AP253" s="439"/>
      <c r="AQ253" s="361"/>
      <c r="AR253" s="361"/>
      <c r="AS253" s="361"/>
      <c r="AT253" s="362"/>
      <c r="AU253" s="338"/>
      <c r="AV253" s="335">
        <f t="shared" ref="AV253:AV256" si="2632">IFERROR(IF(EXACT(VLOOKUP(AM253,OFERTA_0,1,FALSE),AM253),1,0),0)</f>
        <v>0</v>
      </c>
      <c r="AW253" s="335"/>
      <c r="AX253" s="335"/>
      <c r="AY253" s="335"/>
      <c r="AZ253" s="108">
        <f>IFERROR(IF(EXACT(VLOOKUP(AM253,OFERTA_0,2,FALSE),AN253),1,0),0)</f>
        <v>0</v>
      </c>
      <c r="BA253" s="108">
        <f>IFERROR(IF(EXACT(VLOOKUP(AM253,OFERTA_0,3,FALSE),AO253),1,0),0)</f>
        <v>0</v>
      </c>
      <c r="BB253" s="108">
        <f>IFERROR(IF(EXACT(VLOOKUP(AM253,OFERTA_0,4,FALSE),AP253),1,0),0)</f>
        <v>0</v>
      </c>
      <c r="BC253" s="108">
        <f>IFERROR(IF(AQ253&lt;=0,0,1),0)</f>
        <v>0</v>
      </c>
      <c r="BD253" s="108">
        <f t="shared" ref="BD253:BD256" si="2633">IFERROR(IF(AT253&lt;=0,0,1),0)</f>
        <v>0</v>
      </c>
      <c r="BE253" s="108">
        <f t="shared" ref="BE253:BE256" si="2634">PRODUCT(AV253:BD253)</f>
        <v>0</v>
      </c>
      <c r="BF253" s="109">
        <f t="shared" ref="BF253:BF256" si="2635">ROUND(AT253,0)</f>
        <v>0</v>
      </c>
      <c r="BG253" s="110">
        <f t="shared" ref="BG253:BG256" si="2636">AT253-BF253</f>
        <v>0</v>
      </c>
      <c r="BJ253" s="358"/>
      <c r="BK253" s="358"/>
      <c r="BL253" s="359"/>
      <c r="BM253" s="339"/>
      <c r="BN253" s="439"/>
      <c r="BO253" s="368"/>
      <c r="BP253" s="368"/>
      <c r="BQ253" s="368"/>
      <c r="BR253" s="369"/>
      <c r="BS253" s="338"/>
      <c r="BT253" s="335">
        <f t="shared" ref="BT253:BT256" si="2637">IFERROR(IF(EXACT(VLOOKUP(BK253,OFERTA_0,1,FALSE),BK253),1,0),0)</f>
        <v>0</v>
      </c>
      <c r="BU253" s="335"/>
      <c r="BV253" s="335"/>
      <c r="BW253" s="335"/>
      <c r="BX253" s="108">
        <f>IFERROR(IF(EXACT(VLOOKUP(BK253,OFERTA_0,2,FALSE),BL253),1,0),0)</f>
        <v>0</v>
      </c>
      <c r="BY253" s="108">
        <f>IFERROR(IF(EXACT(VLOOKUP(BK253,OFERTA_0,3,FALSE),BM253),1,0),0)</f>
        <v>0</v>
      </c>
      <c r="BZ253" s="108">
        <f>IFERROR(IF(EXACT(VLOOKUP(BK253,OFERTA_0,4,FALSE),BN253),1,0),0)</f>
        <v>0</v>
      </c>
      <c r="CA253" s="108">
        <f>IFERROR(IF(BO253&lt;=0,0,1),0)</f>
        <v>0</v>
      </c>
      <c r="CB253" s="108">
        <f t="shared" ref="CB253:CB256" si="2638">IFERROR(IF(BR253&lt;=0,0,1),0)</f>
        <v>0</v>
      </c>
      <c r="CC253" s="108">
        <f t="shared" ref="CC253:CC256" si="2639">PRODUCT(BT253:CB253)</f>
        <v>0</v>
      </c>
      <c r="CD253" s="109">
        <f t="shared" ref="CD253:CD256" si="2640">ROUND(BR253,0)</f>
        <v>0</v>
      </c>
      <c r="CE253" s="110">
        <f t="shared" ref="CE253:CE256" si="2641">BR253-CD253</f>
        <v>0</v>
      </c>
      <c r="CH253" s="358"/>
      <c r="CI253" s="358"/>
      <c r="CJ253" s="359"/>
      <c r="CK253" s="339"/>
      <c r="CL253" s="360"/>
      <c r="CM253" s="361"/>
      <c r="CN253" s="362"/>
      <c r="CO253" s="338"/>
      <c r="CP253" s="335">
        <f t="shared" ref="CP253:CP256" si="2642">IFERROR(IF(EXACT(VLOOKUP(CI253,OFERTA_0,1,FALSE),CI253),1,0),0)</f>
        <v>0</v>
      </c>
      <c r="CQ253" s="108">
        <f>IFERROR(IF(EXACT(VLOOKUP(CI253,OFERTA_0,2,FALSE),CJ253),1,0),0)</f>
        <v>0</v>
      </c>
      <c r="CR253" s="108">
        <f>IFERROR(IF(EXACT(VLOOKUP(CI253,OFERTA_0,3,FALSE),CK253),1,0),0)</f>
        <v>0</v>
      </c>
      <c r="CS253" s="108">
        <f>IFERROR(IF(EXACT(VLOOKUP(CI253,OFERTA_0,4,FALSE),CL253),1,0),0)</f>
        <v>0</v>
      </c>
      <c r="CT253" s="108">
        <f t="shared" ref="CT253:CU256" si="2643">IFERROR(IF(CM253&lt;=0,0,1),0)</f>
        <v>0</v>
      </c>
      <c r="CU253" s="108">
        <f t="shared" si="2643"/>
        <v>0</v>
      </c>
      <c r="CV253" s="108">
        <f t="shared" ref="CV253:CV256" si="2644">PRODUCT(CP253:CU253)</f>
        <v>0</v>
      </c>
      <c r="CW253" s="109">
        <f t="shared" ref="CW253:CW256" si="2645">ROUND(CN253,0)</f>
        <v>0</v>
      </c>
      <c r="CX253" s="110">
        <f t="shared" ref="CX253:CX256" si="2646">CN253-CW253</f>
        <v>0</v>
      </c>
      <c r="DA253" s="358"/>
      <c r="DB253" s="358"/>
      <c r="DC253" s="359"/>
      <c r="DD253" s="339"/>
      <c r="DE253" s="360"/>
      <c r="DF253" s="361"/>
      <c r="DG253" s="362"/>
      <c r="DH253" s="338"/>
      <c r="DI253" s="335">
        <f t="shared" ref="DI253:DI256" si="2647">IFERROR(IF(EXACT(VLOOKUP(DB253,OFERTA_0,1,FALSE),DB253),1,0),0)</f>
        <v>0</v>
      </c>
      <c r="DJ253" s="108">
        <f>IFERROR(IF(EXACT(VLOOKUP(DB253,OFERTA_0,2,FALSE),DC253),1,0),0)</f>
        <v>0</v>
      </c>
      <c r="DK253" s="108">
        <f>IFERROR(IF(EXACT(VLOOKUP(DB253,OFERTA_0,3,FALSE),DD253),1,0),0)</f>
        <v>0</v>
      </c>
      <c r="DL253" s="108">
        <f>IFERROR(IF(EXACT(VLOOKUP(DB253,OFERTA_0,4,FALSE),DE253),1,0),0)</f>
        <v>0</v>
      </c>
      <c r="DM253" s="108">
        <f t="shared" ref="DM253:DN256" si="2648">IFERROR(IF(DF253&lt;=0,0,1),0)</f>
        <v>0</v>
      </c>
      <c r="DN253" s="108">
        <f t="shared" si="2648"/>
        <v>0</v>
      </c>
      <c r="DO253" s="108">
        <f t="shared" ref="DO253:DO256" si="2649">PRODUCT(DI253:DN253)</f>
        <v>0</v>
      </c>
      <c r="DP253" s="109">
        <f t="shared" ref="DP253:DP256" si="2650">ROUND(DG253,0)</f>
        <v>0</v>
      </c>
      <c r="DQ253" s="110">
        <f t="shared" ref="DQ253:DQ256" si="2651">DG253-DP253</f>
        <v>0</v>
      </c>
      <c r="DT253" s="358"/>
      <c r="DU253" s="358"/>
      <c r="DV253" s="359"/>
      <c r="DW253" s="339"/>
      <c r="DX253" s="360"/>
      <c r="DY253" s="361"/>
      <c r="DZ253" s="362"/>
      <c r="EA253" s="338"/>
      <c r="EB253" s="335">
        <f t="shared" ref="EB253:EB256" si="2652">IFERROR(IF(EXACT(VLOOKUP(DU253,OFERTA_0,1,FALSE),DU253),1,0),0)</f>
        <v>0</v>
      </c>
      <c r="EC253" s="108">
        <f>IFERROR(IF(EXACT(VLOOKUP(DU253,OFERTA_0,2,FALSE),DV253),1,0),0)</f>
        <v>0</v>
      </c>
      <c r="ED253" s="108">
        <f>IFERROR(IF(EXACT(VLOOKUP(DU253,OFERTA_0,3,FALSE),DW253),1,0),0)</f>
        <v>0</v>
      </c>
      <c r="EE253" s="108">
        <f>IFERROR(IF(EXACT(VLOOKUP(DU253,OFERTA_0,4,FALSE),DX253),1,0),0)</f>
        <v>0</v>
      </c>
      <c r="EF253" s="108">
        <f t="shared" ref="EF253:EG256" si="2653">IFERROR(IF(DY253&lt;=0,0,1),0)</f>
        <v>0</v>
      </c>
      <c r="EG253" s="108">
        <f t="shared" si="2653"/>
        <v>0</v>
      </c>
      <c r="EH253" s="108">
        <f t="shared" ref="EH253:EH256" si="2654">PRODUCT(EB253:EG253)</f>
        <v>0</v>
      </c>
      <c r="EI253" s="109">
        <f t="shared" ref="EI253:EI256" si="2655">ROUND(DZ253,0)</f>
        <v>0</v>
      </c>
      <c r="EJ253" s="110">
        <f t="shared" ref="EJ253:EJ256" si="2656">DZ253-EI253</f>
        <v>0</v>
      </c>
      <c r="EM253" s="358"/>
      <c r="EN253" s="358"/>
      <c r="EO253" s="359"/>
      <c r="EP253" s="339"/>
      <c r="EQ253" s="360"/>
      <c r="ER253" s="361"/>
      <c r="ES253" s="362"/>
      <c r="ET253" s="338"/>
      <c r="EU253" s="335">
        <f t="shared" ref="EU253:EU256" si="2657">IFERROR(IF(EXACT(VLOOKUP(EN253,OFERTA_0,1,FALSE),EN253),1,0),0)</f>
        <v>0</v>
      </c>
      <c r="EV253" s="108">
        <f>IFERROR(IF(EXACT(VLOOKUP(EN253,OFERTA_0,2,FALSE),EO253),1,0),0)</f>
        <v>0</v>
      </c>
      <c r="EW253" s="108">
        <f>IFERROR(IF(EXACT(VLOOKUP(EN253,OFERTA_0,3,FALSE),EP253),1,0),0)</f>
        <v>0</v>
      </c>
      <c r="EX253" s="108">
        <f>IFERROR(IF(EXACT(VLOOKUP(EN253,OFERTA_0,4,FALSE),EQ253),1,0),0)</f>
        <v>0</v>
      </c>
      <c r="EY253" s="108">
        <f t="shared" ref="EY253:EZ256" si="2658">IFERROR(IF(ER253&lt;=0,0,1),0)</f>
        <v>0</v>
      </c>
      <c r="EZ253" s="108">
        <f t="shared" si="2658"/>
        <v>0</v>
      </c>
      <c r="FA253" s="108">
        <f t="shared" ref="FA253:FA256" si="2659">PRODUCT(EU253:EZ253)</f>
        <v>0</v>
      </c>
      <c r="FB253" s="109">
        <f t="shared" ref="FB253:FB256" si="2660">ROUND(ES253,0)</f>
        <v>0</v>
      </c>
      <c r="FC253" s="110">
        <f t="shared" ref="FC253:FC256" si="2661">ES253-FB253</f>
        <v>0</v>
      </c>
      <c r="FF253" s="358"/>
      <c r="FG253" s="358"/>
      <c r="FH253" s="359"/>
      <c r="FI253" s="339"/>
      <c r="FJ253" s="360"/>
      <c r="FK253" s="361"/>
      <c r="FL253" s="362"/>
      <c r="FM253" s="338"/>
      <c r="FN253" s="335">
        <f t="shared" ref="FN253:FN256" si="2662">IFERROR(IF(EXACT(VLOOKUP(FG253,OFERTA_0,1,FALSE),FG253),1,0),0)</f>
        <v>0</v>
      </c>
      <c r="FO253" s="108">
        <f>IFERROR(IF(EXACT(VLOOKUP(FG253,OFERTA_0,2,FALSE),FH253),1,0),0)</f>
        <v>0</v>
      </c>
      <c r="FP253" s="108">
        <f>IFERROR(IF(EXACT(VLOOKUP(FG253,OFERTA_0,3,FALSE),FI253),1,0),0)</f>
        <v>0</v>
      </c>
      <c r="FQ253" s="108">
        <f>IFERROR(IF(EXACT(VLOOKUP(FG253,OFERTA_0,4,FALSE),FJ253),1,0),0)</f>
        <v>0</v>
      </c>
      <c r="FR253" s="108">
        <f t="shared" ref="FR253:FS256" si="2663">IFERROR(IF(FK253&lt;=0,0,1),0)</f>
        <v>0</v>
      </c>
      <c r="FS253" s="108">
        <f t="shared" si="2663"/>
        <v>0</v>
      </c>
      <c r="FT253" s="108">
        <f t="shared" ref="FT253:FT256" si="2664">PRODUCT(FN253:FS253)</f>
        <v>0</v>
      </c>
      <c r="FU253" s="109">
        <f t="shared" ref="FU253:FU256" si="2665">ROUND(FL253,0)</f>
        <v>0</v>
      </c>
      <c r="FV253" s="110">
        <f t="shared" ref="FV253:FV256" si="2666">FL253-FU253</f>
        <v>0</v>
      </c>
      <c r="FY253" s="358"/>
      <c r="FZ253" s="358"/>
      <c r="GA253" s="359"/>
      <c r="GB253" s="339"/>
      <c r="GC253" s="360"/>
      <c r="GD253" s="361"/>
      <c r="GE253" s="362"/>
      <c r="GF253" s="338"/>
      <c r="GG253" s="335">
        <f t="shared" ref="GG253:GG256" si="2667">IFERROR(IF(EXACT(VLOOKUP(FZ253,OFERTA_0,1,FALSE),FZ253),1,0),0)</f>
        <v>0</v>
      </c>
      <c r="GH253" s="108">
        <f>IFERROR(IF(EXACT(VLOOKUP(FZ253,OFERTA_0,2,FALSE),GA253),1,0),0)</f>
        <v>0</v>
      </c>
      <c r="GI253" s="108">
        <f>IFERROR(IF(EXACT(VLOOKUP(FZ253,OFERTA_0,3,FALSE),GB253),1,0),0)</f>
        <v>0</v>
      </c>
      <c r="GJ253" s="108">
        <f>IFERROR(IF(EXACT(VLOOKUP(FZ253,OFERTA_0,4,FALSE),GC253),1,0),0)</f>
        <v>0</v>
      </c>
      <c r="GK253" s="108">
        <f t="shared" ref="GK253:GL256" si="2668">IFERROR(IF(GD253&lt;=0,0,1),0)</f>
        <v>0</v>
      </c>
      <c r="GL253" s="108">
        <f t="shared" si="2668"/>
        <v>0</v>
      </c>
      <c r="GM253" s="108">
        <f t="shared" ref="GM253:GM256" si="2669">PRODUCT(GG253:GL253)</f>
        <v>0</v>
      </c>
      <c r="GN253" s="109">
        <f t="shared" ref="GN253:GN256" si="2670">ROUND(GE253,0)</f>
        <v>0</v>
      </c>
      <c r="GO253" s="110">
        <f t="shared" ref="GO253:GO256" si="2671">GE253-GN253</f>
        <v>0</v>
      </c>
      <c r="GR253" s="358"/>
      <c r="GS253" s="358"/>
      <c r="GT253" s="359"/>
      <c r="GU253" s="339"/>
      <c r="GV253" s="360"/>
      <c r="GW253" s="361"/>
      <c r="GX253" s="362"/>
      <c r="GY253" s="338"/>
      <c r="GZ253" s="335">
        <f t="shared" ref="GZ253:GZ256" si="2672">IFERROR(IF(EXACT(VLOOKUP(GS253,OFERTA_0,1,FALSE),GS253),1,0),0)</f>
        <v>0</v>
      </c>
      <c r="HA253" s="108">
        <f>IFERROR(IF(EXACT(VLOOKUP(GS253,OFERTA_0,2,FALSE),GT253),1,0),0)</f>
        <v>0</v>
      </c>
      <c r="HB253" s="108">
        <f>IFERROR(IF(EXACT(VLOOKUP(GS253,OFERTA_0,3,FALSE),GU253),1,0),0)</f>
        <v>0</v>
      </c>
      <c r="HC253" s="108">
        <f>IFERROR(IF(EXACT(VLOOKUP(GS253,OFERTA_0,4,FALSE),GV253),1,0),0)</f>
        <v>0</v>
      </c>
      <c r="HD253" s="108">
        <f t="shared" ref="HD253:HE256" si="2673">IFERROR(IF(GW253&lt;=0,0,1),0)</f>
        <v>0</v>
      </c>
      <c r="HE253" s="108">
        <f t="shared" si="2673"/>
        <v>0</v>
      </c>
      <c r="HF253" s="108">
        <f t="shared" ref="HF253:HF256" si="2674">PRODUCT(GZ253:HE253)</f>
        <v>0</v>
      </c>
      <c r="HG253" s="109">
        <f t="shared" ref="HG253:HG256" si="2675">ROUND(GX253,0)</f>
        <v>0</v>
      </c>
      <c r="HH253" s="110">
        <f t="shared" ref="HH253:HH256" si="2676">GX253-HG253</f>
        <v>0</v>
      </c>
      <c r="HK253" s="358"/>
      <c r="HL253" s="358"/>
      <c r="HM253" s="359"/>
      <c r="HN253" s="339"/>
      <c r="HO253" s="360"/>
      <c r="HP253" s="361"/>
      <c r="HQ253" s="362"/>
      <c r="HR253" s="338"/>
      <c r="HS253" s="335">
        <f t="shared" ref="HS253:HS256" si="2677">IFERROR(IF(EXACT(VLOOKUP(HL253,OFERTA_0,1,FALSE),HL253),1,0),0)</f>
        <v>0</v>
      </c>
      <c r="HT253" s="108">
        <f>IFERROR(IF(EXACT(VLOOKUP(HL253,OFERTA_0,2,FALSE),HM253),1,0),0)</f>
        <v>0</v>
      </c>
      <c r="HU253" s="108">
        <f>IFERROR(IF(EXACT(VLOOKUP(HL253,OFERTA_0,3,FALSE),HN253),1,0),0)</f>
        <v>0</v>
      </c>
      <c r="HV253" s="108">
        <f>IFERROR(IF(EXACT(VLOOKUP(HL253,OFERTA_0,4,FALSE),HO253),1,0),0)</f>
        <v>0</v>
      </c>
      <c r="HW253" s="108">
        <f t="shared" ref="HW253:HX256" si="2678">IFERROR(IF(HP253&lt;=0,0,1),0)</f>
        <v>0</v>
      </c>
      <c r="HX253" s="108">
        <f t="shared" si="2678"/>
        <v>0</v>
      </c>
      <c r="HY253" s="108">
        <f t="shared" ref="HY253:HY256" si="2679">PRODUCT(HS253:HX253)</f>
        <v>0</v>
      </c>
      <c r="HZ253" s="109">
        <f t="shared" ref="HZ253:HZ256" si="2680">ROUND(HQ253,0)</f>
        <v>0</v>
      </c>
      <c r="IA253" s="110">
        <f t="shared" ref="IA253:IA256" si="2681">HQ253-HZ253</f>
        <v>0</v>
      </c>
      <c r="ID253" s="358"/>
      <c r="IE253" s="358"/>
      <c r="IF253" s="359"/>
      <c r="IG253" s="339"/>
      <c r="IH253" s="360"/>
      <c r="II253" s="361"/>
      <c r="IJ253" s="362"/>
      <c r="IK253" s="338"/>
      <c r="IL253" s="335">
        <f t="shared" ref="IL253:IL256" si="2682">IFERROR(IF(EXACT(VLOOKUP(IE253,OFERTA_0,1,FALSE),IE253),1,0),0)</f>
        <v>0</v>
      </c>
      <c r="IM253" s="108">
        <f>IFERROR(IF(EXACT(VLOOKUP(IE253,OFERTA_0,2,FALSE),IF253),1,0),0)</f>
        <v>0</v>
      </c>
      <c r="IN253" s="108">
        <f>IFERROR(IF(EXACT(VLOOKUP(IE253,OFERTA_0,3,FALSE),IG253),1,0),0)</f>
        <v>0</v>
      </c>
      <c r="IO253" s="108">
        <f>IFERROR(IF(EXACT(VLOOKUP(IE253,OFERTA_0,4,FALSE),IH253),1,0),0)</f>
        <v>0</v>
      </c>
      <c r="IP253" s="108">
        <f t="shared" ref="IP253:IQ256" si="2683">IFERROR(IF(II253&lt;=0,0,1),0)</f>
        <v>0</v>
      </c>
      <c r="IQ253" s="108">
        <f t="shared" si="2683"/>
        <v>0</v>
      </c>
      <c r="IR253" s="108">
        <f t="shared" ref="IR253:IR256" si="2684">PRODUCT(IL253:IQ253)</f>
        <v>0</v>
      </c>
      <c r="IS253" s="109">
        <f t="shared" ref="IS253:IS256" si="2685">ROUND(IJ253,0)</f>
        <v>0</v>
      </c>
      <c r="IT253" s="110">
        <f t="shared" ref="IT253:IT256" si="2686">IJ253-IS253</f>
        <v>0</v>
      </c>
      <c r="IV253" s="358"/>
      <c r="IW253" s="358"/>
      <c r="IX253" s="359"/>
      <c r="IY253" s="339"/>
      <c r="IZ253" s="360"/>
      <c r="JA253" s="361"/>
      <c r="JB253" s="362"/>
      <c r="JC253" s="338"/>
      <c r="JD253" s="338"/>
      <c r="JE253" s="335">
        <f t="shared" ref="JE253:JE256" si="2687">IFERROR(IF(EXACT(VLOOKUP(IX253,OFERTA_0,1,FALSE),IX253),1,0),0)</f>
        <v>0</v>
      </c>
      <c r="JF253" s="108">
        <f>IFERROR(IF(EXACT(VLOOKUP(IX253,OFERTA_0,2,FALSE),IY253),1,0),0)</f>
        <v>0</v>
      </c>
      <c r="JG253" s="108">
        <f>IFERROR(IF(EXACT(VLOOKUP(IX253,OFERTA_0,3,FALSE),IZ253),1,0),0)</f>
        <v>0</v>
      </c>
      <c r="JH253" s="108">
        <f>IFERROR(IF(EXACT(VLOOKUP(IX253,OFERTA_0,4,FALSE),JA253),1,0),0)</f>
        <v>0</v>
      </c>
      <c r="JI253" s="108">
        <f t="shared" ref="JI253:JJ256" si="2688">IFERROR(IF(JB253&lt;=0,0,1),0)</f>
        <v>0</v>
      </c>
      <c r="JJ253" s="108">
        <f t="shared" si="2688"/>
        <v>0</v>
      </c>
      <c r="JK253" s="108">
        <f t="shared" ref="JK253:JK256" si="2689">PRODUCT(JE253:JJ253)</f>
        <v>0</v>
      </c>
      <c r="JL253" s="109">
        <f t="shared" ref="JL253:JL256" si="2690">ROUND(JC253,0)</f>
        <v>0</v>
      </c>
      <c r="JM253" s="110">
        <f t="shared" ref="JM253:JM256" si="2691">JC253-JL253</f>
        <v>0</v>
      </c>
    </row>
    <row r="254" spans="2:273" hidden="1" x14ac:dyDescent="0.25">
      <c r="B254" s="358"/>
      <c r="C254" s="358"/>
      <c r="D254" s="359"/>
      <c r="E254" s="339"/>
      <c r="F254" s="439"/>
      <c r="G254" s="361"/>
      <c r="H254" s="361"/>
      <c r="I254" s="361"/>
      <c r="J254" s="362"/>
      <c r="K254" s="338"/>
      <c r="N254" s="358"/>
      <c r="O254" s="358"/>
      <c r="P254" s="359"/>
      <c r="Q254" s="339"/>
      <c r="R254" s="439"/>
      <c r="S254" s="361"/>
      <c r="T254" s="361"/>
      <c r="U254" s="361"/>
      <c r="V254" s="362"/>
      <c r="W254" s="338"/>
      <c r="X254" s="335">
        <f t="shared" si="2627"/>
        <v>0</v>
      </c>
      <c r="Y254" s="335"/>
      <c r="Z254" s="335"/>
      <c r="AA254" s="108">
        <f>IFERROR(IF(EXACT(VLOOKUP(O254,OFERTA_0,2,FALSE),P254),1,0),0)</f>
        <v>0</v>
      </c>
      <c r="AB254" s="108"/>
      <c r="AC254" s="108">
        <f>IFERROR(IF(EXACT(VLOOKUP(O254,OFERTA_0,3,FALSE),Q254),1,0),0)</f>
        <v>0</v>
      </c>
      <c r="AD254" s="108">
        <f>IFERROR(IF(EXACT(VLOOKUP(O254,OFERTA_0,4,FALSE),R254),1,0),0)</f>
        <v>0</v>
      </c>
      <c r="AE254" s="108">
        <f>IFERROR(IF(S254&lt;=0,0,1),0)</f>
        <v>0</v>
      </c>
      <c r="AF254" s="108">
        <f t="shared" si="2628"/>
        <v>0</v>
      </c>
      <c r="AG254" s="108">
        <f t="shared" si="2629"/>
        <v>0</v>
      </c>
      <c r="AH254" s="109">
        <f t="shared" si="2630"/>
        <v>0</v>
      </c>
      <c r="AI254" s="110">
        <f t="shared" si="2631"/>
        <v>0</v>
      </c>
      <c r="AL254" s="358"/>
      <c r="AM254" s="358"/>
      <c r="AN254" s="359"/>
      <c r="AO254" s="339"/>
      <c r="AP254" s="439"/>
      <c r="AQ254" s="361"/>
      <c r="AR254" s="361"/>
      <c r="AS254" s="361"/>
      <c r="AT254" s="362"/>
      <c r="AU254" s="338"/>
      <c r="AV254" s="335">
        <f t="shared" si="2632"/>
        <v>0</v>
      </c>
      <c r="AW254" s="335"/>
      <c r="AX254" s="335"/>
      <c r="AY254" s="335"/>
      <c r="AZ254" s="108">
        <f>IFERROR(IF(EXACT(VLOOKUP(AM254,OFERTA_0,2,FALSE),AN254),1,0),0)</f>
        <v>0</v>
      </c>
      <c r="BA254" s="108">
        <f>IFERROR(IF(EXACT(VLOOKUP(AM254,OFERTA_0,3,FALSE),AO254),1,0),0)</f>
        <v>0</v>
      </c>
      <c r="BB254" s="108">
        <f>IFERROR(IF(EXACT(VLOOKUP(AM254,OFERTA_0,4,FALSE),AP254),1,0),0)</f>
        <v>0</v>
      </c>
      <c r="BC254" s="108">
        <f>IFERROR(IF(AQ254&lt;=0,0,1),0)</f>
        <v>0</v>
      </c>
      <c r="BD254" s="108">
        <f t="shared" si="2633"/>
        <v>0</v>
      </c>
      <c r="BE254" s="108">
        <f t="shared" si="2634"/>
        <v>0</v>
      </c>
      <c r="BF254" s="109">
        <f t="shared" si="2635"/>
        <v>0</v>
      </c>
      <c r="BG254" s="110">
        <f t="shared" si="2636"/>
        <v>0</v>
      </c>
      <c r="BJ254" s="358"/>
      <c r="BK254" s="358"/>
      <c r="BL254" s="359"/>
      <c r="BM254" s="339"/>
      <c r="BN254" s="439"/>
      <c r="BO254" s="368"/>
      <c r="BP254" s="368"/>
      <c r="BQ254" s="368"/>
      <c r="BR254" s="369"/>
      <c r="BS254" s="338"/>
      <c r="BT254" s="335">
        <f t="shared" si="2637"/>
        <v>0</v>
      </c>
      <c r="BU254" s="335"/>
      <c r="BV254" s="335"/>
      <c r="BW254" s="335"/>
      <c r="BX254" s="108">
        <f>IFERROR(IF(EXACT(VLOOKUP(BK254,OFERTA_0,2,FALSE),BL254),1,0),0)</f>
        <v>0</v>
      </c>
      <c r="BY254" s="108">
        <f>IFERROR(IF(EXACT(VLOOKUP(BK254,OFERTA_0,3,FALSE),BM254),1,0),0)</f>
        <v>0</v>
      </c>
      <c r="BZ254" s="108">
        <f>IFERROR(IF(EXACT(VLOOKUP(BK254,OFERTA_0,4,FALSE),BN254),1,0),0)</f>
        <v>0</v>
      </c>
      <c r="CA254" s="108">
        <f>IFERROR(IF(BO254&lt;=0,0,1),0)</f>
        <v>0</v>
      </c>
      <c r="CB254" s="108">
        <f t="shared" si="2638"/>
        <v>0</v>
      </c>
      <c r="CC254" s="108">
        <f t="shared" si="2639"/>
        <v>0</v>
      </c>
      <c r="CD254" s="109">
        <f t="shared" si="2640"/>
        <v>0</v>
      </c>
      <c r="CE254" s="110">
        <f t="shared" si="2641"/>
        <v>0</v>
      </c>
      <c r="CH254" s="358"/>
      <c r="CI254" s="358"/>
      <c r="CJ254" s="359"/>
      <c r="CK254" s="339"/>
      <c r="CL254" s="360"/>
      <c r="CM254" s="361"/>
      <c r="CN254" s="362"/>
      <c r="CO254" s="338"/>
      <c r="CP254" s="335">
        <f t="shared" si="2642"/>
        <v>0</v>
      </c>
      <c r="CQ254" s="108">
        <f>IFERROR(IF(EXACT(VLOOKUP(CI254,OFERTA_0,2,FALSE),CJ254),1,0),0)</f>
        <v>0</v>
      </c>
      <c r="CR254" s="108">
        <f>IFERROR(IF(EXACT(VLOOKUP(CI254,OFERTA_0,3,FALSE),CK254),1,0),0)</f>
        <v>0</v>
      </c>
      <c r="CS254" s="108">
        <f>IFERROR(IF(EXACT(VLOOKUP(CI254,OFERTA_0,4,FALSE),CL254),1,0),0)</f>
        <v>0</v>
      </c>
      <c r="CT254" s="108">
        <f t="shared" si="2643"/>
        <v>0</v>
      </c>
      <c r="CU254" s="108">
        <f t="shared" si="2643"/>
        <v>0</v>
      </c>
      <c r="CV254" s="108">
        <f t="shared" si="2644"/>
        <v>0</v>
      </c>
      <c r="CW254" s="109">
        <f t="shared" si="2645"/>
        <v>0</v>
      </c>
      <c r="CX254" s="110">
        <f t="shared" si="2646"/>
        <v>0</v>
      </c>
      <c r="DA254" s="358"/>
      <c r="DB254" s="358"/>
      <c r="DC254" s="359"/>
      <c r="DD254" s="339"/>
      <c r="DE254" s="360"/>
      <c r="DF254" s="361"/>
      <c r="DG254" s="362"/>
      <c r="DH254" s="338"/>
      <c r="DI254" s="335">
        <f t="shared" si="2647"/>
        <v>0</v>
      </c>
      <c r="DJ254" s="108">
        <f>IFERROR(IF(EXACT(VLOOKUP(DB254,OFERTA_0,2,FALSE),DC254),1,0),0)</f>
        <v>0</v>
      </c>
      <c r="DK254" s="108">
        <f>IFERROR(IF(EXACT(VLOOKUP(DB254,OFERTA_0,3,FALSE),DD254),1,0),0)</f>
        <v>0</v>
      </c>
      <c r="DL254" s="108">
        <f>IFERROR(IF(EXACT(VLOOKUP(DB254,OFERTA_0,4,FALSE),DE254),1,0),0)</f>
        <v>0</v>
      </c>
      <c r="DM254" s="108">
        <f t="shared" si="2648"/>
        <v>0</v>
      </c>
      <c r="DN254" s="108">
        <f t="shared" si="2648"/>
        <v>0</v>
      </c>
      <c r="DO254" s="108">
        <f t="shared" si="2649"/>
        <v>0</v>
      </c>
      <c r="DP254" s="109">
        <f t="shared" si="2650"/>
        <v>0</v>
      </c>
      <c r="DQ254" s="110">
        <f t="shared" si="2651"/>
        <v>0</v>
      </c>
      <c r="DT254" s="358"/>
      <c r="DU254" s="358"/>
      <c r="DV254" s="359"/>
      <c r="DW254" s="339"/>
      <c r="DX254" s="360"/>
      <c r="DY254" s="361"/>
      <c r="DZ254" s="362"/>
      <c r="EA254" s="338"/>
      <c r="EB254" s="335">
        <f t="shared" si="2652"/>
        <v>0</v>
      </c>
      <c r="EC254" s="108">
        <f>IFERROR(IF(EXACT(VLOOKUP(DU254,OFERTA_0,2,FALSE),DV254),1,0),0)</f>
        <v>0</v>
      </c>
      <c r="ED254" s="108">
        <f>IFERROR(IF(EXACT(VLOOKUP(DU254,OFERTA_0,3,FALSE),DW254),1,0),0)</f>
        <v>0</v>
      </c>
      <c r="EE254" s="108">
        <f>IFERROR(IF(EXACT(VLOOKUP(DU254,OFERTA_0,4,FALSE),DX254),1,0),0)</f>
        <v>0</v>
      </c>
      <c r="EF254" s="108">
        <f t="shared" si="2653"/>
        <v>0</v>
      </c>
      <c r="EG254" s="108">
        <f t="shared" si="2653"/>
        <v>0</v>
      </c>
      <c r="EH254" s="108">
        <f t="shared" si="2654"/>
        <v>0</v>
      </c>
      <c r="EI254" s="109">
        <f t="shared" si="2655"/>
        <v>0</v>
      </c>
      <c r="EJ254" s="110">
        <f t="shared" si="2656"/>
        <v>0</v>
      </c>
      <c r="EM254" s="358"/>
      <c r="EN254" s="358"/>
      <c r="EO254" s="359"/>
      <c r="EP254" s="339"/>
      <c r="EQ254" s="360"/>
      <c r="ER254" s="361"/>
      <c r="ES254" s="362"/>
      <c r="ET254" s="338"/>
      <c r="EU254" s="335">
        <f t="shared" si="2657"/>
        <v>0</v>
      </c>
      <c r="EV254" s="108">
        <f>IFERROR(IF(EXACT(VLOOKUP(EN254,OFERTA_0,2,FALSE),EO254),1,0),0)</f>
        <v>0</v>
      </c>
      <c r="EW254" s="108">
        <f>IFERROR(IF(EXACT(VLOOKUP(EN254,OFERTA_0,3,FALSE),EP254),1,0),0)</f>
        <v>0</v>
      </c>
      <c r="EX254" s="108">
        <f>IFERROR(IF(EXACT(VLOOKUP(EN254,OFERTA_0,4,FALSE),EQ254),1,0),0)</f>
        <v>0</v>
      </c>
      <c r="EY254" s="108">
        <f t="shared" si="2658"/>
        <v>0</v>
      </c>
      <c r="EZ254" s="108">
        <f t="shared" si="2658"/>
        <v>0</v>
      </c>
      <c r="FA254" s="108">
        <f t="shared" si="2659"/>
        <v>0</v>
      </c>
      <c r="FB254" s="109">
        <f t="shared" si="2660"/>
        <v>0</v>
      </c>
      <c r="FC254" s="110">
        <f t="shared" si="2661"/>
        <v>0</v>
      </c>
      <c r="FF254" s="358"/>
      <c r="FG254" s="358"/>
      <c r="FH254" s="359"/>
      <c r="FI254" s="339"/>
      <c r="FJ254" s="360"/>
      <c r="FK254" s="361"/>
      <c r="FL254" s="362"/>
      <c r="FM254" s="338"/>
      <c r="FN254" s="335">
        <f t="shared" si="2662"/>
        <v>0</v>
      </c>
      <c r="FO254" s="108">
        <f>IFERROR(IF(EXACT(VLOOKUP(FG254,OFERTA_0,2,FALSE),FH254),1,0),0)</f>
        <v>0</v>
      </c>
      <c r="FP254" s="108">
        <f>IFERROR(IF(EXACT(VLOOKUP(FG254,OFERTA_0,3,FALSE),FI254),1,0),0)</f>
        <v>0</v>
      </c>
      <c r="FQ254" s="108">
        <f>IFERROR(IF(EXACT(VLOOKUP(FG254,OFERTA_0,4,FALSE),FJ254),1,0),0)</f>
        <v>0</v>
      </c>
      <c r="FR254" s="108">
        <f t="shared" si="2663"/>
        <v>0</v>
      </c>
      <c r="FS254" s="108">
        <f t="shared" si="2663"/>
        <v>0</v>
      </c>
      <c r="FT254" s="108">
        <f t="shared" si="2664"/>
        <v>0</v>
      </c>
      <c r="FU254" s="109">
        <f t="shared" si="2665"/>
        <v>0</v>
      </c>
      <c r="FV254" s="110">
        <f t="shared" si="2666"/>
        <v>0</v>
      </c>
      <c r="FY254" s="358"/>
      <c r="FZ254" s="358"/>
      <c r="GA254" s="359"/>
      <c r="GB254" s="339"/>
      <c r="GC254" s="360"/>
      <c r="GD254" s="361"/>
      <c r="GE254" s="362"/>
      <c r="GF254" s="338"/>
      <c r="GG254" s="335">
        <f t="shared" si="2667"/>
        <v>0</v>
      </c>
      <c r="GH254" s="108">
        <f>IFERROR(IF(EXACT(VLOOKUP(FZ254,OFERTA_0,2,FALSE),GA254),1,0),0)</f>
        <v>0</v>
      </c>
      <c r="GI254" s="108">
        <f>IFERROR(IF(EXACT(VLOOKUP(FZ254,OFERTA_0,3,FALSE),GB254),1,0),0)</f>
        <v>0</v>
      </c>
      <c r="GJ254" s="108">
        <f>IFERROR(IF(EXACT(VLOOKUP(FZ254,OFERTA_0,4,FALSE),GC254),1,0),0)</f>
        <v>0</v>
      </c>
      <c r="GK254" s="108">
        <f t="shared" si="2668"/>
        <v>0</v>
      </c>
      <c r="GL254" s="108">
        <f t="shared" si="2668"/>
        <v>0</v>
      </c>
      <c r="GM254" s="108">
        <f t="shared" si="2669"/>
        <v>0</v>
      </c>
      <c r="GN254" s="109">
        <f t="shared" si="2670"/>
        <v>0</v>
      </c>
      <c r="GO254" s="110">
        <f t="shared" si="2671"/>
        <v>0</v>
      </c>
      <c r="GR254" s="358"/>
      <c r="GS254" s="358"/>
      <c r="GT254" s="359"/>
      <c r="GU254" s="339"/>
      <c r="GV254" s="360"/>
      <c r="GW254" s="361"/>
      <c r="GX254" s="362"/>
      <c r="GY254" s="338"/>
      <c r="GZ254" s="335">
        <f t="shared" si="2672"/>
        <v>0</v>
      </c>
      <c r="HA254" s="108">
        <f>IFERROR(IF(EXACT(VLOOKUP(GS254,OFERTA_0,2,FALSE),GT254),1,0),0)</f>
        <v>0</v>
      </c>
      <c r="HB254" s="108">
        <f>IFERROR(IF(EXACT(VLOOKUP(GS254,OFERTA_0,3,FALSE),GU254),1,0),0)</f>
        <v>0</v>
      </c>
      <c r="HC254" s="108">
        <f>IFERROR(IF(EXACT(VLOOKUP(GS254,OFERTA_0,4,FALSE),GV254),1,0),0)</f>
        <v>0</v>
      </c>
      <c r="HD254" s="108">
        <f t="shared" si="2673"/>
        <v>0</v>
      </c>
      <c r="HE254" s="108">
        <f t="shared" si="2673"/>
        <v>0</v>
      </c>
      <c r="HF254" s="108">
        <f t="shared" si="2674"/>
        <v>0</v>
      </c>
      <c r="HG254" s="109">
        <f t="shared" si="2675"/>
        <v>0</v>
      </c>
      <c r="HH254" s="110">
        <f t="shared" si="2676"/>
        <v>0</v>
      </c>
      <c r="HK254" s="358"/>
      <c r="HL254" s="358"/>
      <c r="HM254" s="359"/>
      <c r="HN254" s="339"/>
      <c r="HO254" s="360"/>
      <c r="HP254" s="361"/>
      <c r="HQ254" s="362"/>
      <c r="HR254" s="338"/>
      <c r="HS254" s="335">
        <f t="shared" si="2677"/>
        <v>0</v>
      </c>
      <c r="HT254" s="108">
        <f>IFERROR(IF(EXACT(VLOOKUP(HL254,OFERTA_0,2,FALSE),HM254),1,0),0)</f>
        <v>0</v>
      </c>
      <c r="HU254" s="108">
        <f>IFERROR(IF(EXACT(VLOOKUP(HL254,OFERTA_0,3,FALSE),HN254),1,0),0)</f>
        <v>0</v>
      </c>
      <c r="HV254" s="108">
        <f>IFERROR(IF(EXACT(VLOOKUP(HL254,OFERTA_0,4,FALSE),HO254),1,0),0)</f>
        <v>0</v>
      </c>
      <c r="HW254" s="108">
        <f t="shared" si="2678"/>
        <v>0</v>
      </c>
      <c r="HX254" s="108">
        <f t="shared" si="2678"/>
        <v>0</v>
      </c>
      <c r="HY254" s="108">
        <f t="shared" si="2679"/>
        <v>0</v>
      </c>
      <c r="HZ254" s="109">
        <f t="shared" si="2680"/>
        <v>0</v>
      </c>
      <c r="IA254" s="110">
        <f t="shared" si="2681"/>
        <v>0</v>
      </c>
      <c r="ID254" s="358"/>
      <c r="IE254" s="358"/>
      <c r="IF254" s="359"/>
      <c r="IG254" s="339"/>
      <c r="IH254" s="360"/>
      <c r="II254" s="361"/>
      <c r="IJ254" s="362"/>
      <c r="IK254" s="338"/>
      <c r="IL254" s="335">
        <f t="shared" si="2682"/>
        <v>0</v>
      </c>
      <c r="IM254" s="108">
        <f>IFERROR(IF(EXACT(VLOOKUP(IE254,OFERTA_0,2,FALSE),IF254),1,0),0)</f>
        <v>0</v>
      </c>
      <c r="IN254" s="108">
        <f>IFERROR(IF(EXACT(VLOOKUP(IE254,OFERTA_0,3,FALSE),IG254),1,0),0)</f>
        <v>0</v>
      </c>
      <c r="IO254" s="108">
        <f>IFERROR(IF(EXACT(VLOOKUP(IE254,OFERTA_0,4,FALSE),IH254),1,0),0)</f>
        <v>0</v>
      </c>
      <c r="IP254" s="108">
        <f t="shared" si="2683"/>
        <v>0</v>
      </c>
      <c r="IQ254" s="108">
        <f t="shared" si="2683"/>
        <v>0</v>
      </c>
      <c r="IR254" s="108">
        <f t="shared" si="2684"/>
        <v>0</v>
      </c>
      <c r="IS254" s="109">
        <f t="shared" si="2685"/>
        <v>0</v>
      </c>
      <c r="IT254" s="110">
        <f t="shared" si="2686"/>
        <v>0</v>
      </c>
      <c r="IV254" s="358"/>
      <c r="IW254" s="358"/>
      <c r="IX254" s="359"/>
      <c r="IY254" s="339"/>
      <c r="IZ254" s="360"/>
      <c r="JA254" s="361"/>
      <c r="JB254" s="362"/>
      <c r="JC254" s="338"/>
      <c r="JD254" s="338"/>
      <c r="JE254" s="335">
        <f t="shared" si="2687"/>
        <v>0</v>
      </c>
      <c r="JF254" s="108">
        <f>IFERROR(IF(EXACT(VLOOKUP(IX254,OFERTA_0,2,FALSE),IY254),1,0),0)</f>
        <v>0</v>
      </c>
      <c r="JG254" s="108">
        <f>IFERROR(IF(EXACT(VLOOKUP(IX254,OFERTA_0,3,FALSE),IZ254),1,0),0)</f>
        <v>0</v>
      </c>
      <c r="JH254" s="108">
        <f>IFERROR(IF(EXACT(VLOOKUP(IX254,OFERTA_0,4,FALSE),JA254),1,0),0)</f>
        <v>0</v>
      </c>
      <c r="JI254" s="108">
        <f t="shared" si="2688"/>
        <v>0</v>
      </c>
      <c r="JJ254" s="108">
        <f t="shared" si="2688"/>
        <v>0</v>
      </c>
      <c r="JK254" s="108">
        <f t="shared" si="2689"/>
        <v>0</v>
      </c>
      <c r="JL254" s="109">
        <f t="shared" si="2690"/>
        <v>0</v>
      </c>
      <c r="JM254" s="110">
        <f t="shared" si="2691"/>
        <v>0</v>
      </c>
    </row>
    <row r="255" spans="2:273" hidden="1" x14ac:dyDescent="0.25">
      <c r="B255" s="358"/>
      <c r="C255" s="358"/>
      <c r="D255" s="359"/>
      <c r="E255" s="339"/>
      <c r="F255" s="439"/>
      <c r="G255" s="361"/>
      <c r="H255" s="361"/>
      <c r="I255" s="361"/>
      <c r="J255" s="362"/>
      <c r="K255" s="338"/>
      <c r="N255" s="358"/>
      <c r="O255" s="358"/>
      <c r="P255" s="359"/>
      <c r="Q255" s="339"/>
      <c r="R255" s="439"/>
      <c r="S255" s="361"/>
      <c r="T255" s="361"/>
      <c r="U255" s="361"/>
      <c r="V255" s="362"/>
      <c r="W255" s="338"/>
      <c r="X255" s="335">
        <f t="shared" si="2627"/>
        <v>0</v>
      </c>
      <c r="Y255" s="335"/>
      <c r="Z255" s="335"/>
      <c r="AA255" s="108">
        <f>IFERROR(IF(EXACT(VLOOKUP(O255,OFERTA_0,2,FALSE),P255),1,0),0)</f>
        <v>0</v>
      </c>
      <c r="AB255" s="108"/>
      <c r="AC255" s="108">
        <f>IFERROR(IF(EXACT(VLOOKUP(O255,OFERTA_0,3,FALSE),Q255),1,0),0)</f>
        <v>0</v>
      </c>
      <c r="AD255" s="108">
        <f>IFERROR(IF(EXACT(VLOOKUP(O255,OFERTA_0,4,FALSE),R255),1,0),0)</f>
        <v>0</v>
      </c>
      <c r="AE255" s="108">
        <f>IFERROR(IF(S255&lt;=0,0,1),0)</f>
        <v>0</v>
      </c>
      <c r="AF255" s="108">
        <f t="shared" si="2628"/>
        <v>0</v>
      </c>
      <c r="AG255" s="108">
        <f t="shared" si="2629"/>
        <v>0</v>
      </c>
      <c r="AH255" s="109">
        <f t="shared" si="2630"/>
        <v>0</v>
      </c>
      <c r="AI255" s="110">
        <f t="shared" si="2631"/>
        <v>0</v>
      </c>
      <c r="AL255" s="358"/>
      <c r="AM255" s="358"/>
      <c r="AN255" s="359"/>
      <c r="AO255" s="339"/>
      <c r="AP255" s="439"/>
      <c r="AQ255" s="361"/>
      <c r="AR255" s="361"/>
      <c r="AS255" s="361"/>
      <c r="AT255" s="362"/>
      <c r="AU255" s="338"/>
      <c r="AV255" s="335">
        <f t="shared" si="2632"/>
        <v>0</v>
      </c>
      <c r="AW255" s="335"/>
      <c r="AX255" s="335"/>
      <c r="AY255" s="335"/>
      <c r="AZ255" s="108">
        <f>IFERROR(IF(EXACT(VLOOKUP(AM255,OFERTA_0,2,FALSE),AN255),1,0),0)</f>
        <v>0</v>
      </c>
      <c r="BA255" s="108">
        <f>IFERROR(IF(EXACT(VLOOKUP(AM255,OFERTA_0,3,FALSE),AO255),1,0),0)</f>
        <v>0</v>
      </c>
      <c r="BB255" s="108">
        <f>IFERROR(IF(EXACT(VLOOKUP(AM255,OFERTA_0,4,FALSE),AP255),1,0),0)</f>
        <v>0</v>
      </c>
      <c r="BC255" s="108">
        <f>IFERROR(IF(AQ255&lt;=0,0,1),0)</f>
        <v>0</v>
      </c>
      <c r="BD255" s="108">
        <f t="shared" si="2633"/>
        <v>0</v>
      </c>
      <c r="BE255" s="108">
        <f t="shared" si="2634"/>
        <v>0</v>
      </c>
      <c r="BF255" s="109">
        <f t="shared" si="2635"/>
        <v>0</v>
      </c>
      <c r="BG255" s="110">
        <f t="shared" si="2636"/>
        <v>0</v>
      </c>
      <c r="BJ255" s="358"/>
      <c r="BK255" s="358"/>
      <c r="BL255" s="359"/>
      <c r="BM255" s="339"/>
      <c r="BN255" s="439"/>
      <c r="BO255" s="368"/>
      <c r="BP255" s="368"/>
      <c r="BQ255" s="368"/>
      <c r="BR255" s="369"/>
      <c r="BS255" s="338"/>
      <c r="BT255" s="335">
        <f t="shared" si="2637"/>
        <v>0</v>
      </c>
      <c r="BU255" s="335"/>
      <c r="BV255" s="335"/>
      <c r="BW255" s="335"/>
      <c r="BX255" s="108">
        <f>IFERROR(IF(EXACT(VLOOKUP(BK255,OFERTA_0,2,FALSE),BL255),1,0),0)</f>
        <v>0</v>
      </c>
      <c r="BY255" s="108">
        <f>IFERROR(IF(EXACT(VLOOKUP(BK255,OFERTA_0,3,FALSE),BM255),1,0),0)</f>
        <v>0</v>
      </c>
      <c r="BZ255" s="108">
        <f>IFERROR(IF(EXACT(VLOOKUP(BK255,OFERTA_0,4,FALSE),BN255),1,0),0)</f>
        <v>0</v>
      </c>
      <c r="CA255" s="108">
        <f>IFERROR(IF(BO255&lt;=0,0,1),0)</f>
        <v>0</v>
      </c>
      <c r="CB255" s="108">
        <f t="shared" si="2638"/>
        <v>0</v>
      </c>
      <c r="CC255" s="108">
        <f t="shared" si="2639"/>
        <v>0</v>
      </c>
      <c r="CD255" s="109">
        <f t="shared" si="2640"/>
        <v>0</v>
      </c>
      <c r="CE255" s="110">
        <f t="shared" si="2641"/>
        <v>0</v>
      </c>
      <c r="CH255" s="358"/>
      <c r="CI255" s="358"/>
      <c r="CJ255" s="359"/>
      <c r="CK255" s="339"/>
      <c r="CL255" s="360"/>
      <c r="CM255" s="361"/>
      <c r="CN255" s="362"/>
      <c r="CO255" s="338"/>
      <c r="CP255" s="335">
        <f t="shared" si="2642"/>
        <v>0</v>
      </c>
      <c r="CQ255" s="108">
        <f>IFERROR(IF(EXACT(VLOOKUP(CI255,OFERTA_0,2,FALSE),CJ255),1,0),0)</f>
        <v>0</v>
      </c>
      <c r="CR255" s="108">
        <f>IFERROR(IF(EXACT(VLOOKUP(CI255,OFERTA_0,3,FALSE),CK255),1,0),0)</f>
        <v>0</v>
      </c>
      <c r="CS255" s="108">
        <f>IFERROR(IF(EXACT(VLOOKUP(CI255,OFERTA_0,4,FALSE),CL255),1,0),0)</f>
        <v>0</v>
      </c>
      <c r="CT255" s="108">
        <f t="shared" si="2643"/>
        <v>0</v>
      </c>
      <c r="CU255" s="108">
        <f t="shared" si="2643"/>
        <v>0</v>
      </c>
      <c r="CV255" s="108">
        <f t="shared" si="2644"/>
        <v>0</v>
      </c>
      <c r="CW255" s="109">
        <f t="shared" si="2645"/>
        <v>0</v>
      </c>
      <c r="CX255" s="110">
        <f t="shared" si="2646"/>
        <v>0</v>
      </c>
      <c r="DA255" s="358"/>
      <c r="DB255" s="358"/>
      <c r="DC255" s="359"/>
      <c r="DD255" s="339"/>
      <c r="DE255" s="360"/>
      <c r="DF255" s="361"/>
      <c r="DG255" s="362"/>
      <c r="DH255" s="338"/>
      <c r="DI255" s="335">
        <f t="shared" si="2647"/>
        <v>0</v>
      </c>
      <c r="DJ255" s="108">
        <f>IFERROR(IF(EXACT(VLOOKUP(DB255,OFERTA_0,2,FALSE),DC255),1,0),0)</f>
        <v>0</v>
      </c>
      <c r="DK255" s="108">
        <f>IFERROR(IF(EXACT(VLOOKUP(DB255,OFERTA_0,3,FALSE),DD255),1,0),0)</f>
        <v>0</v>
      </c>
      <c r="DL255" s="108">
        <f>IFERROR(IF(EXACT(VLOOKUP(DB255,OFERTA_0,4,FALSE),DE255),1,0),0)</f>
        <v>0</v>
      </c>
      <c r="DM255" s="108">
        <f t="shared" si="2648"/>
        <v>0</v>
      </c>
      <c r="DN255" s="108">
        <f t="shared" si="2648"/>
        <v>0</v>
      </c>
      <c r="DO255" s="108">
        <f t="shared" si="2649"/>
        <v>0</v>
      </c>
      <c r="DP255" s="109">
        <f t="shared" si="2650"/>
        <v>0</v>
      </c>
      <c r="DQ255" s="110">
        <f t="shared" si="2651"/>
        <v>0</v>
      </c>
      <c r="DT255" s="358"/>
      <c r="DU255" s="358"/>
      <c r="DV255" s="359"/>
      <c r="DW255" s="339"/>
      <c r="DX255" s="360"/>
      <c r="DY255" s="361"/>
      <c r="DZ255" s="362"/>
      <c r="EA255" s="338"/>
      <c r="EB255" s="335">
        <f t="shared" si="2652"/>
        <v>0</v>
      </c>
      <c r="EC255" s="108">
        <f>IFERROR(IF(EXACT(VLOOKUP(DU255,OFERTA_0,2,FALSE),DV255),1,0),0)</f>
        <v>0</v>
      </c>
      <c r="ED255" s="108">
        <f>IFERROR(IF(EXACT(VLOOKUP(DU255,OFERTA_0,3,FALSE),DW255),1,0),0)</f>
        <v>0</v>
      </c>
      <c r="EE255" s="108">
        <f>IFERROR(IF(EXACT(VLOOKUP(DU255,OFERTA_0,4,FALSE),DX255),1,0),0)</f>
        <v>0</v>
      </c>
      <c r="EF255" s="108">
        <f t="shared" si="2653"/>
        <v>0</v>
      </c>
      <c r="EG255" s="108">
        <f t="shared" si="2653"/>
        <v>0</v>
      </c>
      <c r="EH255" s="108">
        <f t="shared" si="2654"/>
        <v>0</v>
      </c>
      <c r="EI255" s="109">
        <f t="shared" si="2655"/>
        <v>0</v>
      </c>
      <c r="EJ255" s="110">
        <f t="shared" si="2656"/>
        <v>0</v>
      </c>
      <c r="EM255" s="358"/>
      <c r="EN255" s="358"/>
      <c r="EO255" s="359"/>
      <c r="EP255" s="339"/>
      <c r="EQ255" s="360"/>
      <c r="ER255" s="361"/>
      <c r="ES255" s="362"/>
      <c r="ET255" s="338"/>
      <c r="EU255" s="335">
        <f t="shared" si="2657"/>
        <v>0</v>
      </c>
      <c r="EV255" s="108">
        <f>IFERROR(IF(EXACT(VLOOKUP(EN255,OFERTA_0,2,FALSE),EO255),1,0),0)</f>
        <v>0</v>
      </c>
      <c r="EW255" s="108">
        <f>IFERROR(IF(EXACT(VLOOKUP(EN255,OFERTA_0,3,FALSE),EP255),1,0),0)</f>
        <v>0</v>
      </c>
      <c r="EX255" s="108">
        <f>IFERROR(IF(EXACT(VLOOKUP(EN255,OFERTA_0,4,FALSE),EQ255),1,0),0)</f>
        <v>0</v>
      </c>
      <c r="EY255" s="108">
        <f t="shared" si="2658"/>
        <v>0</v>
      </c>
      <c r="EZ255" s="108">
        <f t="shared" si="2658"/>
        <v>0</v>
      </c>
      <c r="FA255" s="108">
        <f t="shared" si="2659"/>
        <v>0</v>
      </c>
      <c r="FB255" s="109">
        <f t="shared" si="2660"/>
        <v>0</v>
      </c>
      <c r="FC255" s="110">
        <f t="shared" si="2661"/>
        <v>0</v>
      </c>
      <c r="FF255" s="358"/>
      <c r="FG255" s="358"/>
      <c r="FH255" s="359"/>
      <c r="FI255" s="339"/>
      <c r="FJ255" s="360"/>
      <c r="FK255" s="361"/>
      <c r="FL255" s="362"/>
      <c r="FM255" s="338"/>
      <c r="FN255" s="335">
        <f t="shared" si="2662"/>
        <v>0</v>
      </c>
      <c r="FO255" s="108">
        <f>IFERROR(IF(EXACT(VLOOKUP(FG255,OFERTA_0,2,FALSE),FH255),1,0),0)</f>
        <v>0</v>
      </c>
      <c r="FP255" s="108">
        <f>IFERROR(IF(EXACT(VLOOKUP(FG255,OFERTA_0,3,FALSE),FI255),1,0),0)</f>
        <v>0</v>
      </c>
      <c r="FQ255" s="108">
        <f>IFERROR(IF(EXACT(VLOOKUP(FG255,OFERTA_0,4,FALSE),FJ255),1,0),0)</f>
        <v>0</v>
      </c>
      <c r="FR255" s="108">
        <f t="shared" si="2663"/>
        <v>0</v>
      </c>
      <c r="FS255" s="108">
        <f t="shared" si="2663"/>
        <v>0</v>
      </c>
      <c r="FT255" s="108">
        <f t="shared" si="2664"/>
        <v>0</v>
      </c>
      <c r="FU255" s="109">
        <f t="shared" si="2665"/>
        <v>0</v>
      </c>
      <c r="FV255" s="110">
        <f t="shared" si="2666"/>
        <v>0</v>
      </c>
      <c r="FY255" s="358"/>
      <c r="FZ255" s="358"/>
      <c r="GA255" s="359"/>
      <c r="GB255" s="339"/>
      <c r="GC255" s="360"/>
      <c r="GD255" s="361"/>
      <c r="GE255" s="362"/>
      <c r="GF255" s="338"/>
      <c r="GG255" s="335">
        <f t="shared" si="2667"/>
        <v>0</v>
      </c>
      <c r="GH255" s="108">
        <f>IFERROR(IF(EXACT(VLOOKUP(FZ255,OFERTA_0,2,FALSE),GA255),1,0),0)</f>
        <v>0</v>
      </c>
      <c r="GI255" s="108">
        <f>IFERROR(IF(EXACT(VLOOKUP(FZ255,OFERTA_0,3,FALSE),GB255),1,0),0)</f>
        <v>0</v>
      </c>
      <c r="GJ255" s="108">
        <f>IFERROR(IF(EXACT(VLOOKUP(FZ255,OFERTA_0,4,FALSE),GC255),1,0),0)</f>
        <v>0</v>
      </c>
      <c r="GK255" s="108">
        <f t="shared" si="2668"/>
        <v>0</v>
      </c>
      <c r="GL255" s="108">
        <f t="shared" si="2668"/>
        <v>0</v>
      </c>
      <c r="GM255" s="108">
        <f t="shared" si="2669"/>
        <v>0</v>
      </c>
      <c r="GN255" s="109">
        <f t="shared" si="2670"/>
        <v>0</v>
      </c>
      <c r="GO255" s="110">
        <f t="shared" si="2671"/>
        <v>0</v>
      </c>
      <c r="GR255" s="358"/>
      <c r="GS255" s="358"/>
      <c r="GT255" s="359"/>
      <c r="GU255" s="339"/>
      <c r="GV255" s="360"/>
      <c r="GW255" s="361"/>
      <c r="GX255" s="362"/>
      <c r="GY255" s="338"/>
      <c r="GZ255" s="335">
        <f t="shared" si="2672"/>
        <v>0</v>
      </c>
      <c r="HA255" s="108">
        <f>IFERROR(IF(EXACT(VLOOKUP(GS255,OFERTA_0,2,FALSE),GT255),1,0),0)</f>
        <v>0</v>
      </c>
      <c r="HB255" s="108">
        <f>IFERROR(IF(EXACT(VLOOKUP(GS255,OFERTA_0,3,FALSE),GU255),1,0),0)</f>
        <v>0</v>
      </c>
      <c r="HC255" s="108">
        <f>IFERROR(IF(EXACT(VLOOKUP(GS255,OFERTA_0,4,FALSE),GV255),1,0),0)</f>
        <v>0</v>
      </c>
      <c r="HD255" s="108">
        <f t="shared" si="2673"/>
        <v>0</v>
      </c>
      <c r="HE255" s="108">
        <f t="shared" si="2673"/>
        <v>0</v>
      </c>
      <c r="HF255" s="108">
        <f t="shared" si="2674"/>
        <v>0</v>
      </c>
      <c r="HG255" s="109">
        <f t="shared" si="2675"/>
        <v>0</v>
      </c>
      <c r="HH255" s="110">
        <f t="shared" si="2676"/>
        <v>0</v>
      </c>
      <c r="HK255" s="358"/>
      <c r="HL255" s="358"/>
      <c r="HM255" s="359"/>
      <c r="HN255" s="339"/>
      <c r="HO255" s="360"/>
      <c r="HP255" s="361"/>
      <c r="HQ255" s="362"/>
      <c r="HR255" s="338"/>
      <c r="HS255" s="335">
        <f t="shared" si="2677"/>
        <v>0</v>
      </c>
      <c r="HT255" s="108">
        <f>IFERROR(IF(EXACT(VLOOKUP(HL255,OFERTA_0,2,FALSE),HM255),1,0),0)</f>
        <v>0</v>
      </c>
      <c r="HU255" s="108">
        <f>IFERROR(IF(EXACT(VLOOKUP(HL255,OFERTA_0,3,FALSE),HN255),1,0),0)</f>
        <v>0</v>
      </c>
      <c r="HV255" s="108">
        <f>IFERROR(IF(EXACT(VLOOKUP(HL255,OFERTA_0,4,FALSE),HO255),1,0),0)</f>
        <v>0</v>
      </c>
      <c r="HW255" s="108">
        <f t="shared" si="2678"/>
        <v>0</v>
      </c>
      <c r="HX255" s="108">
        <f t="shared" si="2678"/>
        <v>0</v>
      </c>
      <c r="HY255" s="108">
        <f t="shared" si="2679"/>
        <v>0</v>
      </c>
      <c r="HZ255" s="109">
        <f t="shared" si="2680"/>
        <v>0</v>
      </c>
      <c r="IA255" s="110">
        <f t="shared" si="2681"/>
        <v>0</v>
      </c>
      <c r="ID255" s="358"/>
      <c r="IE255" s="358"/>
      <c r="IF255" s="359"/>
      <c r="IG255" s="339"/>
      <c r="IH255" s="360"/>
      <c r="II255" s="361"/>
      <c r="IJ255" s="362"/>
      <c r="IK255" s="338"/>
      <c r="IL255" s="335">
        <f t="shared" si="2682"/>
        <v>0</v>
      </c>
      <c r="IM255" s="108">
        <f>IFERROR(IF(EXACT(VLOOKUP(IE255,OFERTA_0,2,FALSE),IF255),1,0),0)</f>
        <v>0</v>
      </c>
      <c r="IN255" s="108">
        <f>IFERROR(IF(EXACT(VLOOKUP(IE255,OFERTA_0,3,FALSE),IG255),1,0),0)</f>
        <v>0</v>
      </c>
      <c r="IO255" s="108">
        <f>IFERROR(IF(EXACT(VLOOKUP(IE255,OFERTA_0,4,FALSE),IH255),1,0),0)</f>
        <v>0</v>
      </c>
      <c r="IP255" s="108">
        <f t="shared" si="2683"/>
        <v>0</v>
      </c>
      <c r="IQ255" s="108">
        <f t="shared" si="2683"/>
        <v>0</v>
      </c>
      <c r="IR255" s="108">
        <f t="shared" si="2684"/>
        <v>0</v>
      </c>
      <c r="IS255" s="109">
        <f t="shared" si="2685"/>
        <v>0</v>
      </c>
      <c r="IT255" s="110">
        <f t="shared" si="2686"/>
        <v>0</v>
      </c>
      <c r="IV255" s="358"/>
      <c r="IW255" s="358"/>
      <c r="IX255" s="359"/>
      <c r="IY255" s="339"/>
      <c r="IZ255" s="360"/>
      <c r="JA255" s="361"/>
      <c r="JB255" s="362"/>
      <c r="JC255" s="338"/>
      <c r="JD255" s="338"/>
      <c r="JE255" s="335">
        <f t="shared" si="2687"/>
        <v>0</v>
      </c>
      <c r="JF255" s="108">
        <f>IFERROR(IF(EXACT(VLOOKUP(IX255,OFERTA_0,2,FALSE),IY255),1,0),0)</f>
        <v>0</v>
      </c>
      <c r="JG255" s="108">
        <f>IFERROR(IF(EXACT(VLOOKUP(IX255,OFERTA_0,3,FALSE),IZ255),1,0),0)</f>
        <v>0</v>
      </c>
      <c r="JH255" s="108">
        <f>IFERROR(IF(EXACT(VLOOKUP(IX255,OFERTA_0,4,FALSE),JA255),1,0),0)</f>
        <v>0</v>
      </c>
      <c r="JI255" s="108">
        <f t="shared" si="2688"/>
        <v>0</v>
      </c>
      <c r="JJ255" s="108">
        <f t="shared" si="2688"/>
        <v>0</v>
      </c>
      <c r="JK255" s="108">
        <f t="shared" si="2689"/>
        <v>0</v>
      </c>
      <c r="JL255" s="109">
        <f t="shared" si="2690"/>
        <v>0</v>
      </c>
      <c r="JM255" s="110">
        <f t="shared" si="2691"/>
        <v>0</v>
      </c>
    </row>
    <row r="256" spans="2:273" hidden="1" x14ac:dyDescent="0.25">
      <c r="B256" s="358"/>
      <c r="C256" s="358"/>
      <c r="D256" s="359"/>
      <c r="E256" s="339"/>
      <c r="F256" s="439"/>
      <c r="G256" s="361"/>
      <c r="H256" s="361"/>
      <c r="I256" s="361"/>
      <c r="J256" s="362"/>
      <c r="K256" s="338"/>
      <c r="N256" s="358"/>
      <c r="O256" s="358"/>
      <c r="P256" s="359"/>
      <c r="Q256" s="339"/>
      <c r="R256" s="439"/>
      <c r="S256" s="361"/>
      <c r="T256" s="361"/>
      <c r="U256" s="361"/>
      <c r="V256" s="362"/>
      <c r="W256" s="338"/>
      <c r="X256" s="335">
        <f t="shared" si="2627"/>
        <v>0</v>
      </c>
      <c r="Y256" s="335"/>
      <c r="Z256" s="335"/>
      <c r="AA256" s="108">
        <f>IFERROR(IF(EXACT(VLOOKUP(O256,OFERTA_0,2,FALSE),P256),1,0),0)</f>
        <v>0</v>
      </c>
      <c r="AB256" s="108"/>
      <c r="AC256" s="108">
        <f>IFERROR(IF(EXACT(VLOOKUP(O256,OFERTA_0,3,FALSE),Q256),1,0),0)</f>
        <v>0</v>
      </c>
      <c r="AD256" s="108">
        <f>IFERROR(IF(EXACT(VLOOKUP(O256,OFERTA_0,4,FALSE),R256),1,0),0)</f>
        <v>0</v>
      </c>
      <c r="AE256" s="108">
        <f>IFERROR(IF(S256&lt;=0,0,1),0)</f>
        <v>0</v>
      </c>
      <c r="AF256" s="108">
        <f t="shared" si="2628"/>
        <v>0</v>
      </c>
      <c r="AG256" s="108">
        <f t="shared" si="2629"/>
        <v>0</v>
      </c>
      <c r="AH256" s="109">
        <f t="shared" si="2630"/>
        <v>0</v>
      </c>
      <c r="AI256" s="110">
        <f t="shared" si="2631"/>
        <v>0</v>
      </c>
      <c r="AL256" s="358"/>
      <c r="AM256" s="358"/>
      <c r="AN256" s="359"/>
      <c r="AO256" s="339"/>
      <c r="AP256" s="439"/>
      <c r="AQ256" s="361"/>
      <c r="AR256" s="361"/>
      <c r="AS256" s="361"/>
      <c r="AT256" s="362"/>
      <c r="AU256" s="338"/>
      <c r="AV256" s="335">
        <f t="shared" si="2632"/>
        <v>0</v>
      </c>
      <c r="AW256" s="335"/>
      <c r="AX256" s="335"/>
      <c r="AY256" s="335"/>
      <c r="AZ256" s="108">
        <f>IFERROR(IF(EXACT(VLOOKUP(AM256,OFERTA_0,2,FALSE),AN256),1,0),0)</f>
        <v>0</v>
      </c>
      <c r="BA256" s="108">
        <f>IFERROR(IF(EXACT(VLOOKUP(AM256,OFERTA_0,3,FALSE),AO256),1,0),0)</f>
        <v>0</v>
      </c>
      <c r="BB256" s="108">
        <f>IFERROR(IF(EXACT(VLOOKUP(AM256,OFERTA_0,4,FALSE),AP256),1,0),0)</f>
        <v>0</v>
      </c>
      <c r="BC256" s="108">
        <f>IFERROR(IF(AQ256&lt;=0,0,1),0)</f>
        <v>0</v>
      </c>
      <c r="BD256" s="108">
        <f t="shared" si="2633"/>
        <v>0</v>
      </c>
      <c r="BE256" s="108">
        <f t="shared" si="2634"/>
        <v>0</v>
      </c>
      <c r="BF256" s="109">
        <f t="shared" si="2635"/>
        <v>0</v>
      </c>
      <c r="BG256" s="110">
        <f t="shared" si="2636"/>
        <v>0</v>
      </c>
      <c r="BJ256" s="358"/>
      <c r="BK256" s="358"/>
      <c r="BL256" s="359"/>
      <c r="BM256" s="339"/>
      <c r="BN256" s="439"/>
      <c r="BO256" s="368"/>
      <c r="BP256" s="368"/>
      <c r="BQ256" s="368"/>
      <c r="BR256" s="369"/>
      <c r="BS256" s="338"/>
      <c r="BT256" s="335">
        <f t="shared" si="2637"/>
        <v>0</v>
      </c>
      <c r="BU256" s="335"/>
      <c r="BV256" s="335"/>
      <c r="BW256" s="335"/>
      <c r="BX256" s="108">
        <f>IFERROR(IF(EXACT(VLOOKUP(BK256,OFERTA_0,2,FALSE),BL256),1,0),0)</f>
        <v>0</v>
      </c>
      <c r="BY256" s="108">
        <f>IFERROR(IF(EXACT(VLOOKUP(BK256,OFERTA_0,3,FALSE),BM256),1,0),0)</f>
        <v>0</v>
      </c>
      <c r="BZ256" s="108">
        <f>IFERROR(IF(EXACT(VLOOKUP(BK256,OFERTA_0,4,FALSE),BN256),1,0),0)</f>
        <v>0</v>
      </c>
      <c r="CA256" s="108">
        <f>IFERROR(IF(BO256&lt;=0,0,1),0)</f>
        <v>0</v>
      </c>
      <c r="CB256" s="108">
        <f t="shared" si="2638"/>
        <v>0</v>
      </c>
      <c r="CC256" s="108">
        <f t="shared" si="2639"/>
        <v>0</v>
      </c>
      <c r="CD256" s="109">
        <f t="shared" si="2640"/>
        <v>0</v>
      </c>
      <c r="CE256" s="110">
        <f t="shared" si="2641"/>
        <v>0</v>
      </c>
      <c r="CH256" s="358"/>
      <c r="CI256" s="358"/>
      <c r="CJ256" s="359"/>
      <c r="CK256" s="339"/>
      <c r="CL256" s="360"/>
      <c r="CM256" s="361"/>
      <c r="CN256" s="362"/>
      <c r="CO256" s="338"/>
      <c r="CP256" s="335">
        <f t="shared" si="2642"/>
        <v>0</v>
      </c>
      <c r="CQ256" s="108">
        <f>IFERROR(IF(EXACT(VLOOKUP(CI256,OFERTA_0,2,FALSE),CJ256),1,0),0)</f>
        <v>0</v>
      </c>
      <c r="CR256" s="108">
        <f>IFERROR(IF(EXACT(VLOOKUP(CI256,OFERTA_0,3,FALSE),CK256),1,0),0)</f>
        <v>0</v>
      </c>
      <c r="CS256" s="108">
        <f>IFERROR(IF(EXACT(VLOOKUP(CI256,OFERTA_0,4,FALSE),CL256),1,0),0)</f>
        <v>0</v>
      </c>
      <c r="CT256" s="108">
        <f t="shared" si="2643"/>
        <v>0</v>
      </c>
      <c r="CU256" s="108">
        <f t="shared" si="2643"/>
        <v>0</v>
      </c>
      <c r="CV256" s="108">
        <f t="shared" si="2644"/>
        <v>0</v>
      </c>
      <c r="CW256" s="109">
        <f t="shared" si="2645"/>
        <v>0</v>
      </c>
      <c r="CX256" s="110">
        <f t="shared" si="2646"/>
        <v>0</v>
      </c>
      <c r="DA256" s="358"/>
      <c r="DB256" s="358"/>
      <c r="DC256" s="359"/>
      <c r="DD256" s="339"/>
      <c r="DE256" s="360"/>
      <c r="DF256" s="361"/>
      <c r="DG256" s="362"/>
      <c r="DH256" s="338"/>
      <c r="DI256" s="335">
        <f t="shared" si="2647"/>
        <v>0</v>
      </c>
      <c r="DJ256" s="108">
        <f>IFERROR(IF(EXACT(VLOOKUP(DB256,OFERTA_0,2,FALSE),DC256),1,0),0)</f>
        <v>0</v>
      </c>
      <c r="DK256" s="108">
        <f>IFERROR(IF(EXACT(VLOOKUP(DB256,OFERTA_0,3,FALSE),DD256),1,0),0)</f>
        <v>0</v>
      </c>
      <c r="DL256" s="108">
        <f>IFERROR(IF(EXACT(VLOOKUP(DB256,OFERTA_0,4,FALSE),DE256),1,0),0)</f>
        <v>0</v>
      </c>
      <c r="DM256" s="108">
        <f t="shared" si="2648"/>
        <v>0</v>
      </c>
      <c r="DN256" s="108">
        <f t="shared" si="2648"/>
        <v>0</v>
      </c>
      <c r="DO256" s="108">
        <f t="shared" si="2649"/>
        <v>0</v>
      </c>
      <c r="DP256" s="109">
        <f t="shared" si="2650"/>
        <v>0</v>
      </c>
      <c r="DQ256" s="110">
        <f t="shared" si="2651"/>
        <v>0</v>
      </c>
      <c r="DT256" s="358"/>
      <c r="DU256" s="358"/>
      <c r="DV256" s="359"/>
      <c r="DW256" s="339"/>
      <c r="DX256" s="360"/>
      <c r="DY256" s="361"/>
      <c r="DZ256" s="362"/>
      <c r="EA256" s="338"/>
      <c r="EB256" s="335">
        <f t="shared" si="2652"/>
        <v>0</v>
      </c>
      <c r="EC256" s="108">
        <f>IFERROR(IF(EXACT(VLOOKUP(DU256,OFERTA_0,2,FALSE),DV256),1,0),0)</f>
        <v>0</v>
      </c>
      <c r="ED256" s="108">
        <f>IFERROR(IF(EXACT(VLOOKUP(DU256,OFERTA_0,3,FALSE),DW256),1,0),0)</f>
        <v>0</v>
      </c>
      <c r="EE256" s="108">
        <f>IFERROR(IF(EXACT(VLOOKUP(DU256,OFERTA_0,4,FALSE),DX256),1,0),0)</f>
        <v>0</v>
      </c>
      <c r="EF256" s="108">
        <f t="shared" si="2653"/>
        <v>0</v>
      </c>
      <c r="EG256" s="108">
        <f t="shared" si="2653"/>
        <v>0</v>
      </c>
      <c r="EH256" s="108">
        <f t="shared" si="2654"/>
        <v>0</v>
      </c>
      <c r="EI256" s="109">
        <f t="shared" si="2655"/>
        <v>0</v>
      </c>
      <c r="EJ256" s="110">
        <f t="shared" si="2656"/>
        <v>0</v>
      </c>
      <c r="EM256" s="358"/>
      <c r="EN256" s="358"/>
      <c r="EO256" s="359"/>
      <c r="EP256" s="339"/>
      <c r="EQ256" s="360"/>
      <c r="ER256" s="361"/>
      <c r="ES256" s="362"/>
      <c r="ET256" s="338"/>
      <c r="EU256" s="335">
        <f t="shared" si="2657"/>
        <v>0</v>
      </c>
      <c r="EV256" s="108">
        <f>IFERROR(IF(EXACT(VLOOKUP(EN256,OFERTA_0,2,FALSE),EO256),1,0),0)</f>
        <v>0</v>
      </c>
      <c r="EW256" s="108">
        <f>IFERROR(IF(EXACT(VLOOKUP(EN256,OFERTA_0,3,FALSE),EP256),1,0),0)</f>
        <v>0</v>
      </c>
      <c r="EX256" s="108">
        <f>IFERROR(IF(EXACT(VLOOKUP(EN256,OFERTA_0,4,FALSE),EQ256),1,0),0)</f>
        <v>0</v>
      </c>
      <c r="EY256" s="108">
        <f t="shared" si="2658"/>
        <v>0</v>
      </c>
      <c r="EZ256" s="108">
        <f t="shared" si="2658"/>
        <v>0</v>
      </c>
      <c r="FA256" s="108">
        <f t="shared" si="2659"/>
        <v>0</v>
      </c>
      <c r="FB256" s="109">
        <f t="shared" si="2660"/>
        <v>0</v>
      </c>
      <c r="FC256" s="110">
        <f t="shared" si="2661"/>
        <v>0</v>
      </c>
      <c r="FF256" s="358"/>
      <c r="FG256" s="358"/>
      <c r="FH256" s="359"/>
      <c r="FI256" s="339"/>
      <c r="FJ256" s="360"/>
      <c r="FK256" s="361"/>
      <c r="FL256" s="362"/>
      <c r="FM256" s="338"/>
      <c r="FN256" s="335">
        <f t="shared" si="2662"/>
        <v>0</v>
      </c>
      <c r="FO256" s="108">
        <f>IFERROR(IF(EXACT(VLOOKUP(FG256,OFERTA_0,2,FALSE),FH256),1,0),0)</f>
        <v>0</v>
      </c>
      <c r="FP256" s="108">
        <f>IFERROR(IF(EXACT(VLOOKUP(FG256,OFERTA_0,3,FALSE),FI256),1,0),0)</f>
        <v>0</v>
      </c>
      <c r="FQ256" s="108">
        <f>IFERROR(IF(EXACT(VLOOKUP(FG256,OFERTA_0,4,FALSE),FJ256),1,0),0)</f>
        <v>0</v>
      </c>
      <c r="FR256" s="108">
        <f t="shared" si="2663"/>
        <v>0</v>
      </c>
      <c r="FS256" s="108">
        <f t="shared" si="2663"/>
        <v>0</v>
      </c>
      <c r="FT256" s="108">
        <f t="shared" si="2664"/>
        <v>0</v>
      </c>
      <c r="FU256" s="109">
        <f t="shared" si="2665"/>
        <v>0</v>
      </c>
      <c r="FV256" s="110">
        <f t="shared" si="2666"/>
        <v>0</v>
      </c>
      <c r="FY256" s="358"/>
      <c r="FZ256" s="358"/>
      <c r="GA256" s="359"/>
      <c r="GB256" s="339"/>
      <c r="GC256" s="360"/>
      <c r="GD256" s="361"/>
      <c r="GE256" s="362"/>
      <c r="GF256" s="338"/>
      <c r="GG256" s="335">
        <f t="shared" si="2667"/>
        <v>0</v>
      </c>
      <c r="GH256" s="108">
        <f>IFERROR(IF(EXACT(VLOOKUP(FZ256,OFERTA_0,2,FALSE),GA256),1,0),0)</f>
        <v>0</v>
      </c>
      <c r="GI256" s="108">
        <f>IFERROR(IF(EXACT(VLOOKUP(FZ256,OFERTA_0,3,FALSE),GB256),1,0),0)</f>
        <v>0</v>
      </c>
      <c r="GJ256" s="108">
        <f>IFERROR(IF(EXACT(VLOOKUP(FZ256,OFERTA_0,4,FALSE),GC256),1,0),0)</f>
        <v>0</v>
      </c>
      <c r="GK256" s="108">
        <f t="shared" si="2668"/>
        <v>0</v>
      </c>
      <c r="GL256" s="108">
        <f t="shared" si="2668"/>
        <v>0</v>
      </c>
      <c r="GM256" s="108">
        <f t="shared" si="2669"/>
        <v>0</v>
      </c>
      <c r="GN256" s="109">
        <f t="shared" si="2670"/>
        <v>0</v>
      </c>
      <c r="GO256" s="110">
        <f t="shared" si="2671"/>
        <v>0</v>
      </c>
      <c r="GR256" s="358"/>
      <c r="GS256" s="358"/>
      <c r="GT256" s="359"/>
      <c r="GU256" s="339"/>
      <c r="GV256" s="360"/>
      <c r="GW256" s="361"/>
      <c r="GX256" s="362"/>
      <c r="GY256" s="338"/>
      <c r="GZ256" s="335">
        <f t="shared" si="2672"/>
        <v>0</v>
      </c>
      <c r="HA256" s="108">
        <f>IFERROR(IF(EXACT(VLOOKUP(GS256,OFERTA_0,2,FALSE),GT256),1,0),0)</f>
        <v>0</v>
      </c>
      <c r="HB256" s="108">
        <f>IFERROR(IF(EXACT(VLOOKUP(GS256,OFERTA_0,3,FALSE),GU256),1,0),0)</f>
        <v>0</v>
      </c>
      <c r="HC256" s="108">
        <f>IFERROR(IF(EXACT(VLOOKUP(GS256,OFERTA_0,4,FALSE),GV256),1,0),0)</f>
        <v>0</v>
      </c>
      <c r="HD256" s="108">
        <f t="shared" si="2673"/>
        <v>0</v>
      </c>
      <c r="HE256" s="108">
        <f t="shared" si="2673"/>
        <v>0</v>
      </c>
      <c r="HF256" s="108">
        <f t="shared" si="2674"/>
        <v>0</v>
      </c>
      <c r="HG256" s="109">
        <f t="shared" si="2675"/>
        <v>0</v>
      </c>
      <c r="HH256" s="110">
        <f t="shared" si="2676"/>
        <v>0</v>
      </c>
      <c r="HK256" s="358"/>
      <c r="HL256" s="358"/>
      <c r="HM256" s="359"/>
      <c r="HN256" s="339"/>
      <c r="HO256" s="360"/>
      <c r="HP256" s="361"/>
      <c r="HQ256" s="362"/>
      <c r="HR256" s="338"/>
      <c r="HS256" s="335">
        <f t="shared" si="2677"/>
        <v>0</v>
      </c>
      <c r="HT256" s="108">
        <f>IFERROR(IF(EXACT(VLOOKUP(HL256,OFERTA_0,2,FALSE),HM256),1,0),0)</f>
        <v>0</v>
      </c>
      <c r="HU256" s="108">
        <f>IFERROR(IF(EXACT(VLOOKUP(HL256,OFERTA_0,3,FALSE),HN256),1,0),0)</f>
        <v>0</v>
      </c>
      <c r="HV256" s="108">
        <f>IFERROR(IF(EXACT(VLOOKUP(HL256,OFERTA_0,4,FALSE),HO256),1,0),0)</f>
        <v>0</v>
      </c>
      <c r="HW256" s="108">
        <f t="shared" si="2678"/>
        <v>0</v>
      </c>
      <c r="HX256" s="108">
        <f t="shared" si="2678"/>
        <v>0</v>
      </c>
      <c r="HY256" s="108">
        <f t="shared" si="2679"/>
        <v>0</v>
      </c>
      <c r="HZ256" s="109">
        <f t="shared" si="2680"/>
        <v>0</v>
      </c>
      <c r="IA256" s="110">
        <f t="shared" si="2681"/>
        <v>0</v>
      </c>
      <c r="ID256" s="358"/>
      <c r="IE256" s="358"/>
      <c r="IF256" s="359"/>
      <c r="IG256" s="339"/>
      <c r="IH256" s="360"/>
      <c r="II256" s="361"/>
      <c r="IJ256" s="362"/>
      <c r="IK256" s="338"/>
      <c r="IL256" s="335">
        <f t="shared" si="2682"/>
        <v>0</v>
      </c>
      <c r="IM256" s="108">
        <f>IFERROR(IF(EXACT(VLOOKUP(IE256,OFERTA_0,2,FALSE),IF256),1,0),0)</f>
        <v>0</v>
      </c>
      <c r="IN256" s="108">
        <f>IFERROR(IF(EXACT(VLOOKUP(IE256,OFERTA_0,3,FALSE),IG256),1,0),0)</f>
        <v>0</v>
      </c>
      <c r="IO256" s="108">
        <f>IFERROR(IF(EXACT(VLOOKUP(IE256,OFERTA_0,4,FALSE),IH256),1,0),0)</f>
        <v>0</v>
      </c>
      <c r="IP256" s="108">
        <f t="shared" si="2683"/>
        <v>0</v>
      </c>
      <c r="IQ256" s="108">
        <f t="shared" si="2683"/>
        <v>0</v>
      </c>
      <c r="IR256" s="108">
        <f t="shared" si="2684"/>
        <v>0</v>
      </c>
      <c r="IS256" s="109">
        <f t="shared" si="2685"/>
        <v>0</v>
      </c>
      <c r="IT256" s="110">
        <f t="shared" si="2686"/>
        <v>0</v>
      </c>
      <c r="IV256" s="358"/>
      <c r="IW256" s="358"/>
      <c r="IX256" s="359"/>
      <c r="IY256" s="339"/>
      <c r="IZ256" s="360"/>
      <c r="JA256" s="361"/>
      <c r="JB256" s="362"/>
      <c r="JC256" s="338"/>
      <c r="JD256" s="338"/>
      <c r="JE256" s="335">
        <f t="shared" si="2687"/>
        <v>0</v>
      </c>
      <c r="JF256" s="108">
        <f>IFERROR(IF(EXACT(VLOOKUP(IX256,OFERTA_0,2,FALSE),IY256),1,0),0)</f>
        <v>0</v>
      </c>
      <c r="JG256" s="108">
        <f>IFERROR(IF(EXACT(VLOOKUP(IX256,OFERTA_0,3,FALSE),IZ256),1,0),0)</f>
        <v>0</v>
      </c>
      <c r="JH256" s="108">
        <f>IFERROR(IF(EXACT(VLOOKUP(IX256,OFERTA_0,4,FALSE),JA256),1,0),0)</f>
        <v>0</v>
      </c>
      <c r="JI256" s="108">
        <f t="shared" si="2688"/>
        <v>0</v>
      </c>
      <c r="JJ256" s="108">
        <f t="shared" si="2688"/>
        <v>0</v>
      </c>
      <c r="JK256" s="108">
        <f t="shared" si="2689"/>
        <v>0</v>
      </c>
      <c r="JL256" s="109">
        <f t="shared" si="2690"/>
        <v>0</v>
      </c>
      <c r="JM256" s="110">
        <f t="shared" si="2691"/>
        <v>0</v>
      </c>
    </row>
    <row r="257" spans="2:273" ht="16.5" hidden="1" x14ac:dyDescent="0.25">
      <c r="B257" s="340"/>
      <c r="C257" s="340"/>
      <c r="D257" s="348"/>
      <c r="E257" s="349"/>
      <c r="F257" s="441"/>
      <c r="G257" s="351"/>
      <c r="H257" s="351"/>
      <c r="I257" s="351"/>
      <c r="J257" s="352"/>
      <c r="K257" s="353"/>
      <c r="N257" s="340"/>
      <c r="O257" s="340"/>
      <c r="P257" s="348"/>
      <c r="Q257" s="349"/>
      <c r="R257" s="441"/>
      <c r="S257" s="351"/>
      <c r="T257" s="351"/>
      <c r="U257" s="351"/>
      <c r="V257" s="352"/>
      <c r="W257" s="353"/>
      <c r="X257" s="691"/>
      <c r="Y257" s="691"/>
      <c r="Z257" s="691"/>
      <c r="AA257" s="691"/>
      <c r="AB257" s="691"/>
      <c r="AC257" s="691"/>
      <c r="AD257" s="691"/>
      <c r="AE257" s="691"/>
      <c r="AF257" s="691"/>
      <c r="AG257" s="691"/>
      <c r="AH257" s="691"/>
      <c r="AI257" s="692"/>
      <c r="AL257" s="340"/>
      <c r="AM257" s="340"/>
      <c r="AN257" s="348"/>
      <c r="AO257" s="349"/>
      <c r="AP257" s="441"/>
      <c r="AQ257" s="351"/>
      <c r="AR257" s="351"/>
      <c r="AS257" s="351"/>
      <c r="AT257" s="352"/>
      <c r="AU257" s="353"/>
      <c r="AV257" s="691"/>
      <c r="AW257" s="691"/>
      <c r="AX257" s="691"/>
      <c r="AY257" s="691"/>
      <c r="AZ257" s="691"/>
      <c r="BA257" s="691"/>
      <c r="BB257" s="691"/>
      <c r="BC257" s="691"/>
      <c r="BD257" s="691"/>
      <c r="BE257" s="691"/>
      <c r="BF257" s="691"/>
      <c r="BG257" s="692"/>
      <c r="BJ257" s="340"/>
      <c r="BK257" s="340"/>
      <c r="BL257" s="348"/>
      <c r="BM257" s="349"/>
      <c r="BN257" s="441"/>
      <c r="BO257" s="370"/>
      <c r="BP257" s="370"/>
      <c r="BQ257" s="370"/>
      <c r="BR257" s="371"/>
      <c r="BS257" s="353"/>
      <c r="BT257" s="691"/>
      <c r="BU257" s="691"/>
      <c r="BV257" s="691"/>
      <c r="BW257" s="691"/>
      <c r="BX257" s="691"/>
      <c r="BY257" s="691"/>
      <c r="BZ257" s="691"/>
      <c r="CA257" s="691"/>
      <c r="CB257" s="691"/>
      <c r="CC257" s="691"/>
      <c r="CD257" s="691"/>
      <c r="CE257" s="692"/>
      <c r="CH257" s="340"/>
      <c r="CI257" s="340"/>
      <c r="CJ257" s="348"/>
      <c r="CK257" s="349"/>
      <c r="CL257" s="350"/>
      <c r="CM257" s="351"/>
      <c r="CN257" s="352"/>
      <c r="CO257" s="353"/>
      <c r="CP257" s="691"/>
      <c r="CQ257" s="691"/>
      <c r="CR257" s="691"/>
      <c r="CS257" s="691"/>
      <c r="CT257" s="691"/>
      <c r="CU257" s="691"/>
      <c r="CV257" s="691"/>
      <c r="CW257" s="691"/>
      <c r="CX257" s="692"/>
      <c r="DA257" s="340"/>
      <c r="DB257" s="340"/>
      <c r="DC257" s="348"/>
      <c r="DD257" s="349"/>
      <c r="DE257" s="350"/>
      <c r="DF257" s="351"/>
      <c r="DG257" s="352"/>
      <c r="DH257" s="353"/>
      <c r="DI257" s="691"/>
      <c r="DJ257" s="691"/>
      <c r="DK257" s="691"/>
      <c r="DL257" s="691"/>
      <c r="DM257" s="691"/>
      <c r="DN257" s="691"/>
      <c r="DO257" s="691"/>
      <c r="DP257" s="691"/>
      <c r="DQ257" s="692"/>
      <c r="DT257" s="340"/>
      <c r="DU257" s="340"/>
      <c r="DV257" s="348"/>
      <c r="DW257" s="349"/>
      <c r="DX257" s="350"/>
      <c r="DY257" s="351"/>
      <c r="DZ257" s="352"/>
      <c r="EA257" s="353"/>
      <c r="EB257" s="691"/>
      <c r="EC257" s="691"/>
      <c r="ED257" s="691"/>
      <c r="EE257" s="691"/>
      <c r="EF257" s="691"/>
      <c r="EG257" s="691"/>
      <c r="EH257" s="691"/>
      <c r="EI257" s="691"/>
      <c r="EJ257" s="692"/>
      <c r="EM257" s="340"/>
      <c r="EN257" s="340"/>
      <c r="EO257" s="348"/>
      <c r="EP257" s="349"/>
      <c r="EQ257" s="350"/>
      <c r="ER257" s="351"/>
      <c r="ES257" s="352"/>
      <c r="ET257" s="353"/>
      <c r="EU257" s="691"/>
      <c r="EV257" s="691"/>
      <c r="EW257" s="691"/>
      <c r="EX257" s="691"/>
      <c r="EY257" s="691"/>
      <c r="EZ257" s="691"/>
      <c r="FA257" s="691"/>
      <c r="FB257" s="691"/>
      <c r="FC257" s="692"/>
      <c r="FF257" s="340"/>
      <c r="FG257" s="340"/>
      <c r="FH257" s="348"/>
      <c r="FI257" s="349"/>
      <c r="FJ257" s="350"/>
      <c r="FK257" s="351"/>
      <c r="FL257" s="352"/>
      <c r="FM257" s="353"/>
      <c r="FN257" s="691"/>
      <c r="FO257" s="691"/>
      <c r="FP257" s="691"/>
      <c r="FQ257" s="691"/>
      <c r="FR257" s="691"/>
      <c r="FS257" s="691"/>
      <c r="FT257" s="691"/>
      <c r="FU257" s="691"/>
      <c r="FV257" s="692"/>
      <c r="FY257" s="340"/>
      <c r="FZ257" s="340"/>
      <c r="GA257" s="348"/>
      <c r="GB257" s="349"/>
      <c r="GC257" s="350"/>
      <c r="GD257" s="351"/>
      <c r="GE257" s="352"/>
      <c r="GF257" s="353"/>
      <c r="GG257" s="691"/>
      <c r="GH257" s="691"/>
      <c r="GI257" s="691"/>
      <c r="GJ257" s="691"/>
      <c r="GK257" s="691"/>
      <c r="GL257" s="691"/>
      <c r="GM257" s="691"/>
      <c r="GN257" s="691"/>
      <c r="GO257" s="692"/>
      <c r="GR257" s="340"/>
      <c r="GS257" s="340"/>
      <c r="GT257" s="348"/>
      <c r="GU257" s="349"/>
      <c r="GV257" s="350"/>
      <c r="GW257" s="351"/>
      <c r="GX257" s="352"/>
      <c r="GY257" s="353"/>
      <c r="GZ257" s="691"/>
      <c r="HA257" s="691"/>
      <c r="HB257" s="691"/>
      <c r="HC257" s="691"/>
      <c r="HD257" s="691"/>
      <c r="HE257" s="691"/>
      <c r="HF257" s="691"/>
      <c r="HG257" s="691"/>
      <c r="HH257" s="692"/>
      <c r="HK257" s="340"/>
      <c r="HL257" s="340"/>
      <c r="HM257" s="348"/>
      <c r="HN257" s="349"/>
      <c r="HO257" s="350"/>
      <c r="HP257" s="351"/>
      <c r="HQ257" s="352"/>
      <c r="HR257" s="353"/>
      <c r="HS257" s="691"/>
      <c r="HT257" s="691"/>
      <c r="HU257" s="691"/>
      <c r="HV257" s="691"/>
      <c r="HW257" s="691"/>
      <c r="HX257" s="691"/>
      <c r="HY257" s="691"/>
      <c r="HZ257" s="691"/>
      <c r="IA257" s="692"/>
      <c r="ID257" s="340"/>
      <c r="IE257" s="340"/>
      <c r="IF257" s="348"/>
      <c r="IG257" s="349"/>
      <c r="IH257" s="350"/>
      <c r="II257" s="351"/>
      <c r="IJ257" s="352"/>
      <c r="IK257" s="353"/>
      <c r="IL257" s="691"/>
      <c r="IM257" s="691"/>
      <c r="IN257" s="691"/>
      <c r="IO257" s="691"/>
      <c r="IP257" s="691"/>
      <c r="IQ257" s="691"/>
      <c r="IR257" s="691"/>
      <c r="IS257" s="691"/>
      <c r="IT257" s="692"/>
      <c r="IV257" s="340"/>
      <c r="IW257" s="340"/>
      <c r="IX257" s="348"/>
      <c r="IY257" s="349"/>
      <c r="IZ257" s="350"/>
      <c r="JA257" s="351"/>
      <c r="JB257" s="352"/>
      <c r="JC257" s="353"/>
      <c r="JD257" s="353"/>
      <c r="JE257" s="691"/>
      <c r="JF257" s="691"/>
      <c r="JG257" s="691"/>
      <c r="JH257" s="691"/>
      <c r="JI257" s="691"/>
      <c r="JJ257" s="691"/>
      <c r="JK257" s="691"/>
      <c r="JL257" s="691"/>
      <c r="JM257" s="692"/>
    </row>
    <row r="258" spans="2:273" ht="16.5" hidden="1" x14ac:dyDescent="0.25">
      <c r="B258" s="340"/>
      <c r="C258" s="340"/>
      <c r="D258" s="348"/>
      <c r="E258" s="349"/>
      <c r="F258" s="441"/>
      <c r="G258" s="351"/>
      <c r="H258" s="351"/>
      <c r="I258" s="351"/>
      <c r="J258" s="352"/>
      <c r="K258" s="342"/>
      <c r="N258" s="340"/>
      <c r="O258" s="340"/>
      <c r="P258" s="348"/>
      <c r="Q258" s="349"/>
      <c r="R258" s="441"/>
      <c r="S258" s="351"/>
      <c r="T258" s="351"/>
      <c r="U258" s="351"/>
      <c r="V258" s="352"/>
      <c r="W258" s="342"/>
      <c r="X258" s="691"/>
      <c r="Y258" s="691"/>
      <c r="Z258" s="691"/>
      <c r="AA258" s="691"/>
      <c r="AB258" s="691"/>
      <c r="AC258" s="691"/>
      <c r="AD258" s="691"/>
      <c r="AE258" s="691"/>
      <c r="AF258" s="691"/>
      <c r="AG258" s="691"/>
      <c r="AH258" s="691"/>
      <c r="AI258" s="692"/>
      <c r="AL258" s="340"/>
      <c r="AM258" s="340"/>
      <c r="AN258" s="348"/>
      <c r="AO258" s="349"/>
      <c r="AP258" s="441"/>
      <c r="AQ258" s="351"/>
      <c r="AR258" s="351"/>
      <c r="AS258" s="351"/>
      <c r="AT258" s="352"/>
      <c r="AU258" s="342"/>
      <c r="AV258" s="691"/>
      <c r="AW258" s="691"/>
      <c r="AX258" s="691"/>
      <c r="AY258" s="691"/>
      <c r="AZ258" s="691"/>
      <c r="BA258" s="691"/>
      <c r="BB258" s="691"/>
      <c r="BC258" s="691"/>
      <c r="BD258" s="691"/>
      <c r="BE258" s="691"/>
      <c r="BF258" s="691"/>
      <c r="BG258" s="692"/>
      <c r="BJ258" s="340"/>
      <c r="BK258" s="340"/>
      <c r="BL258" s="348"/>
      <c r="BM258" s="349"/>
      <c r="BN258" s="441"/>
      <c r="BO258" s="370"/>
      <c r="BP258" s="370"/>
      <c r="BQ258" s="370"/>
      <c r="BR258" s="371"/>
      <c r="BS258" s="342"/>
      <c r="BT258" s="691"/>
      <c r="BU258" s="691"/>
      <c r="BV258" s="691"/>
      <c r="BW258" s="691"/>
      <c r="BX258" s="691"/>
      <c r="BY258" s="691"/>
      <c r="BZ258" s="691"/>
      <c r="CA258" s="691"/>
      <c r="CB258" s="691"/>
      <c r="CC258" s="691"/>
      <c r="CD258" s="691"/>
      <c r="CE258" s="692"/>
      <c r="CH258" s="340"/>
      <c r="CI258" s="340"/>
      <c r="CJ258" s="348"/>
      <c r="CK258" s="349"/>
      <c r="CL258" s="350"/>
      <c r="CM258" s="351"/>
      <c r="CN258" s="352"/>
      <c r="CO258" s="342"/>
      <c r="CP258" s="691"/>
      <c r="CQ258" s="691"/>
      <c r="CR258" s="691"/>
      <c r="CS258" s="691"/>
      <c r="CT258" s="691"/>
      <c r="CU258" s="691"/>
      <c r="CV258" s="691"/>
      <c r="CW258" s="691"/>
      <c r="CX258" s="692"/>
      <c r="DA258" s="340"/>
      <c r="DB258" s="340"/>
      <c r="DC258" s="348"/>
      <c r="DD258" s="349"/>
      <c r="DE258" s="350"/>
      <c r="DF258" s="351"/>
      <c r="DG258" s="352"/>
      <c r="DH258" s="342"/>
      <c r="DI258" s="691"/>
      <c r="DJ258" s="691"/>
      <c r="DK258" s="691"/>
      <c r="DL258" s="691"/>
      <c r="DM258" s="691"/>
      <c r="DN258" s="691"/>
      <c r="DO258" s="691"/>
      <c r="DP258" s="691"/>
      <c r="DQ258" s="692"/>
      <c r="DT258" s="340"/>
      <c r="DU258" s="340"/>
      <c r="DV258" s="348"/>
      <c r="DW258" s="349"/>
      <c r="DX258" s="350"/>
      <c r="DY258" s="351"/>
      <c r="DZ258" s="352"/>
      <c r="EA258" s="342"/>
      <c r="EB258" s="691"/>
      <c r="EC258" s="691"/>
      <c r="ED258" s="691"/>
      <c r="EE258" s="691"/>
      <c r="EF258" s="691"/>
      <c r="EG258" s="691"/>
      <c r="EH258" s="691"/>
      <c r="EI258" s="691"/>
      <c r="EJ258" s="692"/>
      <c r="EM258" s="340"/>
      <c r="EN258" s="340"/>
      <c r="EO258" s="348"/>
      <c r="EP258" s="349"/>
      <c r="EQ258" s="350"/>
      <c r="ER258" s="351"/>
      <c r="ES258" s="352"/>
      <c r="ET258" s="342"/>
      <c r="EU258" s="691"/>
      <c r="EV258" s="691"/>
      <c r="EW258" s="691"/>
      <c r="EX258" s="691"/>
      <c r="EY258" s="691"/>
      <c r="EZ258" s="691"/>
      <c r="FA258" s="691"/>
      <c r="FB258" s="691"/>
      <c r="FC258" s="692"/>
      <c r="FF258" s="340"/>
      <c r="FG258" s="340"/>
      <c r="FH258" s="348"/>
      <c r="FI258" s="349"/>
      <c r="FJ258" s="350"/>
      <c r="FK258" s="351"/>
      <c r="FL258" s="352"/>
      <c r="FM258" s="342"/>
      <c r="FN258" s="691"/>
      <c r="FO258" s="691"/>
      <c r="FP258" s="691"/>
      <c r="FQ258" s="691"/>
      <c r="FR258" s="691"/>
      <c r="FS258" s="691"/>
      <c r="FT258" s="691"/>
      <c r="FU258" s="691"/>
      <c r="FV258" s="692"/>
      <c r="FY258" s="340"/>
      <c r="FZ258" s="340"/>
      <c r="GA258" s="348"/>
      <c r="GB258" s="349"/>
      <c r="GC258" s="350"/>
      <c r="GD258" s="351"/>
      <c r="GE258" s="352"/>
      <c r="GF258" s="342"/>
      <c r="GG258" s="691"/>
      <c r="GH258" s="691"/>
      <c r="GI258" s="691"/>
      <c r="GJ258" s="691"/>
      <c r="GK258" s="691"/>
      <c r="GL258" s="691"/>
      <c r="GM258" s="691"/>
      <c r="GN258" s="691"/>
      <c r="GO258" s="692"/>
      <c r="GR258" s="340"/>
      <c r="GS258" s="340"/>
      <c r="GT258" s="348"/>
      <c r="GU258" s="349"/>
      <c r="GV258" s="350"/>
      <c r="GW258" s="351"/>
      <c r="GX258" s="352"/>
      <c r="GY258" s="342"/>
      <c r="GZ258" s="691"/>
      <c r="HA258" s="691"/>
      <c r="HB258" s="691"/>
      <c r="HC258" s="691"/>
      <c r="HD258" s="691"/>
      <c r="HE258" s="691"/>
      <c r="HF258" s="691"/>
      <c r="HG258" s="691"/>
      <c r="HH258" s="692"/>
      <c r="HK258" s="340"/>
      <c r="HL258" s="340"/>
      <c r="HM258" s="348"/>
      <c r="HN258" s="349"/>
      <c r="HO258" s="350"/>
      <c r="HP258" s="351"/>
      <c r="HQ258" s="352"/>
      <c r="HR258" s="342"/>
      <c r="HS258" s="691"/>
      <c r="HT258" s="691"/>
      <c r="HU258" s="691"/>
      <c r="HV258" s="691"/>
      <c r="HW258" s="691"/>
      <c r="HX258" s="691"/>
      <c r="HY258" s="691"/>
      <c r="HZ258" s="691"/>
      <c r="IA258" s="692"/>
      <c r="ID258" s="340"/>
      <c r="IE258" s="340"/>
      <c r="IF258" s="348"/>
      <c r="IG258" s="349"/>
      <c r="IH258" s="350"/>
      <c r="II258" s="351"/>
      <c r="IJ258" s="352"/>
      <c r="IK258" s="342"/>
      <c r="IL258" s="691"/>
      <c r="IM258" s="691"/>
      <c r="IN258" s="691"/>
      <c r="IO258" s="691"/>
      <c r="IP258" s="691"/>
      <c r="IQ258" s="691"/>
      <c r="IR258" s="691"/>
      <c r="IS258" s="691"/>
      <c r="IT258" s="692"/>
      <c r="IV258" s="340"/>
      <c r="IW258" s="340"/>
      <c r="IX258" s="348"/>
      <c r="IY258" s="349"/>
      <c r="IZ258" s="350"/>
      <c r="JA258" s="351"/>
      <c r="JB258" s="352"/>
      <c r="JC258" s="342"/>
      <c r="JD258" s="342"/>
      <c r="JE258" s="691"/>
      <c r="JF258" s="691"/>
      <c r="JG258" s="691"/>
      <c r="JH258" s="691"/>
      <c r="JI258" s="691"/>
      <c r="JJ258" s="691"/>
      <c r="JK258" s="691"/>
      <c r="JL258" s="691"/>
      <c r="JM258" s="692"/>
    </row>
    <row r="259" spans="2:273" hidden="1" x14ac:dyDescent="0.25">
      <c r="B259" s="358"/>
      <c r="C259" s="358"/>
      <c r="D259" s="359"/>
      <c r="E259" s="339"/>
      <c r="F259" s="439"/>
      <c r="G259" s="361"/>
      <c r="H259" s="361"/>
      <c r="I259" s="361"/>
      <c r="J259" s="362"/>
      <c r="K259" s="364"/>
      <c r="N259" s="358"/>
      <c r="O259" s="358"/>
      <c r="P259" s="359"/>
      <c r="Q259" s="339"/>
      <c r="R259" s="439"/>
      <c r="S259" s="361"/>
      <c r="T259" s="361"/>
      <c r="U259" s="361"/>
      <c r="V259" s="362"/>
      <c r="W259" s="364"/>
      <c r="X259" s="691"/>
      <c r="Y259" s="691"/>
      <c r="Z259" s="691"/>
      <c r="AA259" s="691"/>
      <c r="AB259" s="691"/>
      <c r="AC259" s="691"/>
      <c r="AD259" s="691"/>
      <c r="AE259" s="691"/>
      <c r="AF259" s="691"/>
      <c r="AG259" s="691"/>
      <c r="AH259" s="691"/>
      <c r="AI259" s="692"/>
      <c r="AL259" s="358"/>
      <c r="AM259" s="358"/>
      <c r="AN259" s="359"/>
      <c r="AO259" s="339"/>
      <c r="AP259" s="439"/>
      <c r="AQ259" s="361"/>
      <c r="AR259" s="361"/>
      <c r="AS259" s="361"/>
      <c r="AT259" s="362"/>
      <c r="AU259" s="364"/>
      <c r="AV259" s="691"/>
      <c r="AW259" s="691"/>
      <c r="AX259" s="691"/>
      <c r="AY259" s="691"/>
      <c r="AZ259" s="691"/>
      <c r="BA259" s="691"/>
      <c r="BB259" s="691"/>
      <c r="BC259" s="691"/>
      <c r="BD259" s="691"/>
      <c r="BE259" s="691"/>
      <c r="BF259" s="691"/>
      <c r="BG259" s="692"/>
      <c r="BJ259" s="358"/>
      <c r="BK259" s="358"/>
      <c r="BL259" s="359"/>
      <c r="BM259" s="339"/>
      <c r="BN259" s="439"/>
      <c r="BO259" s="368"/>
      <c r="BP259" s="368"/>
      <c r="BQ259" s="368"/>
      <c r="BR259" s="369"/>
      <c r="BS259" s="364"/>
      <c r="BT259" s="691"/>
      <c r="BU259" s="691"/>
      <c r="BV259" s="691"/>
      <c r="BW259" s="691"/>
      <c r="BX259" s="691"/>
      <c r="BY259" s="691"/>
      <c r="BZ259" s="691"/>
      <c r="CA259" s="691"/>
      <c r="CB259" s="691"/>
      <c r="CC259" s="691"/>
      <c r="CD259" s="691"/>
      <c r="CE259" s="692"/>
      <c r="CH259" s="358"/>
      <c r="CI259" s="358"/>
      <c r="CJ259" s="359"/>
      <c r="CK259" s="339"/>
      <c r="CL259" s="360"/>
      <c r="CM259" s="361"/>
      <c r="CN259" s="362"/>
      <c r="CO259" s="364"/>
      <c r="CP259" s="691"/>
      <c r="CQ259" s="691"/>
      <c r="CR259" s="691"/>
      <c r="CS259" s="691"/>
      <c r="CT259" s="691"/>
      <c r="CU259" s="691"/>
      <c r="CV259" s="691"/>
      <c r="CW259" s="691"/>
      <c r="CX259" s="692"/>
      <c r="DA259" s="358"/>
      <c r="DB259" s="358"/>
      <c r="DC259" s="359"/>
      <c r="DD259" s="339"/>
      <c r="DE259" s="360"/>
      <c r="DF259" s="361"/>
      <c r="DG259" s="362"/>
      <c r="DH259" s="364"/>
      <c r="DI259" s="691"/>
      <c r="DJ259" s="691"/>
      <c r="DK259" s="691"/>
      <c r="DL259" s="691"/>
      <c r="DM259" s="691"/>
      <c r="DN259" s="691"/>
      <c r="DO259" s="691"/>
      <c r="DP259" s="691"/>
      <c r="DQ259" s="692"/>
      <c r="DT259" s="358"/>
      <c r="DU259" s="358"/>
      <c r="DV259" s="359"/>
      <c r="DW259" s="339"/>
      <c r="DX259" s="360"/>
      <c r="DY259" s="361"/>
      <c r="DZ259" s="362"/>
      <c r="EA259" s="364"/>
      <c r="EB259" s="691"/>
      <c r="EC259" s="691"/>
      <c r="ED259" s="691"/>
      <c r="EE259" s="691"/>
      <c r="EF259" s="691"/>
      <c r="EG259" s="691"/>
      <c r="EH259" s="691"/>
      <c r="EI259" s="691"/>
      <c r="EJ259" s="692"/>
      <c r="EM259" s="358"/>
      <c r="EN259" s="358"/>
      <c r="EO259" s="359"/>
      <c r="EP259" s="339"/>
      <c r="EQ259" s="360"/>
      <c r="ER259" s="361"/>
      <c r="ES259" s="362"/>
      <c r="ET259" s="364"/>
      <c r="EU259" s="691"/>
      <c r="EV259" s="691"/>
      <c r="EW259" s="691"/>
      <c r="EX259" s="691"/>
      <c r="EY259" s="691"/>
      <c r="EZ259" s="691"/>
      <c r="FA259" s="691"/>
      <c r="FB259" s="691"/>
      <c r="FC259" s="692"/>
      <c r="FF259" s="358"/>
      <c r="FG259" s="358"/>
      <c r="FH259" s="359"/>
      <c r="FI259" s="339"/>
      <c r="FJ259" s="360"/>
      <c r="FK259" s="361"/>
      <c r="FL259" s="362"/>
      <c r="FM259" s="364"/>
      <c r="FN259" s="691"/>
      <c r="FO259" s="691"/>
      <c r="FP259" s="691"/>
      <c r="FQ259" s="691"/>
      <c r="FR259" s="691"/>
      <c r="FS259" s="691"/>
      <c r="FT259" s="691"/>
      <c r="FU259" s="691"/>
      <c r="FV259" s="692"/>
      <c r="FY259" s="358"/>
      <c r="FZ259" s="358"/>
      <c r="GA259" s="359"/>
      <c r="GB259" s="339"/>
      <c r="GC259" s="360"/>
      <c r="GD259" s="361"/>
      <c r="GE259" s="362"/>
      <c r="GF259" s="364"/>
      <c r="GG259" s="691"/>
      <c r="GH259" s="691"/>
      <c r="GI259" s="691"/>
      <c r="GJ259" s="691"/>
      <c r="GK259" s="691"/>
      <c r="GL259" s="691"/>
      <c r="GM259" s="691"/>
      <c r="GN259" s="691"/>
      <c r="GO259" s="692"/>
      <c r="GR259" s="358"/>
      <c r="GS259" s="358"/>
      <c r="GT259" s="359"/>
      <c r="GU259" s="339"/>
      <c r="GV259" s="360"/>
      <c r="GW259" s="361"/>
      <c r="GX259" s="362"/>
      <c r="GY259" s="364"/>
      <c r="GZ259" s="691"/>
      <c r="HA259" s="691"/>
      <c r="HB259" s="691"/>
      <c r="HC259" s="691"/>
      <c r="HD259" s="691"/>
      <c r="HE259" s="691"/>
      <c r="HF259" s="691"/>
      <c r="HG259" s="691"/>
      <c r="HH259" s="692"/>
      <c r="HK259" s="358"/>
      <c r="HL259" s="358"/>
      <c r="HM259" s="359"/>
      <c r="HN259" s="339"/>
      <c r="HO259" s="360"/>
      <c r="HP259" s="361"/>
      <c r="HQ259" s="362"/>
      <c r="HR259" s="364"/>
      <c r="HS259" s="691"/>
      <c r="HT259" s="691"/>
      <c r="HU259" s="691"/>
      <c r="HV259" s="691"/>
      <c r="HW259" s="691"/>
      <c r="HX259" s="691"/>
      <c r="HY259" s="691"/>
      <c r="HZ259" s="691"/>
      <c r="IA259" s="692"/>
      <c r="ID259" s="358"/>
      <c r="IE259" s="358"/>
      <c r="IF259" s="359"/>
      <c r="IG259" s="339"/>
      <c r="IH259" s="360"/>
      <c r="II259" s="361"/>
      <c r="IJ259" s="362"/>
      <c r="IK259" s="364"/>
      <c r="IL259" s="691"/>
      <c r="IM259" s="691"/>
      <c r="IN259" s="691"/>
      <c r="IO259" s="691"/>
      <c r="IP259" s="691"/>
      <c r="IQ259" s="691"/>
      <c r="IR259" s="691"/>
      <c r="IS259" s="691"/>
      <c r="IT259" s="692"/>
      <c r="IV259" s="358"/>
      <c r="IW259" s="358"/>
      <c r="IX259" s="359"/>
      <c r="IY259" s="339"/>
      <c r="IZ259" s="360"/>
      <c r="JA259" s="361"/>
      <c r="JB259" s="362"/>
      <c r="JC259" s="364"/>
      <c r="JD259" s="364"/>
      <c r="JE259" s="691"/>
      <c r="JF259" s="691"/>
      <c r="JG259" s="691"/>
      <c r="JH259" s="691"/>
      <c r="JI259" s="691"/>
      <c r="JJ259" s="691"/>
      <c r="JK259" s="691"/>
      <c r="JL259" s="691"/>
      <c r="JM259" s="692"/>
    </row>
    <row r="260" spans="2:273" hidden="1" x14ac:dyDescent="0.25">
      <c r="B260" s="358"/>
      <c r="C260" s="358"/>
      <c r="D260" s="359"/>
      <c r="E260" s="339"/>
      <c r="F260" s="439"/>
      <c r="G260" s="361"/>
      <c r="H260" s="361"/>
      <c r="I260" s="361"/>
      <c r="J260" s="362"/>
      <c r="K260" s="364"/>
      <c r="N260" s="358"/>
      <c r="O260" s="358"/>
      <c r="P260" s="359"/>
      <c r="Q260" s="339"/>
      <c r="R260" s="439"/>
      <c r="S260" s="361"/>
      <c r="T260" s="361"/>
      <c r="U260" s="361"/>
      <c r="V260" s="362"/>
      <c r="W260" s="364"/>
      <c r="X260" s="335">
        <f t="shared" ref="X260:X266" si="2692">IFERROR(IF(EXACT(VLOOKUP(O260,OFERTA_0,1,FALSE),O260),1,0),0)</f>
        <v>0</v>
      </c>
      <c r="Y260" s="335"/>
      <c r="Z260" s="335"/>
      <c r="AA260" s="108">
        <f t="shared" ref="AA260:AA266" si="2693">IFERROR(IF(EXACT(VLOOKUP(O260,OFERTA_0,2,FALSE),P260),1,0),0)</f>
        <v>0</v>
      </c>
      <c r="AB260" s="108"/>
      <c r="AC260" s="108">
        <f t="shared" ref="AC260:AC266" si="2694">IFERROR(IF(EXACT(VLOOKUP(O260,OFERTA_0,3,FALSE),Q260),1,0),0)</f>
        <v>0</v>
      </c>
      <c r="AD260" s="108">
        <f t="shared" ref="AD260:AD266" si="2695">IFERROR(IF(EXACT(VLOOKUP(O260,OFERTA_0,4,FALSE),R260),1,0),0)</f>
        <v>0</v>
      </c>
      <c r="AE260" s="108">
        <f t="shared" ref="AE260:AE266" si="2696">IFERROR(IF(S260&lt;=0,0,1),0)</f>
        <v>0</v>
      </c>
      <c r="AF260" s="108">
        <f t="shared" ref="AF260:AF266" si="2697">IFERROR(IF(V260&lt;=0,0,1),0)</f>
        <v>0</v>
      </c>
      <c r="AG260" s="108">
        <f t="shared" ref="AG260:AG266" si="2698">PRODUCT(X260:AF260)</f>
        <v>0</v>
      </c>
      <c r="AH260" s="109">
        <f t="shared" ref="AH260:AH266" si="2699">ROUND(V260,0)</f>
        <v>0</v>
      </c>
      <c r="AI260" s="110">
        <f t="shared" ref="AI260:AI266" si="2700">V260-AH260</f>
        <v>0</v>
      </c>
      <c r="AL260" s="358"/>
      <c r="AM260" s="358"/>
      <c r="AN260" s="359"/>
      <c r="AO260" s="339"/>
      <c r="AP260" s="439"/>
      <c r="AQ260" s="361"/>
      <c r="AR260" s="361"/>
      <c r="AS260" s="361"/>
      <c r="AT260" s="362"/>
      <c r="AU260" s="364"/>
      <c r="AV260" s="335">
        <f t="shared" ref="AV260:AV266" si="2701">IFERROR(IF(EXACT(VLOOKUP(AM260,OFERTA_0,1,FALSE),AM260),1,0),0)</f>
        <v>0</v>
      </c>
      <c r="AW260" s="335"/>
      <c r="AX260" s="335"/>
      <c r="AY260" s="335"/>
      <c r="AZ260" s="108">
        <f t="shared" ref="AZ260:AZ266" si="2702">IFERROR(IF(EXACT(VLOOKUP(AM260,OFERTA_0,2,FALSE),AN260),1,0),0)</f>
        <v>0</v>
      </c>
      <c r="BA260" s="108">
        <f t="shared" ref="BA260:BA266" si="2703">IFERROR(IF(EXACT(VLOOKUP(AM260,OFERTA_0,3,FALSE),AO260),1,0),0)</f>
        <v>0</v>
      </c>
      <c r="BB260" s="108">
        <f t="shared" ref="BB260:BB266" si="2704">IFERROR(IF(EXACT(VLOOKUP(AM260,OFERTA_0,4,FALSE),AP260),1,0),0)</f>
        <v>0</v>
      </c>
      <c r="BC260" s="108">
        <f t="shared" ref="BC260:BC266" si="2705">IFERROR(IF(AQ260&lt;=0,0,1),0)</f>
        <v>0</v>
      </c>
      <c r="BD260" s="108">
        <f t="shared" ref="BD260:BD266" si="2706">IFERROR(IF(AT260&lt;=0,0,1),0)</f>
        <v>0</v>
      </c>
      <c r="BE260" s="108">
        <f t="shared" ref="BE260:BE266" si="2707">PRODUCT(AV260:BD260)</f>
        <v>0</v>
      </c>
      <c r="BF260" s="109">
        <f t="shared" ref="BF260:BF266" si="2708">ROUND(AT260,0)</f>
        <v>0</v>
      </c>
      <c r="BG260" s="110">
        <f t="shared" ref="BG260:BG266" si="2709">AT260-BF260</f>
        <v>0</v>
      </c>
      <c r="BJ260" s="358"/>
      <c r="BK260" s="358"/>
      <c r="BL260" s="359"/>
      <c r="BM260" s="339"/>
      <c r="BN260" s="439"/>
      <c r="BO260" s="368"/>
      <c r="BP260" s="368"/>
      <c r="BQ260" s="368"/>
      <c r="BR260" s="369"/>
      <c r="BS260" s="364"/>
      <c r="BT260" s="335">
        <f t="shared" ref="BT260:BT266" si="2710">IFERROR(IF(EXACT(VLOOKUP(BK260,OFERTA_0,1,FALSE),BK260),1,0),0)</f>
        <v>0</v>
      </c>
      <c r="BU260" s="335"/>
      <c r="BV260" s="335"/>
      <c r="BW260" s="335"/>
      <c r="BX260" s="108">
        <f t="shared" ref="BX260:BX266" si="2711">IFERROR(IF(EXACT(VLOOKUP(BK260,OFERTA_0,2,FALSE),BL260),1,0),0)</f>
        <v>0</v>
      </c>
      <c r="BY260" s="108">
        <f t="shared" ref="BY260:BY266" si="2712">IFERROR(IF(EXACT(VLOOKUP(BK260,OFERTA_0,3,FALSE),BM260),1,0),0)</f>
        <v>0</v>
      </c>
      <c r="BZ260" s="108">
        <f t="shared" ref="BZ260:BZ266" si="2713">IFERROR(IF(EXACT(VLOOKUP(BK260,OFERTA_0,4,FALSE),BN260),1,0),0)</f>
        <v>0</v>
      </c>
      <c r="CA260" s="108">
        <f t="shared" ref="CA260:CA266" si="2714">IFERROR(IF(BO260&lt;=0,0,1),0)</f>
        <v>0</v>
      </c>
      <c r="CB260" s="108">
        <f t="shared" ref="CB260:CB266" si="2715">IFERROR(IF(BR260&lt;=0,0,1),0)</f>
        <v>0</v>
      </c>
      <c r="CC260" s="108">
        <f t="shared" ref="CC260:CC266" si="2716">PRODUCT(BT260:CB260)</f>
        <v>0</v>
      </c>
      <c r="CD260" s="109">
        <f t="shared" ref="CD260:CD266" si="2717">ROUND(BR260,0)</f>
        <v>0</v>
      </c>
      <c r="CE260" s="110">
        <f t="shared" ref="CE260:CE266" si="2718">BR260-CD260</f>
        <v>0</v>
      </c>
      <c r="CH260" s="358"/>
      <c r="CI260" s="358"/>
      <c r="CJ260" s="359"/>
      <c r="CK260" s="339"/>
      <c r="CL260" s="360"/>
      <c r="CM260" s="361"/>
      <c r="CN260" s="362"/>
      <c r="CO260" s="364"/>
      <c r="CP260" s="335">
        <f t="shared" ref="CP260:CP266" si="2719">IFERROR(IF(EXACT(VLOOKUP(CI260,OFERTA_0,1,FALSE),CI260),1,0),0)</f>
        <v>0</v>
      </c>
      <c r="CQ260" s="108">
        <f t="shared" ref="CQ260:CQ266" si="2720">IFERROR(IF(EXACT(VLOOKUP(CI260,OFERTA_0,2,FALSE),CJ260),1,0),0)</f>
        <v>0</v>
      </c>
      <c r="CR260" s="108">
        <f t="shared" ref="CR260:CR266" si="2721">IFERROR(IF(EXACT(VLOOKUP(CI260,OFERTA_0,3,FALSE),CK260),1,0),0)</f>
        <v>0</v>
      </c>
      <c r="CS260" s="108">
        <f t="shared" ref="CS260:CS266" si="2722">IFERROR(IF(EXACT(VLOOKUP(CI260,OFERTA_0,4,FALSE),CL260),1,0),0)</f>
        <v>0</v>
      </c>
      <c r="CT260" s="108">
        <f t="shared" ref="CT260:CU266" si="2723">IFERROR(IF(CM260&lt;=0,0,1),0)</f>
        <v>0</v>
      </c>
      <c r="CU260" s="108">
        <f t="shared" si="2723"/>
        <v>0</v>
      </c>
      <c r="CV260" s="108">
        <f t="shared" ref="CV260:CV266" si="2724">PRODUCT(CP260:CU260)</f>
        <v>0</v>
      </c>
      <c r="CW260" s="109">
        <f t="shared" ref="CW260:CW266" si="2725">ROUND(CN260,0)</f>
        <v>0</v>
      </c>
      <c r="CX260" s="110">
        <f t="shared" ref="CX260:CX266" si="2726">CN260-CW260</f>
        <v>0</v>
      </c>
      <c r="DA260" s="358"/>
      <c r="DB260" s="358"/>
      <c r="DC260" s="359"/>
      <c r="DD260" s="339"/>
      <c r="DE260" s="360"/>
      <c r="DF260" s="361"/>
      <c r="DG260" s="362"/>
      <c r="DH260" s="364"/>
      <c r="DI260" s="335">
        <f t="shared" ref="DI260:DI266" si="2727">IFERROR(IF(EXACT(VLOOKUP(DB260,OFERTA_0,1,FALSE),DB260),1,0),0)</f>
        <v>0</v>
      </c>
      <c r="DJ260" s="108">
        <f t="shared" ref="DJ260:DJ266" si="2728">IFERROR(IF(EXACT(VLOOKUP(DB260,OFERTA_0,2,FALSE),DC260),1,0),0)</f>
        <v>0</v>
      </c>
      <c r="DK260" s="108">
        <f t="shared" ref="DK260:DK266" si="2729">IFERROR(IF(EXACT(VLOOKUP(DB260,OFERTA_0,3,FALSE),DD260),1,0),0)</f>
        <v>0</v>
      </c>
      <c r="DL260" s="108">
        <f t="shared" ref="DL260:DL266" si="2730">IFERROR(IF(EXACT(VLOOKUP(DB260,OFERTA_0,4,FALSE),DE260),1,0),0)</f>
        <v>0</v>
      </c>
      <c r="DM260" s="108">
        <f t="shared" ref="DM260:DN266" si="2731">IFERROR(IF(DF260&lt;=0,0,1),0)</f>
        <v>0</v>
      </c>
      <c r="DN260" s="108">
        <f t="shared" si="2731"/>
        <v>0</v>
      </c>
      <c r="DO260" s="108">
        <f t="shared" ref="DO260:DO266" si="2732">PRODUCT(DI260:DN260)</f>
        <v>0</v>
      </c>
      <c r="DP260" s="109">
        <f t="shared" ref="DP260:DP266" si="2733">ROUND(DG260,0)</f>
        <v>0</v>
      </c>
      <c r="DQ260" s="110">
        <f t="shared" ref="DQ260:DQ266" si="2734">DG260-DP260</f>
        <v>0</v>
      </c>
      <c r="DT260" s="358"/>
      <c r="DU260" s="358"/>
      <c r="DV260" s="359"/>
      <c r="DW260" s="339"/>
      <c r="DX260" s="360"/>
      <c r="DY260" s="361"/>
      <c r="DZ260" s="362"/>
      <c r="EA260" s="364"/>
      <c r="EB260" s="335">
        <f t="shared" ref="EB260:EB266" si="2735">IFERROR(IF(EXACT(VLOOKUP(DU260,OFERTA_0,1,FALSE),DU260),1,0),0)</f>
        <v>0</v>
      </c>
      <c r="EC260" s="108">
        <f t="shared" ref="EC260:EC266" si="2736">IFERROR(IF(EXACT(VLOOKUP(DU260,OFERTA_0,2,FALSE),DV260),1,0),0)</f>
        <v>0</v>
      </c>
      <c r="ED260" s="108">
        <f t="shared" ref="ED260:ED266" si="2737">IFERROR(IF(EXACT(VLOOKUP(DU260,OFERTA_0,3,FALSE),DW260),1,0),0)</f>
        <v>0</v>
      </c>
      <c r="EE260" s="108">
        <f t="shared" ref="EE260:EE266" si="2738">IFERROR(IF(EXACT(VLOOKUP(DU260,OFERTA_0,4,FALSE),DX260),1,0),0)</f>
        <v>0</v>
      </c>
      <c r="EF260" s="108">
        <f t="shared" ref="EF260:EG266" si="2739">IFERROR(IF(DY260&lt;=0,0,1),0)</f>
        <v>0</v>
      </c>
      <c r="EG260" s="108">
        <f t="shared" si="2739"/>
        <v>0</v>
      </c>
      <c r="EH260" s="108">
        <f t="shared" ref="EH260:EH266" si="2740">PRODUCT(EB260:EG260)</f>
        <v>0</v>
      </c>
      <c r="EI260" s="109">
        <f t="shared" ref="EI260:EI266" si="2741">ROUND(DZ260,0)</f>
        <v>0</v>
      </c>
      <c r="EJ260" s="110">
        <f t="shared" ref="EJ260:EJ266" si="2742">DZ260-EI260</f>
        <v>0</v>
      </c>
      <c r="EM260" s="358"/>
      <c r="EN260" s="358"/>
      <c r="EO260" s="359"/>
      <c r="EP260" s="339"/>
      <c r="EQ260" s="360"/>
      <c r="ER260" s="361"/>
      <c r="ES260" s="362"/>
      <c r="ET260" s="364"/>
      <c r="EU260" s="335">
        <f t="shared" ref="EU260:EU266" si="2743">IFERROR(IF(EXACT(VLOOKUP(EN260,OFERTA_0,1,FALSE),EN260),1,0),0)</f>
        <v>0</v>
      </c>
      <c r="EV260" s="108">
        <f t="shared" ref="EV260:EV266" si="2744">IFERROR(IF(EXACT(VLOOKUP(EN260,OFERTA_0,2,FALSE),EO260),1,0),0)</f>
        <v>0</v>
      </c>
      <c r="EW260" s="108">
        <f t="shared" ref="EW260:EW266" si="2745">IFERROR(IF(EXACT(VLOOKUP(EN260,OFERTA_0,3,FALSE),EP260),1,0),0)</f>
        <v>0</v>
      </c>
      <c r="EX260" s="108">
        <f t="shared" ref="EX260:EX266" si="2746">IFERROR(IF(EXACT(VLOOKUP(EN260,OFERTA_0,4,FALSE),EQ260),1,0),0)</f>
        <v>0</v>
      </c>
      <c r="EY260" s="108">
        <f t="shared" ref="EY260:EZ266" si="2747">IFERROR(IF(ER260&lt;=0,0,1),0)</f>
        <v>0</v>
      </c>
      <c r="EZ260" s="108">
        <f t="shared" si="2747"/>
        <v>0</v>
      </c>
      <c r="FA260" s="108">
        <f t="shared" ref="FA260:FA266" si="2748">PRODUCT(EU260:EZ260)</f>
        <v>0</v>
      </c>
      <c r="FB260" s="109">
        <f t="shared" ref="FB260:FB266" si="2749">ROUND(ES260,0)</f>
        <v>0</v>
      </c>
      <c r="FC260" s="110">
        <f t="shared" ref="FC260:FC266" si="2750">ES260-FB260</f>
        <v>0</v>
      </c>
      <c r="FF260" s="358"/>
      <c r="FG260" s="358"/>
      <c r="FH260" s="359"/>
      <c r="FI260" s="339"/>
      <c r="FJ260" s="360"/>
      <c r="FK260" s="361"/>
      <c r="FL260" s="362"/>
      <c r="FM260" s="364"/>
      <c r="FN260" s="335">
        <f t="shared" ref="FN260:FN266" si="2751">IFERROR(IF(EXACT(VLOOKUP(FG260,OFERTA_0,1,FALSE),FG260),1,0),0)</f>
        <v>0</v>
      </c>
      <c r="FO260" s="108">
        <f t="shared" ref="FO260:FO266" si="2752">IFERROR(IF(EXACT(VLOOKUP(FG260,OFERTA_0,2,FALSE),FH260),1,0),0)</f>
        <v>0</v>
      </c>
      <c r="FP260" s="108">
        <f t="shared" ref="FP260:FP266" si="2753">IFERROR(IF(EXACT(VLOOKUP(FG260,OFERTA_0,3,FALSE),FI260),1,0),0)</f>
        <v>0</v>
      </c>
      <c r="FQ260" s="108">
        <f t="shared" ref="FQ260:FQ266" si="2754">IFERROR(IF(EXACT(VLOOKUP(FG260,OFERTA_0,4,FALSE),FJ260),1,0),0)</f>
        <v>0</v>
      </c>
      <c r="FR260" s="108">
        <f t="shared" ref="FR260:FS266" si="2755">IFERROR(IF(FK260&lt;=0,0,1),0)</f>
        <v>0</v>
      </c>
      <c r="FS260" s="108">
        <f t="shared" si="2755"/>
        <v>0</v>
      </c>
      <c r="FT260" s="108">
        <f t="shared" ref="FT260:FT266" si="2756">PRODUCT(FN260:FS260)</f>
        <v>0</v>
      </c>
      <c r="FU260" s="109">
        <f t="shared" ref="FU260:FU266" si="2757">ROUND(FL260,0)</f>
        <v>0</v>
      </c>
      <c r="FV260" s="110">
        <f t="shared" ref="FV260:FV266" si="2758">FL260-FU260</f>
        <v>0</v>
      </c>
      <c r="FY260" s="358"/>
      <c r="FZ260" s="358"/>
      <c r="GA260" s="359"/>
      <c r="GB260" s="339"/>
      <c r="GC260" s="360"/>
      <c r="GD260" s="361"/>
      <c r="GE260" s="362"/>
      <c r="GF260" s="364"/>
      <c r="GG260" s="335">
        <f t="shared" ref="GG260:GG266" si="2759">IFERROR(IF(EXACT(VLOOKUP(FZ260,OFERTA_0,1,FALSE),FZ260),1,0),0)</f>
        <v>0</v>
      </c>
      <c r="GH260" s="108">
        <f t="shared" ref="GH260:GH266" si="2760">IFERROR(IF(EXACT(VLOOKUP(FZ260,OFERTA_0,2,FALSE),GA260),1,0),0)</f>
        <v>0</v>
      </c>
      <c r="GI260" s="108">
        <f t="shared" ref="GI260:GI266" si="2761">IFERROR(IF(EXACT(VLOOKUP(FZ260,OFERTA_0,3,FALSE),GB260),1,0),0)</f>
        <v>0</v>
      </c>
      <c r="GJ260" s="108">
        <f t="shared" ref="GJ260:GJ266" si="2762">IFERROR(IF(EXACT(VLOOKUP(FZ260,OFERTA_0,4,FALSE),GC260),1,0),0)</f>
        <v>0</v>
      </c>
      <c r="GK260" s="108">
        <f t="shared" ref="GK260:GL266" si="2763">IFERROR(IF(GD260&lt;=0,0,1),0)</f>
        <v>0</v>
      </c>
      <c r="GL260" s="108">
        <f t="shared" si="2763"/>
        <v>0</v>
      </c>
      <c r="GM260" s="108">
        <f t="shared" ref="GM260:GM266" si="2764">PRODUCT(GG260:GL260)</f>
        <v>0</v>
      </c>
      <c r="GN260" s="109">
        <f t="shared" ref="GN260:GN266" si="2765">ROUND(GE260,0)</f>
        <v>0</v>
      </c>
      <c r="GO260" s="110">
        <f t="shared" ref="GO260:GO266" si="2766">GE260-GN260</f>
        <v>0</v>
      </c>
      <c r="GR260" s="358"/>
      <c r="GS260" s="358"/>
      <c r="GT260" s="359"/>
      <c r="GU260" s="339"/>
      <c r="GV260" s="360"/>
      <c r="GW260" s="361"/>
      <c r="GX260" s="362"/>
      <c r="GY260" s="364"/>
      <c r="GZ260" s="335">
        <f t="shared" ref="GZ260:GZ266" si="2767">IFERROR(IF(EXACT(VLOOKUP(GS260,OFERTA_0,1,FALSE),GS260),1,0),0)</f>
        <v>0</v>
      </c>
      <c r="HA260" s="108">
        <f t="shared" ref="HA260:HA266" si="2768">IFERROR(IF(EXACT(VLOOKUP(GS260,OFERTA_0,2,FALSE),GT260),1,0),0)</f>
        <v>0</v>
      </c>
      <c r="HB260" s="108">
        <f t="shared" ref="HB260:HB266" si="2769">IFERROR(IF(EXACT(VLOOKUP(GS260,OFERTA_0,3,FALSE),GU260),1,0),0)</f>
        <v>0</v>
      </c>
      <c r="HC260" s="108">
        <f t="shared" ref="HC260:HC266" si="2770">IFERROR(IF(EXACT(VLOOKUP(GS260,OFERTA_0,4,FALSE),GV260),1,0),0)</f>
        <v>0</v>
      </c>
      <c r="HD260" s="108">
        <f t="shared" ref="HD260:HE266" si="2771">IFERROR(IF(GW260&lt;=0,0,1),0)</f>
        <v>0</v>
      </c>
      <c r="HE260" s="108">
        <f t="shared" si="2771"/>
        <v>0</v>
      </c>
      <c r="HF260" s="108">
        <f t="shared" ref="HF260:HF266" si="2772">PRODUCT(GZ260:HE260)</f>
        <v>0</v>
      </c>
      <c r="HG260" s="109">
        <f t="shared" ref="HG260:HG266" si="2773">ROUND(GX260,0)</f>
        <v>0</v>
      </c>
      <c r="HH260" s="110">
        <f t="shared" ref="HH260:HH266" si="2774">GX260-HG260</f>
        <v>0</v>
      </c>
      <c r="HK260" s="358"/>
      <c r="HL260" s="358"/>
      <c r="HM260" s="359"/>
      <c r="HN260" s="339"/>
      <c r="HO260" s="360"/>
      <c r="HP260" s="361"/>
      <c r="HQ260" s="362"/>
      <c r="HR260" s="364"/>
      <c r="HS260" s="335">
        <f t="shared" ref="HS260:HS266" si="2775">IFERROR(IF(EXACT(VLOOKUP(HL260,OFERTA_0,1,FALSE),HL260),1,0),0)</f>
        <v>0</v>
      </c>
      <c r="HT260" s="108">
        <f t="shared" ref="HT260:HT266" si="2776">IFERROR(IF(EXACT(VLOOKUP(HL260,OFERTA_0,2,FALSE),HM260),1,0),0)</f>
        <v>0</v>
      </c>
      <c r="HU260" s="108">
        <f t="shared" ref="HU260:HU266" si="2777">IFERROR(IF(EXACT(VLOOKUP(HL260,OFERTA_0,3,FALSE),HN260),1,0),0)</f>
        <v>0</v>
      </c>
      <c r="HV260" s="108">
        <f t="shared" ref="HV260:HV266" si="2778">IFERROR(IF(EXACT(VLOOKUP(HL260,OFERTA_0,4,FALSE),HO260),1,0),0)</f>
        <v>0</v>
      </c>
      <c r="HW260" s="108">
        <f t="shared" ref="HW260:HX266" si="2779">IFERROR(IF(HP260&lt;=0,0,1),0)</f>
        <v>0</v>
      </c>
      <c r="HX260" s="108">
        <f t="shared" si="2779"/>
        <v>0</v>
      </c>
      <c r="HY260" s="108">
        <f t="shared" ref="HY260:HY266" si="2780">PRODUCT(HS260:HX260)</f>
        <v>0</v>
      </c>
      <c r="HZ260" s="109">
        <f t="shared" ref="HZ260:HZ266" si="2781">ROUND(HQ260,0)</f>
        <v>0</v>
      </c>
      <c r="IA260" s="110">
        <f t="shared" ref="IA260:IA266" si="2782">HQ260-HZ260</f>
        <v>0</v>
      </c>
      <c r="ID260" s="358"/>
      <c r="IE260" s="358"/>
      <c r="IF260" s="359"/>
      <c r="IG260" s="339"/>
      <c r="IH260" s="360"/>
      <c r="II260" s="361"/>
      <c r="IJ260" s="362"/>
      <c r="IK260" s="364"/>
      <c r="IL260" s="335">
        <f t="shared" ref="IL260:IL266" si="2783">IFERROR(IF(EXACT(VLOOKUP(IE260,OFERTA_0,1,FALSE),IE260),1,0),0)</f>
        <v>0</v>
      </c>
      <c r="IM260" s="108">
        <f t="shared" ref="IM260:IM266" si="2784">IFERROR(IF(EXACT(VLOOKUP(IE260,OFERTA_0,2,FALSE),IF260),1,0),0)</f>
        <v>0</v>
      </c>
      <c r="IN260" s="108">
        <f t="shared" ref="IN260:IN266" si="2785">IFERROR(IF(EXACT(VLOOKUP(IE260,OFERTA_0,3,FALSE),IG260),1,0),0)</f>
        <v>0</v>
      </c>
      <c r="IO260" s="108">
        <f t="shared" ref="IO260:IO266" si="2786">IFERROR(IF(EXACT(VLOOKUP(IE260,OFERTA_0,4,FALSE),IH260),1,0),0)</f>
        <v>0</v>
      </c>
      <c r="IP260" s="108">
        <f t="shared" ref="IP260:IQ266" si="2787">IFERROR(IF(II260&lt;=0,0,1),0)</f>
        <v>0</v>
      </c>
      <c r="IQ260" s="108">
        <f t="shared" si="2787"/>
        <v>0</v>
      </c>
      <c r="IR260" s="108">
        <f t="shared" ref="IR260:IR266" si="2788">PRODUCT(IL260:IQ260)</f>
        <v>0</v>
      </c>
      <c r="IS260" s="109">
        <f t="shared" ref="IS260:IS266" si="2789">ROUND(IJ260,0)</f>
        <v>0</v>
      </c>
      <c r="IT260" s="110">
        <f t="shared" ref="IT260:IT266" si="2790">IJ260-IS260</f>
        <v>0</v>
      </c>
      <c r="IV260" s="358"/>
      <c r="IW260" s="358"/>
      <c r="IX260" s="359"/>
      <c r="IY260" s="339"/>
      <c r="IZ260" s="360"/>
      <c r="JA260" s="361"/>
      <c r="JB260" s="362"/>
      <c r="JC260" s="364"/>
      <c r="JD260" s="364"/>
      <c r="JE260" s="335">
        <f t="shared" ref="JE260:JE266" si="2791">IFERROR(IF(EXACT(VLOOKUP(IX260,OFERTA_0,1,FALSE),IX260),1,0),0)</f>
        <v>0</v>
      </c>
      <c r="JF260" s="108">
        <f t="shared" ref="JF260:JF266" si="2792">IFERROR(IF(EXACT(VLOOKUP(IX260,OFERTA_0,2,FALSE),IY260),1,0),0)</f>
        <v>0</v>
      </c>
      <c r="JG260" s="108">
        <f t="shared" ref="JG260:JG266" si="2793">IFERROR(IF(EXACT(VLOOKUP(IX260,OFERTA_0,3,FALSE),IZ260),1,0),0)</f>
        <v>0</v>
      </c>
      <c r="JH260" s="108">
        <f t="shared" ref="JH260:JH266" si="2794">IFERROR(IF(EXACT(VLOOKUP(IX260,OFERTA_0,4,FALSE),JA260),1,0),0)</f>
        <v>0</v>
      </c>
      <c r="JI260" s="108">
        <f t="shared" ref="JI260:JJ266" si="2795">IFERROR(IF(JB260&lt;=0,0,1),0)</f>
        <v>0</v>
      </c>
      <c r="JJ260" s="108">
        <f t="shared" si="2795"/>
        <v>0</v>
      </c>
      <c r="JK260" s="108">
        <f t="shared" ref="JK260:JK266" si="2796">PRODUCT(JE260:JJ260)</f>
        <v>0</v>
      </c>
      <c r="JL260" s="109">
        <f t="shared" ref="JL260:JL266" si="2797">ROUND(JC260,0)</f>
        <v>0</v>
      </c>
      <c r="JM260" s="110">
        <f t="shared" ref="JM260:JM266" si="2798">JC260-JL260</f>
        <v>0</v>
      </c>
    </row>
    <row r="261" spans="2:273" hidden="1" x14ac:dyDescent="0.25">
      <c r="B261" s="358"/>
      <c r="C261" s="358"/>
      <c r="D261" s="359"/>
      <c r="E261" s="339"/>
      <c r="F261" s="439"/>
      <c r="G261" s="361"/>
      <c r="H261" s="361"/>
      <c r="I261" s="361"/>
      <c r="J261" s="362"/>
      <c r="K261" s="364"/>
      <c r="N261" s="358"/>
      <c r="O261" s="358"/>
      <c r="P261" s="359"/>
      <c r="Q261" s="339"/>
      <c r="R261" s="439"/>
      <c r="S261" s="361"/>
      <c r="T261" s="361"/>
      <c r="U261" s="361"/>
      <c r="V261" s="362"/>
      <c r="W261" s="364"/>
      <c r="X261" s="335">
        <f t="shared" si="2692"/>
        <v>0</v>
      </c>
      <c r="Y261" s="335"/>
      <c r="Z261" s="335"/>
      <c r="AA261" s="108">
        <f t="shared" si="2693"/>
        <v>0</v>
      </c>
      <c r="AB261" s="108"/>
      <c r="AC261" s="108">
        <f t="shared" si="2694"/>
        <v>0</v>
      </c>
      <c r="AD261" s="108">
        <f t="shared" si="2695"/>
        <v>0</v>
      </c>
      <c r="AE261" s="108">
        <f t="shared" si="2696"/>
        <v>0</v>
      </c>
      <c r="AF261" s="108">
        <f t="shared" si="2697"/>
        <v>0</v>
      </c>
      <c r="AG261" s="108">
        <f t="shared" si="2698"/>
        <v>0</v>
      </c>
      <c r="AH261" s="109">
        <f t="shared" si="2699"/>
        <v>0</v>
      </c>
      <c r="AI261" s="110">
        <f t="shared" si="2700"/>
        <v>0</v>
      </c>
      <c r="AL261" s="358"/>
      <c r="AM261" s="358"/>
      <c r="AN261" s="359"/>
      <c r="AO261" s="339"/>
      <c r="AP261" s="439"/>
      <c r="AQ261" s="361"/>
      <c r="AR261" s="361"/>
      <c r="AS261" s="361"/>
      <c r="AT261" s="362"/>
      <c r="AU261" s="364"/>
      <c r="AV261" s="335">
        <f t="shared" si="2701"/>
        <v>0</v>
      </c>
      <c r="AW261" s="335"/>
      <c r="AX261" s="335"/>
      <c r="AY261" s="335"/>
      <c r="AZ261" s="108">
        <f t="shared" si="2702"/>
        <v>0</v>
      </c>
      <c r="BA261" s="108">
        <f t="shared" si="2703"/>
        <v>0</v>
      </c>
      <c r="BB261" s="108">
        <f t="shared" si="2704"/>
        <v>0</v>
      </c>
      <c r="BC261" s="108">
        <f t="shared" si="2705"/>
        <v>0</v>
      </c>
      <c r="BD261" s="108">
        <f t="shared" si="2706"/>
        <v>0</v>
      </c>
      <c r="BE261" s="108">
        <f t="shared" si="2707"/>
        <v>0</v>
      </c>
      <c r="BF261" s="109">
        <f t="shared" si="2708"/>
        <v>0</v>
      </c>
      <c r="BG261" s="110">
        <f t="shared" si="2709"/>
        <v>0</v>
      </c>
      <c r="BJ261" s="358"/>
      <c r="BK261" s="358"/>
      <c r="BL261" s="359"/>
      <c r="BM261" s="339"/>
      <c r="BN261" s="439"/>
      <c r="BO261" s="368"/>
      <c r="BP261" s="368"/>
      <c r="BQ261" s="368"/>
      <c r="BR261" s="369"/>
      <c r="BS261" s="364"/>
      <c r="BT261" s="335">
        <f t="shared" si="2710"/>
        <v>0</v>
      </c>
      <c r="BU261" s="335"/>
      <c r="BV261" s="335"/>
      <c r="BW261" s="335"/>
      <c r="BX261" s="108">
        <f t="shared" si="2711"/>
        <v>0</v>
      </c>
      <c r="BY261" s="108">
        <f t="shared" si="2712"/>
        <v>0</v>
      </c>
      <c r="BZ261" s="108">
        <f t="shared" si="2713"/>
        <v>0</v>
      </c>
      <c r="CA261" s="108">
        <f t="shared" si="2714"/>
        <v>0</v>
      </c>
      <c r="CB261" s="108">
        <f t="shared" si="2715"/>
        <v>0</v>
      </c>
      <c r="CC261" s="108">
        <f t="shared" si="2716"/>
        <v>0</v>
      </c>
      <c r="CD261" s="109">
        <f t="shared" si="2717"/>
        <v>0</v>
      </c>
      <c r="CE261" s="110">
        <f t="shared" si="2718"/>
        <v>0</v>
      </c>
      <c r="CH261" s="358"/>
      <c r="CI261" s="358"/>
      <c r="CJ261" s="359"/>
      <c r="CK261" s="339"/>
      <c r="CL261" s="360"/>
      <c r="CM261" s="361"/>
      <c r="CN261" s="362"/>
      <c r="CO261" s="364"/>
      <c r="CP261" s="335">
        <f t="shared" si="2719"/>
        <v>0</v>
      </c>
      <c r="CQ261" s="108">
        <f t="shared" si="2720"/>
        <v>0</v>
      </c>
      <c r="CR261" s="108">
        <f t="shared" si="2721"/>
        <v>0</v>
      </c>
      <c r="CS261" s="108">
        <f t="shared" si="2722"/>
        <v>0</v>
      </c>
      <c r="CT261" s="108">
        <f t="shared" si="2723"/>
        <v>0</v>
      </c>
      <c r="CU261" s="108">
        <f t="shared" si="2723"/>
        <v>0</v>
      </c>
      <c r="CV261" s="108">
        <f t="shared" si="2724"/>
        <v>0</v>
      </c>
      <c r="CW261" s="109">
        <f t="shared" si="2725"/>
        <v>0</v>
      </c>
      <c r="CX261" s="110">
        <f t="shared" si="2726"/>
        <v>0</v>
      </c>
      <c r="DA261" s="358"/>
      <c r="DB261" s="358"/>
      <c r="DC261" s="359"/>
      <c r="DD261" s="339"/>
      <c r="DE261" s="360"/>
      <c r="DF261" s="361"/>
      <c r="DG261" s="362"/>
      <c r="DH261" s="364"/>
      <c r="DI261" s="335">
        <f t="shared" si="2727"/>
        <v>0</v>
      </c>
      <c r="DJ261" s="108">
        <f t="shared" si="2728"/>
        <v>0</v>
      </c>
      <c r="DK261" s="108">
        <f t="shared" si="2729"/>
        <v>0</v>
      </c>
      <c r="DL261" s="108">
        <f t="shared" si="2730"/>
        <v>0</v>
      </c>
      <c r="DM261" s="108">
        <f t="shared" si="2731"/>
        <v>0</v>
      </c>
      <c r="DN261" s="108">
        <f t="shared" si="2731"/>
        <v>0</v>
      </c>
      <c r="DO261" s="108">
        <f t="shared" si="2732"/>
        <v>0</v>
      </c>
      <c r="DP261" s="109">
        <f t="shared" si="2733"/>
        <v>0</v>
      </c>
      <c r="DQ261" s="110">
        <f t="shared" si="2734"/>
        <v>0</v>
      </c>
      <c r="DT261" s="358"/>
      <c r="DU261" s="358"/>
      <c r="DV261" s="359"/>
      <c r="DW261" s="339"/>
      <c r="DX261" s="360"/>
      <c r="DY261" s="361"/>
      <c r="DZ261" s="362"/>
      <c r="EA261" s="364"/>
      <c r="EB261" s="335">
        <f t="shared" si="2735"/>
        <v>0</v>
      </c>
      <c r="EC261" s="108">
        <f t="shared" si="2736"/>
        <v>0</v>
      </c>
      <c r="ED261" s="108">
        <f t="shared" si="2737"/>
        <v>0</v>
      </c>
      <c r="EE261" s="108">
        <f t="shared" si="2738"/>
        <v>0</v>
      </c>
      <c r="EF261" s="108">
        <f t="shared" si="2739"/>
        <v>0</v>
      </c>
      <c r="EG261" s="108">
        <f t="shared" si="2739"/>
        <v>0</v>
      </c>
      <c r="EH261" s="108">
        <f t="shared" si="2740"/>
        <v>0</v>
      </c>
      <c r="EI261" s="109">
        <f t="shared" si="2741"/>
        <v>0</v>
      </c>
      <c r="EJ261" s="110">
        <f t="shared" si="2742"/>
        <v>0</v>
      </c>
      <c r="EM261" s="358"/>
      <c r="EN261" s="358"/>
      <c r="EO261" s="359"/>
      <c r="EP261" s="339"/>
      <c r="EQ261" s="360"/>
      <c r="ER261" s="361"/>
      <c r="ES261" s="362"/>
      <c r="ET261" s="364"/>
      <c r="EU261" s="335">
        <f t="shared" si="2743"/>
        <v>0</v>
      </c>
      <c r="EV261" s="108">
        <f t="shared" si="2744"/>
        <v>0</v>
      </c>
      <c r="EW261" s="108">
        <f t="shared" si="2745"/>
        <v>0</v>
      </c>
      <c r="EX261" s="108">
        <f t="shared" si="2746"/>
        <v>0</v>
      </c>
      <c r="EY261" s="108">
        <f t="shared" si="2747"/>
        <v>0</v>
      </c>
      <c r="EZ261" s="108">
        <f t="shared" si="2747"/>
        <v>0</v>
      </c>
      <c r="FA261" s="108">
        <f t="shared" si="2748"/>
        <v>0</v>
      </c>
      <c r="FB261" s="109">
        <f t="shared" si="2749"/>
        <v>0</v>
      </c>
      <c r="FC261" s="110">
        <f t="shared" si="2750"/>
        <v>0</v>
      </c>
      <c r="FF261" s="358"/>
      <c r="FG261" s="358"/>
      <c r="FH261" s="359"/>
      <c r="FI261" s="339"/>
      <c r="FJ261" s="360"/>
      <c r="FK261" s="361"/>
      <c r="FL261" s="362"/>
      <c r="FM261" s="364"/>
      <c r="FN261" s="335">
        <f t="shared" si="2751"/>
        <v>0</v>
      </c>
      <c r="FO261" s="108">
        <f t="shared" si="2752"/>
        <v>0</v>
      </c>
      <c r="FP261" s="108">
        <f t="shared" si="2753"/>
        <v>0</v>
      </c>
      <c r="FQ261" s="108">
        <f t="shared" si="2754"/>
        <v>0</v>
      </c>
      <c r="FR261" s="108">
        <f t="shared" si="2755"/>
        <v>0</v>
      </c>
      <c r="FS261" s="108">
        <f t="shared" si="2755"/>
        <v>0</v>
      </c>
      <c r="FT261" s="108">
        <f t="shared" si="2756"/>
        <v>0</v>
      </c>
      <c r="FU261" s="109">
        <f t="shared" si="2757"/>
        <v>0</v>
      </c>
      <c r="FV261" s="110">
        <f t="shared" si="2758"/>
        <v>0</v>
      </c>
      <c r="FY261" s="358"/>
      <c r="FZ261" s="358"/>
      <c r="GA261" s="359"/>
      <c r="GB261" s="339"/>
      <c r="GC261" s="360"/>
      <c r="GD261" s="361"/>
      <c r="GE261" s="362"/>
      <c r="GF261" s="364"/>
      <c r="GG261" s="335">
        <f t="shared" si="2759"/>
        <v>0</v>
      </c>
      <c r="GH261" s="108">
        <f t="shared" si="2760"/>
        <v>0</v>
      </c>
      <c r="GI261" s="108">
        <f t="shared" si="2761"/>
        <v>0</v>
      </c>
      <c r="GJ261" s="108">
        <f t="shared" si="2762"/>
        <v>0</v>
      </c>
      <c r="GK261" s="108">
        <f t="shared" si="2763"/>
        <v>0</v>
      </c>
      <c r="GL261" s="108">
        <f t="shared" si="2763"/>
        <v>0</v>
      </c>
      <c r="GM261" s="108">
        <f t="shared" si="2764"/>
        <v>0</v>
      </c>
      <c r="GN261" s="109">
        <f t="shared" si="2765"/>
        <v>0</v>
      </c>
      <c r="GO261" s="110">
        <f t="shared" si="2766"/>
        <v>0</v>
      </c>
      <c r="GR261" s="358"/>
      <c r="GS261" s="358"/>
      <c r="GT261" s="359"/>
      <c r="GU261" s="339"/>
      <c r="GV261" s="360"/>
      <c r="GW261" s="361"/>
      <c r="GX261" s="362"/>
      <c r="GY261" s="364"/>
      <c r="GZ261" s="335">
        <f t="shared" si="2767"/>
        <v>0</v>
      </c>
      <c r="HA261" s="108">
        <f t="shared" si="2768"/>
        <v>0</v>
      </c>
      <c r="HB261" s="108">
        <f t="shared" si="2769"/>
        <v>0</v>
      </c>
      <c r="HC261" s="108">
        <f t="shared" si="2770"/>
        <v>0</v>
      </c>
      <c r="HD261" s="108">
        <f t="shared" si="2771"/>
        <v>0</v>
      </c>
      <c r="HE261" s="108">
        <f t="shared" si="2771"/>
        <v>0</v>
      </c>
      <c r="HF261" s="108">
        <f t="shared" si="2772"/>
        <v>0</v>
      </c>
      <c r="HG261" s="109">
        <f t="shared" si="2773"/>
        <v>0</v>
      </c>
      <c r="HH261" s="110">
        <f t="shared" si="2774"/>
        <v>0</v>
      </c>
      <c r="HK261" s="358"/>
      <c r="HL261" s="358"/>
      <c r="HM261" s="359"/>
      <c r="HN261" s="339"/>
      <c r="HO261" s="360"/>
      <c r="HP261" s="361"/>
      <c r="HQ261" s="362"/>
      <c r="HR261" s="364"/>
      <c r="HS261" s="335">
        <f t="shared" si="2775"/>
        <v>0</v>
      </c>
      <c r="HT261" s="108">
        <f t="shared" si="2776"/>
        <v>0</v>
      </c>
      <c r="HU261" s="108">
        <f t="shared" si="2777"/>
        <v>0</v>
      </c>
      <c r="HV261" s="108">
        <f t="shared" si="2778"/>
        <v>0</v>
      </c>
      <c r="HW261" s="108">
        <f t="shared" si="2779"/>
        <v>0</v>
      </c>
      <c r="HX261" s="108">
        <f t="shared" si="2779"/>
        <v>0</v>
      </c>
      <c r="HY261" s="108">
        <f t="shared" si="2780"/>
        <v>0</v>
      </c>
      <c r="HZ261" s="109">
        <f t="shared" si="2781"/>
        <v>0</v>
      </c>
      <c r="IA261" s="110">
        <f t="shared" si="2782"/>
        <v>0</v>
      </c>
      <c r="ID261" s="358"/>
      <c r="IE261" s="358"/>
      <c r="IF261" s="359"/>
      <c r="IG261" s="339"/>
      <c r="IH261" s="360"/>
      <c r="II261" s="361"/>
      <c r="IJ261" s="362"/>
      <c r="IK261" s="364"/>
      <c r="IL261" s="335">
        <f t="shared" si="2783"/>
        <v>0</v>
      </c>
      <c r="IM261" s="108">
        <f t="shared" si="2784"/>
        <v>0</v>
      </c>
      <c r="IN261" s="108">
        <f t="shared" si="2785"/>
        <v>0</v>
      </c>
      <c r="IO261" s="108">
        <f t="shared" si="2786"/>
        <v>0</v>
      </c>
      <c r="IP261" s="108">
        <f t="shared" si="2787"/>
        <v>0</v>
      </c>
      <c r="IQ261" s="108">
        <f t="shared" si="2787"/>
        <v>0</v>
      </c>
      <c r="IR261" s="108">
        <f t="shared" si="2788"/>
        <v>0</v>
      </c>
      <c r="IS261" s="109">
        <f t="shared" si="2789"/>
        <v>0</v>
      </c>
      <c r="IT261" s="110">
        <f t="shared" si="2790"/>
        <v>0</v>
      </c>
      <c r="IV261" s="358"/>
      <c r="IW261" s="358"/>
      <c r="IX261" s="359"/>
      <c r="IY261" s="339"/>
      <c r="IZ261" s="360"/>
      <c r="JA261" s="361"/>
      <c r="JB261" s="362"/>
      <c r="JC261" s="364"/>
      <c r="JD261" s="364"/>
      <c r="JE261" s="335">
        <f t="shared" si="2791"/>
        <v>0</v>
      </c>
      <c r="JF261" s="108">
        <f t="shared" si="2792"/>
        <v>0</v>
      </c>
      <c r="JG261" s="108">
        <f t="shared" si="2793"/>
        <v>0</v>
      </c>
      <c r="JH261" s="108">
        <f t="shared" si="2794"/>
        <v>0</v>
      </c>
      <c r="JI261" s="108">
        <f t="shared" si="2795"/>
        <v>0</v>
      </c>
      <c r="JJ261" s="108">
        <f t="shared" si="2795"/>
        <v>0</v>
      </c>
      <c r="JK261" s="108">
        <f t="shared" si="2796"/>
        <v>0</v>
      </c>
      <c r="JL261" s="109">
        <f t="shared" si="2797"/>
        <v>0</v>
      </c>
      <c r="JM261" s="110">
        <f t="shared" si="2798"/>
        <v>0</v>
      </c>
    </row>
    <row r="262" spans="2:273" hidden="1" x14ac:dyDescent="0.25">
      <c r="B262" s="358"/>
      <c r="C262" s="358"/>
      <c r="D262" s="359"/>
      <c r="E262" s="339"/>
      <c r="F262" s="439"/>
      <c r="G262" s="361"/>
      <c r="H262" s="361"/>
      <c r="I262" s="361"/>
      <c r="J262" s="362"/>
      <c r="K262" s="364"/>
      <c r="N262" s="358"/>
      <c r="O262" s="358"/>
      <c r="P262" s="359"/>
      <c r="Q262" s="339"/>
      <c r="R262" s="439"/>
      <c r="S262" s="361"/>
      <c r="T262" s="361"/>
      <c r="U262" s="361"/>
      <c r="V262" s="362"/>
      <c r="W262" s="364"/>
      <c r="X262" s="335">
        <f t="shared" si="2692"/>
        <v>0</v>
      </c>
      <c r="Y262" s="335"/>
      <c r="Z262" s="335"/>
      <c r="AA262" s="108">
        <f t="shared" si="2693"/>
        <v>0</v>
      </c>
      <c r="AB262" s="108"/>
      <c r="AC262" s="108">
        <f t="shared" si="2694"/>
        <v>0</v>
      </c>
      <c r="AD262" s="108">
        <f t="shared" si="2695"/>
        <v>0</v>
      </c>
      <c r="AE262" s="108">
        <f t="shared" si="2696"/>
        <v>0</v>
      </c>
      <c r="AF262" s="108">
        <f t="shared" si="2697"/>
        <v>0</v>
      </c>
      <c r="AG262" s="108">
        <f t="shared" si="2698"/>
        <v>0</v>
      </c>
      <c r="AH262" s="109">
        <f t="shared" si="2699"/>
        <v>0</v>
      </c>
      <c r="AI262" s="110">
        <f t="shared" si="2700"/>
        <v>0</v>
      </c>
      <c r="AL262" s="358"/>
      <c r="AM262" s="358"/>
      <c r="AN262" s="359"/>
      <c r="AO262" s="339"/>
      <c r="AP262" s="439"/>
      <c r="AQ262" s="361"/>
      <c r="AR262" s="361"/>
      <c r="AS262" s="361"/>
      <c r="AT262" s="362"/>
      <c r="AU262" s="364"/>
      <c r="AV262" s="335">
        <f t="shared" si="2701"/>
        <v>0</v>
      </c>
      <c r="AW262" s="335"/>
      <c r="AX262" s="335"/>
      <c r="AY262" s="335"/>
      <c r="AZ262" s="108">
        <f t="shared" si="2702"/>
        <v>0</v>
      </c>
      <c r="BA262" s="108">
        <f t="shared" si="2703"/>
        <v>0</v>
      </c>
      <c r="BB262" s="108">
        <f t="shared" si="2704"/>
        <v>0</v>
      </c>
      <c r="BC262" s="108">
        <f t="shared" si="2705"/>
        <v>0</v>
      </c>
      <c r="BD262" s="108">
        <f t="shared" si="2706"/>
        <v>0</v>
      </c>
      <c r="BE262" s="108">
        <f t="shared" si="2707"/>
        <v>0</v>
      </c>
      <c r="BF262" s="109">
        <f t="shared" si="2708"/>
        <v>0</v>
      </c>
      <c r="BG262" s="110">
        <f t="shared" si="2709"/>
        <v>0</v>
      </c>
      <c r="BJ262" s="358"/>
      <c r="BK262" s="358"/>
      <c r="BL262" s="359"/>
      <c r="BM262" s="339"/>
      <c r="BN262" s="439"/>
      <c r="BO262" s="368"/>
      <c r="BP262" s="368"/>
      <c r="BQ262" s="368"/>
      <c r="BR262" s="369"/>
      <c r="BS262" s="364"/>
      <c r="BT262" s="335">
        <f t="shared" si="2710"/>
        <v>0</v>
      </c>
      <c r="BU262" s="335"/>
      <c r="BV262" s="335"/>
      <c r="BW262" s="335"/>
      <c r="BX262" s="108">
        <f t="shared" si="2711"/>
        <v>0</v>
      </c>
      <c r="BY262" s="108">
        <f t="shared" si="2712"/>
        <v>0</v>
      </c>
      <c r="BZ262" s="108">
        <f t="shared" si="2713"/>
        <v>0</v>
      </c>
      <c r="CA262" s="108">
        <f t="shared" si="2714"/>
        <v>0</v>
      </c>
      <c r="CB262" s="108">
        <f t="shared" si="2715"/>
        <v>0</v>
      </c>
      <c r="CC262" s="108">
        <f t="shared" si="2716"/>
        <v>0</v>
      </c>
      <c r="CD262" s="109">
        <f t="shared" si="2717"/>
        <v>0</v>
      </c>
      <c r="CE262" s="110">
        <f t="shared" si="2718"/>
        <v>0</v>
      </c>
      <c r="CH262" s="358"/>
      <c r="CI262" s="358"/>
      <c r="CJ262" s="359"/>
      <c r="CK262" s="339"/>
      <c r="CL262" s="360"/>
      <c r="CM262" s="361"/>
      <c r="CN262" s="362"/>
      <c r="CO262" s="364"/>
      <c r="CP262" s="335">
        <f t="shared" si="2719"/>
        <v>0</v>
      </c>
      <c r="CQ262" s="108">
        <f t="shared" si="2720"/>
        <v>0</v>
      </c>
      <c r="CR262" s="108">
        <f t="shared" si="2721"/>
        <v>0</v>
      </c>
      <c r="CS262" s="108">
        <f t="shared" si="2722"/>
        <v>0</v>
      </c>
      <c r="CT262" s="108">
        <f t="shared" si="2723"/>
        <v>0</v>
      </c>
      <c r="CU262" s="108">
        <f t="shared" si="2723"/>
        <v>0</v>
      </c>
      <c r="CV262" s="108">
        <f t="shared" si="2724"/>
        <v>0</v>
      </c>
      <c r="CW262" s="109">
        <f t="shared" si="2725"/>
        <v>0</v>
      </c>
      <c r="CX262" s="110">
        <f t="shared" si="2726"/>
        <v>0</v>
      </c>
      <c r="DA262" s="358"/>
      <c r="DB262" s="358"/>
      <c r="DC262" s="359"/>
      <c r="DD262" s="339"/>
      <c r="DE262" s="360"/>
      <c r="DF262" s="361"/>
      <c r="DG262" s="362"/>
      <c r="DH262" s="364"/>
      <c r="DI262" s="335">
        <f t="shared" si="2727"/>
        <v>0</v>
      </c>
      <c r="DJ262" s="108">
        <f t="shared" si="2728"/>
        <v>0</v>
      </c>
      <c r="DK262" s="108">
        <f t="shared" si="2729"/>
        <v>0</v>
      </c>
      <c r="DL262" s="108">
        <f t="shared" si="2730"/>
        <v>0</v>
      </c>
      <c r="DM262" s="108">
        <f t="shared" si="2731"/>
        <v>0</v>
      </c>
      <c r="DN262" s="108">
        <f t="shared" si="2731"/>
        <v>0</v>
      </c>
      <c r="DO262" s="108">
        <f t="shared" si="2732"/>
        <v>0</v>
      </c>
      <c r="DP262" s="109">
        <f t="shared" si="2733"/>
        <v>0</v>
      </c>
      <c r="DQ262" s="110">
        <f t="shared" si="2734"/>
        <v>0</v>
      </c>
      <c r="DT262" s="358"/>
      <c r="DU262" s="358"/>
      <c r="DV262" s="359"/>
      <c r="DW262" s="339"/>
      <c r="DX262" s="360"/>
      <c r="DY262" s="361"/>
      <c r="DZ262" s="362"/>
      <c r="EA262" s="364"/>
      <c r="EB262" s="335">
        <f t="shared" si="2735"/>
        <v>0</v>
      </c>
      <c r="EC262" s="108">
        <f t="shared" si="2736"/>
        <v>0</v>
      </c>
      <c r="ED262" s="108">
        <f t="shared" si="2737"/>
        <v>0</v>
      </c>
      <c r="EE262" s="108">
        <f t="shared" si="2738"/>
        <v>0</v>
      </c>
      <c r="EF262" s="108">
        <f t="shared" si="2739"/>
        <v>0</v>
      </c>
      <c r="EG262" s="108">
        <f t="shared" si="2739"/>
        <v>0</v>
      </c>
      <c r="EH262" s="108">
        <f t="shared" si="2740"/>
        <v>0</v>
      </c>
      <c r="EI262" s="109">
        <f t="shared" si="2741"/>
        <v>0</v>
      </c>
      <c r="EJ262" s="110">
        <f t="shared" si="2742"/>
        <v>0</v>
      </c>
      <c r="EM262" s="358"/>
      <c r="EN262" s="358"/>
      <c r="EO262" s="359"/>
      <c r="EP262" s="339"/>
      <c r="EQ262" s="360"/>
      <c r="ER262" s="361"/>
      <c r="ES262" s="362"/>
      <c r="ET262" s="364"/>
      <c r="EU262" s="335">
        <f t="shared" si="2743"/>
        <v>0</v>
      </c>
      <c r="EV262" s="108">
        <f t="shared" si="2744"/>
        <v>0</v>
      </c>
      <c r="EW262" s="108">
        <f t="shared" si="2745"/>
        <v>0</v>
      </c>
      <c r="EX262" s="108">
        <f t="shared" si="2746"/>
        <v>0</v>
      </c>
      <c r="EY262" s="108">
        <f t="shared" si="2747"/>
        <v>0</v>
      </c>
      <c r="EZ262" s="108">
        <f t="shared" si="2747"/>
        <v>0</v>
      </c>
      <c r="FA262" s="108">
        <f t="shared" si="2748"/>
        <v>0</v>
      </c>
      <c r="FB262" s="109">
        <f t="shared" si="2749"/>
        <v>0</v>
      </c>
      <c r="FC262" s="110">
        <f t="shared" si="2750"/>
        <v>0</v>
      </c>
      <c r="FF262" s="358"/>
      <c r="FG262" s="358"/>
      <c r="FH262" s="359"/>
      <c r="FI262" s="339"/>
      <c r="FJ262" s="360"/>
      <c r="FK262" s="361"/>
      <c r="FL262" s="362"/>
      <c r="FM262" s="364"/>
      <c r="FN262" s="335">
        <f t="shared" si="2751"/>
        <v>0</v>
      </c>
      <c r="FO262" s="108">
        <f t="shared" si="2752"/>
        <v>0</v>
      </c>
      <c r="FP262" s="108">
        <f t="shared" si="2753"/>
        <v>0</v>
      </c>
      <c r="FQ262" s="108">
        <f t="shared" si="2754"/>
        <v>0</v>
      </c>
      <c r="FR262" s="108">
        <f t="shared" si="2755"/>
        <v>0</v>
      </c>
      <c r="FS262" s="108">
        <f t="shared" si="2755"/>
        <v>0</v>
      </c>
      <c r="FT262" s="108">
        <f t="shared" si="2756"/>
        <v>0</v>
      </c>
      <c r="FU262" s="109">
        <f t="shared" si="2757"/>
        <v>0</v>
      </c>
      <c r="FV262" s="110">
        <f t="shared" si="2758"/>
        <v>0</v>
      </c>
      <c r="FY262" s="358"/>
      <c r="FZ262" s="358"/>
      <c r="GA262" s="359"/>
      <c r="GB262" s="339"/>
      <c r="GC262" s="360"/>
      <c r="GD262" s="361"/>
      <c r="GE262" s="362"/>
      <c r="GF262" s="364"/>
      <c r="GG262" s="335">
        <f t="shared" si="2759"/>
        <v>0</v>
      </c>
      <c r="GH262" s="108">
        <f t="shared" si="2760"/>
        <v>0</v>
      </c>
      <c r="GI262" s="108">
        <f t="shared" si="2761"/>
        <v>0</v>
      </c>
      <c r="GJ262" s="108">
        <f t="shared" si="2762"/>
        <v>0</v>
      </c>
      <c r="GK262" s="108">
        <f t="shared" si="2763"/>
        <v>0</v>
      </c>
      <c r="GL262" s="108">
        <f t="shared" si="2763"/>
        <v>0</v>
      </c>
      <c r="GM262" s="108">
        <f t="shared" si="2764"/>
        <v>0</v>
      </c>
      <c r="GN262" s="109">
        <f t="shared" si="2765"/>
        <v>0</v>
      </c>
      <c r="GO262" s="110">
        <f t="shared" si="2766"/>
        <v>0</v>
      </c>
      <c r="GR262" s="358"/>
      <c r="GS262" s="358"/>
      <c r="GT262" s="359"/>
      <c r="GU262" s="339"/>
      <c r="GV262" s="360"/>
      <c r="GW262" s="361"/>
      <c r="GX262" s="362"/>
      <c r="GY262" s="364"/>
      <c r="GZ262" s="335">
        <f t="shared" si="2767"/>
        <v>0</v>
      </c>
      <c r="HA262" s="108">
        <f t="shared" si="2768"/>
        <v>0</v>
      </c>
      <c r="HB262" s="108">
        <f t="shared" si="2769"/>
        <v>0</v>
      </c>
      <c r="HC262" s="108">
        <f t="shared" si="2770"/>
        <v>0</v>
      </c>
      <c r="HD262" s="108">
        <f t="shared" si="2771"/>
        <v>0</v>
      </c>
      <c r="HE262" s="108">
        <f t="shared" si="2771"/>
        <v>0</v>
      </c>
      <c r="HF262" s="108">
        <f t="shared" si="2772"/>
        <v>0</v>
      </c>
      <c r="HG262" s="109">
        <f t="shared" si="2773"/>
        <v>0</v>
      </c>
      <c r="HH262" s="110">
        <f t="shared" si="2774"/>
        <v>0</v>
      </c>
      <c r="HK262" s="358"/>
      <c r="HL262" s="358"/>
      <c r="HM262" s="359"/>
      <c r="HN262" s="339"/>
      <c r="HO262" s="360"/>
      <c r="HP262" s="361"/>
      <c r="HQ262" s="362"/>
      <c r="HR262" s="364"/>
      <c r="HS262" s="335">
        <f t="shared" si="2775"/>
        <v>0</v>
      </c>
      <c r="HT262" s="108">
        <f t="shared" si="2776"/>
        <v>0</v>
      </c>
      <c r="HU262" s="108">
        <f t="shared" si="2777"/>
        <v>0</v>
      </c>
      <c r="HV262" s="108">
        <f t="shared" si="2778"/>
        <v>0</v>
      </c>
      <c r="HW262" s="108">
        <f t="shared" si="2779"/>
        <v>0</v>
      </c>
      <c r="HX262" s="108">
        <f t="shared" si="2779"/>
        <v>0</v>
      </c>
      <c r="HY262" s="108">
        <f t="shared" si="2780"/>
        <v>0</v>
      </c>
      <c r="HZ262" s="109">
        <f t="shared" si="2781"/>
        <v>0</v>
      </c>
      <c r="IA262" s="110">
        <f t="shared" si="2782"/>
        <v>0</v>
      </c>
      <c r="ID262" s="358"/>
      <c r="IE262" s="358"/>
      <c r="IF262" s="359"/>
      <c r="IG262" s="339"/>
      <c r="IH262" s="360"/>
      <c r="II262" s="361"/>
      <c r="IJ262" s="362"/>
      <c r="IK262" s="364"/>
      <c r="IL262" s="335">
        <f t="shared" si="2783"/>
        <v>0</v>
      </c>
      <c r="IM262" s="108">
        <f t="shared" si="2784"/>
        <v>0</v>
      </c>
      <c r="IN262" s="108">
        <f t="shared" si="2785"/>
        <v>0</v>
      </c>
      <c r="IO262" s="108">
        <f t="shared" si="2786"/>
        <v>0</v>
      </c>
      <c r="IP262" s="108">
        <f t="shared" si="2787"/>
        <v>0</v>
      </c>
      <c r="IQ262" s="108">
        <f t="shared" si="2787"/>
        <v>0</v>
      </c>
      <c r="IR262" s="108">
        <f t="shared" si="2788"/>
        <v>0</v>
      </c>
      <c r="IS262" s="109">
        <f t="shared" si="2789"/>
        <v>0</v>
      </c>
      <c r="IT262" s="110">
        <f t="shared" si="2790"/>
        <v>0</v>
      </c>
      <c r="IV262" s="358"/>
      <c r="IW262" s="358"/>
      <c r="IX262" s="359"/>
      <c r="IY262" s="339"/>
      <c r="IZ262" s="360"/>
      <c r="JA262" s="361"/>
      <c r="JB262" s="362"/>
      <c r="JC262" s="364"/>
      <c r="JD262" s="364"/>
      <c r="JE262" s="335">
        <f t="shared" si="2791"/>
        <v>0</v>
      </c>
      <c r="JF262" s="108">
        <f t="shared" si="2792"/>
        <v>0</v>
      </c>
      <c r="JG262" s="108">
        <f t="shared" si="2793"/>
        <v>0</v>
      </c>
      <c r="JH262" s="108">
        <f t="shared" si="2794"/>
        <v>0</v>
      </c>
      <c r="JI262" s="108">
        <f t="shared" si="2795"/>
        <v>0</v>
      </c>
      <c r="JJ262" s="108">
        <f t="shared" si="2795"/>
        <v>0</v>
      </c>
      <c r="JK262" s="108">
        <f t="shared" si="2796"/>
        <v>0</v>
      </c>
      <c r="JL262" s="109">
        <f t="shared" si="2797"/>
        <v>0</v>
      </c>
      <c r="JM262" s="110">
        <f t="shared" si="2798"/>
        <v>0</v>
      </c>
    </row>
    <row r="263" spans="2:273" hidden="1" x14ac:dyDescent="0.25">
      <c r="B263" s="358"/>
      <c r="C263" s="358"/>
      <c r="D263" s="359"/>
      <c r="E263" s="339"/>
      <c r="F263" s="439"/>
      <c r="G263" s="361"/>
      <c r="H263" s="361"/>
      <c r="I263" s="361"/>
      <c r="J263" s="362"/>
      <c r="K263" s="364"/>
      <c r="N263" s="358"/>
      <c r="O263" s="358"/>
      <c r="P263" s="359"/>
      <c r="Q263" s="339"/>
      <c r="R263" s="439"/>
      <c r="S263" s="361"/>
      <c r="T263" s="361"/>
      <c r="U263" s="361"/>
      <c r="V263" s="362"/>
      <c r="W263" s="364"/>
      <c r="X263" s="335">
        <f t="shared" si="2692"/>
        <v>0</v>
      </c>
      <c r="Y263" s="335"/>
      <c r="Z263" s="335"/>
      <c r="AA263" s="108">
        <f t="shared" si="2693"/>
        <v>0</v>
      </c>
      <c r="AB263" s="108"/>
      <c r="AC263" s="108">
        <f t="shared" si="2694"/>
        <v>0</v>
      </c>
      <c r="AD263" s="108">
        <f t="shared" si="2695"/>
        <v>0</v>
      </c>
      <c r="AE263" s="108">
        <f t="shared" si="2696"/>
        <v>0</v>
      </c>
      <c r="AF263" s="108">
        <f t="shared" si="2697"/>
        <v>0</v>
      </c>
      <c r="AG263" s="108">
        <f t="shared" si="2698"/>
        <v>0</v>
      </c>
      <c r="AH263" s="109">
        <f t="shared" si="2699"/>
        <v>0</v>
      </c>
      <c r="AI263" s="110">
        <f t="shared" si="2700"/>
        <v>0</v>
      </c>
      <c r="AL263" s="358"/>
      <c r="AM263" s="358"/>
      <c r="AN263" s="359"/>
      <c r="AO263" s="339"/>
      <c r="AP263" s="439"/>
      <c r="AQ263" s="361"/>
      <c r="AR263" s="361"/>
      <c r="AS263" s="361"/>
      <c r="AT263" s="362"/>
      <c r="AU263" s="364"/>
      <c r="AV263" s="335">
        <f t="shared" si="2701"/>
        <v>0</v>
      </c>
      <c r="AW263" s="335"/>
      <c r="AX263" s="335"/>
      <c r="AY263" s="335"/>
      <c r="AZ263" s="108">
        <f t="shared" si="2702"/>
        <v>0</v>
      </c>
      <c r="BA263" s="108">
        <f t="shared" si="2703"/>
        <v>0</v>
      </c>
      <c r="BB263" s="108">
        <f t="shared" si="2704"/>
        <v>0</v>
      </c>
      <c r="BC263" s="108">
        <f t="shared" si="2705"/>
        <v>0</v>
      </c>
      <c r="BD263" s="108">
        <f t="shared" si="2706"/>
        <v>0</v>
      </c>
      <c r="BE263" s="108">
        <f t="shared" si="2707"/>
        <v>0</v>
      </c>
      <c r="BF263" s="109">
        <f t="shared" si="2708"/>
        <v>0</v>
      </c>
      <c r="BG263" s="110">
        <f t="shared" si="2709"/>
        <v>0</v>
      </c>
      <c r="BJ263" s="358"/>
      <c r="BK263" s="358"/>
      <c r="BL263" s="359"/>
      <c r="BM263" s="339"/>
      <c r="BN263" s="439"/>
      <c r="BO263" s="368"/>
      <c r="BP263" s="368"/>
      <c r="BQ263" s="368"/>
      <c r="BR263" s="369"/>
      <c r="BS263" s="364"/>
      <c r="BT263" s="335">
        <f t="shared" si="2710"/>
        <v>0</v>
      </c>
      <c r="BU263" s="335"/>
      <c r="BV263" s="335"/>
      <c r="BW263" s="335"/>
      <c r="BX263" s="108">
        <f t="shared" si="2711"/>
        <v>0</v>
      </c>
      <c r="BY263" s="108">
        <f t="shared" si="2712"/>
        <v>0</v>
      </c>
      <c r="BZ263" s="108">
        <f t="shared" si="2713"/>
        <v>0</v>
      </c>
      <c r="CA263" s="108">
        <f t="shared" si="2714"/>
        <v>0</v>
      </c>
      <c r="CB263" s="108">
        <f t="shared" si="2715"/>
        <v>0</v>
      </c>
      <c r="CC263" s="108">
        <f t="shared" si="2716"/>
        <v>0</v>
      </c>
      <c r="CD263" s="109">
        <f t="shared" si="2717"/>
        <v>0</v>
      </c>
      <c r="CE263" s="110">
        <f t="shared" si="2718"/>
        <v>0</v>
      </c>
      <c r="CH263" s="358"/>
      <c r="CI263" s="358"/>
      <c r="CJ263" s="359"/>
      <c r="CK263" s="339"/>
      <c r="CL263" s="360"/>
      <c r="CM263" s="361"/>
      <c r="CN263" s="362"/>
      <c r="CO263" s="364"/>
      <c r="CP263" s="335">
        <f t="shared" si="2719"/>
        <v>0</v>
      </c>
      <c r="CQ263" s="108">
        <f t="shared" si="2720"/>
        <v>0</v>
      </c>
      <c r="CR263" s="108">
        <f t="shared" si="2721"/>
        <v>0</v>
      </c>
      <c r="CS263" s="108">
        <f t="shared" si="2722"/>
        <v>0</v>
      </c>
      <c r="CT263" s="108">
        <f t="shared" si="2723"/>
        <v>0</v>
      </c>
      <c r="CU263" s="108">
        <f t="shared" si="2723"/>
        <v>0</v>
      </c>
      <c r="CV263" s="108">
        <f t="shared" si="2724"/>
        <v>0</v>
      </c>
      <c r="CW263" s="109">
        <f t="shared" si="2725"/>
        <v>0</v>
      </c>
      <c r="CX263" s="110">
        <f t="shared" si="2726"/>
        <v>0</v>
      </c>
      <c r="DA263" s="358"/>
      <c r="DB263" s="358"/>
      <c r="DC263" s="359"/>
      <c r="DD263" s="339"/>
      <c r="DE263" s="360"/>
      <c r="DF263" s="361"/>
      <c r="DG263" s="362"/>
      <c r="DH263" s="364"/>
      <c r="DI263" s="335">
        <f t="shared" si="2727"/>
        <v>0</v>
      </c>
      <c r="DJ263" s="108">
        <f t="shared" si="2728"/>
        <v>0</v>
      </c>
      <c r="DK263" s="108">
        <f t="shared" si="2729"/>
        <v>0</v>
      </c>
      <c r="DL263" s="108">
        <f t="shared" si="2730"/>
        <v>0</v>
      </c>
      <c r="DM263" s="108">
        <f t="shared" si="2731"/>
        <v>0</v>
      </c>
      <c r="DN263" s="108">
        <f t="shared" si="2731"/>
        <v>0</v>
      </c>
      <c r="DO263" s="108">
        <f t="shared" si="2732"/>
        <v>0</v>
      </c>
      <c r="DP263" s="109">
        <f t="shared" si="2733"/>
        <v>0</v>
      </c>
      <c r="DQ263" s="110">
        <f t="shared" si="2734"/>
        <v>0</v>
      </c>
      <c r="DT263" s="358"/>
      <c r="DU263" s="358"/>
      <c r="DV263" s="359"/>
      <c r="DW263" s="339"/>
      <c r="DX263" s="360"/>
      <c r="DY263" s="361"/>
      <c r="DZ263" s="362"/>
      <c r="EA263" s="364"/>
      <c r="EB263" s="335">
        <f t="shared" si="2735"/>
        <v>0</v>
      </c>
      <c r="EC263" s="108">
        <f t="shared" si="2736"/>
        <v>0</v>
      </c>
      <c r="ED263" s="108">
        <f t="shared" si="2737"/>
        <v>0</v>
      </c>
      <c r="EE263" s="108">
        <f t="shared" si="2738"/>
        <v>0</v>
      </c>
      <c r="EF263" s="108">
        <f t="shared" si="2739"/>
        <v>0</v>
      </c>
      <c r="EG263" s="108">
        <f t="shared" si="2739"/>
        <v>0</v>
      </c>
      <c r="EH263" s="108">
        <f t="shared" si="2740"/>
        <v>0</v>
      </c>
      <c r="EI263" s="109">
        <f t="shared" si="2741"/>
        <v>0</v>
      </c>
      <c r="EJ263" s="110">
        <f t="shared" si="2742"/>
        <v>0</v>
      </c>
      <c r="EM263" s="358"/>
      <c r="EN263" s="358"/>
      <c r="EO263" s="359"/>
      <c r="EP263" s="339"/>
      <c r="EQ263" s="360"/>
      <c r="ER263" s="361"/>
      <c r="ES263" s="362"/>
      <c r="ET263" s="364"/>
      <c r="EU263" s="335">
        <f t="shared" si="2743"/>
        <v>0</v>
      </c>
      <c r="EV263" s="108">
        <f t="shared" si="2744"/>
        <v>0</v>
      </c>
      <c r="EW263" s="108">
        <f t="shared" si="2745"/>
        <v>0</v>
      </c>
      <c r="EX263" s="108">
        <f t="shared" si="2746"/>
        <v>0</v>
      </c>
      <c r="EY263" s="108">
        <f t="shared" si="2747"/>
        <v>0</v>
      </c>
      <c r="EZ263" s="108">
        <f t="shared" si="2747"/>
        <v>0</v>
      </c>
      <c r="FA263" s="108">
        <f t="shared" si="2748"/>
        <v>0</v>
      </c>
      <c r="FB263" s="109">
        <f t="shared" si="2749"/>
        <v>0</v>
      </c>
      <c r="FC263" s="110">
        <f t="shared" si="2750"/>
        <v>0</v>
      </c>
      <c r="FF263" s="358"/>
      <c r="FG263" s="358"/>
      <c r="FH263" s="359"/>
      <c r="FI263" s="339"/>
      <c r="FJ263" s="360"/>
      <c r="FK263" s="361"/>
      <c r="FL263" s="362"/>
      <c r="FM263" s="364"/>
      <c r="FN263" s="335">
        <f t="shared" si="2751"/>
        <v>0</v>
      </c>
      <c r="FO263" s="108">
        <f t="shared" si="2752"/>
        <v>0</v>
      </c>
      <c r="FP263" s="108">
        <f t="shared" si="2753"/>
        <v>0</v>
      </c>
      <c r="FQ263" s="108">
        <f t="shared" si="2754"/>
        <v>0</v>
      </c>
      <c r="FR263" s="108">
        <f t="shared" si="2755"/>
        <v>0</v>
      </c>
      <c r="FS263" s="108">
        <f t="shared" si="2755"/>
        <v>0</v>
      </c>
      <c r="FT263" s="108">
        <f t="shared" si="2756"/>
        <v>0</v>
      </c>
      <c r="FU263" s="109">
        <f t="shared" si="2757"/>
        <v>0</v>
      </c>
      <c r="FV263" s="110">
        <f t="shared" si="2758"/>
        <v>0</v>
      </c>
      <c r="FY263" s="358"/>
      <c r="FZ263" s="358"/>
      <c r="GA263" s="359"/>
      <c r="GB263" s="339"/>
      <c r="GC263" s="360"/>
      <c r="GD263" s="361"/>
      <c r="GE263" s="362"/>
      <c r="GF263" s="364"/>
      <c r="GG263" s="335">
        <f t="shared" si="2759"/>
        <v>0</v>
      </c>
      <c r="GH263" s="108">
        <f t="shared" si="2760"/>
        <v>0</v>
      </c>
      <c r="GI263" s="108">
        <f t="shared" si="2761"/>
        <v>0</v>
      </c>
      <c r="GJ263" s="108">
        <f t="shared" si="2762"/>
        <v>0</v>
      </c>
      <c r="GK263" s="108">
        <f t="shared" si="2763"/>
        <v>0</v>
      </c>
      <c r="GL263" s="108">
        <f t="shared" si="2763"/>
        <v>0</v>
      </c>
      <c r="GM263" s="108">
        <f t="shared" si="2764"/>
        <v>0</v>
      </c>
      <c r="GN263" s="109">
        <f t="shared" si="2765"/>
        <v>0</v>
      </c>
      <c r="GO263" s="110">
        <f t="shared" si="2766"/>
        <v>0</v>
      </c>
      <c r="GR263" s="358"/>
      <c r="GS263" s="358"/>
      <c r="GT263" s="359"/>
      <c r="GU263" s="339"/>
      <c r="GV263" s="360"/>
      <c r="GW263" s="361"/>
      <c r="GX263" s="362"/>
      <c r="GY263" s="364"/>
      <c r="GZ263" s="335">
        <f t="shared" si="2767"/>
        <v>0</v>
      </c>
      <c r="HA263" s="108">
        <f t="shared" si="2768"/>
        <v>0</v>
      </c>
      <c r="HB263" s="108">
        <f t="shared" si="2769"/>
        <v>0</v>
      </c>
      <c r="HC263" s="108">
        <f t="shared" si="2770"/>
        <v>0</v>
      </c>
      <c r="HD263" s="108">
        <f t="shared" si="2771"/>
        <v>0</v>
      </c>
      <c r="HE263" s="108">
        <f t="shared" si="2771"/>
        <v>0</v>
      </c>
      <c r="HF263" s="108">
        <f t="shared" si="2772"/>
        <v>0</v>
      </c>
      <c r="HG263" s="109">
        <f t="shared" si="2773"/>
        <v>0</v>
      </c>
      <c r="HH263" s="110">
        <f t="shared" si="2774"/>
        <v>0</v>
      </c>
      <c r="HK263" s="358"/>
      <c r="HL263" s="358"/>
      <c r="HM263" s="359"/>
      <c r="HN263" s="339"/>
      <c r="HO263" s="360"/>
      <c r="HP263" s="361"/>
      <c r="HQ263" s="362"/>
      <c r="HR263" s="364"/>
      <c r="HS263" s="335">
        <f t="shared" si="2775"/>
        <v>0</v>
      </c>
      <c r="HT263" s="108">
        <f t="shared" si="2776"/>
        <v>0</v>
      </c>
      <c r="HU263" s="108">
        <f t="shared" si="2777"/>
        <v>0</v>
      </c>
      <c r="HV263" s="108">
        <f t="shared" si="2778"/>
        <v>0</v>
      </c>
      <c r="HW263" s="108">
        <f t="shared" si="2779"/>
        <v>0</v>
      </c>
      <c r="HX263" s="108">
        <f t="shared" si="2779"/>
        <v>0</v>
      </c>
      <c r="HY263" s="108">
        <f t="shared" si="2780"/>
        <v>0</v>
      </c>
      <c r="HZ263" s="109">
        <f t="shared" si="2781"/>
        <v>0</v>
      </c>
      <c r="IA263" s="110">
        <f t="shared" si="2782"/>
        <v>0</v>
      </c>
      <c r="ID263" s="358"/>
      <c r="IE263" s="358"/>
      <c r="IF263" s="359"/>
      <c r="IG263" s="339"/>
      <c r="IH263" s="360"/>
      <c r="II263" s="361"/>
      <c r="IJ263" s="362"/>
      <c r="IK263" s="364"/>
      <c r="IL263" s="335">
        <f t="shared" si="2783"/>
        <v>0</v>
      </c>
      <c r="IM263" s="108">
        <f t="shared" si="2784"/>
        <v>0</v>
      </c>
      <c r="IN263" s="108">
        <f t="shared" si="2785"/>
        <v>0</v>
      </c>
      <c r="IO263" s="108">
        <f t="shared" si="2786"/>
        <v>0</v>
      </c>
      <c r="IP263" s="108">
        <f t="shared" si="2787"/>
        <v>0</v>
      </c>
      <c r="IQ263" s="108">
        <f t="shared" si="2787"/>
        <v>0</v>
      </c>
      <c r="IR263" s="108">
        <f t="shared" si="2788"/>
        <v>0</v>
      </c>
      <c r="IS263" s="109">
        <f t="shared" si="2789"/>
        <v>0</v>
      </c>
      <c r="IT263" s="110">
        <f t="shared" si="2790"/>
        <v>0</v>
      </c>
      <c r="IV263" s="358"/>
      <c r="IW263" s="358"/>
      <c r="IX263" s="359"/>
      <c r="IY263" s="339"/>
      <c r="IZ263" s="360"/>
      <c r="JA263" s="361"/>
      <c r="JB263" s="362"/>
      <c r="JC263" s="364"/>
      <c r="JD263" s="364"/>
      <c r="JE263" s="335">
        <f t="shared" si="2791"/>
        <v>0</v>
      </c>
      <c r="JF263" s="108">
        <f t="shared" si="2792"/>
        <v>0</v>
      </c>
      <c r="JG263" s="108">
        <f t="shared" si="2793"/>
        <v>0</v>
      </c>
      <c r="JH263" s="108">
        <f t="shared" si="2794"/>
        <v>0</v>
      </c>
      <c r="JI263" s="108">
        <f t="shared" si="2795"/>
        <v>0</v>
      </c>
      <c r="JJ263" s="108">
        <f t="shared" si="2795"/>
        <v>0</v>
      </c>
      <c r="JK263" s="108">
        <f t="shared" si="2796"/>
        <v>0</v>
      </c>
      <c r="JL263" s="109">
        <f t="shared" si="2797"/>
        <v>0</v>
      </c>
      <c r="JM263" s="110">
        <f t="shared" si="2798"/>
        <v>0</v>
      </c>
    </row>
    <row r="264" spans="2:273" hidden="1" x14ac:dyDescent="0.25">
      <c r="B264" s="358"/>
      <c r="C264" s="358"/>
      <c r="D264" s="359"/>
      <c r="E264" s="339"/>
      <c r="F264" s="439"/>
      <c r="G264" s="361"/>
      <c r="H264" s="361"/>
      <c r="I264" s="361"/>
      <c r="J264" s="362"/>
      <c r="K264" s="364"/>
      <c r="N264" s="358"/>
      <c r="O264" s="358"/>
      <c r="P264" s="359"/>
      <c r="Q264" s="339"/>
      <c r="R264" s="439"/>
      <c r="S264" s="361"/>
      <c r="T264" s="361"/>
      <c r="U264" s="361"/>
      <c r="V264" s="362"/>
      <c r="W264" s="364"/>
      <c r="X264" s="335">
        <f t="shared" si="2692"/>
        <v>0</v>
      </c>
      <c r="Y264" s="335"/>
      <c r="Z264" s="335"/>
      <c r="AA264" s="108">
        <f t="shared" si="2693"/>
        <v>0</v>
      </c>
      <c r="AB264" s="108"/>
      <c r="AC264" s="108">
        <f t="shared" si="2694"/>
        <v>0</v>
      </c>
      <c r="AD264" s="108">
        <f t="shared" si="2695"/>
        <v>0</v>
      </c>
      <c r="AE264" s="108">
        <f t="shared" si="2696"/>
        <v>0</v>
      </c>
      <c r="AF264" s="108">
        <f t="shared" si="2697"/>
        <v>0</v>
      </c>
      <c r="AG264" s="108">
        <f t="shared" si="2698"/>
        <v>0</v>
      </c>
      <c r="AH264" s="109">
        <f t="shared" si="2699"/>
        <v>0</v>
      </c>
      <c r="AI264" s="110">
        <f t="shared" si="2700"/>
        <v>0</v>
      </c>
      <c r="AL264" s="358"/>
      <c r="AM264" s="358"/>
      <c r="AN264" s="359"/>
      <c r="AO264" s="339"/>
      <c r="AP264" s="439"/>
      <c r="AQ264" s="361"/>
      <c r="AR264" s="361"/>
      <c r="AS264" s="361"/>
      <c r="AT264" s="362"/>
      <c r="AU264" s="364"/>
      <c r="AV264" s="335">
        <f t="shared" si="2701"/>
        <v>0</v>
      </c>
      <c r="AW264" s="335"/>
      <c r="AX264" s="335"/>
      <c r="AY264" s="335"/>
      <c r="AZ264" s="108">
        <f t="shared" si="2702"/>
        <v>0</v>
      </c>
      <c r="BA264" s="108">
        <f t="shared" si="2703"/>
        <v>0</v>
      </c>
      <c r="BB264" s="108">
        <f t="shared" si="2704"/>
        <v>0</v>
      </c>
      <c r="BC264" s="108">
        <f t="shared" si="2705"/>
        <v>0</v>
      </c>
      <c r="BD264" s="108">
        <f t="shared" si="2706"/>
        <v>0</v>
      </c>
      <c r="BE264" s="108">
        <f t="shared" si="2707"/>
        <v>0</v>
      </c>
      <c r="BF264" s="109">
        <f t="shared" si="2708"/>
        <v>0</v>
      </c>
      <c r="BG264" s="110">
        <f t="shared" si="2709"/>
        <v>0</v>
      </c>
      <c r="BJ264" s="358"/>
      <c r="BK264" s="358"/>
      <c r="BL264" s="359"/>
      <c r="BM264" s="339"/>
      <c r="BN264" s="439"/>
      <c r="BO264" s="368"/>
      <c r="BP264" s="368"/>
      <c r="BQ264" s="368"/>
      <c r="BR264" s="369"/>
      <c r="BS264" s="364"/>
      <c r="BT264" s="335">
        <f t="shared" si="2710"/>
        <v>0</v>
      </c>
      <c r="BU264" s="335"/>
      <c r="BV264" s="335"/>
      <c r="BW264" s="335"/>
      <c r="BX264" s="108">
        <f t="shared" si="2711"/>
        <v>0</v>
      </c>
      <c r="BY264" s="108">
        <f t="shared" si="2712"/>
        <v>0</v>
      </c>
      <c r="BZ264" s="108">
        <f t="shared" si="2713"/>
        <v>0</v>
      </c>
      <c r="CA264" s="108">
        <f t="shared" si="2714"/>
        <v>0</v>
      </c>
      <c r="CB264" s="108">
        <f t="shared" si="2715"/>
        <v>0</v>
      </c>
      <c r="CC264" s="108">
        <f t="shared" si="2716"/>
        <v>0</v>
      </c>
      <c r="CD264" s="109">
        <f t="shared" si="2717"/>
        <v>0</v>
      </c>
      <c r="CE264" s="110">
        <f t="shared" si="2718"/>
        <v>0</v>
      </c>
      <c r="CH264" s="358"/>
      <c r="CI264" s="358"/>
      <c r="CJ264" s="359"/>
      <c r="CK264" s="339"/>
      <c r="CL264" s="360"/>
      <c r="CM264" s="361"/>
      <c r="CN264" s="362"/>
      <c r="CO264" s="364"/>
      <c r="CP264" s="335">
        <f t="shared" si="2719"/>
        <v>0</v>
      </c>
      <c r="CQ264" s="108">
        <f t="shared" si="2720"/>
        <v>0</v>
      </c>
      <c r="CR264" s="108">
        <f t="shared" si="2721"/>
        <v>0</v>
      </c>
      <c r="CS264" s="108">
        <f t="shared" si="2722"/>
        <v>0</v>
      </c>
      <c r="CT264" s="108">
        <f t="shared" si="2723"/>
        <v>0</v>
      </c>
      <c r="CU264" s="108">
        <f t="shared" si="2723"/>
        <v>0</v>
      </c>
      <c r="CV264" s="108">
        <f t="shared" si="2724"/>
        <v>0</v>
      </c>
      <c r="CW264" s="109">
        <f t="shared" si="2725"/>
        <v>0</v>
      </c>
      <c r="CX264" s="110">
        <f t="shared" si="2726"/>
        <v>0</v>
      </c>
      <c r="DA264" s="358"/>
      <c r="DB264" s="358"/>
      <c r="DC264" s="359"/>
      <c r="DD264" s="339"/>
      <c r="DE264" s="360"/>
      <c r="DF264" s="361"/>
      <c r="DG264" s="362"/>
      <c r="DH264" s="364"/>
      <c r="DI264" s="335">
        <f t="shared" si="2727"/>
        <v>0</v>
      </c>
      <c r="DJ264" s="108">
        <f t="shared" si="2728"/>
        <v>0</v>
      </c>
      <c r="DK264" s="108">
        <f t="shared" si="2729"/>
        <v>0</v>
      </c>
      <c r="DL264" s="108">
        <f t="shared" si="2730"/>
        <v>0</v>
      </c>
      <c r="DM264" s="108">
        <f t="shared" si="2731"/>
        <v>0</v>
      </c>
      <c r="DN264" s="108">
        <f t="shared" si="2731"/>
        <v>0</v>
      </c>
      <c r="DO264" s="108">
        <f t="shared" si="2732"/>
        <v>0</v>
      </c>
      <c r="DP264" s="109">
        <f t="shared" si="2733"/>
        <v>0</v>
      </c>
      <c r="DQ264" s="110">
        <f t="shared" si="2734"/>
        <v>0</v>
      </c>
      <c r="DT264" s="358"/>
      <c r="DU264" s="358"/>
      <c r="DV264" s="359"/>
      <c r="DW264" s="339"/>
      <c r="DX264" s="360"/>
      <c r="DY264" s="361"/>
      <c r="DZ264" s="362"/>
      <c r="EA264" s="364"/>
      <c r="EB264" s="335">
        <f t="shared" si="2735"/>
        <v>0</v>
      </c>
      <c r="EC264" s="108">
        <f t="shared" si="2736"/>
        <v>0</v>
      </c>
      <c r="ED264" s="108">
        <f t="shared" si="2737"/>
        <v>0</v>
      </c>
      <c r="EE264" s="108">
        <f t="shared" si="2738"/>
        <v>0</v>
      </c>
      <c r="EF264" s="108">
        <f t="shared" si="2739"/>
        <v>0</v>
      </c>
      <c r="EG264" s="108">
        <f t="shared" si="2739"/>
        <v>0</v>
      </c>
      <c r="EH264" s="108">
        <f t="shared" si="2740"/>
        <v>0</v>
      </c>
      <c r="EI264" s="109">
        <f t="shared" si="2741"/>
        <v>0</v>
      </c>
      <c r="EJ264" s="110">
        <f t="shared" si="2742"/>
        <v>0</v>
      </c>
      <c r="EM264" s="358"/>
      <c r="EN264" s="358"/>
      <c r="EO264" s="359"/>
      <c r="EP264" s="339"/>
      <c r="EQ264" s="360"/>
      <c r="ER264" s="361"/>
      <c r="ES264" s="362"/>
      <c r="ET264" s="364"/>
      <c r="EU264" s="335">
        <f t="shared" si="2743"/>
        <v>0</v>
      </c>
      <c r="EV264" s="108">
        <f t="shared" si="2744"/>
        <v>0</v>
      </c>
      <c r="EW264" s="108">
        <f t="shared" si="2745"/>
        <v>0</v>
      </c>
      <c r="EX264" s="108">
        <f t="shared" si="2746"/>
        <v>0</v>
      </c>
      <c r="EY264" s="108">
        <f t="shared" si="2747"/>
        <v>0</v>
      </c>
      <c r="EZ264" s="108">
        <f t="shared" si="2747"/>
        <v>0</v>
      </c>
      <c r="FA264" s="108">
        <f t="shared" si="2748"/>
        <v>0</v>
      </c>
      <c r="FB264" s="109">
        <f t="shared" si="2749"/>
        <v>0</v>
      </c>
      <c r="FC264" s="110">
        <f t="shared" si="2750"/>
        <v>0</v>
      </c>
      <c r="FF264" s="358"/>
      <c r="FG264" s="358"/>
      <c r="FH264" s="359"/>
      <c r="FI264" s="339"/>
      <c r="FJ264" s="360"/>
      <c r="FK264" s="361"/>
      <c r="FL264" s="362"/>
      <c r="FM264" s="364"/>
      <c r="FN264" s="335">
        <f t="shared" si="2751"/>
        <v>0</v>
      </c>
      <c r="FO264" s="108">
        <f t="shared" si="2752"/>
        <v>0</v>
      </c>
      <c r="FP264" s="108">
        <f t="shared" si="2753"/>
        <v>0</v>
      </c>
      <c r="FQ264" s="108">
        <f t="shared" si="2754"/>
        <v>0</v>
      </c>
      <c r="FR264" s="108">
        <f t="shared" si="2755"/>
        <v>0</v>
      </c>
      <c r="FS264" s="108">
        <f t="shared" si="2755"/>
        <v>0</v>
      </c>
      <c r="FT264" s="108">
        <f t="shared" si="2756"/>
        <v>0</v>
      </c>
      <c r="FU264" s="109">
        <f t="shared" si="2757"/>
        <v>0</v>
      </c>
      <c r="FV264" s="110">
        <f t="shared" si="2758"/>
        <v>0</v>
      </c>
      <c r="FY264" s="358"/>
      <c r="FZ264" s="358"/>
      <c r="GA264" s="359"/>
      <c r="GB264" s="339"/>
      <c r="GC264" s="360"/>
      <c r="GD264" s="361"/>
      <c r="GE264" s="362"/>
      <c r="GF264" s="364"/>
      <c r="GG264" s="335">
        <f t="shared" si="2759"/>
        <v>0</v>
      </c>
      <c r="GH264" s="108">
        <f t="shared" si="2760"/>
        <v>0</v>
      </c>
      <c r="GI264" s="108">
        <f t="shared" si="2761"/>
        <v>0</v>
      </c>
      <c r="GJ264" s="108">
        <f t="shared" si="2762"/>
        <v>0</v>
      </c>
      <c r="GK264" s="108">
        <f t="shared" si="2763"/>
        <v>0</v>
      </c>
      <c r="GL264" s="108">
        <f t="shared" si="2763"/>
        <v>0</v>
      </c>
      <c r="GM264" s="108">
        <f t="shared" si="2764"/>
        <v>0</v>
      </c>
      <c r="GN264" s="109">
        <f t="shared" si="2765"/>
        <v>0</v>
      </c>
      <c r="GO264" s="110">
        <f t="shared" si="2766"/>
        <v>0</v>
      </c>
      <c r="GR264" s="358"/>
      <c r="GS264" s="358"/>
      <c r="GT264" s="359"/>
      <c r="GU264" s="339"/>
      <c r="GV264" s="360"/>
      <c r="GW264" s="361"/>
      <c r="GX264" s="362"/>
      <c r="GY264" s="364"/>
      <c r="GZ264" s="335">
        <f t="shared" si="2767"/>
        <v>0</v>
      </c>
      <c r="HA264" s="108">
        <f t="shared" si="2768"/>
        <v>0</v>
      </c>
      <c r="HB264" s="108">
        <f t="shared" si="2769"/>
        <v>0</v>
      </c>
      <c r="HC264" s="108">
        <f t="shared" si="2770"/>
        <v>0</v>
      </c>
      <c r="HD264" s="108">
        <f t="shared" si="2771"/>
        <v>0</v>
      </c>
      <c r="HE264" s="108">
        <f t="shared" si="2771"/>
        <v>0</v>
      </c>
      <c r="HF264" s="108">
        <f t="shared" si="2772"/>
        <v>0</v>
      </c>
      <c r="HG264" s="109">
        <f t="shared" si="2773"/>
        <v>0</v>
      </c>
      <c r="HH264" s="110">
        <f t="shared" si="2774"/>
        <v>0</v>
      </c>
      <c r="HK264" s="358"/>
      <c r="HL264" s="358"/>
      <c r="HM264" s="359"/>
      <c r="HN264" s="339"/>
      <c r="HO264" s="360"/>
      <c r="HP264" s="361"/>
      <c r="HQ264" s="362"/>
      <c r="HR264" s="364"/>
      <c r="HS264" s="335">
        <f t="shared" si="2775"/>
        <v>0</v>
      </c>
      <c r="HT264" s="108">
        <f t="shared" si="2776"/>
        <v>0</v>
      </c>
      <c r="HU264" s="108">
        <f t="shared" si="2777"/>
        <v>0</v>
      </c>
      <c r="HV264" s="108">
        <f t="shared" si="2778"/>
        <v>0</v>
      </c>
      <c r="HW264" s="108">
        <f t="shared" si="2779"/>
        <v>0</v>
      </c>
      <c r="HX264" s="108">
        <f t="shared" si="2779"/>
        <v>0</v>
      </c>
      <c r="HY264" s="108">
        <f t="shared" si="2780"/>
        <v>0</v>
      </c>
      <c r="HZ264" s="109">
        <f t="shared" si="2781"/>
        <v>0</v>
      </c>
      <c r="IA264" s="110">
        <f t="shared" si="2782"/>
        <v>0</v>
      </c>
      <c r="ID264" s="358"/>
      <c r="IE264" s="358"/>
      <c r="IF264" s="359"/>
      <c r="IG264" s="339"/>
      <c r="IH264" s="360"/>
      <c r="II264" s="361"/>
      <c r="IJ264" s="362"/>
      <c r="IK264" s="364"/>
      <c r="IL264" s="335">
        <f t="shared" si="2783"/>
        <v>0</v>
      </c>
      <c r="IM264" s="108">
        <f t="shared" si="2784"/>
        <v>0</v>
      </c>
      <c r="IN264" s="108">
        <f t="shared" si="2785"/>
        <v>0</v>
      </c>
      <c r="IO264" s="108">
        <f t="shared" si="2786"/>
        <v>0</v>
      </c>
      <c r="IP264" s="108">
        <f t="shared" si="2787"/>
        <v>0</v>
      </c>
      <c r="IQ264" s="108">
        <f t="shared" si="2787"/>
        <v>0</v>
      </c>
      <c r="IR264" s="108">
        <f t="shared" si="2788"/>
        <v>0</v>
      </c>
      <c r="IS264" s="109">
        <f t="shared" si="2789"/>
        <v>0</v>
      </c>
      <c r="IT264" s="110">
        <f t="shared" si="2790"/>
        <v>0</v>
      </c>
      <c r="IV264" s="358"/>
      <c r="IW264" s="358"/>
      <c r="IX264" s="359"/>
      <c r="IY264" s="339"/>
      <c r="IZ264" s="360"/>
      <c r="JA264" s="361"/>
      <c r="JB264" s="362"/>
      <c r="JC264" s="364"/>
      <c r="JD264" s="364"/>
      <c r="JE264" s="335">
        <f t="shared" si="2791"/>
        <v>0</v>
      </c>
      <c r="JF264" s="108">
        <f t="shared" si="2792"/>
        <v>0</v>
      </c>
      <c r="JG264" s="108">
        <f t="shared" si="2793"/>
        <v>0</v>
      </c>
      <c r="JH264" s="108">
        <f t="shared" si="2794"/>
        <v>0</v>
      </c>
      <c r="JI264" s="108">
        <f t="shared" si="2795"/>
        <v>0</v>
      </c>
      <c r="JJ264" s="108">
        <f t="shared" si="2795"/>
        <v>0</v>
      </c>
      <c r="JK264" s="108">
        <f t="shared" si="2796"/>
        <v>0</v>
      </c>
      <c r="JL264" s="109">
        <f t="shared" si="2797"/>
        <v>0</v>
      </c>
      <c r="JM264" s="110">
        <f t="shared" si="2798"/>
        <v>0</v>
      </c>
    </row>
    <row r="265" spans="2:273" hidden="1" x14ac:dyDescent="0.25">
      <c r="B265" s="358"/>
      <c r="C265" s="358"/>
      <c r="D265" s="359"/>
      <c r="E265" s="339"/>
      <c r="F265" s="439"/>
      <c r="G265" s="361"/>
      <c r="H265" s="361"/>
      <c r="I265" s="361"/>
      <c r="J265" s="362"/>
      <c r="K265" s="364"/>
      <c r="N265" s="358"/>
      <c r="O265" s="358"/>
      <c r="P265" s="359"/>
      <c r="Q265" s="339"/>
      <c r="R265" s="439"/>
      <c r="S265" s="361"/>
      <c r="T265" s="361"/>
      <c r="U265" s="361"/>
      <c r="V265" s="362"/>
      <c r="W265" s="364"/>
      <c r="X265" s="335">
        <f t="shared" si="2692"/>
        <v>0</v>
      </c>
      <c r="Y265" s="335"/>
      <c r="Z265" s="335"/>
      <c r="AA265" s="108">
        <f t="shared" si="2693"/>
        <v>0</v>
      </c>
      <c r="AB265" s="108"/>
      <c r="AC265" s="108">
        <f t="shared" si="2694"/>
        <v>0</v>
      </c>
      <c r="AD265" s="108">
        <f t="shared" si="2695"/>
        <v>0</v>
      </c>
      <c r="AE265" s="108">
        <f t="shared" si="2696"/>
        <v>0</v>
      </c>
      <c r="AF265" s="108">
        <f t="shared" si="2697"/>
        <v>0</v>
      </c>
      <c r="AG265" s="108">
        <f t="shared" si="2698"/>
        <v>0</v>
      </c>
      <c r="AH265" s="109">
        <f t="shared" si="2699"/>
        <v>0</v>
      </c>
      <c r="AI265" s="110">
        <f t="shared" si="2700"/>
        <v>0</v>
      </c>
      <c r="AL265" s="358"/>
      <c r="AM265" s="358"/>
      <c r="AN265" s="359"/>
      <c r="AO265" s="339"/>
      <c r="AP265" s="439"/>
      <c r="AQ265" s="361"/>
      <c r="AR265" s="361"/>
      <c r="AS265" s="361"/>
      <c r="AT265" s="362"/>
      <c r="AU265" s="364"/>
      <c r="AV265" s="335">
        <f t="shared" si="2701"/>
        <v>0</v>
      </c>
      <c r="AW265" s="335"/>
      <c r="AX265" s="335"/>
      <c r="AY265" s="335"/>
      <c r="AZ265" s="108">
        <f t="shared" si="2702"/>
        <v>0</v>
      </c>
      <c r="BA265" s="108">
        <f t="shared" si="2703"/>
        <v>0</v>
      </c>
      <c r="BB265" s="108">
        <f t="shared" si="2704"/>
        <v>0</v>
      </c>
      <c r="BC265" s="108">
        <f t="shared" si="2705"/>
        <v>0</v>
      </c>
      <c r="BD265" s="108">
        <f t="shared" si="2706"/>
        <v>0</v>
      </c>
      <c r="BE265" s="108">
        <f t="shared" si="2707"/>
        <v>0</v>
      </c>
      <c r="BF265" s="109">
        <f t="shared" si="2708"/>
        <v>0</v>
      </c>
      <c r="BG265" s="110">
        <f t="shared" si="2709"/>
        <v>0</v>
      </c>
      <c r="BJ265" s="358"/>
      <c r="BK265" s="358"/>
      <c r="BL265" s="359"/>
      <c r="BM265" s="339"/>
      <c r="BN265" s="439"/>
      <c r="BO265" s="368"/>
      <c r="BP265" s="368"/>
      <c r="BQ265" s="368"/>
      <c r="BR265" s="369"/>
      <c r="BS265" s="364"/>
      <c r="BT265" s="335">
        <f t="shared" si="2710"/>
        <v>0</v>
      </c>
      <c r="BU265" s="335"/>
      <c r="BV265" s="335"/>
      <c r="BW265" s="335"/>
      <c r="BX265" s="108">
        <f t="shared" si="2711"/>
        <v>0</v>
      </c>
      <c r="BY265" s="108">
        <f t="shared" si="2712"/>
        <v>0</v>
      </c>
      <c r="BZ265" s="108">
        <f t="shared" si="2713"/>
        <v>0</v>
      </c>
      <c r="CA265" s="108">
        <f t="shared" si="2714"/>
        <v>0</v>
      </c>
      <c r="CB265" s="108">
        <f t="shared" si="2715"/>
        <v>0</v>
      </c>
      <c r="CC265" s="108">
        <f t="shared" si="2716"/>
        <v>0</v>
      </c>
      <c r="CD265" s="109">
        <f t="shared" si="2717"/>
        <v>0</v>
      </c>
      <c r="CE265" s="110">
        <f t="shared" si="2718"/>
        <v>0</v>
      </c>
      <c r="CH265" s="358"/>
      <c r="CI265" s="358"/>
      <c r="CJ265" s="359"/>
      <c r="CK265" s="339"/>
      <c r="CL265" s="360"/>
      <c r="CM265" s="361"/>
      <c r="CN265" s="362"/>
      <c r="CO265" s="364"/>
      <c r="CP265" s="335">
        <f t="shared" si="2719"/>
        <v>0</v>
      </c>
      <c r="CQ265" s="108">
        <f t="shared" si="2720"/>
        <v>0</v>
      </c>
      <c r="CR265" s="108">
        <f t="shared" si="2721"/>
        <v>0</v>
      </c>
      <c r="CS265" s="108">
        <f t="shared" si="2722"/>
        <v>0</v>
      </c>
      <c r="CT265" s="108">
        <f t="shared" si="2723"/>
        <v>0</v>
      </c>
      <c r="CU265" s="108">
        <f t="shared" si="2723"/>
        <v>0</v>
      </c>
      <c r="CV265" s="108">
        <f t="shared" si="2724"/>
        <v>0</v>
      </c>
      <c r="CW265" s="109">
        <f t="shared" si="2725"/>
        <v>0</v>
      </c>
      <c r="CX265" s="110">
        <f t="shared" si="2726"/>
        <v>0</v>
      </c>
      <c r="DA265" s="358"/>
      <c r="DB265" s="358"/>
      <c r="DC265" s="359"/>
      <c r="DD265" s="339"/>
      <c r="DE265" s="360"/>
      <c r="DF265" s="361"/>
      <c r="DG265" s="362"/>
      <c r="DH265" s="364"/>
      <c r="DI265" s="335">
        <f t="shared" si="2727"/>
        <v>0</v>
      </c>
      <c r="DJ265" s="108">
        <f t="shared" si="2728"/>
        <v>0</v>
      </c>
      <c r="DK265" s="108">
        <f t="shared" si="2729"/>
        <v>0</v>
      </c>
      <c r="DL265" s="108">
        <f t="shared" si="2730"/>
        <v>0</v>
      </c>
      <c r="DM265" s="108">
        <f t="shared" si="2731"/>
        <v>0</v>
      </c>
      <c r="DN265" s="108">
        <f t="shared" si="2731"/>
        <v>0</v>
      </c>
      <c r="DO265" s="108">
        <f t="shared" si="2732"/>
        <v>0</v>
      </c>
      <c r="DP265" s="109">
        <f t="shared" si="2733"/>
        <v>0</v>
      </c>
      <c r="DQ265" s="110">
        <f t="shared" si="2734"/>
        <v>0</v>
      </c>
      <c r="DT265" s="358"/>
      <c r="DU265" s="358"/>
      <c r="DV265" s="359"/>
      <c r="DW265" s="339"/>
      <c r="DX265" s="360"/>
      <c r="DY265" s="361"/>
      <c r="DZ265" s="362"/>
      <c r="EA265" s="364"/>
      <c r="EB265" s="335">
        <f t="shared" si="2735"/>
        <v>0</v>
      </c>
      <c r="EC265" s="108">
        <f t="shared" si="2736"/>
        <v>0</v>
      </c>
      <c r="ED265" s="108">
        <f t="shared" si="2737"/>
        <v>0</v>
      </c>
      <c r="EE265" s="108">
        <f t="shared" si="2738"/>
        <v>0</v>
      </c>
      <c r="EF265" s="108">
        <f t="shared" si="2739"/>
        <v>0</v>
      </c>
      <c r="EG265" s="108">
        <f t="shared" si="2739"/>
        <v>0</v>
      </c>
      <c r="EH265" s="108">
        <f t="shared" si="2740"/>
        <v>0</v>
      </c>
      <c r="EI265" s="109">
        <f t="shared" si="2741"/>
        <v>0</v>
      </c>
      <c r="EJ265" s="110">
        <f t="shared" si="2742"/>
        <v>0</v>
      </c>
      <c r="EM265" s="358"/>
      <c r="EN265" s="358"/>
      <c r="EO265" s="359"/>
      <c r="EP265" s="339"/>
      <c r="EQ265" s="360"/>
      <c r="ER265" s="361"/>
      <c r="ES265" s="362"/>
      <c r="ET265" s="364"/>
      <c r="EU265" s="335">
        <f t="shared" si="2743"/>
        <v>0</v>
      </c>
      <c r="EV265" s="108">
        <f t="shared" si="2744"/>
        <v>0</v>
      </c>
      <c r="EW265" s="108">
        <f t="shared" si="2745"/>
        <v>0</v>
      </c>
      <c r="EX265" s="108">
        <f t="shared" si="2746"/>
        <v>0</v>
      </c>
      <c r="EY265" s="108">
        <f t="shared" si="2747"/>
        <v>0</v>
      </c>
      <c r="EZ265" s="108">
        <f t="shared" si="2747"/>
        <v>0</v>
      </c>
      <c r="FA265" s="108">
        <f t="shared" si="2748"/>
        <v>0</v>
      </c>
      <c r="FB265" s="109">
        <f t="shared" si="2749"/>
        <v>0</v>
      </c>
      <c r="FC265" s="110">
        <f t="shared" si="2750"/>
        <v>0</v>
      </c>
      <c r="FF265" s="358"/>
      <c r="FG265" s="358"/>
      <c r="FH265" s="359"/>
      <c r="FI265" s="339"/>
      <c r="FJ265" s="360"/>
      <c r="FK265" s="361"/>
      <c r="FL265" s="362"/>
      <c r="FM265" s="364"/>
      <c r="FN265" s="335">
        <f t="shared" si="2751"/>
        <v>0</v>
      </c>
      <c r="FO265" s="108">
        <f t="shared" si="2752"/>
        <v>0</v>
      </c>
      <c r="FP265" s="108">
        <f t="shared" si="2753"/>
        <v>0</v>
      </c>
      <c r="FQ265" s="108">
        <f t="shared" si="2754"/>
        <v>0</v>
      </c>
      <c r="FR265" s="108">
        <f t="shared" si="2755"/>
        <v>0</v>
      </c>
      <c r="FS265" s="108">
        <f t="shared" si="2755"/>
        <v>0</v>
      </c>
      <c r="FT265" s="108">
        <f t="shared" si="2756"/>
        <v>0</v>
      </c>
      <c r="FU265" s="109">
        <f t="shared" si="2757"/>
        <v>0</v>
      </c>
      <c r="FV265" s="110">
        <f t="shared" si="2758"/>
        <v>0</v>
      </c>
      <c r="FY265" s="358"/>
      <c r="FZ265" s="358"/>
      <c r="GA265" s="359"/>
      <c r="GB265" s="339"/>
      <c r="GC265" s="360"/>
      <c r="GD265" s="361"/>
      <c r="GE265" s="362"/>
      <c r="GF265" s="364"/>
      <c r="GG265" s="335">
        <f t="shared" si="2759"/>
        <v>0</v>
      </c>
      <c r="GH265" s="108">
        <f t="shared" si="2760"/>
        <v>0</v>
      </c>
      <c r="GI265" s="108">
        <f t="shared" si="2761"/>
        <v>0</v>
      </c>
      <c r="GJ265" s="108">
        <f t="shared" si="2762"/>
        <v>0</v>
      </c>
      <c r="GK265" s="108">
        <f t="shared" si="2763"/>
        <v>0</v>
      </c>
      <c r="GL265" s="108">
        <f t="shared" si="2763"/>
        <v>0</v>
      </c>
      <c r="GM265" s="108">
        <f t="shared" si="2764"/>
        <v>0</v>
      </c>
      <c r="GN265" s="109">
        <f t="shared" si="2765"/>
        <v>0</v>
      </c>
      <c r="GO265" s="110">
        <f t="shared" si="2766"/>
        <v>0</v>
      </c>
      <c r="GR265" s="358"/>
      <c r="GS265" s="358"/>
      <c r="GT265" s="359"/>
      <c r="GU265" s="339"/>
      <c r="GV265" s="360"/>
      <c r="GW265" s="361"/>
      <c r="GX265" s="362"/>
      <c r="GY265" s="364"/>
      <c r="GZ265" s="335">
        <f t="shared" si="2767"/>
        <v>0</v>
      </c>
      <c r="HA265" s="108">
        <f t="shared" si="2768"/>
        <v>0</v>
      </c>
      <c r="HB265" s="108">
        <f t="shared" si="2769"/>
        <v>0</v>
      </c>
      <c r="HC265" s="108">
        <f t="shared" si="2770"/>
        <v>0</v>
      </c>
      <c r="HD265" s="108">
        <f t="shared" si="2771"/>
        <v>0</v>
      </c>
      <c r="HE265" s="108">
        <f t="shared" si="2771"/>
        <v>0</v>
      </c>
      <c r="HF265" s="108">
        <f t="shared" si="2772"/>
        <v>0</v>
      </c>
      <c r="HG265" s="109">
        <f t="shared" si="2773"/>
        <v>0</v>
      </c>
      <c r="HH265" s="110">
        <f t="shared" si="2774"/>
        <v>0</v>
      </c>
      <c r="HK265" s="358"/>
      <c r="HL265" s="358"/>
      <c r="HM265" s="359"/>
      <c r="HN265" s="339"/>
      <c r="HO265" s="360"/>
      <c r="HP265" s="361"/>
      <c r="HQ265" s="362"/>
      <c r="HR265" s="364"/>
      <c r="HS265" s="335">
        <f t="shared" si="2775"/>
        <v>0</v>
      </c>
      <c r="HT265" s="108">
        <f t="shared" si="2776"/>
        <v>0</v>
      </c>
      <c r="HU265" s="108">
        <f t="shared" si="2777"/>
        <v>0</v>
      </c>
      <c r="HV265" s="108">
        <f t="shared" si="2778"/>
        <v>0</v>
      </c>
      <c r="HW265" s="108">
        <f t="shared" si="2779"/>
        <v>0</v>
      </c>
      <c r="HX265" s="108">
        <f t="shared" si="2779"/>
        <v>0</v>
      </c>
      <c r="HY265" s="108">
        <f t="shared" si="2780"/>
        <v>0</v>
      </c>
      <c r="HZ265" s="109">
        <f t="shared" si="2781"/>
        <v>0</v>
      </c>
      <c r="IA265" s="110">
        <f t="shared" si="2782"/>
        <v>0</v>
      </c>
      <c r="ID265" s="358"/>
      <c r="IE265" s="358"/>
      <c r="IF265" s="359"/>
      <c r="IG265" s="339"/>
      <c r="IH265" s="360"/>
      <c r="II265" s="361"/>
      <c r="IJ265" s="362"/>
      <c r="IK265" s="364"/>
      <c r="IL265" s="335">
        <f t="shared" si="2783"/>
        <v>0</v>
      </c>
      <c r="IM265" s="108">
        <f t="shared" si="2784"/>
        <v>0</v>
      </c>
      <c r="IN265" s="108">
        <f t="shared" si="2785"/>
        <v>0</v>
      </c>
      <c r="IO265" s="108">
        <f t="shared" si="2786"/>
        <v>0</v>
      </c>
      <c r="IP265" s="108">
        <f t="shared" si="2787"/>
        <v>0</v>
      </c>
      <c r="IQ265" s="108">
        <f t="shared" si="2787"/>
        <v>0</v>
      </c>
      <c r="IR265" s="108">
        <f t="shared" si="2788"/>
        <v>0</v>
      </c>
      <c r="IS265" s="109">
        <f t="shared" si="2789"/>
        <v>0</v>
      </c>
      <c r="IT265" s="110">
        <f t="shared" si="2790"/>
        <v>0</v>
      </c>
      <c r="IV265" s="358"/>
      <c r="IW265" s="358"/>
      <c r="IX265" s="359"/>
      <c r="IY265" s="339"/>
      <c r="IZ265" s="360"/>
      <c r="JA265" s="361"/>
      <c r="JB265" s="362"/>
      <c r="JC265" s="364"/>
      <c r="JD265" s="364"/>
      <c r="JE265" s="335">
        <f t="shared" si="2791"/>
        <v>0</v>
      </c>
      <c r="JF265" s="108">
        <f t="shared" si="2792"/>
        <v>0</v>
      </c>
      <c r="JG265" s="108">
        <f t="shared" si="2793"/>
        <v>0</v>
      </c>
      <c r="JH265" s="108">
        <f t="shared" si="2794"/>
        <v>0</v>
      </c>
      <c r="JI265" s="108">
        <f t="shared" si="2795"/>
        <v>0</v>
      </c>
      <c r="JJ265" s="108">
        <f t="shared" si="2795"/>
        <v>0</v>
      </c>
      <c r="JK265" s="108">
        <f t="shared" si="2796"/>
        <v>0</v>
      </c>
      <c r="JL265" s="109">
        <f t="shared" si="2797"/>
        <v>0</v>
      </c>
      <c r="JM265" s="110">
        <f t="shared" si="2798"/>
        <v>0</v>
      </c>
    </row>
    <row r="266" spans="2:273" hidden="1" x14ac:dyDescent="0.25">
      <c r="B266" s="358"/>
      <c r="C266" s="358"/>
      <c r="D266" s="359"/>
      <c r="E266" s="339"/>
      <c r="F266" s="439"/>
      <c r="G266" s="361"/>
      <c r="H266" s="361"/>
      <c r="I266" s="361"/>
      <c r="J266" s="362"/>
      <c r="K266" s="364"/>
      <c r="N266" s="358"/>
      <c r="O266" s="358"/>
      <c r="P266" s="359"/>
      <c r="Q266" s="339"/>
      <c r="R266" s="439"/>
      <c r="S266" s="361"/>
      <c r="T266" s="361"/>
      <c r="U266" s="361"/>
      <c r="V266" s="362"/>
      <c r="W266" s="364"/>
      <c r="X266" s="335">
        <f t="shared" si="2692"/>
        <v>0</v>
      </c>
      <c r="Y266" s="335"/>
      <c r="Z266" s="335"/>
      <c r="AA266" s="108">
        <f t="shared" si="2693"/>
        <v>0</v>
      </c>
      <c r="AB266" s="108"/>
      <c r="AC266" s="108">
        <f t="shared" si="2694"/>
        <v>0</v>
      </c>
      <c r="AD266" s="108">
        <f t="shared" si="2695"/>
        <v>0</v>
      </c>
      <c r="AE266" s="108">
        <f t="shared" si="2696"/>
        <v>0</v>
      </c>
      <c r="AF266" s="108">
        <f t="shared" si="2697"/>
        <v>0</v>
      </c>
      <c r="AG266" s="108">
        <f t="shared" si="2698"/>
        <v>0</v>
      </c>
      <c r="AH266" s="109">
        <f t="shared" si="2699"/>
        <v>0</v>
      </c>
      <c r="AI266" s="110">
        <f t="shared" si="2700"/>
        <v>0</v>
      </c>
      <c r="AL266" s="358"/>
      <c r="AM266" s="358"/>
      <c r="AN266" s="359"/>
      <c r="AO266" s="339"/>
      <c r="AP266" s="439"/>
      <c r="AQ266" s="361"/>
      <c r="AR266" s="361"/>
      <c r="AS266" s="361"/>
      <c r="AT266" s="362"/>
      <c r="AU266" s="364"/>
      <c r="AV266" s="335">
        <f t="shared" si="2701"/>
        <v>0</v>
      </c>
      <c r="AW266" s="335"/>
      <c r="AX266" s="335"/>
      <c r="AY266" s="335"/>
      <c r="AZ266" s="108">
        <f t="shared" si="2702"/>
        <v>0</v>
      </c>
      <c r="BA266" s="108">
        <f t="shared" si="2703"/>
        <v>0</v>
      </c>
      <c r="BB266" s="108">
        <f t="shared" si="2704"/>
        <v>0</v>
      </c>
      <c r="BC266" s="108">
        <f t="shared" si="2705"/>
        <v>0</v>
      </c>
      <c r="BD266" s="108">
        <f t="shared" si="2706"/>
        <v>0</v>
      </c>
      <c r="BE266" s="108">
        <f t="shared" si="2707"/>
        <v>0</v>
      </c>
      <c r="BF266" s="109">
        <f t="shared" si="2708"/>
        <v>0</v>
      </c>
      <c r="BG266" s="110">
        <f t="shared" si="2709"/>
        <v>0</v>
      </c>
      <c r="BJ266" s="358"/>
      <c r="BK266" s="358"/>
      <c r="BL266" s="359"/>
      <c r="BM266" s="339"/>
      <c r="BN266" s="439"/>
      <c r="BO266" s="368"/>
      <c r="BP266" s="368"/>
      <c r="BQ266" s="368"/>
      <c r="BR266" s="369"/>
      <c r="BS266" s="364"/>
      <c r="BT266" s="335">
        <f t="shared" si="2710"/>
        <v>0</v>
      </c>
      <c r="BU266" s="335"/>
      <c r="BV266" s="335"/>
      <c r="BW266" s="335"/>
      <c r="BX266" s="108">
        <f t="shared" si="2711"/>
        <v>0</v>
      </c>
      <c r="BY266" s="108">
        <f t="shared" si="2712"/>
        <v>0</v>
      </c>
      <c r="BZ266" s="108">
        <f t="shared" si="2713"/>
        <v>0</v>
      </c>
      <c r="CA266" s="108">
        <f t="shared" si="2714"/>
        <v>0</v>
      </c>
      <c r="CB266" s="108">
        <f t="shared" si="2715"/>
        <v>0</v>
      </c>
      <c r="CC266" s="108">
        <f t="shared" si="2716"/>
        <v>0</v>
      </c>
      <c r="CD266" s="109">
        <f t="shared" si="2717"/>
        <v>0</v>
      </c>
      <c r="CE266" s="110">
        <f t="shared" si="2718"/>
        <v>0</v>
      </c>
      <c r="CH266" s="358"/>
      <c r="CI266" s="358"/>
      <c r="CJ266" s="359"/>
      <c r="CK266" s="339"/>
      <c r="CL266" s="360"/>
      <c r="CM266" s="361"/>
      <c r="CN266" s="362"/>
      <c r="CO266" s="364"/>
      <c r="CP266" s="335">
        <f t="shared" si="2719"/>
        <v>0</v>
      </c>
      <c r="CQ266" s="108">
        <f t="shared" si="2720"/>
        <v>0</v>
      </c>
      <c r="CR266" s="108">
        <f t="shared" si="2721"/>
        <v>0</v>
      </c>
      <c r="CS266" s="108">
        <f t="shared" si="2722"/>
        <v>0</v>
      </c>
      <c r="CT266" s="108">
        <f t="shared" si="2723"/>
        <v>0</v>
      </c>
      <c r="CU266" s="108">
        <f t="shared" si="2723"/>
        <v>0</v>
      </c>
      <c r="CV266" s="108">
        <f t="shared" si="2724"/>
        <v>0</v>
      </c>
      <c r="CW266" s="109">
        <f t="shared" si="2725"/>
        <v>0</v>
      </c>
      <c r="CX266" s="110">
        <f t="shared" si="2726"/>
        <v>0</v>
      </c>
      <c r="DA266" s="358"/>
      <c r="DB266" s="358"/>
      <c r="DC266" s="359"/>
      <c r="DD266" s="339"/>
      <c r="DE266" s="360"/>
      <c r="DF266" s="361"/>
      <c r="DG266" s="362"/>
      <c r="DH266" s="364"/>
      <c r="DI266" s="335">
        <f t="shared" si="2727"/>
        <v>0</v>
      </c>
      <c r="DJ266" s="108">
        <f t="shared" si="2728"/>
        <v>0</v>
      </c>
      <c r="DK266" s="108">
        <f t="shared" si="2729"/>
        <v>0</v>
      </c>
      <c r="DL266" s="108">
        <f t="shared" si="2730"/>
        <v>0</v>
      </c>
      <c r="DM266" s="108">
        <f t="shared" si="2731"/>
        <v>0</v>
      </c>
      <c r="DN266" s="108">
        <f t="shared" si="2731"/>
        <v>0</v>
      </c>
      <c r="DO266" s="108">
        <f t="shared" si="2732"/>
        <v>0</v>
      </c>
      <c r="DP266" s="109">
        <f t="shared" si="2733"/>
        <v>0</v>
      </c>
      <c r="DQ266" s="110">
        <f t="shared" si="2734"/>
        <v>0</v>
      </c>
      <c r="DT266" s="358"/>
      <c r="DU266" s="358"/>
      <c r="DV266" s="359"/>
      <c r="DW266" s="339"/>
      <c r="DX266" s="360"/>
      <c r="DY266" s="361"/>
      <c r="DZ266" s="362"/>
      <c r="EA266" s="364"/>
      <c r="EB266" s="335">
        <f t="shared" si="2735"/>
        <v>0</v>
      </c>
      <c r="EC266" s="108">
        <f t="shared" si="2736"/>
        <v>0</v>
      </c>
      <c r="ED266" s="108">
        <f t="shared" si="2737"/>
        <v>0</v>
      </c>
      <c r="EE266" s="108">
        <f t="shared" si="2738"/>
        <v>0</v>
      </c>
      <c r="EF266" s="108">
        <f t="shared" si="2739"/>
        <v>0</v>
      </c>
      <c r="EG266" s="108">
        <f t="shared" si="2739"/>
        <v>0</v>
      </c>
      <c r="EH266" s="108">
        <f t="shared" si="2740"/>
        <v>0</v>
      </c>
      <c r="EI266" s="109">
        <f t="shared" si="2741"/>
        <v>0</v>
      </c>
      <c r="EJ266" s="110">
        <f t="shared" si="2742"/>
        <v>0</v>
      </c>
      <c r="EM266" s="358"/>
      <c r="EN266" s="358"/>
      <c r="EO266" s="359"/>
      <c r="EP266" s="339"/>
      <c r="EQ266" s="360"/>
      <c r="ER266" s="361"/>
      <c r="ES266" s="362"/>
      <c r="ET266" s="364"/>
      <c r="EU266" s="335">
        <f t="shared" si="2743"/>
        <v>0</v>
      </c>
      <c r="EV266" s="108">
        <f t="shared" si="2744"/>
        <v>0</v>
      </c>
      <c r="EW266" s="108">
        <f t="shared" si="2745"/>
        <v>0</v>
      </c>
      <c r="EX266" s="108">
        <f t="shared" si="2746"/>
        <v>0</v>
      </c>
      <c r="EY266" s="108">
        <f t="shared" si="2747"/>
        <v>0</v>
      </c>
      <c r="EZ266" s="108">
        <f t="shared" si="2747"/>
        <v>0</v>
      </c>
      <c r="FA266" s="108">
        <f t="shared" si="2748"/>
        <v>0</v>
      </c>
      <c r="FB266" s="109">
        <f t="shared" si="2749"/>
        <v>0</v>
      </c>
      <c r="FC266" s="110">
        <f t="shared" si="2750"/>
        <v>0</v>
      </c>
      <c r="FF266" s="358"/>
      <c r="FG266" s="358"/>
      <c r="FH266" s="359"/>
      <c r="FI266" s="339"/>
      <c r="FJ266" s="360"/>
      <c r="FK266" s="361"/>
      <c r="FL266" s="362"/>
      <c r="FM266" s="364"/>
      <c r="FN266" s="335">
        <f t="shared" si="2751"/>
        <v>0</v>
      </c>
      <c r="FO266" s="108">
        <f t="shared" si="2752"/>
        <v>0</v>
      </c>
      <c r="FP266" s="108">
        <f t="shared" si="2753"/>
        <v>0</v>
      </c>
      <c r="FQ266" s="108">
        <f t="shared" si="2754"/>
        <v>0</v>
      </c>
      <c r="FR266" s="108">
        <f t="shared" si="2755"/>
        <v>0</v>
      </c>
      <c r="FS266" s="108">
        <f t="shared" si="2755"/>
        <v>0</v>
      </c>
      <c r="FT266" s="108">
        <f t="shared" si="2756"/>
        <v>0</v>
      </c>
      <c r="FU266" s="109">
        <f t="shared" si="2757"/>
        <v>0</v>
      </c>
      <c r="FV266" s="110">
        <f t="shared" si="2758"/>
        <v>0</v>
      </c>
      <c r="FY266" s="358"/>
      <c r="FZ266" s="358"/>
      <c r="GA266" s="359"/>
      <c r="GB266" s="339"/>
      <c r="GC266" s="360"/>
      <c r="GD266" s="361"/>
      <c r="GE266" s="362"/>
      <c r="GF266" s="364"/>
      <c r="GG266" s="335">
        <f t="shared" si="2759"/>
        <v>0</v>
      </c>
      <c r="GH266" s="108">
        <f t="shared" si="2760"/>
        <v>0</v>
      </c>
      <c r="GI266" s="108">
        <f t="shared" si="2761"/>
        <v>0</v>
      </c>
      <c r="GJ266" s="108">
        <f t="shared" si="2762"/>
        <v>0</v>
      </c>
      <c r="GK266" s="108">
        <f t="shared" si="2763"/>
        <v>0</v>
      </c>
      <c r="GL266" s="108">
        <f t="shared" si="2763"/>
        <v>0</v>
      </c>
      <c r="GM266" s="108">
        <f t="shared" si="2764"/>
        <v>0</v>
      </c>
      <c r="GN266" s="109">
        <f t="shared" si="2765"/>
        <v>0</v>
      </c>
      <c r="GO266" s="110">
        <f t="shared" si="2766"/>
        <v>0</v>
      </c>
      <c r="GR266" s="358"/>
      <c r="GS266" s="358"/>
      <c r="GT266" s="359"/>
      <c r="GU266" s="339"/>
      <c r="GV266" s="360"/>
      <c r="GW266" s="361"/>
      <c r="GX266" s="362"/>
      <c r="GY266" s="364"/>
      <c r="GZ266" s="335">
        <f t="shared" si="2767"/>
        <v>0</v>
      </c>
      <c r="HA266" s="108">
        <f t="shared" si="2768"/>
        <v>0</v>
      </c>
      <c r="HB266" s="108">
        <f t="shared" si="2769"/>
        <v>0</v>
      </c>
      <c r="HC266" s="108">
        <f t="shared" si="2770"/>
        <v>0</v>
      </c>
      <c r="HD266" s="108">
        <f t="shared" si="2771"/>
        <v>0</v>
      </c>
      <c r="HE266" s="108">
        <f t="shared" si="2771"/>
        <v>0</v>
      </c>
      <c r="HF266" s="108">
        <f t="shared" si="2772"/>
        <v>0</v>
      </c>
      <c r="HG266" s="109">
        <f t="shared" si="2773"/>
        <v>0</v>
      </c>
      <c r="HH266" s="110">
        <f t="shared" si="2774"/>
        <v>0</v>
      </c>
      <c r="HK266" s="358"/>
      <c r="HL266" s="358"/>
      <c r="HM266" s="359"/>
      <c r="HN266" s="339"/>
      <c r="HO266" s="360"/>
      <c r="HP266" s="361"/>
      <c r="HQ266" s="362"/>
      <c r="HR266" s="364"/>
      <c r="HS266" s="335">
        <f t="shared" si="2775"/>
        <v>0</v>
      </c>
      <c r="HT266" s="108">
        <f t="shared" si="2776"/>
        <v>0</v>
      </c>
      <c r="HU266" s="108">
        <f t="shared" si="2777"/>
        <v>0</v>
      </c>
      <c r="HV266" s="108">
        <f t="shared" si="2778"/>
        <v>0</v>
      </c>
      <c r="HW266" s="108">
        <f t="shared" si="2779"/>
        <v>0</v>
      </c>
      <c r="HX266" s="108">
        <f t="shared" si="2779"/>
        <v>0</v>
      </c>
      <c r="HY266" s="108">
        <f t="shared" si="2780"/>
        <v>0</v>
      </c>
      <c r="HZ266" s="109">
        <f t="shared" si="2781"/>
        <v>0</v>
      </c>
      <c r="IA266" s="110">
        <f t="shared" si="2782"/>
        <v>0</v>
      </c>
      <c r="ID266" s="358"/>
      <c r="IE266" s="358"/>
      <c r="IF266" s="359"/>
      <c r="IG266" s="339"/>
      <c r="IH266" s="360"/>
      <c r="II266" s="361"/>
      <c r="IJ266" s="362"/>
      <c r="IK266" s="364"/>
      <c r="IL266" s="335">
        <f t="shared" si="2783"/>
        <v>0</v>
      </c>
      <c r="IM266" s="108">
        <f t="shared" si="2784"/>
        <v>0</v>
      </c>
      <c r="IN266" s="108">
        <f t="shared" si="2785"/>
        <v>0</v>
      </c>
      <c r="IO266" s="108">
        <f t="shared" si="2786"/>
        <v>0</v>
      </c>
      <c r="IP266" s="108">
        <f t="shared" si="2787"/>
        <v>0</v>
      </c>
      <c r="IQ266" s="108">
        <f t="shared" si="2787"/>
        <v>0</v>
      </c>
      <c r="IR266" s="108">
        <f t="shared" si="2788"/>
        <v>0</v>
      </c>
      <c r="IS266" s="109">
        <f t="shared" si="2789"/>
        <v>0</v>
      </c>
      <c r="IT266" s="110">
        <f t="shared" si="2790"/>
        <v>0</v>
      </c>
      <c r="IV266" s="358"/>
      <c r="IW266" s="358"/>
      <c r="IX266" s="359"/>
      <c r="IY266" s="339"/>
      <c r="IZ266" s="360"/>
      <c r="JA266" s="361"/>
      <c r="JB266" s="362"/>
      <c r="JC266" s="364"/>
      <c r="JD266" s="364"/>
      <c r="JE266" s="335">
        <f t="shared" si="2791"/>
        <v>0</v>
      </c>
      <c r="JF266" s="108">
        <f t="shared" si="2792"/>
        <v>0</v>
      </c>
      <c r="JG266" s="108">
        <f t="shared" si="2793"/>
        <v>0</v>
      </c>
      <c r="JH266" s="108">
        <f t="shared" si="2794"/>
        <v>0</v>
      </c>
      <c r="JI266" s="108">
        <f t="shared" si="2795"/>
        <v>0</v>
      </c>
      <c r="JJ266" s="108">
        <f t="shared" si="2795"/>
        <v>0</v>
      </c>
      <c r="JK266" s="108">
        <f t="shared" si="2796"/>
        <v>0</v>
      </c>
      <c r="JL266" s="109">
        <f t="shared" si="2797"/>
        <v>0</v>
      </c>
      <c r="JM266" s="110">
        <f t="shared" si="2798"/>
        <v>0</v>
      </c>
    </row>
    <row r="267" spans="2:273" ht="59.25" customHeight="1" x14ac:dyDescent="0.4">
      <c r="C267" s="738" t="s">
        <v>169</v>
      </c>
      <c r="D267" s="739"/>
      <c r="E267" s="739"/>
      <c r="F267" s="739"/>
      <c r="G267" s="740"/>
      <c r="H267" s="336"/>
      <c r="I267" s="336"/>
      <c r="J267" s="336"/>
      <c r="K267" s="378">
        <f>ROUND(SUM(K41,K59,K67,K73),0)</f>
        <v>0</v>
      </c>
      <c r="L267" s="203"/>
      <c r="M267" s="203"/>
      <c r="N267" s="457"/>
      <c r="O267" s="738" t="s">
        <v>169</v>
      </c>
      <c r="P267" s="739"/>
      <c r="Q267" s="739"/>
      <c r="R267" s="739"/>
      <c r="S267" s="740"/>
      <c r="T267" s="336"/>
      <c r="U267" s="336"/>
      <c r="V267" s="336"/>
      <c r="W267" s="459">
        <f>ROUND(SUM(W41,W59,W67,W73),0)</f>
        <v>180605000</v>
      </c>
      <c r="X267" s="78"/>
      <c r="Y267" s="78"/>
      <c r="Z267" s="78"/>
      <c r="AA267" s="78"/>
      <c r="AB267" s="78"/>
      <c r="AC267" s="78"/>
      <c r="AD267" s="78"/>
      <c r="AE267" s="78"/>
      <c r="AF267" s="78"/>
      <c r="AG267" s="78"/>
      <c r="AH267" s="111" t="s">
        <v>104</v>
      </c>
      <c r="AI267" s="112">
        <f>SUM(AI11:AI72)</f>
        <v>0</v>
      </c>
      <c r="AL267" s="457"/>
      <c r="AM267" s="738" t="s">
        <v>169</v>
      </c>
      <c r="AN267" s="739"/>
      <c r="AO267" s="739"/>
      <c r="AP267" s="739"/>
      <c r="AQ267" s="740"/>
      <c r="AR267" s="336"/>
      <c r="AS267" s="336"/>
      <c r="AT267" s="336"/>
      <c r="AU267" s="459">
        <f>ROUND(SUM(AU41,AU59,AU67,AU73),0)</f>
        <v>167304561</v>
      </c>
      <c r="AV267" s="78"/>
      <c r="AW267" s="78"/>
      <c r="AX267" s="78"/>
      <c r="AY267" s="78"/>
      <c r="AZ267" s="78"/>
      <c r="BA267" s="78"/>
      <c r="BB267" s="78"/>
      <c r="BC267" s="78"/>
      <c r="BD267" s="78"/>
      <c r="BE267" s="78"/>
      <c r="BF267" s="111" t="s">
        <v>104</v>
      </c>
      <c r="BG267" s="112">
        <f>SUM(BG11:BG72)</f>
        <v>-5.2000000041443855</v>
      </c>
      <c r="BJ267" s="457"/>
      <c r="BK267" s="738" t="s">
        <v>169</v>
      </c>
      <c r="BL267" s="739"/>
      <c r="BM267" s="739"/>
      <c r="BN267" s="739"/>
      <c r="BO267" s="740"/>
      <c r="BP267" s="336"/>
      <c r="BQ267" s="336"/>
      <c r="BR267" s="336"/>
      <c r="BS267" s="459">
        <f>ROUND(SUM(BS41,BS59,BS67,BS73),0)</f>
        <v>177050000</v>
      </c>
      <c r="BT267" s="78"/>
      <c r="BU267" s="78"/>
      <c r="BV267" s="78"/>
      <c r="BW267" s="78"/>
      <c r="BX267" s="78"/>
      <c r="BY267" s="78"/>
      <c r="BZ267" s="78"/>
      <c r="CA267" s="78"/>
      <c r="CB267" s="78"/>
      <c r="CC267" s="78"/>
      <c r="CD267" s="111" t="s">
        <v>104</v>
      </c>
      <c r="CE267" s="112">
        <f>SUM(CE11:CE72)</f>
        <v>0</v>
      </c>
      <c r="CH267" s="773" t="s">
        <v>169</v>
      </c>
      <c r="CI267" s="773"/>
      <c r="CJ267" s="773"/>
      <c r="CK267" s="773"/>
      <c r="CL267" s="773"/>
      <c r="CM267" s="336"/>
      <c r="CN267" s="365">
        <f>ROUND(SUM(CN11:CN266),0)</f>
        <v>0</v>
      </c>
      <c r="CO267" s="303"/>
      <c r="CP267" s="78"/>
      <c r="CQ267" s="78"/>
      <c r="CR267" s="78"/>
      <c r="CS267" s="78"/>
      <c r="CT267" s="78"/>
      <c r="CU267" s="78"/>
      <c r="CV267" s="78"/>
      <c r="CW267" s="111" t="s">
        <v>104</v>
      </c>
      <c r="CX267" s="112">
        <f>SUM(CX12:CX266)</f>
        <v>0</v>
      </c>
      <c r="DA267" s="773" t="s">
        <v>169</v>
      </c>
      <c r="DB267" s="773"/>
      <c r="DC267" s="773"/>
      <c r="DD267" s="773"/>
      <c r="DE267" s="773"/>
      <c r="DF267" s="336"/>
      <c r="DG267" s="365">
        <f>ROUND(SUM(DG11:DG266),0)</f>
        <v>0</v>
      </c>
      <c r="DH267" s="303"/>
      <c r="DI267" s="78"/>
      <c r="DJ267" s="78"/>
      <c r="DK267" s="78"/>
      <c r="DL267" s="78"/>
      <c r="DM267" s="78"/>
      <c r="DN267" s="78"/>
      <c r="DO267" s="78"/>
      <c r="DP267" s="111" t="s">
        <v>104</v>
      </c>
      <c r="DQ267" s="112">
        <f>SUM(DQ12:DQ266)</f>
        <v>0</v>
      </c>
      <c r="DT267" s="773" t="s">
        <v>169</v>
      </c>
      <c r="DU267" s="773"/>
      <c r="DV267" s="773"/>
      <c r="DW267" s="773"/>
      <c r="DX267" s="773"/>
      <c r="DY267" s="336"/>
      <c r="DZ267" s="365">
        <f>ROUND(SUM(DZ11:DZ266),0)</f>
        <v>0</v>
      </c>
      <c r="EA267" s="303"/>
      <c r="EB267" s="78"/>
      <c r="EC267" s="78"/>
      <c r="ED267" s="78"/>
      <c r="EE267" s="78"/>
      <c r="EF267" s="78"/>
      <c r="EG267" s="78"/>
      <c r="EH267" s="78"/>
      <c r="EI267" s="111" t="s">
        <v>104</v>
      </c>
      <c r="EJ267" s="112">
        <f>SUM(EJ12:EJ266)</f>
        <v>0</v>
      </c>
      <c r="EM267" s="773" t="s">
        <v>169</v>
      </c>
      <c r="EN267" s="773"/>
      <c r="EO267" s="773"/>
      <c r="EP267" s="773"/>
      <c r="EQ267" s="773"/>
      <c r="ER267" s="336"/>
      <c r="ES267" s="337">
        <f>ROUND(SUM(ES11:ES266),0)</f>
        <v>0</v>
      </c>
      <c r="ET267" s="303"/>
      <c r="EU267" s="78"/>
      <c r="EV267" s="78"/>
      <c r="EW267" s="78"/>
      <c r="EX267" s="78"/>
      <c r="EY267" s="78"/>
      <c r="EZ267" s="78"/>
      <c r="FA267" s="78"/>
      <c r="FB267" s="111" t="s">
        <v>104</v>
      </c>
      <c r="FC267" s="112">
        <f>SUM(FC12:FC266)</f>
        <v>0</v>
      </c>
      <c r="FF267" s="773" t="s">
        <v>169</v>
      </c>
      <c r="FG267" s="773"/>
      <c r="FH267" s="773"/>
      <c r="FI267" s="773"/>
      <c r="FJ267" s="773"/>
      <c r="FK267" s="336"/>
      <c r="FL267" s="337">
        <f>ROUND(SUM(FL11:FL266),0)</f>
        <v>0</v>
      </c>
      <c r="FM267" s="303"/>
      <c r="FN267" s="78"/>
      <c r="FO267" s="78"/>
      <c r="FP267" s="78"/>
      <c r="FQ267" s="78"/>
      <c r="FR267" s="78"/>
      <c r="FS267" s="78"/>
      <c r="FT267" s="78"/>
      <c r="FU267" s="111" t="s">
        <v>104</v>
      </c>
      <c r="FV267" s="112">
        <f>SUM(FV12:FV266)</f>
        <v>0</v>
      </c>
      <c r="FY267" s="773" t="s">
        <v>169</v>
      </c>
      <c r="FZ267" s="773"/>
      <c r="GA267" s="773"/>
      <c r="GB267" s="773"/>
      <c r="GC267" s="773"/>
      <c r="GD267" s="336"/>
      <c r="GE267" s="337">
        <f>ROUND(SUM(GE11:GE266),0)</f>
        <v>0</v>
      </c>
      <c r="GF267" s="303"/>
      <c r="GG267" s="78"/>
      <c r="GH267" s="78"/>
      <c r="GI267" s="78"/>
      <c r="GJ267" s="78"/>
      <c r="GK267" s="78"/>
      <c r="GL267" s="78"/>
      <c r="GM267" s="78"/>
      <c r="GN267" s="111" t="s">
        <v>104</v>
      </c>
      <c r="GO267" s="112">
        <f>SUM(GO12:GO266)</f>
        <v>0</v>
      </c>
      <c r="GR267" s="773" t="s">
        <v>169</v>
      </c>
      <c r="GS267" s="773"/>
      <c r="GT267" s="773"/>
      <c r="GU267" s="773"/>
      <c r="GV267" s="773"/>
      <c r="GW267" s="336"/>
      <c r="GX267" s="337">
        <f>ROUND(SUM(GX11:GX266),0)</f>
        <v>0</v>
      </c>
      <c r="GY267" s="303"/>
      <c r="GZ267" s="78"/>
      <c r="HA267" s="78"/>
      <c r="HB267" s="78"/>
      <c r="HC267" s="78"/>
      <c r="HD267" s="78"/>
      <c r="HE267" s="78"/>
      <c r="HF267" s="78"/>
      <c r="HG267" s="111" t="s">
        <v>104</v>
      </c>
      <c r="HH267" s="112">
        <f>SUM(HH12:HH266)</f>
        <v>0</v>
      </c>
      <c r="HK267" s="773" t="s">
        <v>169</v>
      </c>
      <c r="HL267" s="773"/>
      <c r="HM267" s="773"/>
      <c r="HN267" s="773"/>
      <c r="HO267" s="773"/>
      <c r="HP267" s="336"/>
      <c r="HQ267" s="337">
        <f>ROUND(SUM(HQ11:HQ266),0)</f>
        <v>0</v>
      </c>
      <c r="HR267" s="303"/>
      <c r="HS267" s="78"/>
      <c r="HT267" s="78"/>
      <c r="HU267" s="78"/>
      <c r="HV267" s="78"/>
      <c r="HW267" s="78"/>
      <c r="HX267" s="78"/>
      <c r="HY267" s="78"/>
      <c r="HZ267" s="111" t="s">
        <v>104</v>
      </c>
      <c r="IA267" s="112">
        <f>SUM(IA12:IA266)</f>
        <v>0</v>
      </c>
      <c r="ID267" s="773" t="s">
        <v>169</v>
      </c>
      <c r="IE267" s="773"/>
      <c r="IF267" s="773"/>
      <c r="IG267" s="773"/>
      <c r="IH267" s="773"/>
      <c r="II267" s="336"/>
      <c r="IJ267" s="337">
        <f>ROUND(SUM(IJ11:IJ266),0)</f>
        <v>0</v>
      </c>
      <c r="IK267" s="303"/>
      <c r="IL267" s="78"/>
      <c r="IM267" s="78"/>
      <c r="IN267" s="78"/>
      <c r="IO267" s="78"/>
      <c r="IP267" s="78"/>
      <c r="IQ267" s="78"/>
      <c r="IR267" s="78"/>
      <c r="IS267" s="111" t="s">
        <v>104</v>
      </c>
      <c r="IT267" s="112">
        <f>SUM(IT12:IT266)</f>
        <v>0</v>
      </c>
      <c r="IW267" s="773" t="s">
        <v>169</v>
      </c>
      <c r="IX267" s="773"/>
      <c r="IY267" s="773"/>
      <c r="IZ267" s="773"/>
      <c r="JA267" s="773"/>
      <c r="JB267" s="336"/>
      <c r="JC267" s="337">
        <f>ROUND(SUM(JC11:JC266),0)</f>
        <v>0</v>
      </c>
      <c r="JD267" s="303"/>
      <c r="JE267" s="78"/>
      <c r="JF267" s="78"/>
      <c r="JG267" s="78"/>
      <c r="JH267" s="78"/>
      <c r="JI267" s="78"/>
      <c r="JJ267" s="78"/>
      <c r="JK267" s="78"/>
      <c r="JL267" s="111" t="s">
        <v>104</v>
      </c>
      <c r="JM267" s="112">
        <f>SUM(JM12:JM266)</f>
        <v>0</v>
      </c>
    </row>
    <row r="268" spans="2:273" ht="27.75" hidden="1" customHeight="1" thickBot="1" x14ac:dyDescent="0.25">
      <c r="C268" s="453" t="s">
        <v>170</v>
      </c>
      <c r="D268" s="453"/>
      <c r="E268" s="453"/>
      <c r="F268" s="453"/>
      <c r="G268" s="453"/>
      <c r="H268" s="304">
        <v>0</v>
      </c>
      <c r="I268" s="304"/>
      <c r="J268" s="304"/>
      <c r="K268" s="305">
        <f>ROUND(H268*K267,0)</f>
        <v>0</v>
      </c>
      <c r="N268" s="457"/>
      <c r="O268" s="453" t="s">
        <v>170</v>
      </c>
      <c r="P268" s="453"/>
      <c r="Q268" s="453"/>
      <c r="R268" s="453"/>
      <c r="S268" s="453"/>
      <c r="T268" s="304">
        <v>0</v>
      </c>
      <c r="U268" s="304"/>
      <c r="V268" s="304"/>
      <c r="W268" s="460">
        <f>ROUND(T268*W267,0)</f>
        <v>0</v>
      </c>
      <c r="X268" s="78"/>
      <c r="Y268" s="78"/>
      <c r="Z268" s="78"/>
      <c r="AA268" s="78"/>
      <c r="AB268" s="78"/>
      <c r="AC268" s="770">
        <f>SUM(AH11:AH72)</f>
        <v>180605000</v>
      </c>
      <c r="AD268" s="771"/>
      <c r="AE268" s="771"/>
      <c r="AF268" s="772"/>
      <c r="AG268" s="78"/>
      <c r="AH268" s="113" t="s">
        <v>72</v>
      </c>
      <c r="AI268" s="114">
        <f>AI267/W267</f>
        <v>0</v>
      </c>
      <c r="AL268" s="457"/>
      <c r="AM268" s="453" t="s">
        <v>170</v>
      </c>
      <c r="AN268" s="453"/>
      <c r="AO268" s="453"/>
      <c r="AP268" s="453"/>
      <c r="AQ268" s="453"/>
      <c r="AR268" s="304">
        <v>0</v>
      </c>
      <c r="AS268" s="304"/>
      <c r="AT268" s="304"/>
      <c r="AU268" s="460">
        <f>ROUND(AR268*AU267,0)</f>
        <v>0</v>
      </c>
      <c r="AV268" s="78"/>
      <c r="AW268" s="78"/>
      <c r="AX268" s="78"/>
      <c r="AY268" s="78"/>
      <c r="AZ268" s="78"/>
      <c r="BA268" s="770">
        <f>SUM(BF11:BF72)</f>
        <v>167304566</v>
      </c>
      <c r="BB268" s="771"/>
      <c r="BC268" s="771"/>
      <c r="BD268" s="772"/>
      <c r="BE268" s="78"/>
      <c r="BF268" s="113" t="s">
        <v>72</v>
      </c>
      <c r="BG268" s="114">
        <f>BG267/AU267</f>
        <v>-3.1081041503371718E-8</v>
      </c>
      <c r="BJ268" s="457"/>
      <c r="BK268" s="453" t="s">
        <v>170</v>
      </c>
      <c r="BL268" s="453"/>
      <c r="BM268" s="453"/>
      <c r="BN268" s="453"/>
      <c r="BO268" s="453"/>
      <c r="BP268" s="304">
        <v>0</v>
      </c>
      <c r="BQ268" s="304"/>
      <c r="BR268" s="304"/>
      <c r="BS268" s="460">
        <f>ROUND(BP268*BS267,0)</f>
        <v>0</v>
      </c>
      <c r="BT268" s="78"/>
      <c r="BU268" s="78"/>
      <c r="BV268" s="78"/>
      <c r="BW268" s="78"/>
      <c r="BX268" s="78"/>
      <c r="BY268" s="770">
        <f>SUM(CD11:CD72)</f>
        <v>177050000</v>
      </c>
      <c r="BZ268" s="771"/>
      <c r="CA268" s="771"/>
      <c r="CB268" s="772"/>
      <c r="CC268" s="78"/>
      <c r="CD268" s="113" t="s">
        <v>72</v>
      </c>
      <c r="CE268" s="114">
        <f>CE267/BS267</f>
        <v>0</v>
      </c>
      <c r="CH268" s="765" t="s">
        <v>170</v>
      </c>
      <c r="CI268" s="765"/>
      <c r="CJ268" s="765"/>
      <c r="CK268" s="765"/>
      <c r="CL268" s="765"/>
      <c r="CM268" s="304">
        <v>0.12</v>
      </c>
      <c r="CN268" s="306">
        <f>ROUND(CM268*CN267,0)</f>
        <v>0</v>
      </c>
      <c r="CO268" s="307"/>
      <c r="CP268" s="78"/>
      <c r="CQ268" s="78"/>
      <c r="CR268" s="770">
        <f>SUM(CW12:CW266)</f>
        <v>0</v>
      </c>
      <c r="CS268" s="771"/>
      <c r="CT268" s="771"/>
      <c r="CU268" s="772"/>
      <c r="CV268" s="78"/>
      <c r="CW268" s="113" t="s">
        <v>72</v>
      </c>
      <c r="CX268" s="114" t="e">
        <f>CX267/CN267</f>
        <v>#DIV/0!</v>
      </c>
      <c r="DA268" s="765" t="s">
        <v>170</v>
      </c>
      <c r="DB268" s="765"/>
      <c r="DC268" s="765"/>
      <c r="DD268" s="765"/>
      <c r="DE268" s="765"/>
      <c r="DF268" s="308">
        <v>0.13</v>
      </c>
      <c r="DG268" s="306">
        <f>ROUND(DF268*DG267,0)</f>
        <v>0</v>
      </c>
      <c r="DH268" s="307"/>
      <c r="DI268" s="78"/>
      <c r="DJ268" s="78"/>
      <c r="DK268" s="770">
        <f>SUM(DP12:DP266)</f>
        <v>0</v>
      </c>
      <c r="DL268" s="771"/>
      <c r="DM268" s="771"/>
      <c r="DN268" s="772"/>
      <c r="DO268" s="78"/>
      <c r="DP268" s="113" t="s">
        <v>72</v>
      </c>
      <c r="DQ268" s="114" t="e">
        <f>DQ267/DG267</f>
        <v>#DIV/0!</v>
      </c>
      <c r="DT268" s="765" t="s">
        <v>170</v>
      </c>
      <c r="DU268" s="765"/>
      <c r="DV268" s="765"/>
      <c r="DW268" s="765"/>
      <c r="DX268" s="765"/>
      <c r="DY268" s="308">
        <v>0.1</v>
      </c>
      <c r="DZ268" s="306">
        <f>ROUND(DY268*DZ267,0)</f>
        <v>0</v>
      </c>
      <c r="EA268" s="307"/>
      <c r="EB268" s="78"/>
      <c r="EC268" s="78"/>
      <c r="ED268" s="770">
        <f>SUM(EI12:EI266)</f>
        <v>0</v>
      </c>
      <c r="EE268" s="771"/>
      <c r="EF268" s="771"/>
      <c r="EG268" s="772"/>
      <c r="EH268" s="78"/>
      <c r="EI268" s="113" t="s">
        <v>72</v>
      </c>
      <c r="EJ268" s="114" t="e">
        <f>EJ267/DZ267</f>
        <v>#DIV/0!</v>
      </c>
      <c r="EM268" s="765" t="s">
        <v>170</v>
      </c>
      <c r="EN268" s="765"/>
      <c r="EO268" s="765"/>
      <c r="EP268" s="765"/>
      <c r="EQ268" s="765"/>
      <c r="ER268" s="304">
        <v>0.14000000000000001</v>
      </c>
      <c r="ES268" s="306">
        <f>ROUND(ER268*ES267,0)</f>
        <v>0</v>
      </c>
      <c r="ET268" s="307"/>
      <c r="EU268" s="78"/>
      <c r="EV268" s="78"/>
      <c r="EW268" s="770">
        <f>SUM(FB12:FB266)</f>
        <v>0</v>
      </c>
      <c r="EX268" s="771"/>
      <c r="EY268" s="771"/>
      <c r="EZ268" s="772"/>
      <c r="FA268" s="78"/>
      <c r="FB268" s="113" t="s">
        <v>72</v>
      </c>
      <c r="FC268" s="114" t="e">
        <f>FC267/ES267</f>
        <v>#DIV/0!</v>
      </c>
      <c r="FF268" s="765" t="s">
        <v>170</v>
      </c>
      <c r="FG268" s="765"/>
      <c r="FH268" s="765"/>
      <c r="FI268" s="765"/>
      <c r="FJ268" s="765"/>
      <c r="FK268" s="308">
        <v>0.05</v>
      </c>
      <c r="FL268" s="306">
        <f>ROUND(FK268*FL267,0)</f>
        <v>0</v>
      </c>
      <c r="FM268" s="307"/>
      <c r="FN268" s="78"/>
      <c r="FO268" s="78"/>
      <c r="FP268" s="770">
        <f>SUM(FU12:FU266)</f>
        <v>0</v>
      </c>
      <c r="FQ268" s="771"/>
      <c r="FR268" s="771"/>
      <c r="FS268" s="772"/>
      <c r="FT268" s="78"/>
      <c r="FU268" s="113" t="s">
        <v>72</v>
      </c>
      <c r="FV268" s="114" t="e">
        <f>FV267/FL267</f>
        <v>#DIV/0!</v>
      </c>
      <c r="FY268" s="765" t="s">
        <v>170</v>
      </c>
      <c r="FZ268" s="765"/>
      <c r="GA268" s="765"/>
      <c r="GB268" s="765"/>
      <c r="GC268" s="765"/>
      <c r="GD268" s="308">
        <v>0.14000000000000001</v>
      </c>
      <c r="GE268" s="306">
        <f>ROUND(GD268*GE267,0)</f>
        <v>0</v>
      </c>
      <c r="GF268" s="307"/>
      <c r="GG268" s="78"/>
      <c r="GH268" s="78"/>
      <c r="GI268" s="770">
        <f>SUM(GN12:GN266)</f>
        <v>0</v>
      </c>
      <c r="GJ268" s="771"/>
      <c r="GK268" s="771"/>
      <c r="GL268" s="772"/>
      <c r="GM268" s="78"/>
      <c r="GN268" s="113" t="s">
        <v>72</v>
      </c>
      <c r="GO268" s="114" t="e">
        <f>GO267/GE267</f>
        <v>#DIV/0!</v>
      </c>
      <c r="GR268" s="765" t="s">
        <v>170</v>
      </c>
      <c r="GS268" s="765"/>
      <c r="GT268" s="765"/>
      <c r="GU268" s="765"/>
      <c r="GV268" s="765"/>
      <c r="GW268" s="308">
        <v>0.14000000000000001</v>
      </c>
      <c r="GX268" s="306">
        <f>ROUND(GW268*GX267,0)</f>
        <v>0</v>
      </c>
      <c r="GY268" s="307"/>
      <c r="GZ268" s="78"/>
      <c r="HA268" s="78"/>
      <c r="HB268" s="770">
        <f>SUM(HG12:HG266)</f>
        <v>0</v>
      </c>
      <c r="HC268" s="771"/>
      <c r="HD268" s="771"/>
      <c r="HE268" s="772"/>
      <c r="HF268" s="78"/>
      <c r="HG268" s="113" t="s">
        <v>72</v>
      </c>
      <c r="HH268" s="114" t="e">
        <f>HH267/GX267</f>
        <v>#DIV/0!</v>
      </c>
      <c r="HK268" s="765" t="s">
        <v>170</v>
      </c>
      <c r="HL268" s="765"/>
      <c r="HM268" s="765"/>
      <c r="HN268" s="765"/>
      <c r="HO268" s="765"/>
      <c r="HP268" s="308">
        <v>0.14499999999999999</v>
      </c>
      <c r="HQ268" s="306">
        <f>ROUND(HP268*HQ267,0)</f>
        <v>0</v>
      </c>
      <c r="HR268" s="307"/>
      <c r="HS268" s="78"/>
      <c r="HT268" s="78"/>
      <c r="HU268" s="770">
        <f>SUM(HZ12:HZ266)</f>
        <v>0</v>
      </c>
      <c r="HV268" s="771"/>
      <c r="HW268" s="771"/>
      <c r="HX268" s="772"/>
      <c r="HY268" s="78"/>
      <c r="HZ268" s="113" t="s">
        <v>72</v>
      </c>
      <c r="IA268" s="114" t="e">
        <f>IA267/HQ267</f>
        <v>#DIV/0!</v>
      </c>
      <c r="ID268" s="765" t="s">
        <v>170</v>
      </c>
      <c r="IE268" s="765"/>
      <c r="IF268" s="765"/>
      <c r="IG268" s="765"/>
      <c r="IH268" s="765"/>
      <c r="II268" s="308">
        <v>0.14319999999999999</v>
      </c>
      <c r="IJ268" s="306">
        <f>ROUND(II268*IJ267,0)</f>
        <v>0</v>
      </c>
      <c r="IK268" s="307"/>
      <c r="IL268" s="78"/>
      <c r="IM268" s="78"/>
      <c r="IN268" s="770">
        <f>SUM(IS12:IS266)</f>
        <v>0</v>
      </c>
      <c r="IO268" s="771"/>
      <c r="IP268" s="771"/>
      <c r="IQ268" s="772"/>
      <c r="IR268" s="78"/>
      <c r="IS268" s="113" t="s">
        <v>72</v>
      </c>
      <c r="IT268" s="114" t="e">
        <f>IT267/IJ267</f>
        <v>#DIV/0!</v>
      </c>
      <c r="IW268" s="765" t="s">
        <v>170</v>
      </c>
      <c r="IX268" s="765"/>
      <c r="IY268" s="765"/>
      <c r="IZ268" s="765"/>
      <c r="JA268" s="765"/>
      <c r="JB268" s="308">
        <v>0.1</v>
      </c>
      <c r="JC268" s="306">
        <f>ROUND(JB268*JC267,0)</f>
        <v>0</v>
      </c>
      <c r="JD268" s="307"/>
      <c r="JE268" s="78"/>
      <c r="JF268" s="78"/>
      <c r="JG268" s="770">
        <f>SUM(JL12:JL266)</f>
        <v>0</v>
      </c>
      <c r="JH268" s="771"/>
      <c r="JI268" s="771"/>
      <c r="JJ268" s="772"/>
      <c r="JK268" s="78"/>
      <c r="JL268" s="113" t="s">
        <v>72</v>
      </c>
      <c r="JM268" s="114" t="e">
        <f>JM267/JC267</f>
        <v>#DIV/0!</v>
      </c>
    </row>
    <row r="269" spans="2:273" ht="23.25" hidden="1" x14ac:dyDescent="0.25">
      <c r="C269" s="454" t="s">
        <v>171</v>
      </c>
      <c r="D269" s="454"/>
      <c r="E269" s="454"/>
      <c r="F269" s="454"/>
      <c r="G269" s="454"/>
      <c r="H269" s="304">
        <v>0</v>
      </c>
      <c r="I269" s="304"/>
      <c r="J269" s="304"/>
      <c r="K269" s="309">
        <f>ROUND(H269*K267,0)</f>
        <v>0</v>
      </c>
      <c r="N269" s="457"/>
      <c r="O269" s="454" t="s">
        <v>171</v>
      </c>
      <c r="P269" s="454"/>
      <c r="Q269" s="454"/>
      <c r="R269" s="454"/>
      <c r="S269" s="454"/>
      <c r="T269" s="304">
        <v>0</v>
      </c>
      <c r="U269" s="304"/>
      <c r="V269" s="304"/>
      <c r="W269" s="461">
        <f>ROUND(T269*W267,0)</f>
        <v>0</v>
      </c>
      <c r="X269" s="78"/>
      <c r="Y269" s="78"/>
      <c r="Z269" s="78"/>
      <c r="AA269" s="78"/>
      <c r="AB269" s="78"/>
      <c r="AC269" s="767"/>
      <c r="AD269" s="768"/>
      <c r="AE269" s="768"/>
      <c r="AF269" s="769"/>
      <c r="AG269" s="78"/>
      <c r="AH269" s="226"/>
      <c r="AI269" s="78"/>
      <c r="AL269" s="457"/>
      <c r="AM269" s="454" t="s">
        <v>171</v>
      </c>
      <c r="AN269" s="454"/>
      <c r="AO269" s="454"/>
      <c r="AP269" s="454"/>
      <c r="AQ269" s="454"/>
      <c r="AR269" s="304">
        <v>0</v>
      </c>
      <c r="AS269" s="304"/>
      <c r="AT269" s="304"/>
      <c r="AU269" s="461">
        <f>ROUND(AR269*AU267,0)</f>
        <v>0</v>
      </c>
      <c r="AV269" s="78"/>
      <c r="AW269" s="78"/>
      <c r="AX269" s="78"/>
      <c r="AY269" s="78"/>
      <c r="AZ269" s="78"/>
      <c r="BA269" s="767"/>
      <c r="BB269" s="768"/>
      <c r="BC269" s="768"/>
      <c r="BD269" s="769"/>
      <c r="BE269" s="78"/>
      <c r="BF269" s="226"/>
      <c r="BG269" s="78"/>
      <c r="BJ269" s="457"/>
      <c r="BK269" s="454" t="s">
        <v>171</v>
      </c>
      <c r="BL269" s="454"/>
      <c r="BM269" s="454"/>
      <c r="BN269" s="454"/>
      <c r="BO269" s="454"/>
      <c r="BP269" s="304">
        <v>0</v>
      </c>
      <c r="BQ269" s="304"/>
      <c r="BR269" s="304"/>
      <c r="BS269" s="461">
        <f>ROUND(BP269*BS267,0)</f>
        <v>0</v>
      </c>
      <c r="BT269" s="78"/>
      <c r="BU269" s="78"/>
      <c r="BV269" s="78"/>
      <c r="BW269" s="78"/>
      <c r="BX269" s="78"/>
      <c r="BY269" s="767"/>
      <c r="BZ269" s="768"/>
      <c r="CA269" s="768"/>
      <c r="CB269" s="769"/>
      <c r="CC269" s="78"/>
      <c r="CD269" s="226"/>
      <c r="CE269" s="78"/>
      <c r="CH269" s="766" t="s">
        <v>171</v>
      </c>
      <c r="CI269" s="766"/>
      <c r="CJ269" s="766"/>
      <c r="CK269" s="766"/>
      <c r="CL269" s="766"/>
      <c r="CM269" s="304">
        <v>0.05</v>
      </c>
      <c r="CN269" s="310">
        <f>ROUND(CM269*CN267,0)</f>
        <v>0</v>
      </c>
      <c r="CO269" s="303"/>
      <c r="CP269" s="78"/>
      <c r="CQ269" s="78"/>
      <c r="CR269" s="767"/>
      <c r="CS269" s="768"/>
      <c r="CT269" s="768"/>
      <c r="CU269" s="769"/>
      <c r="CV269" s="78"/>
      <c r="CW269" s="226"/>
      <c r="CX269" s="78"/>
      <c r="DA269" s="766" t="s">
        <v>171</v>
      </c>
      <c r="DB269" s="766"/>
      <c r="DC269" s="766"/>
      <c r="DD269" s="766"/>
      <c r="DE269" s="766"/>
      <c r="DF269" s="311">
        <v>0.05</v>
      </c>
      <c r="DG269" s="310">
        <f>ROUND(DF269*DG267,0)</f>
        <v>0</v>
      </c>
      <c r="DH269" s="303"/>
      <c r="DI269" s="78"/>
      <c r="DJ269" s="78"/>
      <c r="DK269" s="767"/>
      <c r="DL269" s="768"/>
      <c r="DM269" s="768"/>
      <c r="DN269" s="769"/>
      <c r="DO269" s="78"/>
      <c r="DP269" s="226"/>
      <c r="DQ269" s="78"/>
      <c r="DT269" s="766" t="s">
        <v>171</v>
      </c>
      <c r="DU269" s="766"/>
      <c r="DV269" s="766"/>
      <c r="DW269" s="766"/>
      <c r="DX269" s="766"/>
      <c r="DY269" s="311">
        <v>0.05</v>
      </c>
      <c r="DZ269" s="310">
        <f>ROUND(DY269*DZ267,0)</f>
        <v>0</v>
      </c>
      <c r="EA269" s="303"/>
      <c r="EB269" s="78"/>
      <c r="EC269" s="78"/>
      <c r="ED269" s="767"/>
      <c r="EE269" s="768"/>
      <c r="EF269" s="768"/>
      <c r="EG269" s="769"/>
      <c r="EH269" s="78"/>
      <c r="EI269" s="226"/>
      <c r="EJ269" s="78"/>
      <c r="EM269" s="766" t="s">
        <v>171</v>
      </c>
      <c r="EN269" s="766"/>
      <c r="EO269" s="766"/>
      <c r="EP269" s="766"/>
      <c r="EQ269" s="766"/>
      <c r="ER269" s="304">
        <v>0.04</v>
      </c>
      <c r="ES269" s="310">
        <f>ROUND(ER269*ES267,0)</f>
        <v>0</v>
      </c>
      <c r="ET269" s="303"/>
      <c r="EU269" s="78"/>
      <c r="EV269" s="78"/>
      <c r="EW269" s="767"/>
      <c r="EX269" s="768"/>
      <c r="EY269" s="768"/>
      <c r="EZ269" s="769"/>
      <c r="FA269" s="78"/>
      <c r="FB269" s="226"/>
      <c r="FC269" s="78"/>
      <c r="FF269" s="766" t="s">
        <v>171</v>
      </c>
      <c r="FG269" s="766"/>
      <c r="FH269" s="766"/>
      <c r="FI269" s="766"/>
      <c r="FJ269" s="766"/>
      <c r="FK269" s="311">
        <v>0.05</v>
      </c>
      <c r="FL269" s="310">
        <f>ROUND(FK269*FL267,0)</f>
        <v>0</v>
      </c>
      <c r="FM269" s="303"/>
      <c r="FN269" s="78"/>
      <c r="FO269" s="78"/>
      <c r="FP269" s="767"/>
      <c r="FQ269" s="768"/>
      <c r="FR269" s="768"/>
      <c r="FS269" s="769"/>
      <c r="FT269" s="78"/>
      <c r="FU269" s="226"/>
      <c r="FV269" s="78"/>
      <c r="FY269" s="766" t="s">
        <v>171</v>
      </c>
      <c r="FZ269" s="766"/>
      <c r="GA269" s="766"/>
      <c r="GB269" s="766"/>
      <c r="GC269" s="766"/>
      <c r="GD269" s="311">
        <v>0.04</v>
      </c>
      <c r="GE269" s="310">
        <f>ROUND(GD269*GE267,0)</f>
        <v>0</v>
      </c>
      <c r="GF269" s="303"/>
      <c r="GG269" s="78"/>
      <c r="GH269" s="78"/>
      <c r="GI269" s="767"/>
      <c r="GJ269" s="768"/>
      <c r="GK269" s="768"/>
      <c r="GL269" s="769"/>
      <c r="GM269" s="78"/>
      <c r="GN269" s="226"/>
      <c r="GO269" s="78"/>
      <c r="GR269" s="766" t="s">
        <v>171</v>
      </c>
      <c r="GS269" s="766"/>
      <c r="GT269" s="766"/>
      <c r="GU269" s="766"/>
      <c r="GV269" s="766"/>
      <c r="GW269" s="311">
        <v>3.5000000000000003E-2</v>
      </c>
      <c r="GX269" s="310">
        <f>ROUND(GW269*GX267,0)</f>
        <v>0</v>
      </c>
      <c r="GY269" s="303"/>
      <c r="GZ269" s="78"/>
      <c r="HA269" s="78"/>
      <c r="HB269" s="767"/>
      <c r="HC269" s="768"/>
      <c r="HD269" s="768"/>
      <c r="HE269" s="769"/>
      <c r="HF269" s="78"/>
      <c r="HG269" s="226"/>
      <c r="HH269" s="78"/>
      <c r="HK269" s="766" t="s">
        <v>171</v>
      </c>
      <c r="HL269" s="766"/>
      <c r="HM269" s="766"/>
      <c r="HN269" s="766"/>
      <c r="HO269" s="766"/>
      <c r="HP269" s="311">
        <v>3.5000000000000003E-2</v>
      </c>
      <c r="HQ269" s="310">
        <f>ROUND(HP269*HQ267,0)</f>
        <v>0</v>
      </c>
      <c r="HR269" s="303"/>
      <c r="HS269" s="78"/>
      <c r="HT269" s="78"/>
      <c r="HU269" s="767"/>
      <c r="HV269" s="768"/>
      <c r="HW269" s="768"/>
      <c r="HX269" s="769"/>
      <c r="HY269" s="78"/>
      <c r="HZ269" s="226"/>
      <c r="IA269" s="78"/>
      <c r="ID269" s="766" t="s">
        <v>171</v>
      </c>
      <c r="IE269" s="766"/>
      <c r="IF269" s="766"/>
      <c r="IG269" s="766"/>
      <c r="IH269" s="766"/>
      <c r="II269" s="311">
        <v>0.03</v>
      </c>
      <c r="IJ269" s="310">
        <f>ROUND(II269*IJ267,0)</f>
        <v>0</v>
      </c>
      <c r="IK269" s="303"/>
      <c r="IL269" s="78"/>
      <c r="IM269" s="78"/>
      <c r="IN269" s="767"/>
      <c r="IO269" s="768"/>
      <c r="IP269" s="768"/>
      <c r="IQ269" s="769"/>
      <c r="IR269" s="78"/>
      <c r="IS269" s="226"/>
      <c r="IT269" s="78"/>
      <c r="IW269" s="766" t="s">
        <v>171</v>
      </c>
      <c r="IX269" s="766"/>
      <c r="IY269" s="766"/>
      <c r="IZ269" s="766"/>
      <c r="JA269" s="766"/>
      <c r="JB269" s="311">
        <v>0.05</v>
      </c>
      <c r="JC269" s="310">
        <f>ROUND(JB269*JC267,0)</f>
        <v>0</v>
      </c>
      <c r="JD269" s="303"/>
      <c r="JE269" s="78"/>
      <c r="JF269" s="78"/>
      <c r="JG269" s="767"/>
      <c r="JH269" s="768"/>
      <c r="JI269" s="768"/>
      <c r="JJ269" s="769"/>
      <c r="JK269" s="78"/>
      <c r="JL269" s="226"/>
      <c r="JM269" s="78"/>
    </row>
    <row r="270" spans="2:273" ht="23.25" x14ac:dyDescent="0.2">
      <c r="C270" s="741" t="s">
        <v>369</v>
      </c>
      <c r="D270" s="742"/>
      <c r="E270" s="742"/>
      <c r="F270" s="742"/>
      <c r="G270" s="743"/>
      <c r="H270" s="312">
        <v>0.19</v>
      </c>
      <c r="I270" s="312"/>
      <c r="J270" s="312"/>
      <c r="K270" s="305">
        <f>ROUND(H270*K267,0)</f>
        <v>0</v>
      </c>
      <c r="N270" s="457"/>
      <c r="O270" s="741" t="s">
        <v>369</v>
      </c>
      <c r="P270" s="742"/>
      <c r="Q270" s="742"/>
      <c r="R270" s="742"/>
      <c r="S270" s="743"/>
      <c r="T270" s="312">
        <v>0.19</v>
      </c>
      <c r="U270" s="312"/>
      <c r="V270" s="312"/>
      <c r="W270" s="460">
        <f>ROUND(T270*W267,0)</f>
        <v>34314950</v>
      </c>
      <c r="X270" s="78"/>
      <c r="Y270" s="78"/>
      <c r="Z270" s="78"/>
      <c r="AA270" s="78"/>
      <c r="AB270" s="78"/>
      <c r="AC270" s="78"/>
      <c r="AD270" s="78"/>
      <c r="AE270" s="78"/>
      <c r="AF270" s="78"/>
      <c r="AG270" s="78"/>
      <c r="AH270" s="78"/>
      <c r="AI270" s="78"/>
      <c r="AL270" s="457"/>
      <c r="AM270" s="741" t="s">
        <v>369</v>
      </c>
      <c r="AN270" s="742"/>
      <c r="AO270" s="742"/>
      <c r="AP270" s="742"/>
      <c r="AQ270" s="743"/>
      <c r="AR270" s="312">
        <v>0.19</v>
      </c>
      <c r="AS270" s="312"/>
      <c r="AT270" s="312"/>
      <c r="AU270" s="460">
        <f>ROUND(AR270*AU267,0)</f>
        <v>31787867</v>
      </c>
      <c r="AV270" s="78"/>
      <c r="AW270" s="78"/>
      <c r="AX270" s="78"/>
      <c r="AY270" s="78"/>
      <c r="AZ270" s="78"/>
      <c r="BA270" s="78"/>
      <c r="BB270" s="78"/>
      <c r="BC270" s="78"/>
      <c r="BD270" s="78"/>
      <c r="BE270" s="78"/>
      <c r="BF270" s="78"/>
      <c r="BG270" s="78"/>
      <c r="BJ270" s="457"/>
      <c r="BK270" s="741" t="s">
        <v>369</v>
      </c>
      <c r="BL270" s="742"/>
      <c r="BM270" s="742"/>
      <c r="BN270" s="742"/>
      <c r="BO270" s="743"/>
      <c r="BP270" s="312">
        <v>0.19</v>
      </c>
      <c r="BQ270" s="312"/>
      <c r="BR270" s="312"/>
      <c r="BS270" s="460">
        <f>ROUND(BP270*BS267,0)</f>
        <v>33639500</v>
      </c>
      <c r="BT270" s="78"/>
      <c r="BU270" s="78"/>
      <c r="BV270" s="78"/>
      <c r="BW270" s="78"/>
      <c r="BX270" s="78"/>
      <c r="BY270" s="78"/>
      <c r="BZ270" s="78"/>
      <c r="CA270" s="78"/>
      <c r="CB270" s="78"/>
      <c r="CC270" s="78"/>
      <c r="CD270" s="78"/>
      <c r="CE270" s="78"/>
      <c r="CH270" s="765" t="s">
        <v>172</v>
      </c>
      <c r="CI270" s="765"/>
      <c r="CJ270" s="765"/>
      <c r="CK270" s="765"/>
      <c r="CL270" s="765"/>
      <c r="CM270" s="312">
        <v>0.19</v>
      </c>
      <c r="CN270" s="306">
        <f>ROUND(CM270*CN269,0)</f>
        <v>0</v>
      </c>
      <c r="CO270" s="313"/>
      <c r="CP270" s="78"/>
      <c r="CQ270" s="78"/>
      <c r="CR270" s="78"/>
      <c r="CS270" s="78"/>
      <c r="CT270" s="78"/>
      <c r="CU270" s="78"/>
      <c r="CV270" s="78"/>
      <c r="CW270" s="78"/>
      <c r="CX270" s="78"/>
      <c r="DA270" s="765" t="s">
        <v>172</v>
      </c>
      <c r="DB270" s="765"/>
      <c r="DC270" s="765"/>
      <c r="DD270" s="765"/>
      <c r="DE270" s="765"/>
      <c r="DF270" s="312">
        <v>0.19</v>
      </c>
      <c r="DG270" s="306">
        <f>ROUND(DF270*DG269,0)</f>
        <v>0</v>
      </c>
      <c r="DH270" s="313"/>
      <c r="DI270" s="78"/>
      <c r="DJ270" s="78"/>
      <c r="DK270" s="78"/>
      <c r="DL270" s="78"/>
      <c r="DM270" s="78"/>
      <c r="DN270" s="78"/>
      <c r="DO270" s="78"/>
      <c r="DP270" s="78"/>
      <c r="DQ270" s="78"/>
      <c r="DT270" s="765" t="s">
        <v>172</v>
      </c>
      <c r="DU270" s="765"/>
      <c r="DV270" s="765"/>
      <c r="DW270" s="765"/>
      <c r="DX270" s="765"/>
      <c r="DY270" s="312">
        <v>0.19</v>
      </c>
      <c r="DZ270" s="306">
        <f>ROUND(DY270*DZ269,0)</f>
        <v>0</v>
      </c>
      <c r="EA270" s="313"/>
      <c r="EB270" s="78"/>
      <c r="EC270" s="78"/>
      <c r="ED270" s="78"/>
      <c r="EE270" s="78"/>
      <c r="EF270" s="78"/>
      <c r="EG270" s="78"/>
      <c r="EH270" s="78"/>
      <c r="EI270" s="78"/>
      <c r="EJ270" s="78"/>
      <c r="EM270" s="765" t="s">
        <v>172</v>
      </c>
      <c r="EN270" s="765"/>
      <c r="EO270" s="765"/>
      <c r="EP270" s="765"/>
      <c r="EQ270" s="765"/>
      <c r="ER270" s="312">
        <v>0.19</v>
      </c>
      <c r="ES270" s="306">
        <f>ROUND(ER270*ES269,0)</f>
        <v>0</v>
      </c>
      <c r="ET270" s="313"/>
      <c r="EU270" s="78"/>
      <c r="EV270" s="78"/>
      <c r="EW270" s="78"/>
      <c r="EX270" s="78"/>
      <c r="EY270" s="78"/>
      <c r="EZ270" s="78"/>
      <c r="FA270" s="78"/>
      <c r="FB270" s="78"/>
      <c r="FC270" s="78"/>
      <c r="FF270" s="765" t="s">
        <v>172</v>
      </c>
      <c r="FG270" s="765"/>
      <c r="FH270" s="765"/>
      <c r="FI270" s="765"/>
      <c r="FJ270" s="765"/>
      <c r="FK270" s="312">
        <v>0.19</v>
      </c>
      <c r="FL270" s="306">
        <f>ROUND(FK270*FL269,0)</f>
        <v>0</v>
      </c>
      <c r="FM270" s="313"/>
      <c r="FN270" s="78"/>
      <c r="FO270" s="78"/>
      <c r="FP270" s="78"/>
      <c r="FQ270" s="78"/>
      <c r="FR270" s="78"/>
      <c r="FS270" s="78"/>
      <c r="FT270" s="78"/>
      <c r="FU270" s="78"/>
      <c r="FV270" s="78"/>
      <c r="FY270" s="765" t="s">
        <v>172</v>
      </c>
      <c r="FZ270" s="765"/>
      <c r="GA270" s="765"/>
      <c r="GB270" s="765"/>
      <c r="GC270" s="765"/>
      <c r="GD270" s="312">
        <v>0.19</v>
      </c>
      <c r="GE270" s="306">
        <f>ROUND(GD270*GE269,0)</f>
        <v>0</v>
      </c>
      <c r="GF270" s="313"/>
      <c r="GG270" s="78"/>
      <c r="GH270" s="78"/>
      <c r="GI270" s="78"/>
      <c r="GJ270" s="78"/>
      <c r="GK270" s="78"/>
      <c r="GL270" s="78"/>
      <c r="GM270" s="78"/>
      <c r="GN270" s="78"/>
      <c r="GO270" s="78"/>
      <c r="GR270" s="765" t="s">
        <v>172</v>
      </c>
      <c r="GS270" s="765"/>
      <c r="GT270" s="765"/>
      <c r="GU270" s="765"/>
      <c r="GV270" s="765"/>
      <c r="GW270" s="312">
        <v>0.19</v>
      </c>
      <c r="GX270" s="306">
        <f>ROUND(GW270*GX269,0)</f>
        <v>0</v>
      </c>
      <c r="GY270" s="313"/>
      <c r="GZ270" s="78"/>
      <c r="HA270" s="78"/>
      <c r="HB270" s="78"/>
      <c r="HC270" s="78"/>
      <c r="HD270" s="78"/>
      <c r="HE270" s="78"/>
      <c r="HF270" s="78"/>
      <c r="HG270" s="78"/>
      <c r="HH270" s="78"/>
      <c r="HK270" s="765" t="s">
        <v>172</v>
      </c>
      <c r="HL270" s="765"/>
      <c r="HM270" s="765"/>
      <c r="HN270" s="765"/>
      <c r="HO270" s="765"/>
      <c r="HP270" s="312">
        <v>0.19</v>
      </c>
      <c r="HQ270" s="306">
        <f>ROUND(HP270*HQ269,0)</f>
        <v>0</v>
      </c>
      <c r="HR270" s="313"/>
      <c r="HS270" s="78"/>
      <c r="HT270" s="78"/>
      <c r="HU270" s="78"/>
      <c r="HV270" s="78"/>
      <c r="HW270" s="78"/>
      <c r="HX270" s="78"/>
      <c r="HY270" s="78"/>
      <c r="HZ270" s="78"/>
      <c r="IA270" s="78"/>
      <c r="ID270" s="765" t="s">
        <v>172</v>
      </c>
      <c r="IE270" s="765"/>
      <c r="IF270" s="765"/>
      <c r="IG270" s="765"/>
      <c r="IH270" s="765"/>
      <c r="II270" s="312">
        <v>0.19</v>
      </c>
      <c r="IJ270" s="306">
        <f>ROUND(II270*IJ269,0)</f>
        <v>0</v>
      </c>
      <c r="IK270" s="313"/>
      <c r="IL270" s="78"/>
      <c r="IM270" s="78"/>
      <c r="IN270" s="78"/>
      <c r="IO270" s="78"/>
      <c r="IP270" s="78"/>
      <c r="IQ270" s="78"/>
      <c r="IR270" s="78"/>
      <c r="IS270" s="78"/>
      <c r="IT270" s="78"/>
      <c r="IW270" s="765" t="s">
        <v>172</v>
      </c>
      <c r="IX270" s="765"/>
      <c r="IY270" s="765"/>
      <c r="IZ270" s="765"/>
      <c r="JA270" s="765"/>
      <c r="JB270" s="312">
        <v>0.19</v>
      </c>
      <c r="JC270" s="306">
        <f>ROUND(JB270*JC269,0)</f>
        <v>0</v>
      </c>
      <c r="JD270" s="313"/>
      <c r="JE270" s="78"/>
      <c r="JF270" s="78"/>
      <c r="JG270" s="78"/>
      <c r="JH270" s="78"/>
      <c r="JI270" s="78"/>
      <c r="JJ270" s="78"/>
      <c r="JK270" s="78"/>
      <c r="JL270" s="78"/>
      <c r="JM270" s="78"/>
    </row>
    <row r="271" spans="2:273" ht="23.25" x14ac:dyDescent="0.25">
      <c r="C271" s="744" t="s">
        <v>173</v>
      </c>
      <c r="D271" s="745"/>
      <c r="E271" s="745"/>
      <c r="F271" s="745"/>
      <c r="G271" s="746"/>
      <c r="H271" s="314"/>
      <c r="I271" s="314"/>
      <c r="J271" s="314"/>
      <c r="K271" s="315">
        <f>SUM(K267:K270)</f>
        <v>0</v>
      </c>
      <c r="N271" s="458"/>
      <c r="O271" s="744" t="s">
        <v>173</v>
      </c>
      <c r="P271" s="745"/>
      <c r="Q271" s="745"/>
      <c r="R271" s="745"/>
      <c r="S271" s="746"/>
      <c r="T271" s="314"/>
      <c r="U271" s="314"/>
      <c r="V271" s="314"/>
      <c r="W271" s="462">
        <f>SUM(W267:W270)</f>
        <v>214919950</v>
      </c>
      <c r="X271" s="78"/>
      <c r="Y271" s="78"/>
      <c r="Z271" s="78"/>
      <c r="AA271" s="78"/>
      <c r="AB271" s="78"/>
      <c r="AC271" s="78"/>
      <c r="AD271" s="78"/>
      <c r="AE271" s="78"/>
      <c r="AF271" s="78"/>
      <c r="AG271" s="78"/>
      <c r="AH271" s="226"/>
      <c r="AI271" s="78"/>
      <c r="AL271" s="521"/>
      <c r="AM271" s="744" t="s">
        <v>173</v>
      </c>
      <c r="AN271" s="745"/>
      <c r="AO271" s="745"/>
      <c r="AP271" s="745"/>
      <c r="AQ271" s="746"/>
      <c r="AR271" s="314"/>
      <c r="AS271" s="314"/>
      <c r="AT271" s="314"/>
      <c r="AU271" s="462">
        <f>SUM(AU267:AU270)</f>
        <v>199092428</v>
      </c>
      <c r="AV271" s="78"/>
      <c r="AW271" s="78"/>
      <c r="AX271" s="78"/>
      <c r="AY271" s="78"/>
      <c r="AZ271" s="78"/>
      <c r="BA271" s="78"/>
      <c r="BB271" s="78"/>
      <c r="BC271" s="78"/>
      <c r="BD271" s="78"/>
      <c r="BE271" s="78"/>
      <c r="BF271" s="226"/>
      <c r="BG271" s="78"/>
      <c r="BJ271" s="521"/>
      <c r="BK271" s="744" t="s">
        <v>173</v>
      </c>
      <c r="BL271" s="745"/>
      <c r="BM271" s="745"/>
      <c r="BN271" s="745"/>
      <c r="BO271" s="746"/>
      <c r="BP271" s="314"/>
      <c r="BQ271" s="314"/>
      <c r="BR271" s="314"/>
      <c r="BS271" s="462">
        <f>SUM(BS267:BS270)</f>
        <v>210689500</v>
      </c>
      <c r="BT271" s="78"/>
      <c r="BU271" s="78"/>
      <c r="BV271" s="78"/>
      <c r="BW271" s="78"/>
      <c r="BX271" s="78"/>
      <c r="BY271" s="78"/>
      <c r="BZ271" s="78"/>
      <c r="CA271" s="78"/>
      <c r="CB271" s="78"/>
      <c r="CC271" s="78"/>
      <c r="CD271" s="226"/>
      <c r="CE271" s="78"/>
      <c r="CH271" s="764" t="s">
        <v>173</v>
      </c>
      <c r="CI271" s="764"/>
      <c r="CJ271" s="764"/>
      <c r="CK271" s="764"/>
      <c r="CL271" s="764"/>
      <c r="CM271" s="314"/>
      <c r="CN271" s="317">
        <f>SUM(CN267:CN270)</f>
        <v>0</v>
      </c>
      <c r="CO271" s="318"/>
      <c r="CP271" s="78"/>
      <c r="CQ271" s="78"/>
      <c r="CR271" s="78"/>
      <c r="CS271" s="78"/>
      <c r="CT271" s="78"/>
      <c r="CU271" s="78"/>
      <c r="CV271" s="78"/>
      <c r="CW271" s="226"/>
      <c r="CX271" s="78"/>
      <c r="DA271" s="764" t="s">
        <v>173</v>
      </c>
      <c r="DB271" s="764"/>
      <c r="DC271" s="764"/>
      <c r="DD271" s="764"/>
      <c r="DE271" s="764"/>
      <c r="DF271" s="314"/>
      <c r="DG271" s="317">
        <f>SUM(DG267:DG270)</f>
        <v>0</v>
      </c>
      <c r="DH271" s="318"/>
      <c r="DI271" s="78"/>
      <c r="DJ271" s="78"/>
      <c r="DK271" s="78"/>
      <c r="DL271" s="78"/>
      <c r="DM271" s="78"/>
      <c r="DN271" s="78"/>
      <c r="DO271" s="78"/>
      <c r="DP271" s="226"/>
      <c r="DQ271" s="78"/>
      <c r="DT271" s="764" t="s">
        <v>173</v>
      </c>
      <c r="DU271" s="764"/>
      <c r="DV271" s="764"/>
      <c r="DW271" s="764"/>
      <c r="DX271" s="764"/>
      <c r="DY271" s="314"/>
      <c r="DZ271" s="317">
        <f>SUM(DZ267:DZ270)</f>
        <v>0</v>
      </c>
      <c r="EA271" s="318"/>
      <c r="EB271" s="78"/>
      <c r="EC271" s="78"/>
      <c r="ED271" s="78"/>
      <c r="EE271" s="78"/>
      <c r="EF271" s="78"/>
      <c r="EG271" s="78"/>
      <c r="EH271" s="78"/>
      <c r="EI271" s="226"/>
      <c r="EJ271" s="78"/>
      <c r="EM271" s="764" t="s">
        <v>173</v>
      </c>
      <c r="EN271" s="764"/>
      <c r="EO271" s="764"/>
      <c r="EP271" s="764"/>
      <c r="EQ271" s="764"/>
      <c r="ER271" s="314"/>
      <c r="ES271" s="317">
        <f>SUM(ES267:ES270)</f>
        <v>0</v>
      </c>
      <c r="ET271" s="318"/>
      <c r="EU271" s="78"/>
      <c r="EV271" s="78"/>
      <c r="EW271" s="78"/>
      <c r="EX271" s="78"/>
      <c r="EY271" s="78"/>
      <c r="EZ271" s="78"/>
      <c r="FA271" s="78"/>
      <c r="FB271" s="226"/>
      <c r="FC271" s="78"/>
      <c r="FF271" s="764" t="s">
        <v>173</v>
      </c>
      <c r="FG271" s="764"/>
      <c r="FH271" s="764"/>
      <c r="FI271" s="764"/>
      <c r="FJ271" s="764"/>
      <c r="FK271" s="314"/>
      <c r="FL271" s="317">
        <f>SUM(FL267:FL270)</f>
        <v>0</v>
      </c>
      <c r="FM271" s="318"/>
      <c r="FN271" s="78"/>
      <c r="FO271" s="78"/>
      <c r="FP271" s="78"/>
      <c r="FQ271" s="78"/>
      <c r="FR271" s="78"/>
      <c r="FS271" s="78"/>
      <c r="FT271" s="78"/>
      <c r="FU271" s="226"/>
      <c r="FV271" s="78"/>
      <c r="FY271" s="764" t="s">
        <v>173</v>
      </c>
      <c r="FZ271" s="764"/>
      <c r="GA271" s="764"/>
      <c r="GB271" s="764"/>
      <c r="GC271" s="764"/>
      <c r="GD271" s="314"/>
      <c r="GE271" s="317">
        <f>SUM(GE267:GE270)</f>
        <v>0</v>
      </c>
      <c r="GF271" s="318"/>
      <c r="GG271" s="78"/>
      <c r="GH271" s="78"/>
      <c r="GI271" s="78"/>
      <c r="GJ271" s="78"/>
      <c r="GK271" s="78"/>
      <c r="GL271" s="78"/>
      <c r="GM271" s="78"/>
      <c r="GN271" s="226"/>
      <c r="GO271" s="78"/>
      <c r="GR271" s="764" t="s">
        <v>173</v>
      </c>
      <c r="GS271" s="764"/>
      <c r="GT271" s="764"/>
      <c r="GU271" s="764"/>
      <c r="GV271" s="764"/>
      <c r="GW271" s="314"/>
      <c r="GX271" s="317">
        <f>SUM(GX267:GX270)</f>
        <v>0</v>
      </c>
      <c r="GY271" s="318"/>
      <c r="GZ271" s="78"/>
      <c r="HA271" s="78"/>
      <c r="HB271" s="78"/>
      <c r="HC271" s="78"/>
      <c r="HD271" s="78"/>
      <c r="HE271" s="78"/>
      <c r="HF271" s="78"/>
      <c r="HG271" s="226"/>
      <c r="HH271" s="78"/>
      <c r="HK271" s="764" t="s">
        <v>173</v>
      </c>
      <c r="HL271" s="764"/>
      <c r="HM271" s="764"/>
      <c r="HN271" s="764"/>
      <c r="HO271" s="764"/>
      <c r="HP271" s="314"/>
      <c r="HQ271" s="317">
        <f>SUM(HQ267:HQ270)</f>
        <v>0</v>
      </c>
      <c r="HR271" s="318"/>
      <c r="HS271" s="78"/>
      <c r="HT271" s="78"/>
      <c r="HU271" s="78"/>
      <c r="HV271" s="78"/>
      <c r="HW271" s="78"/>
      <c r="HX271" s="78"/>
      <c r="HY271" s="78"/>
      <c r="HZ271" s="226"/>
      <c r="IA271" s="78"/>
      <c r="ID271" s="764" t="s">
        <v>173</v>
      </c>
      <c r="IE271" s="764"/>
      <c r="IF271" s="764"/>
      <c r="IG271" s="764"/>
      <c r="IH271" s="764"/>
      <c r="II271" s="314"/>
      <c r="IJ271" s="317">
        <f>SUM(IJ267:IJ270)</f>
        <v>0</v>
      </c>
      <c r="IK271" s="318"/>
      <c r="IL271" s="78"/>
      <c r="IM271" s="78"/>
      <c r="IN271" s="78"/>
      <c r="IO271" s="78"/>
      <c r="IP271" s="78"/>
      <c r="IQ271" s="78"/>
      <c r="IR271" s="78"/>
      <c r="IS271" s="226"/>
      <c r="IT271" s="78"/>
      <c r="IW271" s="764" t="s">
        <v>173</v>
      </c>
      <c r="IX271" s="764"/>
      <c r="IY271" s="764"/>
      <c r="IZ271" s="764"/>
      <c r="JA271" s="764"/>
      <c r="JB271" s="314"/>
      <c r="JC271" s="317">
        <f>SUM(JC267:JC270)</f>
        <v>0</v>
      </c>
      <c r="JD271" s="318"/>
      <c r="JE271" s="78"/>
      <c r="JF271" s="78"/>
      <c r="JG271" s="78"/>
      <c r="JH271" s="78"/>
      <c r="JI271" s="78"/>
      <c r="JJ271" s="78"/>
      <c r="JK271" s="78"/>
      <c r="JL271" s="226"/>
      <c r="JM271" s="78"/>
    </row>
    <row r="272" spans="2:273" ht="26.25" hidden="1" x14ac:dyDescent="0.2">
      <c r="C272" s="762"/>
      <c r="D272" s="762"/>
      <c r="E272" s="762"/>
      <c r="F272" s="762"/>
      <c r="G272" s="319"/>
      <c r="H272" s="319"/>
      <c r="I272" s="319"/>
      <c r="J272" s="320"/>
      <c r="K272" s="321"/>
      <c r="N272" s="763" t="s">
        <v>174</v>
      </c>
      <c r="O272" s="763"/>
      <c r="P272" s="763"/>
      <c r="Q272" s="763"/>
      <c r="R272" s="763"/>
      <c r="S272" s="456">
        <f>+S268+S269</f>
        <v>0</v>
      </c>
      <c r="T272" s="377"/>
      <c r="U272" s="377"/>
      <c r="V272" s="323"/>
      <c r="W272" s="323"/>
      <c r="X272" s="78"/>
      <c r="Y272" s="78"/>
      <c r="Z272" s="78"/>
      <c r="AA272" s="78"/>
      <c r="AB272" s="78"/>
      <c r="AC272" s="78"/>
      <c r="AD272" s="78"/>
      <c r="AE272" s="78"/>
      <c r="AF272" s="78"/>
      <c r="AG272" s="78"/>
      <c r="AH272" s="78"/>
      <c r="AI272" s="78"/>
      <c r="AL272" s="763" t="s">
        <v>174</v>
      </c>
      <c r="AM272" s="763"/>
      <c r="AN272" s="763"/>
      <c r="AO272" s="763"/>
      <c r="AP272" s="763"/>
      <c r="AQ272" s="456">
        <f>+AQ268+AQ269</f>
        <v>0</v>
      </c>
      <c r="AR272" s="377"/>
      <c r="AS272" s="377"/>
      <c r="AT272" s="323"/>
      <c r="AU272" s="323"/>
      <c r="AV272" s="78"/>
      <c r="AW272" s="78"/>
      <c r="AX272" s="78"/>
      <c r="AY272" s="78"/>
      <c r="AZ272" s="78"/>
      <c r="BA272" s="78"/>
      <c r="BB272" s="78"/>
      <c r="BC272" s="78"/>
      <c r="BD272" s="78"/>
      <c r="BE272" s="78"/>
      <c r="BF272" s="78"/>
      <c r="BG272" s="78"/>
      <c r="BJ272" s="763" t="s">
        <v>174</v>
      </c>
      <c r="BK272" s="763"/>
      <c r="BL272" s="763"/>
      <c r="BM272" s="763"/>
      <c r="BN272" s="763"/>
      <c r="BO272" s="456">
        <f>+BO268+BO269</f>
        <v>0</v>
      </c>
      <c r="BP272" s="377"/>
      <c r="BQ272" s="377"/>
      <c r="BR272" s="323"/>
      <c r="BS272" s="323"/>
      <c r="BT272" s="78"/>
      <c r="BU272" s="78"/>
      <c r="BV272" s="78"/>
      <c r="BW272" s="78"/>
      <c r="BX272" s="78"/>
      <c r="BY272" s="78"/>
      <c r="BZ272" s="78"/>
      <c r="CA272" s="78"/>
      <c r="CB272" s="78"/>
      <c r="CC272" s="78"/>
      <c r="CD272" s="78"/>
      <c r="CE272" s="78"/>
      <c r="CH272" s="761" t="s">
        <v>174</v>
      </c>
      <c r="CI272" s="761"/>
      <c r="CJ272" s="761"/>
      <c r="CK272" s="761"/>
      <c r="CL272" s="761"/>
      <c r="CM272" s="322">
        <f>+CM268+CM269</f>
        <v>0.16999999999999998</v>
      </c>
      <c r="CN272" s="323"/>
      <c r="CO272" s="323"/>
      <c r="CP272" s="78"/>
      <c r="CQ272" s="78"/>
      <c r="CR272" s="78"/>
      <c r="CS272" s="78"/>
      <c r="CT272" s="78"/>
      <c r="CU272" s="78"/>
      <c r="CV272" s="78"/>
      <c r="CW272" s="78"/>
      <c r="CX272" s="78"/>
      <c r="DA272" s="761" t="s">
        <v>174</v>
      </c>
      <c r="DB272" s="761"/>
      <c r="DC272" s="761"/>
      <c r="DD272" s="761"/>
      <c r="DE272" s="761"/>
      <c r="DF272" s="322">
        <f>+DF268+DF269</f>
        <v>0.18</v>
      </c>
      <c r="DG272" s="323"/>
      <c r="DH272" s="323"/>
      <c r="DI272" s="78"/>
      <c r="DJ272" s="78"/>
      <c r="DK272" s="78"/>
      <c r="DL272" s="78"/>
      <c r="DM272" s="78"/>
      <c r="DN272" s="78"/>
      <c r="DO272" s="78"/>
      <c r="DP272" s="78"/>
      <c r="DQ272" s="78"/>
      <c r="DT272" s="761" t="s">
        <v>174</v>
      </c>
      <c r="DU272" s="761"/>
      <c r="DV272" s="761"/>
      <c r="DW272" s="761"/>
      <c r="DX272" s="761"/>
      <c r="DY272" s="322">
        <f>+DY268+DY269</f>
        <v>0.15000000000000002</v>
      </c>
      <c r="DZ272" s="323"/>
      <c r="EA272" s="323"/>
      <c r="EB272" s="78"/>
      <c r="EC272" s="78"/>
      <c r="ED272" s="78"/>
      <c r="EE272" s="78"/>
      <c r="EF272" s="78"/>
      <c r="EG272" s="78"/>
      <c r="EH272" s="78"/>
      <c r="EI272" s="78"/>
      <c r="EJ272" s="78"/>
      <c r="EM272" s="761" t="s">
        <v>174</v>
      </c>
      <c r="EN272" s="761"/>
      <c r="EO272" s="761"/>
      <c r="EP272" s="761"/>
      <c r="EQ272" s="761"/>
      <c r="ER272" s="322">
        <f>+ER268+ER269</f>
        <v>0.18000000000000002</v>
      </c>
      <c r="ES272" s="323"/>
      <c r="ET272" s="323"/>
      <c r="EU272" s="78"/>
      <c r="EV272" s="78"/>
      <c r="EW272" s="78"/>
      <c r="EX272" s="78"/>
      <c r="EY272" s="78"/>
      <c r="EZ272" s="78"/>
      <c r="FA272" s="78"/>
      <c r="FB272" s="78"/>
      <c r="FC272" s="78"/>
      <c r="FF272" s="761" t="s">
        <v>174</v>
      </c>
      <c r="FG272" s="761"/>
      <c r="FH272" s="761"/>
      <c r="FI272" s="761"/>
      <c r="FJ272" s="761"/>
      <c r="FK272" s="322">
        <f>+FK268+FK269</f>
        <v>0.1</v>
      </c>
      <c r="FL272" s="323"/>
      <c r="FM272" s="323"/>
      <c r="FN272" s="78"/>
      <c r="FO272" s="78"/>
      <c r="FP272" s="78"/>
      <c r="FQ272" s="78"/>
      <c r="FR272" s="78"/>
      <c r="FS272" s="78"/>
      <c r="FT272" s="78"/>
      <c r="FU272" s="78"/>
      <c r="FV272" s="78"/>
      <c r="FY272" s="761" t="s">
        <v>174</v>
      </c>
      <c r="FZ272" s="761"/>
      <c r="GA272" s="761"/>
      <c r="GB272" s="761"/>
      <c r="GC272" s="761"/>
      <c r="GD272" s="322">
        <f>+GD268+GD269</f>
        <v>0.18000000000000002</v>
      </c>
      <c r="GE272" s="323"/>
      <c r="GF272" s="323"/>
      <c r="GG272" s="78"/>
      <c r="GH272" s="78"/>
      <c r="GI272" s="78"/>
      <c r="GJ272" s="78"/>
      <c r="GK272" s="78"/>
      <c r="GL272" s="78"/>
      <c r="GM272" s="78"/>
      <c r="GN272" s="78"/>
      <c r="GO272" s="78"/>
      <c r="GR272" s="761" t="s">
        <v>174</v>
      </c>
      <c r="GS272" s="761"/>
      <c r="GT272" s="761"/>
      <c r="GU272" s="761"/>
      <c r="GV272" s="761"/>
      <c r="GW272" s="322">
        <f>+GW268+GW269</f>
        <v>0.17500000000000002</v>
      </c>
      <c r="GX272" s="323"/>
      <c r="GY272" s="323"/>
      <c r="GZ272" s="78"/>
      <c r="HA272" s="78"/>
      <c r="HB272" s="78"/>
      <c r="HC272" s="78"/>
      <c r="HD272" s="78"/>
      <c r="HE272" s="78"/>
      <c r="HF272" s="78"/>
      <c r="HG272" s="78"/>
      <c r="HH272" s="78"/>
      <c r="HK272" s="761" t="s">
        <v>174</v>
      </c>
      <c r="HL272" s="761"/>
      <c r="HM272" s="761"/>
      <c r="HN272" s="761"/>
      <c r="HO272" s="761"/>
      <c r="HP272" s="322">
        <f>+HP268+HP269</f>
        <v>0.18</v>
      </c>
      <c r="HQ272" s="323"/>
      <c r="HR272" s="323"/>
      <c r="HS272" s="78"/>
      <c r="HT272" s="78"/>
      <c r="HU272" s="78"/>
      <c r="HV272" s="78"/>
      <c r="HW272" s="78"/>
      <c r="HX272" s="78"/>
      <c r="HY272" s="78"/>
      <c r="HZ272" s="78"/>
      <c r="IA272" s="78"/>
      <c r="ID272" s="761" t="s">
        <v>174</v>
      </c>
      <c r="IE272" s="761"/>
      <c r="IF272" s="761"/>
      <c r="IG272" s="761"/>
      <c r="IH272" s="761"/>
      <c r="II272" s="322">
        <f>+II268+II269</f>
        <v>0.17319999999999999</v>
      </c>
      <c r="IJ272" s="323"/>
      <c r="IK272" s="323"/>
      <c r="IL272" s="78"/>
      <c r="IM272" s="78"/>
      <c r="IN272" s="78"/>
      <c r="IO272" s="78"/>
      <c r="IP272" s="78"/>
      <c r="IQ272" s="78"/>
      <c r="IR272" s="78"/>
      <c r="IS272" s="78"/>
      <c r="IT272" s="78"/>
      <c r="IW272" s="761" t="s">
        <v>174</v>
      </c>
      <c r="IX272" s="761"/>
      <c r="IY272" s="761"/>
      <c r="IZ272" s="761"/>
      <c r="JA272" s="761"/>
      <c r="JB272" s="322">
        <f>+JB268+JB269</f>
        <v>0.15000000000000002</v>
      </c>
      <c r="JC272" s="323"/>
      <c r="JD272" s="323"/>
      <c r="JE272" s="78"/>
      <c r="JF272" s="78"/>
      <c r="JG272" s="78"/>
      <c r="JH272" s="78"/>
      <c r="JI272" s="78"/>
      <c r="JJ272" s="78"/>
      <c r="JK272" s="78"/>
      <c r="JL272" s="78"/>
      <c r="JM272" s="78"/>
    </row>
    <row r="273" spans="2:15795" x14ac:dyDescent="0.2">
      <c r="B273" s="324"/>
      <c r="D273" s="324"/>
      <c r="F273" s="324"/>
      <c r="H273" s="324"/>
      <c r="J273" s="324"/>
      <c r="L273" s="324"/>
      <c r="N273" s="324"/>
      <c r="P273" s="324"/>
      <c r="R273" s="324"/>
      <c r="T273" s="324"/>
      <c r="V273" s="324"/>
      <c r="X273" s="324"/>
      <c r="Y273" s="202"/>
      <c r="Z273" s="324"/>
      <c r="AA273" s="202"/>
      <c r="AB273" s="324"/>
      <c r="AC273" s="202"/>
      <c r="AD273" s="324"/>
      <c r="AE273" s="202"/>
      <c r="AF273" s="324"/>
      <c r="AG273" s="202"/>
      <c r="AH273" s="324"/>
      <c r="AI273" s="202"/>
      <c r="AJ273" s="324"/>
      <c r="AL273" s="324"/>
      <c r="AN273" s="324"/>
      <c r="AP273" s="324"/>
      <c r="AR273" s="324"/>
      <c r="AT273" s="324"/>
      <c r="AV273" s="324"/>
      <c r="AW273" s="202"/>
      <c r="AX273" s="324"/>
      <c r="AY273" s="202"/>
      <c r="AZ273" s="324"/>
      <c r="BA273" s="202"/>
      <c r="BB273" s="324"/>
      <c r="BC273" s="202"/>
      <c r="BD273" s="324"/>
      <c r="BE273" s="202"/>
      <c r="BF273" s="324"/>
      <c r="BG273" s="202"/>
      <c r="BH273" s="324"/>
      <c r="BJ273" s="324"/>
      <c r="BL273" s="324"/>
      <c r="BN273" s="324"/>
      <c r="BP273" s="324"/>
      <c r="BR273" s="324"/>
      <c r="BT273" s="227"/>
      <c r="BU273" s="227"/>
      <c r="BV273" s="227"/>
      <c r="BW273" s="227"/>
      <c r="BX273" s="227"/>
      <c r="BY273" s="227"/>
      <c r="BZ273" s="227"/>
      <c r="CA273" s="227"/>
      <c r="CB273" s="227"/>
      <c r="CC273" s="227"/>
      <c r="CD273" s="227"/>
      <c r="CE273" s="227"/>
      <c r="CO273" s="205"/>
      <c r="CP273" s="227"/>
      <c r="CQ273" s="227"/>
      <c r="CR273" s="227"/>
      <c r="CS273" s="227"/>
      <c r="CT273" s="227"/>
      <c r="CU273" s="227"/>
      <c r="CV273" s="227"/>
      <c r="CW273" s="227"/>
      <c r="CX273" s="227"/>
      <c r="DH273" s="205"/>
      <c r="DI273" s="227"/>
      <c r="DJ273" s="227"/>
      <c r="DK273" s="227"/>
      <c r="DL273" s="227"/>
      <c r="DM273" s="227"/>
      <c r="DN273" s="227"/>
      <c r="DO273" s="227"/>
      <c r="DP273" s="227"/>
      <c r="DQ273" s="227"/>
      <c r="EA273" s="205"/>
      <c r="EB273" s="227"/>
      <c r="EC273" s="227"/>
      <c r="ED273" s="227"/>
      <c r="EE273" s="227"/>
      <c r="EF273" s="227"/>
      <c r="EG273" s="227"/>
      <c r="EH273" s="227"/>
      <c r="EI273" s="227"/>
      <c r="EJ273" s="227"/>
      <c r="ET273" s="205"/>
      <c r="EU273" s="227"/>
      <c r="EV273" s="227"/>
      <c r="EW273" s="227"/>
      <c r="EX273" s="227"/>
      <c r="EY273" s="227"/>
      <c r="EZ273" s="227"/>
      <c r="FA273" s="227"/>
      <c r="FB273" s="227"/>
      <c r="FC273" s="227"/>
      <c r="FM273" s="205"/>
      <c r="FN273" s="227"/>
      <c r="FO273" s="227"/>
      <c r="FP273" s="227"/>
      <c r="FQ273" s="227"/>
      <c r="FR273" s="227"/>
      <c r="FS273" s="227"/>
      <c r="FT273" s="227"/>
      <c r="FU273" s="227"/>
      <c r="FV273" s="227"/>
      <c r="GF273" s="205"/>
      <c r="GG273" s="227"/>
      <c r="GH273" s="227"/>
      <c r="GI273" s="227"/>
      <c r="GJ273" s="227"/>
      <c r="GK273" s="227"/>
      <c r="GL273" s="227"/>
      <c r="GM273" s="227"/>
      <c r="GN273" s="227"/>
      <c r="GO273" s="227"/>
      <c r="GY273" s="205"/>
      <c r="GZ273" s="227"/>
      <c r="HA273" s="227"/>
      <c r="HB273" s="227"/>
      <c r="HC273" s="227"/>
      <c r="HD273" s="227"/>
      <c r="HE273" s="227"/>
      <c r="HF273" s="227"/>
      <c r="HG273" s="227"/>
      <c r="HH273" s="227"/>
      <c r="HR273" s="205"/>
      <c r="HS273" s="227"/>
      <c r="HT273" s="227"/>
      <c r="HU273" s="227"/>
      <c r="HV273" s="227"/>
      <c r="HW273" s="227"/>
      <c r="HX273" s="227"/>
      <c r="HY273" s="227"/>
      <c r="HZ273" s="227"/>
      <c r="IA273" s="227"/>
      <c r="IK273" s="205"/>
      <c r="IL273" s="227"/>
      <c r="IM273" s="227"/>
      <c r="IN273" s="227"/>
      <c r="IO273" s="227"/>
      <c r="IP273" s="227"/>
      <c r="IQ273" s="227"/>
      <c r="IR273" s="227"/>
      <c r="IS273" s="227"/>
      <c r="IT273" s="227"/>
      <c r="JD273" s="205"/>
      <c r="JE273" s="227"/>
      <c r="JF273" s="227"/>
      <c r="JG273" s="227"/>
      <c r="JH273" s="227"/>
      <c r="JI273" s="227"/>
      <c r="JJ273" s="227"/>
      <c r="JK273" s="227"/>
      <c r="JL273" s="227"/>
      <c r="JM273" s="227"/>
    </row>
    <row r="274" spans="2:15795" x14ac:dyDescent="0.25">
      <c r="B274" s="325"/>
      <c r="C274" s="326"/>
      <c r="D274" s="326"/>
      <c r="E274" s="326"/>
      <c r="F274" s="443"/>
      <c r="G274" s="327"/>
      <c r="H274" s="327"/>
      <c r="I274" s="327"/>
      <c r="J274" s="328"/>
      <c r="K274" s="316"/>
      <c r="W274" s="205"/>
      <c r="X274" s="227"/>
      <c r="Y274" s="227"/>
      <c r="Z274" s="227"/>
      <c r="AA274" s="227"/>
      <c r="AB274" s="227"/>
      <c r="AC274" s="227"/>
      <c r="AD274" s="227"/>
      <c r="AE274" s="227"/>
      <c r="AF274" s="227"/>
      <c r="AG274" s="227"/>
      <c r="AH274" s="227"/>
      <c r="AI274" s="227"/>
      <c r="AJ274" s="227"/>
      <c r="AU274" s="205"/>
      <c r="AV274" s="227"/>
      <c r="AW274" s="227"/>
      <c r="AX274" s="227"/>
      <c r="AY274" s="227"/>
      <c r="AZ274" s="227"/>
      <c r="BA274" s="227"/>
      <c r="BB274" s="227"/>
      <c r="BC274" s="227"/>
      <c r="BD274" s="227"/>
      <c r="BE274" s="227"/>
      <c r="BF274" s="227"/>
      <c r="BG274" s="227"/>
      <c r="BS274" s="205"/>
      <c r="BT274" s="227"/>
      <c r="BU274" s="227"/>
      <c r="BV274" s="227"/>
      <c r="BW274" s="227"/>
      <c r="BX274" s="227"/>
      <c r="BY274" s="227"/>
      <c r="BZ274" s="227"/>
      <c r="CA274" s="227"/>
      <c r="CB274" s="227"/>
      <c r="CC274" s="227"/>
      <c r="CD274" s="227"/>
      <c r="CE274" s="227"/>
      <c r="CO274" s="205"/>
      <c r="CP274" s="227"/>
      <c r="CQ274" s="227"/>
      <c r="CR274" s="227"/>
      <c r="CS274" s="227"/>
      <c r="CT274" s="227"/>
      <c r="CU274" s="227"/>
      <c r="CV274" s="227"/>
      <c r="CW274" s="227"/>
      <c r="CX274" s="227"/>
      <c r="DH274" s="205"/>
      <c r="DI274" s="227"/>
      <c r="DJ274" s="227"/>
      <c r="DK274" s="227"/>
      <c r="DL274" s="227"/>
      <c r="DM274" s="227"/>
      <c r="DN274" s="227"/>
      <c r="DO274" s="227"/>
      <c r="DP274" s="227"/>
      <c r="DQ274" s="227"/>
      <c r="EA274" s="205"/>
      <c r="EB274" s="227"/>
      <c r="EC274" s="227"/>
      <c r="ED274" s="227"/>
      <c r="EE274" s="227"/>
      <c r="EF274" s="227"/>
      <c r="EG274" s="227"/>
      <c r="EH274" s="227"/>
      <c r="EI274" s="227"/>
      <c r="EJ274" s="227"/>
      <c r="ET274" s="205"/>
      <c r="EU274" s="227"/>
      <c r="EV274" s="227"/>
      <c r="EW274" s="227"/>
      <c r="EX274" s="227"/>
      <c r="EY274" s="227"/>
      <c r="EZ274" s="227"/>
      <c r="FA274" s="227"/>
      <c r="FB274" s="227"/>
      <c r="FC274" s="227"/>
      <c r="FM274" s="205"/>
      <c r="FN274" s="227"/>
      <c r="FO274" s="227"/>
      <c r="FP274" s="227"/>
      <c r="FQ274" s="227"/>
      <c r="FR274" s="227"/>
      <c r="FS274" s="227"/>
      <c r="FT274" s="227"/>
      <c r="FU274" s="227"/>
      <c r="FV274" s="227"/>
      <c r="GF274" s="205"/>
      <c r="GG274" s="227"/>
      <c r="GH274" s="227"/>
      <c r="GI274" s="227"/>
      <c r="GJ274" s="227"/>
      <c r="GK274" s="227"/>
      <c r="GL274" s="227"/>
      <c r="GM274" s="227"/>
      <c r="GN274" s="227"/>
      <c r="GO274" s="227"/>
      <c r="GY274" s="205"/>
      <c r="GZ274" s="227"/>
      <c r="HA274" s="227"/>
      <c r="HB274" s="227"/>
      <c r="HC274" s="227"/>
      <c r="HD274" s="227"/>
      <c r="HE274" s="227"/>
      <c r="HF274" s="227"/>
      <c r="HG274" s="227"/>
      <c r="HH274" s="227"/>
      <c r="HR274" s="205"/>
      <c r="HS274" s="227"/>
      <c r="HT274" s="227"/>
      <c r="HU274" s="227"/>
      <c r="HV274" s="227"/>
      <c r="HW274" s="227"/>
      <c r="HX274" s="227"/>
      <c r="HY274" s="227"/>
      <c r="HZ274" s="227"/>
      <c r="IA274" s="227"/>
      <c r="IK274" s="205"/>
      <c r="IL274" s="227"/>
      <c r="IM274" s="227"/>
      <c r="IN274" s="227"/>
      <c r="IO274" s="227"/>
      <c r="IP274" s="227"/>
      <c r="IQ274" s="227"/>
      <c r="IR274" s="227"/>
      <c r="IS274" s="227"/>
      <c r="IT274" s="227"/>
      <c r="JD274" s="205"/>
      <c r="JE274" s="227"/>
      <c r="JF274" s="227"/>
      <c r="JG274" s="227"/>
      <c r="JH274" s="227"/>
      <c r="JI274" s="227"/>
      <c r="JJ274" s="227"/>
      <c r="JK274" s="227"/>
      <c r="JL274" s="227"/>
      <c r="JM274" s="227"/>
    </row>
    <row r="275" spans="2:15795" ht="16.5" thickBot="1" x14ac:dyDescent="0.3">
      <c r="B275" s="325"/>
      <c r="C275" s="326"/>
      <c r="D275" s="326"/>
      <c r="E275" s="326"/>
      <c r="F275" s="443"/>
      <c r="G275" s="327"/>
      <c r="H275" s="327"/>
      <c r="I275" s="327"/>
      <c r="J275" s="328"/>
      <c r="K275" s="316"/>
      <c r="W275" s="205"/>
      <c r="X275" s="227"/>
      <c r="Y275" s="227"/>
      <c r="Z275" s="227"/>
      <c r="AA275" s="227"/>
      <c r="AB275" s="227"/>
      <c r="AC275" s="227"/>
      <c r="AD275" s="227"/>
      <c r="AE275" s="227"/>
      <c r="AF275" s="227"/>
      <c r="AG275" s="227"/>
      <c r="AH275" s="227"/>
      <c r="AI275" s="227"/>
      <c r="AJ275" s="227"/>
      <c r="AU275" s="205"/>
      <c r="AV275" s="227"/>
      <c r="AW275" s="227"/>
      <c r="AX275" s="227"/>
      <c r="AY275" s="227"/>
      <c r="AZ275" s="227"/>
      <c r="BA275" s="227"/>
      <c r="BB275" s="227"/>
      <c r="BC275" s="227"/>
      <c r="BD275" s="227"/>
      <c r="BE275" s="227"/>
      <c r="BF275" s="227"/>
      <c r="BG275" s="227"/>
      <c r="BS275" s="205"/>
      <c r="BT275" s="227"/>
      <c r="BU275" s="227"/>
      <c r="BV275" s="227"/>
      <c r="BW275" s="227"/>
      <c r="BX275" s="227"/>
      <c r="BY275" s="227"/>
      <c r="BZ275" s="227"/>
      <c r="CA275" s="227"/>
      <c r="CB275" s="227"/>
      <c r="CC275" s="227"/>
      <c r="CD275" s="227"/>
      <c r="CE275" s="227"/>
      <c r="CO275" s="205"/>
      <c r="CP275" s="227"/>
      <c r="CQ275" s="227"/>
      <c r="CR275" s="227"/>
      <c r="CS275" s="227"/>
      <c r="CT275" s="227"/>
      <c r="CU275" s="227"/>
      <c r="CV275" s="227"/>
      <c r="CW275" s="227"/>
      <c r="CX275" s="227"/>
      <c r="DH275" s="205"/>
      <c r="DI275" s="227"/>
      <c r="DJ275" s="227"/>
      <c r="DK275" s="227"/>
      <c r="DL275" s="227"/>
      <c r="DM275" s="227"/>
      <c r="DN275" s="227"/>
      <c r="DO275" s="227"/>
      <c r="DP275" s="227"/>
      <c r="DQ275" s="227"/>
      <c r="EA275" s="205"/>
      <c r="EB275" s="227"/>
      <c r="EC275" s="227"/>
      <c r="ED275" s="227"/>
      <c r="EE275" s="227"/>
      <c r="EF275" s="227"/>
      <c r="EG275" s="227"/>
      <c r="EH275" s="227"/>
      <c r="EI275" s="227"/>
      <c r="EJ275" s="227"/>
      <c r="ET275" s="205"/>
      <c r="EU275" s="227"/>
      <c r="EV275" s="227"/>
      <c r="EW275" s="227"/>
      <c r="EX275" s="227"/>
      <c r="EY275" s="227"/>
      <c r="EZ275" s="227"/>
      <c r="FA275" s="227"/>
      <c r="FB275" s="227"/>
      <c r="FC275" s="227"/>
      <c r="FM275" s="205"/>
      <c r="FN275" s="227"/>
      <c r="FO275" s="227"/>
      <c r="FP275" s="227"/>
      <c r="FQ275" s="227"/>
      <c r="FR275" s="227"/>
      <c r="FS275" s="227"/>
      <c r="FT275" s="227"/>
      <c r="FU275" s="227"/>
      <c r="FV275" s="227"/>
      <c r="GF275" s="205"/>
      <c r="GG275" s="227"/>
      <c r="GH275" s="227"/>
      <c r="GI275" s="227"/>
      <c r="GJ275" s="227"/>
      <c r="GK275" s="227"/>
      <c r="GL275" s="227"/>
      <c r="GM275" s="227"/>
      <c r="GN275" s="227"/>
      <c r="GO275" s="227"/>
      <c r="GY275" s="205"/>
      <c r="GZ275" s="227"/>
      <c r="HA275" s="227"/>
      <c r="HB275" s="227"/>
      <c r="HC275" s="227"/>
      <c r="HD275" s="227"/>
      <c r="HE275" s="227"/>
      <c r="HF275" s="227"/>
      <c r="HG275" s="227"/>
      <c r="HH275" s="227"/>
      <c r="HR275" s="205"/>
      <c r="HS275" s="227"/>
      <c r="HT275" s="227"/>
      <c r="HU275" s="227"/>
      <c r="HV275" s="227"/>
      <c r="HW275" s="227"/>
      <c r="HX275" s="227"/>
      <c r="HY275" s="227"/>
      <c r="HZ275" s="227"/>
      <c r="IA275" s="227"/>
      <c r="IK275" s="205"/>
      <c r="IL275" s="227"/>
      <c r="IM275" s="227"/>
      <c r="IN275" s="227"/>
      <c r="IO275" s="227"/>
      <c r="IP275" s="227"/>
      <c r="IQ275" s="227"/>
      <c r="IR275" s="227"/>
      <c r="IS275" s="227"/>
      <c r="IT275" s="227"/>
      <c r="JD275" s="205"/>
      <c r="JE275" s="227"/>
      <c r="JF275" s="227"/>
      <c r="JG275" s="227"/>
      <c r="JH275" s="227"/>
      <c r="JI275" s="227"/>
      <c r="JJ275" s="227"/>
      <c r="JK275" s="227"/>
      <c r="JL275" s="227"/>
      <c r="JM275" s="227"/>
    </row>
    <row r="276" spans="2:15795" ht="27.75" thickTop="1" thickBot="1" x14ac:dyDescent="0.25">
      <c r="B276" s="303"/>
      <c r="C276" s="303"/>
      <c r="D276" s="303"/>
      <c r="E276" s="303"/>
      <c r="F276" s="444"/>
      <c r="G276" s="303"/>
      <c r="H276" s="303"/>
      <c r="I276" s="303"/>
      <c r="J276" s="303"/>
      <c r="K276" s="203"/>
      <c r="O276" s="217">
        <f>N2</f>
        <v>1</v>
      </c>
      <c r="P276" s="758" t="str">
        <f>R2</f>
        <v>CONTROL REGIONAL DE HIGIENE MANTENIMIENTO S.A.S.</v>
      </c>
      <c r="Q276" s="759"/>
      <c r="R276" s="759"/>
      <c r="S276" s="759"/>
      <c r="T276" s="759"/>
      <c r="U276" s="759"/>
      <c r="V276" s="759"/>
      <c r="W276" s="760"/>
      <c r="X276" s="78"/>
      <c r="Y276" s="78"/>
      <c r="Z276" s="78"/>
      <c r="AA276" s="78"/>
      <c r="AB276" s="78"/>
      <c r="AC276" s="78"/>
      <c r="AD276" s="78"/>
      <c r="AE276" s="78"/>
      <c r="AF276" s="78"/>
      <c r="AG276" s="78"/>
      <c r="AH276" s="78"/>
      <c r="AI276" s="78"/>
      <c r="AM276" s="217">
        <f>AL2</f>
        <v>2</v>
      </c>
      <c r="AN276" s="758" t="str">
        <f>AP2</f>
        <v>FUMIGADORES DE COLOMBIA FUMICOL S.A.S.</v>
      </c>
      <c r="AO276" s="759"/>
      <c r="AP276" s="759"/>
      <c r="AQ276" s="759"/>
      <c r="AR276" s="759"/>
      <c r="AS276" s="759"/>
      <c r="AT276" s="759"/>
      <c r="AU276" s="760"/>
      <c r="AV276" s="78"/>
      <c r="AW276" s="78"/>
      <c r="AX276" s="78"/>
      <c r="AY276" s="78"/>
      <c r="AZ276" s="78"/>
      <c r="BA276" s="78"/>
      <c r="BB276" s="78"/>
      <c r="BC276" s="78"/>
      <c r="BD276" s="78"/>
      <c r="BE276" s="78"/>
      <c r="BF276" s="78"/>
      <c r="BG276" s="78"/>
      <c r="BK276" s="217">
        <f>BJ2</f>
        <v>3</v>
      </c>
      <c r="BL276" s="758" t="str">
        <f>BN2</f>
        <v>TRULY NOLEN SOLUCIONES  S.A.S.</v>
      </c>
      <c r="BM276" s="759"/>
      <c r="BN276" s="759"/>
      <c r="BO276" s="759"/>
      <c r="BP276" s="759"/>
      <c r="BQ276" s="759"/>
      <c r="BR276" s="759"/>
      <c r="BS276" s="760"/>
      <c r="BT276" s="78"/>
      <c r="BU276" s="78"/>
      <c r="BV276" s="78"/>
      <c r="BW276" s="78"/>
      <c r="BX276" s="78"/>
      <c r="BY276" s="78"/>
      <c r="BZ276" s="78"/>
      <c r="CA276" s="78"/>
      <c r="CB276" s="78"/>
      <c r="CC276" s="78"/>
      <c r="CD276" s="78"/>
      <c r="CE276" s="78"/>
      <c r="CI276" s="217">
        <f>CH2</f>
        <v>4</v>
      </c>
      <c r="CJ276" s="758" t="e">
        <f>CL2</f>
        <v>#N/A</v>
      </c>
      <c r="CK276" s="759"/>
      <c r="CL276" s="759"/>
      <c r="CM276" s="759"/>
      <c r="CN276" s="759"/>
      <c r="CO276" s="760"/>
      <c r="CP276" s="78"/>
      <c r="CQ276" s="78"/>
      <c r="CR276" s="78"/>
      <c r="CS276" s="78"/>
      <c r="CT276" s="78"/>
      <c r="CU276" s="78"/>
      <c r="CV276" s="78"/>
      <c r="CW276" s="78"/>
      <c r="CX276" s="78"/>
      <c r="DB276" s="217">
        <f>DA2</f>
        <v>5</v>
      </c>
      <c r="DC276" s="758" t="e">
        <f>DE2</f>
        <v>#N/A</v>
      </c>
      <c r="DD276" s="759"/>
      <c r="DE276" s="759"/>
      <c r="DF276" s="759"/>
      <c r="DG276" s="759"/>
      <c r="DH276" s="760"/>
      <c r="DI276" s="78"/>
      <c r="DJ276" s="78"/>
      <c r="DK276" s="78"/>
      <c r="DL276" s="78"/>
      <c r="DM276" s="78"/>
      <c r="DN276" s="78"/>
      <c r="DO276" s="78"/>
      <c r="DP276" s="78"/>
      <c r="DQ276" s="78"/>
      <c r="DU276" s="217">
        <f>DT2</f>
        <v>6</v>
      </c>
      <c r="DV276" s="758" t="e">
        <f>DX2</f>
        <v>#N/A</v>
      </c>
      <c r="DW276" s="759"/>
      <c r="DX276" s="759"/>
      <c r="DY276" s="759"/>
      <c r="DZ276" s="759"/>
      <c r="EA276" s="760"/>
      <c r="EB276" s="78"/>
      <c r="EC276" s="78"/>
      <c r="ED276" s="78"/>
      <c r="EE276" s="78"/>
      <c r="EF276" s="78"/>
      <c r="EG276" s="78"/>
      <c r="EH276" s="78"/>
      <c r="EI276" s="78"/>
      <c r="EJ276" s="78"/>
      <c r="EN276" s="217">
        <f>EM2</f>
        <v>7</v>
      </c>
      <c r="EO276" s="758" t="e">
        <f>EQ2</f>
        <v>#N/A</v>
      </c>
      <c r="EP276" s="759"/>
      <c r="EQ276" s="759"/>
      <c r="ER276" s="759"/>
      <c r="ES276" s="759"/>
      <c r="ET276" s="760"/>
      <c r="EU276" s="78"/>
      <c r="EV276" s="78"/>
      <c r="EW276" s="78"/>
      <c r="EX276" s="78"/>
      <c r="EY276" s="78"/>
      <c r="EZ276" s="78"/>
      <c r="FA276" s="78"/>
      <c r="FB276" s="78"/>
      <c r="FC276" s="78"/>
      <c r="FG276" s="217">
        <f>FF2</f>
        <v>8</v>
      </c>
      <c r="FH276" s="758" t="e">
        <f>FJ2</f>
        <v>#N/A</v>
      </c>
      <c r="FI276" s="759"/>
      <c r="FJ276" s="759"/>
      <c r="FK276" s="759"/>
      <c r="FL276" s="759"/>
      <c r="FM276" s="760"/>
      <c r="FN276" s="78"/>
      <c r="FO276" s="78"/>
      <c r="FP276" s="78"/>
      <c r="FQ276" s="78"/>
      <c r="FR276" s="78"/>
      <c r="FS276" s="78"/>
      <c r="FT276" s="78"/>
      <c r="FU276" s="78"/>
      <c r="FV276" s="78"/>
      <c r="FZ276" s="217">
        <f>FY2</f>
        <v>9</v>
      </c>
      <c r="GA276" s="758" t="e">
        <f>GC2</f>
        <v>#N/A</v>
      </c>
      <c r="GB276" s="759"/>
      <c r="GC276" s="759"/>
      <c r="GD276" s="759"/>
      <c r="GE276" s="759"/>
      <c r="GF276" s="760"/>
      <c r="GG276" s="78"/>
      <c r="GH276" s="78"/>
      <c r="GI276" s="78"/>
      <c r="GJ276" s="78"/>
      <c r="GK276" s="78"/>
      <c r="GL276" s="78"/>
      <c r="GM276" s="78"/>
      <c r="GN276" s="78"/>
      <c r="GO276" s="78"/>
      <c r="GS276" s="217">
        <f>GR2</f>
        <v>10</v>
      </c>
      <c r="GT276" s="758" t="e">
        <f>GV2</f>
        <v>#N/A</v>
      </c>
      <c r="GU276" s="759"/>
      <c r="GV276" s="759"/>
      <c r="GW276" s="759"/>
      <c r="GX276" s="759"/>
      <c r="GY276" s="760"/>
      <c r="GZ276" s="78"/>
      <c r="HA276" s="78"/>
      <c r="HB276" s="78"/>
      <c r="HC276" s="78"/>
      <c r="HD276" s="78"/>
      <c r="HE276" s="78"/>
      <c r="HF276" s="78"/>
      <c r="HG276" s="78"/>
      <c r="HH276" s="78"/>
      <c r="HL276" s="217">
        <f>HK2</f>
        <v>11</v>
      </c>
      <c r="HM276" s="758" t="e">
        <f>HO2</f>
        <v>#N/A</v>
      </c>
      <c r="HN276" s="759"/>
      <c r="HO276" s="759"/>
      <c r="HP276" s="759"/>
      <c r="HQ276" s="759"/>
      <c r="HR276" s="760"/>
      <c r="HS276" s="78"/>
      <c r="HT276" s="78"/>
      <c r="HU276" s="78"/>
      <c r="HV276" s="78"/>
      <c r="HW276" s="78"/>
      <c r="HX276" s="78"/>
      <c r="HY276" s="78"/>
      <c r="HZ276" s="78"/>
      <c r="IA276" s="78"/>
      <c r="IE276" s="217">
        <f>ID2</f>
        <v>12</v>
      </c>
      <c r="IF276" s="758" t="e">
        <f>IH2</f>
        <v>#N/A</v>
      </c>
      <c r="IG276" s="759"/>
      <c r="IH276" s="759"/>
      <c r="II276" s="759"/>
      <c r="IJ276" s="759"/>
      <c r="IK276" s="760"/>
      <c r="IL276" s="78"/>
      <c r="IM276" s="78"/>
      <c r="IN276" s="78"/>
      <c r="IO276" s="78"/>
      <c r="IP276" s="78"/>
      <c r="IQ276" s="78"/>
      <c r="IR276" s="78"/>
      <c r="IS276" s="78"/>
      <c r="IT276" s="78"/>
      <c r="IX276" s="217">
        <f>IW2</f>
        <v>13</v>
      </c>
      <c r="IY276" s="758" t="e">
        <f>JA2</f>
        <v>#N/A</v>
      </c>
      <c r="IZ276" s="759"/>
      <c r="JA276" s="759"/>
      <c r="JB276" s="759"/>
      <c r="JC276" s="759"/>
      <c r="JD276" s="760"/>
      <c r="JE276" s="78"/>
      <c r="JF276" s="78"/>
      <c r="JG276" s="78"/>
      <c r="JH276" s="78"/>
      <c r="JI276" s="78"/>
      <c r="JJ276" s="78"/>
      <c r="JK276" s="78"/>
      <c r="JL276" s="78"/>
      <c r="JM276" s="78"/>
    </row>
    <row r="277" spans="2:15795" ht="92.25" thickTop="1" thickBot="1" x14ac:dyDescent="0.3">
      <c r="B277" s="329"/>
      <c r="C277" s="329"/>
      <c r="D277" s="329"/>
      <c r="E277" s="329"/>
      <c r="F277" s="445"/>
      <c r="G277" s="329"/>
      <c r="H277" s="329"/>
      <c r="I277" s="329"/>
      <c r="J277" s="329"/>
      <c r="O277" s="748" t="str">
        <f>+IF(AD277*AG277*AI277=1,"OK","NO HABILITADO")</f>
        <v>OK</v>
      </c>
      <c r="P277" s="749"/>
      <c r="Q277" s="749"/>
      <c r="R277" s="749"/>
      <c r="S277" s="749"/>
      <c r="T277" s="749"/>
      <c r="U277" s="749"/>
      <c r="V277" s="749"/>
      <c r="W277" s="750"/>
      <c r="X277" s="78"/>
      <c r="Y277" s="78"/>
      <c r="Z277" s="332"/>
      <c r="AA277" s="463"/>
      <c r="AB277" s="463"/>
      <c r="AC277" s="78"/>
      <c r="AD277" s="72">
        <f>IF(W267&lt;='10. EVALUACIÓN'!D9,1,0)</f>
        <v>1</v>
      </c>
      <c r="AE277" s="115"/>
      <c r="AF277" s="70"/>
      <c r="AG277" s="72">
        <f>PRODUCT(AG11:AG72)</f>
        <v>1</v>
      </c>
      <c r="AH277" s="70"/>
      <c r="AI277" s="72">
        <f>IFERROR(IF(AI268&gt;=0.5,0,1),0)</f>
        <v>1</v>
      </c>
      <c r="AJ277" s="204"/>
      <c r="AM277" s="748" t="str">
        <f>+IF(BB277*BE277*BG277=1,"OK","NO HABILITADO")</f>
        <v>OK</v>
      </c>
      <c r="AN277" s="749"/>
      <c r="AO277" s="749"/>
      <c r="AP277" s="749"/>
      <c r="AQ277" s="749"/>
      <c r="AR277" s="749"/>
      <c r="AS277" s="749"/>
      <c r="AT277" s="749"/>
      <c r="AU277" s="750"/>
      <c r="AV277" s="78"/>
      <c r="AW277" s="78"/>
      <c r="AX277" s="332"/>
      <c r="AY277" s="463"/>
      <c r="AZ277" s="463"/>
      <c r="BA277" s="78"/>
      <c r="BB277" s="72">
        <f>IF(W267&lt;='10. EVALUACIÓN'!D9,1,0)</f>
        <v>1</v>
      </c>
      <c r="BC277" s="115"/>
      <c r="BD277" s="70"/>
      <c r="BE277" s="72">
        <f>PRODUCT(BE11:BE72)</f>
        <v>1</v>
      </c>
      <c r="BF277" s="70"/>
      <c r="BG277" s="72">
        <f>IFERROR(IF(BG268&gt;=0.5,0,1),0)</f>
        <v>1</v>
      </c>
      <c r="BK277" s="748" t="str">
        <f>+IF(BZ277*CC277*CE277=1,"OK","NO HABILITADO")</f>
        <v>OK</v>
      </c>
      <c r="BL277" s="749"/>
      <c r="BM277" s="749"/>
      <c r="BN277" s="749"/>
      <c r="BO277" s="749"/>
      <c r="BP277" s="749"/>
      <c r="BQ277" s="749"/>
      <c r="BR277" s="749"/>
      <c r="BS277" s="750"/>
      <c r="BT277" s="78"/>
      <c r="BU277" s="78"/>
      <c r="BV277" s="332"/>
      <c r="BW277" s="463"/>
      <c r="BX277" s="463"/>
      <c r="BY277" s="78"/>
      <c r="BZ277" s="72">
        <f>IF(W267&lt;='10. EVALUACIÓN'!D9,1,0)</f>
        <v>1</v>
      </c>
      <c r="CA277" s="115"/>
      <c r="CB277" s="70"/>
      <c r="CC277" s="72">
        <f>PRODUCT(CC11:CC72)</f>
        <v>1</v>
      </c>
      <c r="CD277" s="70"/>
      <c r="CE277" s="72">
        <f>IFERROR(IF(CE268&gt;=0.5,0,1),0)</f>
        <v>1</v>
      </c>
      <c r="CI277" s="748" t="e">
        <f>+IF(CS277*CV277*CX277*CQ277=1,"OK","NO HABILITADO")</f>
        <v>#REF!</v>
      </c>
      <c r="CJ277" s="749"/>
      <c r="CK277" s="749"/>
      <c r="CL277" s="749"/>
      <c r="CM277" s="749"/>
      <c r="CN277" s="749"/>
      <c r="CO277" s="750"/>
      <c r="CP277" s="78"/>
      <c r="CQ277" s="72" t="e">
        <v>#REF!</v>
      </c>
      <c r="CR277" s="78"/>
      <c r="CS277" s="72" t="e">
        <v>#REF!</v>
      </c>
      <c r="CT277" s="115"/>
      <c r="CU277" s="70"/>
      <c r="CV277" s="72">
        <f>PRODUCT(CV12:CV266)</f>
        <v>0</v>
      </c>
      <c r="CW277" s="70"/>
      <c r="CX277" s="72">
        <f>IFERROR(IF(CX268&gt;=0.5,0,1),0)</f>
        <v>0</v>
      </c>
      <c r="DB277" s="748" t="e">
        <f>+IF(DL277*DO277*DQ277*DJ277=1,"OK","NO HABILITADO")</f>
        <v>#REF!</v>
      </c>
      <c r="DC277" s="749"/>
      <c r="DD277" s="749"/>
      <c r="DE277" s="749"/>
      <c r="DF277" s="749"/>
      <c r="DG277" s="749"/>
      <c r="DH277" s="750"/>
      <c r="DI277" s="78"/>
      <c r="DJ277" s="72" t="e">
        <v>#REF!</v>
      </c>
      <c r="DK277" s="78"/>
      <c r="DL277" s="72" t="e">
        <v>#REF!</v>
      </c>
      <c r="DM277" s="115"/>
      <c r="DN277" s="70"/>
      <c r="DO277" s="72">
        <f>PRODUCT(DO12:DO266)</f>
        <v>0</v>
      </c>
      <c r="DP277" s="70"/>
      <c r="DQ277" s="72">
        <f>IFERROR(IF(DQ268&gt;=0.5,0,1),0)</f>
        <v>0</v>
      </c>
      <c r="DU277" s="748" t="e">
        <f>+IF(EE277*EH277*EJ277*EC277=1,"OK","NO HABILITADO")</f>
        <v>#REF!</v>
      </c>
      <c r="DV277" s="749"/>
      <c r="DW277" s="749"/>
      <c r="DX277" s="749"/>
      <c r="DY277" s="749"/>
      <c r="DZ277" s="749"/>
      <c r="EA277" s="750"/>
      <c r="EB277" s="78"/>
      <c r="EC277" s="72" t="e">
        <v>#REF!</v>
      </c>
      <c r="ED277" s="78"/>
      <c r="EE277" s="72" t="e">
        <v>#REF!</v>
      </c>
      <c r="EF277" s="115"/>
      <c r="EG277" s="70"/>
      <c r="EH277" s="72">
        <f>PRODUCT(EH12:EH266)</f>
        <v>0</v>
      </c>
      <c r="EI277" s="70"/>
      <c r="EJ277" s="72">
        <f>IFERROR(IF(EJ268&gt;=0.5,0,1),0)</f>
        <v>0</v>
      </c>
      <c r="EN277" s="748" t="e">
        <f>+IF(EX277*FA277*FC277*EV277=1,"OK","NO HABILITADO")</f>
        <v>#REF!</v>
      </c>
      <c r="EO277" s="749"/>
      <c r="EP277" s="749"/>
      <c r="EQ277" s="749"/>
      <c r="ER277" s="749"/>
      <c r="ES277" s="749"/>
      <c r="ET277" s="750"/>
      <c r="EU277" s="78"/>
      <c r="EV277" s="72" t="e">
        <v>#REF!</v>
      </c>
      <c r="EW277" s="78"/>
      <c r="EX277" s="72" t="e">
        <v>#REF!</v>
      </c>
      <c r="EY277" s="115"/>
      <c r="EZ277" s="70"/>
      <c r="FA277" s="72">
        <f>PRODUCT(FA12:FA266)</f>
        <v>0</v>
      </c>
      <c r="FB277" s="70"/>
      <c r="FC277" s="72">
        <f>IFERROR(IF(FC268&gt;=0.5,0,1),0)</f>
        <v>0</v>
      </c>
      <c r="FG277" s="748" t="e">
        <f>+IF(FQ277*FT277*FV277*FO277=1,"OK","NO HABILITADO")</f>
        <v>#REF!</v>
      </c>
      <c r="FH277" s="749"/>
      <c r="FI277" s="749"/>
      <c r="FJ277" s="749"/>
      <c r="FK277" s="749"/>
      <c r="FL277" s="749"/>
      <c r="FM277" s="750"/>
      <c r="FN277" s="78"/>
      <c r="FO277" s="72" t="e">
        <v>#REF!</v>
      </c>
      <c r="FP277" s="78"/>
      <c r="FQ277" s="72" t="e">
        <v>#REF!</v>
      </c>
      <c r="FR277" s="115"/>
      <c r="FS277" s="70"/>
      <c r="FT277" s="72">
        <f>PRODUCT(FT12:FT266)</f>
        <v>0</v>
      </c>
      <c r="FU277" s="70"/>
      <c r="FV277" s="72">
        <f>IFERROR(IF(FV268&gt;=0.5,0,1),0)</f>
        <v>0</v>
      </c>
      <c r="FZ277" s="748" t="e">
        <f>+IF(GJ277*GM277*GO277*GH277=1,"OK","NO HABILITADO")</f>
        <v>#REF!</v>
      </c>
      <c r="GA277" s="749"/>
      <c r="GB277" s="749"/>
      <c r="GC277" s="749"/>
      <c r="GD277" s="749"/>
      <c r="GE277" s="749"/>
      <c r="GF277" s="750"/>
      <c r="GG277" s="78"/>
      <c r="GH277" s="72" t="e">
        <v>#REF!</v>
      </c>
      <c r="GI277" s="78"/>
      <c r="GJ277" s="72" t="e">
        <v>#REF!</v>
      </c>
      <c r="GK277" s="115"/>
      <c r="GL277" s="70"/>
      <c r="GM277" s="72">
        <f>PRODUCT(GM12:GM266)</f>
        <v>0</v>
      </c>
      <c r="GN277" s="70"/>
      <c r="GO277" s="72">
        <f>IFERROR(IF(GO268&gt;=0.5,0,1),0)</f>
        <v>0</v>
      </c>
      <c r="GS277" s="748" t="e">
        <f>+IF(HC277*HF277*HH277*HA277=1,"OK","NO HABILITADO")</f>
        <v>#REF!</v>
      </c>
      <c r="GT277" s="749"/>
      <c r="GU277" s="749"/>
      <c r="GV277" s="749"/>
      <c r="GW277" s="749"/>
      <c r="GX277" s="749"/>
      <c r="GY277" s="750"/>
      <c r="GZ277" s="78"/>
      <c r="HA277" s="72" t="e">
        <v>#REF!</v>
      </c>
      <c r="HB277" s="78"/>
      <c r="HC277" s="72" t="e">
        <v>#REF!</v>
      </c>
      <c r="HD277" s="115"/>
      <c r="HE277" s="70"/>
      <c r="HF277" s="72">
        <f>PRODUCT(HF12:HF266)</f>
        <v>0</v>
      </c>
      <c r="HG277" s="70"/>
      <c r="HH277" s="72">
        <f>IFERROR(IF(HH268&gt;=0.5,0,1),0)</f>
        <v>0</v>
      </c>
      <c r="HL277" s="748" t="e">
        <f>+IF(HV277*HY277*IA277*HT277=1,"OK","NO HABILITADO")</f>
        <v>#REF!</v>
      </c>
      <c r="HM277" s="749"/>
      <c r="HN277" s="749"/>
      <c r="HO277" s="749"/>
      <c r="HP277" s="749"/>
      <c r="HQ277" s="749"/>
      <c r="HR277" s="750"/>
      <c r="HS277" s="78"/>
      <c r="HT277" s="72" t="e">
        <v>#REF!</v>
      </c>
      <c r="HU277" s="78"/>
      <c r="HV277" s="72" t="e">
        <v>#REF!</v>
      </c>
      <c r="HW277" s="115"/>
      <c r="HX277" s="70"/>
      <c r="HY277" s="72">
        <f>PRODUCT(HY12:HY266)</f>
        <v>0</v>
      </c>
      <c r="HZ277" s="70"/>
      <c r="IA277" s="72">
        <f>IFERROR(IF(IA268&gt;=0.5,0,1),0)</f>
        <v>0</v>
      </c>
      <c r="IE277" s="748" t="e">
        <f>+IF(IO277*IR277*IT277*IM277=1,"OK","NO HABILITADO")</f>
        <v>#REF!</v>
      </c>
      <c r="IF277" s="749"/>
      <c r="IG277" s="749"/>
      <c r="IH277" s="749"/>
      <c r="II277" s="749"/>
      <c r="IJ277" s="749"/>
      <c r="IK277" s="750"/>
      <c r="IL277" s="78"/>
      <c r="IM277" s="72" t="e">
        <v>#REF!</v>
      </c>
      <c r="IN277" s="78"/>
      <c r="IO277" s="72" t="e">
        <v>#REF!</v>
      </c>
      <c r="IP277" s="115"/>
      <c r="IQ277" s="70"/>
      <c r="IR277" s="72">
        <f>PRODUCT(IR12:IR266)</f>
        <v>0</v>
      </c>
      <c r="IS277" s="70"/>
      <c r="IT277" s="72">
        <f>IFERROR(IF(IT268&gt;=0.5,0,1),0)</f>
        <v>0</v>
      </c>
      <c r="IX277" s="748" t="e">
        <f>+IF(JH277*JK277*JM277*JF277=1,"OK","NO HABILITADO")</f>
        <v>#REF!</v>
      </c>
      <c r="IY277" s="749"/>
      <c r="IZ277" s="749"/>
      <c r="JA277" s="749"/>
      <c r="JB277" s="749"/>
      <c r="JC277" s="749"/>
      <c r="JD277" s="750"/>
      <c r="JE277" s="78"/>
      <c r="JF277" s="72" t="e">
        <v>#REF!</v>
      </c>
      <c r="JG277" s="78"/>
      <c r="JH277" s="72" t="e">
        <v>#REF!</v>
      </c>
      <c r="JI277" s="115"/>
      <c r="JJ277" s="70"/>
      <c r="JK277" s="72">
        <f>PRODUCT(JK12:JK266)</f>
        <v>0</v>
      </c>
      <c r="JL277" s="70"/>
      <c r="JM277" s="72">
        <f>IFERROR(IF(JM268&gt;=0.5,0,1),0)</f>
        <v>0</v>
      </c>
    </row>
    <row r="278" spans="2:15795" ht="225" thickTop="1" x14ac:dyDescent="0.25">
      <c r="V278" s="205"/>
      <c r="X278" s="78"/>
      <c r="Y278" s="78"/>
      <c r="Z278" s="332"/>
      <c r="AA278" s="463"/>
      <c r="AB278" s="463"/>
      <c r="AC278" s="78"/>
      <c r="AD278" s="73" t="s">
        <v>176</v>
      </c>
      <c r="AE278" s="116"/>
      <c r="AF278" s="70"/>
      <c r="AG278" s="73" t="s">
        <v>105</v>
      </c>
      <c r="AH278" s="70"/>
      <c r="AI278" s="73" t="s">
        <v>71</v>
      </c>
      <c r="AJ278" s="204"/>
      <c r="AT278" s="205"/>
      <c r="AV278" s="78"/>
      <c r="AW278" s="78"/>
      <c r="AX278" s="332"/>
      <c r="AY278" s="463"/>
      <c r="AZ278" s="463"/>
      <c r="BA278" s="78"/>
      <c r="BB278" s="73" t="s">
        <v>176</v>
      </c>
      <c r="BC278" s="116"/>
      <c r="BD278" s="70"/>
      <c r="BE278" s="73" t="s">
        <v>105</v>
      </c>
      <c r="BF278" s="70"/>
      <c r="BG278" s="73" t="s">
        <v>71</v>
      </c>
      <c r="BR278" s="205"/>
      <c r="BT278" s="78"/>
      <c r="BU278" s="78"/>
      <c r="BV278" s="332"/>
      <c r="BW278" s="463"/>
      <c r="BX278" s="463"/>
      <c r="BY278" s="78"/>
      <c r="BZ278" s="73" t="s">
        <v>176</v>
      </c>
      <c r="CA278" s="116"/>
      <c r="CB278" s="70"/>
      <c r="CC278" s="73" t="s">
        <v>105</v>
      </c>
      <c r="CD278" s="70"/>
      <c r="CE278" s="73" t="s">
        <v>71</v>
      </c>
      <c r="CN278" s="205"/>
      <c r="CP278" s="78"/>
      <c r="CQ278" s="73" t="s">
        <v>175</v>
      </c>
      <c r="CR278" s="78"/>
      <c r="CS278" s="73" t="s">
        <v>176</v>
      </c>
      <c r="CT278" s="116"/>
      <c r="CU278" s="70"/>
      <c r="CV278" s="73" t="s">
        <v>105</v>
      </c>
      <c r="CW278" s="70"/>
      <c r="CX278" s="73" t="s">
        <v>71</v>
      </c>
      <c r="DG278" s="205"/>
      <c r="DI278" s="78"/>
      <c r="DJ278" s="73" t="s">
        <v>175</v>
      </c>
      <c r="DK278" s="78"/>
      <c r="DL278" s="73" t="s">
        <v>176</v>
      </c>
      <c r="DM278" s="116"/>
      <c r="DN278" s="70"/>
      <c r="DO278" s="73" t="s">
        <v>105</v>
      </c>
      <c r="DP278" s="70"/>
      <c r="DQ278" s="73" t="s">
        <v>71</v>
      </c>
      <c r="DZ278" s="205"/>
      <c r="EB278" s="78"/>
      <c r="EC278" s="73" t="s">
        <v>175</v>
      </c>
      <c r="ED278" s="78"/>
      <c r="EE278" s="73" t="s">
        <v>176</v>
      </c>
      <c r="EF278" s="116"/>
      <c r="EG278" s="70"/>
      <c r="EH278" s="73" t="s">
        <v>105</v>
      </c>
      <c r="EI278" s="70"/>
      <c r="EJ278" s="73" t="s">
        <v>71</v>
      </c>
      <c r="ES278" s="205"/>
      <c r="EU278" s="78"/>
      <c r="EV278" s="73" t="s">
        <v>175</v>
      </c>
      <c r="EW278" s="78"/>
      <c r="EX278" s="73" t="s">
        <v>176</v>
      </c>
      <c r="EY278" s="116"/>
      <c r="EZ278" s="70"/>
      <c r="FA278" s="73" t="s">
        <v>105</v>
      </c>
      <c r="FB278" s="70"/>
      <c r="FC278" s="73" t="s">
        <v>71</v>
      </c>
      <c r="FL278" s="205"/>
      <c r="FN278" s="78"/>
      <c r="FO278" s="73" t="s">
        <v>175</v>
      </c>
      <c r="FP278" s="78"/>
      <c r="FQ278" s="73" t="s">
        <v>176</v>
      </c>
      <c r="FR278" s="116"/>
      <c r="FS278" s="70"/>
      <c r="FT278" s="73" t="s">
        <v>105</v>
      </c>
      <c r="FU278" s="70"/>
      <c r="FV278" s="73" t="s">
        <v>71</v>
      </c>
      <c r="GE278" s="205"/>
      <c r="GG278" s="78"/>
      <c r="GH278" s="73" t="s">
        <v>175</v>
      </c>
      <c r="GI278" s="78"/>
      <c r="GJ278" s="73" t="s">
        <v>176</v>
      </c>
      <c r="GK278" s="116"/>
      <c r="GL278" s="70"/>
      <c r="GM278" s="73" t="s">
        <v>105</v>
      </c>
      <c r="GN278" s="70"/>
      <c r="GO278" s="73" t="s">
        <v>71</v>
      </c>
      <c r="GX278" s="205"/>
      <c r="GZ278" s="78"/>
      <c r="HA278" s="73" t="s">
        <v>175</v>
      </c>
      <c r="HB278" s="78"/>
      <c r="HC278" s="73" t="s">
        <v>176</v>
      </c>
      <c r="HD278" s="116"/>
      <c r="HE278" s="70"/>
      <c r="HF278" s="73" t="s">
        <v>105</v>
      </c>
      <c r="HG278" s="70"/>
      <c r="HH278" s="73" t="s">
        <v>71</v>
      </c>
      <c r="HQ278" s="205"/>
      <c r="HS278" s="78"/>
      <c r="HT278" s="73" t="s">
        <v>175</v>
      </c>
      <c r="HU278" s="78"/>
      <c r="HV278" s="73" t="s">
        <v>176</v>
      </c>
      <c r="HW278" s="116"/>
      <c r="HX278" s="70"/>
      <c r="HY278" s="73" t="s">
        <v>105</v>
      </c>
      <c r="HZ278" s="70"/>
      <c r="IA278" s="73" t="s">
        <v>71</v>
      </c>
      <c r="IJ278" s="205"/>
      <c r="IL278" s="78"/>
      <c r="IM278" s="73" t="s">
        <v>175</v>
      </c>
      <c r="IN278" s="78"/>
      <c r="IO278" s="73" t="s">
        <v>176</v>
      </c>
      <c r="IP278" s="116"/>
      <c r="IQ278" s="70"/>
      <c r="IR278" s="73" t="s">
        <v>105</v>
      </c>
      <c r="IS278" s="70"/>
      <c r="IT278" s="73" t="s">
        <v>71</v>
      </c>
      <c r="JC278" s="205"/>
      <c r="JE278" s="78"/>
      <c r="JF278" s="73" t="s">
        <v>175</v>
      </c>
      <c r="JG278" s="78"/>
      <c r="JH278" s="73" t="s">
        <v>176</v>
      </c>
      <c r="JI278" s="116"/>
      <c r="JJ278" s="70"/>
      <c r="JK278" s="73" t="s">
        <v>105</v>
      </c>
      <c r="JL278" s="70"/>
      <c r="JM278" s="73" t="s">
        <v>71</v>
      </c>
    </row>
    <row r="279" spans="2:15795" s="75" customFormat="1" x14ac:dyDescent="0.25">
      <c r="B279" s="77"/>
      <c r="C279" s="79"/>
      <c r="D279" s="79"/>
      <c r="F279" s="446"/>
      <c r="J279" s="78"/>
      <c r="K279" s="79"/>
      <c r="P279" s="74"/>
      <c r="Q279" s="74"/>
      <c r="R279" s="446"/>
      <c r="S279" s="74"/>
      <c r="T279" s="74"/>
      <c r="U279" s="74"/>
      <c r="V279" s="74"/>
      <c r="W279" s="74"/>
      <c r="AF279" s="74"/>
      <c r="AG279" s="74"/>
      <c r="AH279" s="74"/>
      <c r="AI279" s="74"/>
      <c r="AJ279" s="74"/>
      <c r="AN279" s="74"/>
      <c r="AO279" s="74"/>
      <c r="AP279" s="446"/>
      <c r="AQ279" s="74"/>
      <c r="AR279" s="74"/>
      <c r="AS279" s="74"/>
      <c r="AT279" s="74"/>
      <c r="AU279" s="74"/>
      <c r="BD279" s="74"/>
      <c r="BE279" s="74"/>
      <c r="BF279" s="74"/>
      <c r="BG279" s="74"/>
      <c r="BL279" s="74"/>
      <c r="BM279" s="74"/>
      <c r="BN279" s="446"/>
      <c r="BO279" s="74"/>
      <c r="BP279" s="74"/>
      <c r="BQ279" s="74"/>
      <c r="BR279" s="74"/>
      <c r="BS279" s="74"/>
      <c r="CB279" s="74"/>
      <c r="CC279" s="74"/>
      <c r="CD279" s="74"/>
      <c r="CE279" s="74"/>
      <c r="CJ279" s="74"/>
      <c r="CK279" s="74"/>
      <c r="CL279" s="74"/>
      <c r="CM279" s="74"/>
      <c r="CN279" s="74"/>
      <c r="CO279" s="74"/>
      <c r="CU279" s="74"/>
      <c r="CV279" s="74"/>
      <c r="CW279" s="74"/>
      <c r="CX279" s="74"/>
      <c r="DC279" s="74"/>
      <c r="DD279" s="74"/>
      <c r="DE279" s="74"/>
      <c r="DF279" s="74"/>
      <c r="DG279" s="74"/>
      <c r="DH279" s="74"/>
      <c r="DN279" s="74"/>
      <c r="DO279" s="74"/>
      <c r="DP279" s="74"/>
      <c r="DQ279" s="74"/>
      <c r="DV279" s="74"/>
      <c r="DW279" s="74"/>
      <c r="DX279" s="74"/>
      <c r="DY279" s="74"/>
      <c r="DZ279" s="74"/>
      <c r="EA279" s="74"/>
      <c r="EG279" s="74"/>
      <c r="EH279" s="74"/>
      <c r="EI279" s="74"/>
      <c r="EJ279" s="74"/>
      <c r="EO279" s="74"/>
      <c r="EP279" s="74"/>
      <c r="EQ279" s="74"/>
      <c r="ER279" s="74"/>
      <c r="ES279" s="74"/>
      <c r="ET279" s="74"/>
      <c r="EZ279" s="74"/>
      <c r="FA279" s="74"/>
      <c r="FB279" s="74"/>
      <c r="FC279" s="74"/>
      <c r="FH279" s="74"/>
      <c r="FI279" s="74"/>
      <c r="FJ279" s="74"/>
      <c r="FK279" s="74"/>
      <c r="FL279" s="74"/>
      <c r="FM279" s="74"/>
      <c r="FS279" s="74"/>
      <c r="FT279" s="74"/>
      <c r="FU279" s="74"/>
      <c r="FV279" s="74"/>
      <c r="GA279" s="74"/>
      <c r="GB279" s="74"/>
      <c r="GC279" s="74"/>
      <c r="GD279" s="74"/>
      <c r="GE279" s="74"/>
      <c r="GF279" s="74"/>
      <c r="GL279" s="74"/>
      <c r="GM279" s="74"/>
      <c r="GN279" s="74"/>
      <c r="GO279" s="74"/>
      <c r="GT279" s="74"/>
      <c r="GU279" s="74"/>
      <c r="GV279" s="74"/>
      <c r="GW279" s="74"/>
      <c r="GX279" s="74"/>
      <c r="GY279" s="74"/>
      <c r="HE279" s="74"/>
      <c r="HF279" s="74"/>
      <c r="HG279" s="74"/>
      <c r="HH279" s="74"/>
      <c r="HM279" s="74"/>
      <c r="HN279" s="74"/>
      <c r="HO279" s="74"/>
      <c r="HP279" s="74"/>
      <c r="HQ279" s="74"/>
      <c r="HR279" s="74"/>
      <c r="HX279" s="74"/>
      <c r="HY279" s="74"/>
      <c r="HZ279" s="74"/>
      <c r="IA279" s="74"/>
      <c r="IF279" s="74"/>
      <c r="IG279" s="74"/>
      <c r="IH279" s="74"/>
      <c r="II279" s="74"/>
      <c r="IJ279" s="74"/>
      <c r="IK279" s="74"/>
      <c r="IQ279" s="74"/>
      <c r="IR279" s="74"/>
      <c r="IS279" s="74"/>
      <c r="IT279" s="74"/>
      <c r="IY279" s="74"/>
      <c r="IZ279" s="74"/>
      <c r="JA279" s="74"/>
      <c r="JB279" s="74"/>
      <c r="JC279" s="74"/>
      <c r="JD279" s="74"/>
      <c r="JJ279" s="74"/>
      <c r="JK279" s="74"/>
      <c r="JL279" s="74"/>
      <c r="JM279" s="74"/>
    </row>
    <row r="280" spans="2:15795" s="75" customFormat="1" x14ac:dyDescent="0.25">
      <c r="B280" s="77"/>
      <c r="C280" s="117"/>
      <c r="D280" s="79"/>
      <c r="F280" s="447"/>
      <c r="K280" s="79"/>
      <c r="P280" s="76"/>
      <c r="Q280" s="76"/>
      <c r="R280" s="447"/>
      <c r="S280" s="76"/>
      <c r="T280" s="76"/>
      <c r="U280" s="76"/>
      <c r="V280" s="76"/>
      <c r="W280" s="76"/>
      <c r="AC280" s="77"/>
      <c r="AD280" s="77"/>
      <c r="AF280" s="76"/>
      <c r="AG280" s="76"/>
      <c r="AH280" s="76"/>
      <c r="AI280" s="76"/>
      <c r="AJ280" s="76"/>
      <c r="AK280" s="77"/>
      <c r="AN280" s="76"/>
      <c r="AO280" s="76"/>
      <c r="AP280" s="447"/>
      <c r="AQ280" s="76"/>
      <c r="AR280" s="76"/>
      <c r="AS280" s="76"/>
      <c r="AT280" s="76"/>
      <c r="AU280" s="76"/>
      <c r="BA280" s="77"/>
      <c r="BB280" s="77"/>
      <c r="BD280" s="76"/>
      <c r="BE280" s="76"/>
      <c r="BF280" s="76"/>
      <c r="BG280" s="76"/>
      <c r="BH280" s="78"/>
      <c r="BI280" s="78"/>
      <c r="BL280" s="76"/>
      <c r="BM280" s="76"/>
      <c r="BN280" s="447"/>
      <c r="BO280" s="76"/>
      <c r="BP280" s="76"/>
      <c r="BQ280" s="76"/>
      <c r="BR280" s="76"/>
      <c r="BS280" s="76"/>
      <c r="BY280" s="77"/>
      <c r="BZ280" s="77"/>
      <c r="CB280" s="76"/>
      <c r="CC280" s="76"/>
      <c r="CD280" s="76"/>
      <c r="CE280" s="76"/>
      <c r="CF280" s="78"/>
      <c r="CG280" s="78"/>
      <c r="CJ280" s="76"/>
      <c r="CK280" s="76"/>
      <c r="CL280" s="76"/>
      <c r="CM280" s="76"/>
      <c r="CN280" s="76"/>
      <c r="CO280" s="76"/>
      <c r="CR280" s="77"/>
      <c r="CS280" s="77"/>
      <c r="CU280" s="76"/>
      <c r="CV280" s="76"/>
      <c r="CW280" s="76"/>
      <c r="CX280" s="76"/>
      <c r="CY280" s="78"/>
      <c r="CZ280" s="78"/>
      <c r="DC280" s="76"/>
      <c r="DD280" s="76"/>
      <c r="DE280" s="76"/>
      <c r="DF280" s="76"/>
      <c r="DG280" s="76"/>
      <c r="DH280" s="76"/>
      <c r="DK280" s="77"/>
      <c r="DL280" s="77"/>
      <c r="DN280" s="76"/>
      <c r="DO280" s="76"/>
      <c r="DP280" s="76"/>
      <c r="DQ280" s="76"/>
      <c r="DR280" s="78"/>
      <c r="DS280" s="78"/>
      <c r="DV280" s="76"/>
      <c r="DW280" s="76"/>
      <c r="DX280" s="76"/>
      <c r="DY280" s="76"/>
      <c r="DZ280" s="76"/>
      <c r="EA280" s="76"/>
      <c r="ED280" s="77"/>
      <c r="EE280" s="77"/>
      <c r="EG280" s="76"/>
      <c r="EH280" s="76"/>
      <c r="EI280" s="76"/>
      <c r="EJ280" s="76"/>
      <c r="EK280" s="78"/>
      <c r="EL280" s="78"/>
      <c r="EO280" s="76"/>
      <c r="EP280" s="76"/>
      <c r="EQ280" s="76"/>
      <c r="ER280" s="76"/>
      <c r="ES280" s="76"/>
      <c r="ET280" s="76"/>
      <c r="EW280" s="77"/>
      <c r="EX280" s="77"/>
      <c r="EZ280" s="76"/>
      <c r="FA280" s="76"/>
      <c r="FB280" s="76"/>
      <c r="FC280" s="76"/>
      <c r="FD280" s="78"/>
      <c r="FE280" s="78"/>
      <c r="FH280" s="76"/>
      <c r="FI280" s="76"/>
      <c r="FJ280" s="76"/>
      <c r="FK280" s="76"/>
      <c r="FL280" s="76"/>
      <c r="FM280" s="76"/>
      <c r="FP280" s="77"/>
      <c r="FQ280" s="77"/>
      <c r="FS280" s="76"/>
      <c r="FT280" s="76"/>
      <c r="FU280" s="76"/>
      <c r="FV280" s="76"/>
      <c r="FW280" s="78"/>
      <c r="FX280" s="78"/>
      <c r="GA280" s="76"/>
      <c r="GB280" s="76"/>
      <c r="GC280" s="76"/>
      <c r="GD280" s="76"/>
      <c r="GE280" s="76"/>
      <c r="GF280" s="76"/>
      <c r="GI280" s="77"/>
      <c r="GJ280" s="77"/>
      <c r="GL280" s="76"/>
      <c r="GM280" s="76"/>
      <c r="GN280" s="76"/>
      <c r="GO280" s="76"/>
      <c r="GP280" s="78"/>
      <c r="GQ280" s="78"/>
      <c r="GT280" s="76"/>
      <c r="GU280" s="76"/>
      <c r="GV280" s="76"/>
      <c r="GW280" s="76"/>
      <c r="GX280" s="76"/>
      <c r="GY280" s="76"/>
      <c r="HB280" s="77"/>
      <c r="HC280" s="77"/>
      <c r="HE280" s="76"/>
      <c r="HF280" s="76"/>
      <c r="HG280" s="76"/>
      <c r="HH280" s="76"/>
      <c r="HI280" s="78"/>
      <c r="HJ280" s="78"/>
      <c r="HM280" s="76"/>
      <c r="HN280" s="76"/>
      <c r="HO280" s="76"/>
      <c r="HP280" s="76"/>
      <c r="HQ280" s="76"/>
      <c r="HR280" s="76"/>
      <c r="HU280" s="77"/>
      <c r="HV280" s="77"/>
      <c r="HX280" s="76"/>
      <c r="HY280" s="76"/>
      <c r="HZ280" s="76"/>
      <c r="IA280" s="76"/>
      <c r="IB280" s="78"/>
      <c r="IC280" s="78"/>
      <c r="IF280" s="76"/>
      <c r="IG280" s="76"/>
      <c r="IH280" s="76"/>
      <c r="II280" s="76"/>
      <c r="IJ280" s="76"/>
      <c r="IK280" s="76"/>
      <c r="IN280" s="77"/>
      <c r="IO280" s="77"/>
      <c r="IQ280" s="76"/>
      <c r="IR280" s="76"/>
      <c r="IS280" s="76"/>
      <c r="IT280" s="76"/>
      <c r="IU280" s="78"/>
      <c r="IV280" s="78"/>
      <c r="IY280" s="76"/>
      <c r="IZ280" s="76"/>
      <c r="JA280" s="76"/>
      <c r="JB280" s="76"/>
      <c r="JC280" s="76"/>
      <c r="JD280" s="76"/>
      <c r="JG280" s="77"/>
      <c r="JH280" s="77"/>
      <c r="JJ280" s="76"/>
      <c r="JK280" s="76"/>
      <c r="JL280" s="76"/>
      <c r="JM280" s="76"/>
      <c r="JN280" s="78"/>
      <c r="JO280" s="78"/>
      <c r="JP280" s="78"/>
      <c r="JQ280" s="78"/>
      <c r="JR280" s="78"/>
      <c r="JS280" s="78"/>
      <c r="JT280" s="78"/>
      <c r="JU280" s="78"/>
      <c r="JV280" s="78"/>
      <c r="JW280" s="78"/>
      <c r="JX280" s="78"/>
      <c r="JY280" s="78"/>
      <c r="JZ280" s="78"/>
      <c r="KA280" s="78"/>
      <c r="KB280" s="78"/>
      <c r="KC280" s="78"/>
      <c r="KD280" s="78"/>
      <c r="KE280" s="78"/>
      <c r="KF280" s="78"/>
      <c r="KG280" s="78"/>
      <c r="KH280" s="78"/>
      <c r="KI280" s="78"/>
      <c r="KJ280" s="78"/>
      <c r="KK280" s="78"/>
      <c r="KL280" s="78"/>
      <c r="KM280" s="78"/>
      <c r="KN280" s="78"/>
      <c r="KO280" s="78"/>
      <c r="KP280" s="78"/>
      <c r="KQ280" s="78"/>
      <c r="KR280" s="78"/>
      <c r="KS280" s="78"/>
      <c r="KT280" s="78"/>
      <c r="KU280" s="78"/>
      <c r="KV280" s="78"/>
      <c r="KW280" s="78"/>
      <c r="KX280" s="78"/>
      <c r="KY280" s="78"/>
      <c r="KZ280" s="78"/>
      <c r="LA280" s="78"/>
      <c r="LB280" s="78"/>
      <c r="LC280" s="78"/>
      <c r="LD280" s="78"/>
      <c r="LE280" s="78"/>
      <c r="LF280" s="78"/>
      <c r="LG280" s="78"/>
      <c r="LH280" s="78"/>
      <c r="LI280" s="78"/>
      <c r="LJ280" s="78"/>
      <c r="LK280" s="78"/>
      <c r="LL280" s="78"/>
      <c r="LM280" s="78"/>
      <c r="LN280" s="78"/>
      <c r="LO280" s="78"/>
      <c r="LP280" s="78"/>
      <c r="LQ280" s="78"/>
      <c r="LR280" s="78"/>
      <c r="LS280" s="78"/>
      <c r="LT280" s="78"/>
      <c r="LU280" s="78"/>
      <c r="LV280" s="78"/>
      <c r="LW280" s="78"/>
      <c r="LX280" s="78"/>
      <c r="LY280" s="78"/>
      <c r="LZ280" s="78"/>
      <c r="MA280" s="78"/>
      <c r="MB280" s="78"/>
      <c r="MC280" s="78"/>
      <c r="MD280" s="78"/>
      <c r="ME280" s="78"/>
      <c r="MF280" s="78"/>
      <c r="MG280" s="78"/>
      <c r="MH280" s="78"/>
      <c r="MI280" s="78"/>
      <c r="MJ280" s="78"/>
      <c r="MK280" s="78"/>
      <c r="ML280" s="78"/>
      <c r="MM280" s="78"/>
      <c r="MN280" s="78"/>
      <c r="MO280" s="78"/>
      <c r="MP280" s="78"/>
      <c r="MQ280" s="78"/>
      <c r="MR280" s="78"/>
      <c r="MS280" s="78"/>
      <c r="MT280" s="78"/>
      <c r="MU280" s="78"/>
      <c r="MV280" s="78"/>
      <c r="MW280" s="78"/>
      <c r="MX280" s="78"/>
      <c r="MY280" s="78"/>
      <c r="MZ280" s="78"/>
      <c r="NA280" s="78"/>
      <c r="NB280" s="78"/>
      <c r="NC280" s="78"/>
      <c r="ND280" s="78"/>
      <c r="NE280" s="78"/>
      <c r="NF280" s="78"/>
      <c r="NG280" s="78"/>
      <c r="NH280" s="78"/>
      <c r="NI280" s="78"/>
      <c r="NJ280" s="78"/>
      <c r="NK280" s="78"/>
      <c r="NL280" s="78"/>
      <c r="NM280" s="78"/>
      <c r="NN280" s="78"/>
      <c r="NO280" s="78"/>
      <c r="NP280" s="78"/>
      <c r="NQ280" s="78"/>
      <c r="NR280" s="78"/>
      <c r="NS280" s="78"/>
      <c r="NT280" s="78"/>
      <c r="NU280" s="78"/>
      <c r="NV280" s="78"/>
      <c r="NW280" s="78"/>
      <c r="NX280" s="78"/>
      <c r="NY280" s="78"/>
      <c r="NZ280" s="78"/>
      <c r="OA280" s="78"/>
      <c r="OB280" s="78"/>
      <c r="OC280" s="78"/>
      <c r="OD280" s="78"/>
      <c r="OE280" s="78"/>
      <c r="OF280" s="78"/>
      <c r="OG280" s="78"/>
      <c r="OH280" s="78"/>
      <c r="OI280" s="78"/>
      <c r="OJ280" s="78"/>
      <c r="OK280" s="78"/>
      <c r="OL280" s="78"/>
      <c r="OM280" s="78"/>
      <c r="ON280" s="78"/>
      <c r="OO280" s="78"/>
      <c r="OP280" s="78"/>
      <c r="OQ280" s="78"/>
      <c r="OR280" s="78"/>
      <c r="OS280" s="78"/>
      <c r="OT280" s="78"/>
      <c r="OU280" s="78"/>
      <c r="OV280" s="78"/>
      <c r="OW280" s="78"/>
      <c r="OX280" s="78"/>
      <c r="OY280" s="78"/>
      <c r="OZ280" s="78"/>
      <c r="PA280" s="78"/>
      <c r="PB280" s="78"/>
      <c r="PC280" s="78"/>
      <c r="PD280" s="78"/>
      <c r="PE280" s="78"/>
      <c r="PF280" s="78"/>
      <c r="PG280" s="78"/>
      <c r="PH280" s="78"/>
      <c r="PI280" s="78"/>
      <c r="PJ280" s="78"/>
      <c r="PK280" s="78"/>
      <c r="PL280" s="78"/>
      <c r="PM280" s="78"/>
      <c r="PN280" s="78"/>
      <c r="PO280" s="78"/>
      <c r="PP280" s="78"/>
      <c r="PQ280" s="78"/>
      <c r="PR280" s="78"/>
      <c r="PS280" s="78"/>
      <c r="PT280" s="78"/>
      <c r="PU280" s="78"/>
      <c r="PV280" s="78"/>
      <c r="PW280" s="78"/>
      <c r="PX280" s="78"/>
      <c r="PY280" s="78"/>
      <c r="PZ280" s="78"/>
      <c r="QA280" s="78"/>
      <c r="QB280" s="78"/>
      <c r="QC280" s="78"/>
      <c r="QD280" s="78"/>
      <c r="QE280" s="78"/>
      <c r="QF280" s="78"/>
      <c r="QG280" s="78"/>
      <c r="QH280" s="78"/>
      <c r="QI280" s="78"/>
      <c r="QJ280" s="78"/>
      <c r="QK280" s="78"/>
      <c r="QL280" s="78"/>
      <c r="QM280" s="78"/>
      <c r="QN280" s="78"/>
      <c r="QO280" s="78"/>
      <c r="QP280" s="78"/>
      <c r="QQ280" s="78"/>
      <c r="QR280" s="78"/>
      <c r="QS280" s="78"/>
      <c r="QT280" s="78"/>
      <c r="QU280" s="78"/>
      <c r="QV280" s="78"/>
      <c r="QW280" s="78"/>
      <c r="QX280" s="78"/>
      <c r="QY280" s="78"/>
      <c r="QZ280" s="78"/>
      <c r="RA280" s="78"/>
      <c r="RB280" s="78"/>
      <c r="RC280" s="78"/>
      <c r="RD280" s="78"/>
      <c r="RE280" s="78"/>
      <c r="RF280" s="78"/>
      <c r="RG280" s="78"/>
      <c r="RH280" s="78"/>
      <c r="RI280" s="78"/>
      <c r="RJ280" s="78"/>
      <c r="RK280" s="78"/>
      <c r="RL280" s="78"/>
      <c r="RM280" s="78"/>
      <c r="RN280" s="78"/>
      <c r="RO280" s="78"/>
      <c r="RP280" s="78"/>
      <c r="RQ280" s="78"/>
      <c r="RR280" s="78"/>
      <c r="RS280" s="78"/>
      <c r="RT280" s="78"/>
      <c r="RU280" s="78"/>
      <c r="RV280" s="78"/>
      <c r="RW280" s="78"/>
      <c r="RX280" s="78"/>
      <c r="RY280" s="78"/>
      <c r="RZ280" s="78"/>
      <c r="SA280" s="78"/>
      <c r="SB280" s="78"/>
      <c r="SC280" s="78"/>
      <c r="SD280" s="78"/>
      <c r="SE280" s="78"/>
      <c r="SF280" s="78"/>
      <c r="SG280" s="78"/>
      <c r="SH280" s="78"/>
      <c r="SI280" s="78"/>
      <c r="SJ280" s="78"/>
      <c r="SK280" s="78"/>
      <c r="SL280" s="78"/>
      <c r="SM280" s="78"/>
      <c r="SN280" s="78"/>
      <c r="SO280" s="78"/>
      <c r="SP280" s="78"/>
      <c r="SQ280" s="78"/>
      <c r="SR280" s="78"/>
      <c r="SS280" s="78"/>
      <c r="ST280" s="78"/>
      <c r="SU280" s="78"/>
      <c r="SV280" s="78"/>
      <c r="SW280" s="78"/>
      <c r="SX280" s="78"/>
      <c r="SY280" s="78"/>
      <c r="SZ280" s="78"/>
      <c r="TA280" s="78"/>
      <c r="TB280" s="78"/>
      <c r="TC280" s="78"/>
      <c r="TD280" s="78"/>
      <c r="TE280" s="78"/>
      <c r="TF280" s="78"/>
      <c r="TG280" s="78"/>
      <c r="TH280" s="78"/>
      <c r="TI280" s="78"/>
      <c r="TJ280" s="78"/>
      <c r="TK280" s="78"/>
      <c r="TL280" s="78"/>
      <c r="TM280" s="78"/>
      <c r="TN280" s="78"/>
      <c r="TO280" s="78"/>
      <c r="TP280" s="78"/>
      <c r="TQ280" s="78"/>
      <c r="TR280" s="78"/>
      <c r="TS280" s="78"/>
      <c r="TT280" s="78"/>
      <c r="TU280" s="78"/>
      <c r="TV280" s="78"/>
      <c r="TW280" s="78"/>
      <c r="TX280" s="78"/>
      <c r="TY280" s="78"/>
      <c r="TZ280" s="78"/>
      <c r="UA280" s="78"/>
      <c r="UB280" s="78"/>
      <c r="UC280" s="78"/>
      <c r="UD280" s="78"/>
      <c r="UE280" s="78"/>
      <c r="UF280" s="78"/>
      <c r="UG280" s="78"/>
      <c r="UH280" s="78"/>
      <c r="UI280" s="78"/>
      <c r="UJ280" s="78"/>
      <c r="UK280" s="78"/>
      <c r="UL280" s="78"/>
      <c r="UM280" s="78"/>
      <c r="UN280" s="78"/>
      <c r="UO280" s="78"/>
      <c r="UP280" s="78"/>
      <c r="UQ280" s="78"/>
      <c r="UR280" s="78"/>
      <c r="US280" s="78"/>
      <c r="UT280" s="78"/>
      <c r="UU280" s="78"/>
      <c r="UV280" s="78"/>
      <c r="UW280" s="78"/>
      <c r="UX280" s="78"/>
      <c r="UY280" s="78"/>
      <c r="UZ280" s="78"/>
      <c r="VA280" s="78"/>
      <c r="VB280" s="78"/>
      <c r="VC280" s="78"/>
      <c r="VD280" s="78"/>
      <c r="VE280" s="78"/>
      <c r="VF280" s="78"/>
      <c r="VG280" s="78"/>
      <c r="VH280" s="78"/>
      <c r="VI280" s="78"/>
      <c r="VJ280" s="78"/>
      <c r="VK280" s="78"/>
      <c r="VL280" s="78"/>
      <c r="VM280" s="78"/>
      <c r="VN280" s="78"/>
      <c r="VO280" s="78"/>
      <c r="VP280" s="78"/>
      <c r="VQ280" s="78"/>
      <c r="VR280" s="78"/>
      <c r="VS280" s="78"/>
      <c r="VT280" s="78"/>
      <c r="VU280" s="78"/>
      <c r="VV280" s="78"/>
      <c r="VW280" s="78"/>
      <c r="VX280" s="78"/>
      <c r="VY280" s="78"/>
      <c r="VZ280" s="78"/>
      <c r="WA280" s="78"/>
      <c r="WB280" s="78"/>
      <c r="WC280" s="78"/>
      <c r="WD280" s="78"/>
      <c r="WE280" s="78"/>
      <c r="WF280" s="78"/>
      <c r="WG280" s="78"/>
      <c r="WH280" s="78"/>
      <c r="WI280" s="78"/>
      <c r="WJ280" s="78"/>
      <c r="WK280" s="78"/>
      <c r="WL280" s="78"/>
      <c r="WM280" s="78"/>
      <c r="WN280" s="78"/>
      <c r="WO280" s="78"/>
      <c r="WP280" s="78"/>
      <c r="WQ280" s="78"/>
      <c r="WR280" s="78"/>
      <c r="WS280" s="78"/>
      <c r="WT280" s="78"/>
      <c r="WU280" s="78"/>
      <c r="WV280" s="78"/>
      <c r="WW280" s="78"/>
      <c r="WX280" s="78"/>
      <c r="WY280" s="78"/>
      <c r="WZ280" s="78"/>
      <c r="XA280" s="78"/>
      <c r="XB280" s="78"/>
      <c r="XC280" s="78"/>
      <c r="XD280" s="78"/>
      <c r="XE280" s="78"/>
      <c r="XF280" s="78"/>
      <c r="XG280" s="78"/>
      <c r="XH280" s="78"/>
      <c r="XI280" s="78"/>
      <c r="XJ280" s="78"/>
      <c r="XK280" s="78"/>
      <c r="XL280" s="78"/>
      <c r="XM280" s="78"/>
      <c r="XN280" s="78"/>
      <c r="XO280" s="78"/>
      <c r="XP280" s="78"/>
      <c r="XQ280" s="78"/>
      <c r="XR280" s="78"/>
      <c r="XS280" s="78"/>
      <c r="XT280" s="78"/>
      <c r="XU280" s="78"/>
      <c r="XV280" s="78"/>
      <c r="XW280" s="78"/>
      <c r="XX280" s="78"/>
      <c r="XY280" s="78"/>
      <c r="XZ280" s="78"/>
      <c r="YA280" s="78"/>
      <c r="YB280" s="78"/>
      <c r="YC280" s="78"/>
      <c r="YD280" s="78"/>
      <c r="YE280" s="78"/>
      <c r="YF280" s="78"/>
      <c r="YG280" s="78"/>
      <c r="YH280" s="78"/>
      <c r="YI280" s="78"/>
      <c r="YJ280" s="78"/>
      <c r="YK280" s="78"/>
      <c r="YL280" s="78"/>
      <c r="YM280" s="78"/>
      <c r="YN280" s="78"/>
      <c r="YO280" s="78"/>
      <c r="YP280" s="78"/>
      <c r="YQ280" s="78"/>
      <c r="YR280" s="78"/>
      <c r="YS280" s="78"/>
      <c r="YT280" s="78"/>
      <c r="YU280" s="78"/>
      <c r="YV280" s="78"/>
      <c r="YW280" s="78"/>
      <c r="YX280" s="78"/>
      <c r="YY280" s="78"/>
      <c r="YZ280" s="78"/>
      <c r="ZA280" s="78"/>
      <c r="ZB280" s="78"/>
      <c r="ZC280" s="78"/>
      <c r="ZD280" s="78"/>
      <c r="ZE280" s="78"/>
      <c r="ZF280" s="78"/>
      <c r="ZG280" s="78"/>
      <c r="ZH280" s="78"/>
      <c r="ZI280" s="78"/>
      <c r="ZJ280" s="78"/>
      <c r="ZK280" s="78"/>
      <c r="ZL280" s="78"/>
      <c r="ZM280" s="78"/>
      <c r="ZN280" s="78"/>
      <c r="ZO280" s="78"/>
      <c r="ZP280" s="78"/>
      <c r="ZQ280" s="78"/>
      <c r="ZR280" s="78"/>
      <c r="ZS280" s="78"/>
      <c r="ZT280" s="78"/>
      <c r="ZU280" s="78"/>
      <c r="ZV280" s="78"/>
      <c r="ZW280" s="78"/>
      <c r="ZX280" s="78"/>
      <c r="ZY280" s="78"/>
      <c r="ZZ280" s="78"/>
      <c r="AAA280" s="78"/>
      <c r="AAB280" s="78"/>
      <c r="AAC280" s="78"/>
      <c r="AAD280" s="78"/>
      <c r="AAE280" s="78"/>
      <c r="AAF280" s="78"/>
      <c r="AAG280" s="78"/>
      <c r="AAH280" s="78"/>
      <c r="AAI280" s="78"/>
      <c r="AAJ280" s="78"/>
      <c r="AAK280" s="78"/>
      <c r="AAL280" s="78"/>
      <c r="AAM280" s="78"/>
      <c r="AAN280" s="78"/>
      <c r="AAO280" s="78"/>
      <c r="AAP280" s="78"/>
      <c r="AAQ280" s="78"/>
      <c r="AAR280" s="78"/>
      <c r="AAS280" s="78"/>
      <c r="AAT280" s="78"/>
      <c r="AAU280" s="78"/>
      <c r="AAV280" s="78"/>
      <c r="AAW280" s="78"/>
      <c r="AAX280" s="78"/>
      <c r="AAY280" s="78"/>
      <c r="AAZ280" s="78"/>
      <c r="ABA280" s="78"/>
      <c r="ABB280" s="78"/>
      <c r="ABC280" s="78"/>
      <c r="ABD280" s="78"/>
      <c r="ABE280" s="78"/>
      <c r="ABF280" s="78"/>
      <c r="ABG280" s="78"/>
      <c r="ABH280" s="78"/>
      <c r="ABI280" s="78"/>
      <c r="ABJ280" s="78"/>
      <c r="ABK280" s="78"/>
      <c r="ABL280" s="78"/>
      <c r="ABM280" s="78"/>
      <c r="ABN280" s="78"/>
      <c r="ABO280" s="78"/>
      <c r="ABP280" s="78"/>
      <c r="ABQ280" s="78"/>
      <c r="ABR280" s="78"/>
      <c r="ABS280" s="78"/>
      <c r="ABT280" s="78"/>
      <c r="ABU280" s="78"/>
      <c r="ABV280" s="78"/>
      <c r="ABW280" s="78"/>
      <c r="ABX280" s="78"/>
      <c r="ABY280" s="78"/>
      <c r="ABZ280" s="78"/>
      <c r="ACA280" s="78"/>
      <c r="ACB280" s="78"/>
      <c r="ACC280" s="78"/>
      <c r="ACD280" s="78"/>
      <c r="ACE280" s="78"/>
      <c r="ACF280" s="78"/>
      <c r="ACG280" s="78"/>
      <c r="ACH280" s="78"/>
      <c r="ACI280" s="78"/>
      <c r="ACJ280" s="78"/>
      <c r="ACK280" s="78"/>
      <c r="ACL280" s="78"/>
      <c r="ACM280" s="78"/>
      <c r="ACN280" s="78"/>
      <c r="ACO280" s="78"/>
      <c r="ACP280" s="78"/>
      <c r="ACQ280" s="78"/>
      <c r="ACR280" s="78"/>
      <c r="ACS280" s="78"/>
      <c r="ACT280" s="78"/>
      <c r="ACU280" s="78"/>
      <c r="ACV280" s="78"/>
      <c r="ACW280" s="78"/>
      <c r="ACX280" s="78"/>
      <c r="ACY280" s="78"/>
      <c r="ACZ280" s="78"/>
      <c r="ADA280" s="78"/>
      <c r="ADB280" s="78"/>
      <c r="ADC280" s="78"/>
      <c r="ADD280" s="78"/>
      <c r="ADE280" s="78"/>
      <c r="ADF280" s="78"/>
      <c r="ADG280" s="78"/>
      <c r="ADH280" s="78"/>
      <c r="ADI280" s="78"/>
      <c r="ADJ280" s="78"/>
      <c r="ADK280" s="78"/>
      <c r="ADL280" s="78"/>
      <c r="ADM280" s="78"/>
      <c r="ADN280" s="78"/>
      <c r="ADO280" s="78"/>
      <c r="ADP280" s="78"/>
      <c r="ADQ280" s="78"/>
      <c r="ADR280" s="78"/>
      <c r="ADS280" s="78"/>
      <c r="ADT280" s="78"/>
      <c r="ADU280" s="78"/>
      <c r="ADV280" s="78"/>
      <c r="ADW280" s="78"/>
      <c r="ADX280" s="78"/>
      <c r="ADY280" s="78"/>
      <c r="ADZ280" s="78"/>
      <c r="AEA280" s="78"/>
      <c r="AEB280" s="78"/>
      <c r="AEC280" s="78"/>
      <c r="AED280" s="78"/>
      <c r="AEE280" s="78"/>
      <c r="AEF280" s="78"/>
      <c r="AEG280" s="78"/>
      <c r="AEH280" s="78"/>
      <c r="AEI280" s="78"/>
      <c r="AEJ280" s="78"/>
      <c r="AEK280" s="78"/>
      <c r="AEL280" s="78"/>
      <c r="AEM280" s="78"/>
      <c r="AEN280" s="78"/>
      <c r="AEO280" s="78"/>
      <c r="AEP280" s="78"/>
      <c r="AEQ280" s="78"/>
      <c r="AER280" s="78"/>
      <c r="AES280" s="78"/>
      <c r="AET280" s="78"/>
      <c r="AEU280" s="78"/>
      <c r="AEV280" s="78"/>
      <c r="AEW280" s="78"/>
      <c r="AEX280" s="78"/>
      <c r="AEY280" s="78"/>
      <c r="AEZ280" s="78"/>
      <c r="AFA280" s="78"/>
      <c r="AFB280" s="78"/>
      <c r="AFC280" s="78"/>
      <c r="AFD280" s="78"/>
      <c r="AFE280" s="78"/>
      <c r="AFF280" s="78"/>
      <c r="AFG280" s="78"/>
      <c r="AFH280" s="78"/>
      <c r="AFI280" s="78"/>
      <c r="AFJ280" s="78"/>
      <c r="AFK280" s="78"/>
      <c r="AFL280" s="78"/>
      <c r="AFM280" s="78"/>
      <c r="AFN280" s="78"/>
      <c r="AFO280" s="78"/>
      <c r="AFP280" s="78"/>
      <c r="AFQ280" s="78"/>
      <c r="AFR280" s="78"/>
      <c r="AFS280" s="78"/>
      <c r="AFT280" s="78"/>
      <c r="AFU280" s="78"/>
      <c r="AFV280" s="78"/>
      <c r="AFW280" s="78"/>
      <c r="AFX280" s="78"/>
      <c r="AFY280" s="78"/>
      <c r="AFZ280" s="78"/>
      <c r="AGA280" s="78"/>
      <c r="AGB280" s="78"/>
      <c r="AGC280" s="78"/>
      <c r="AGD280" s="78"/>
      <c r="AGE280" s="78"/>
      <c r="AGF280" s="78"/>
      <c r="AGG280" s="78"/>
      <c r="AGH280" s="78"/>
      <c r="AGI280" s="78"/>
      <c r="AGJ280" s="78"/>
      <c r="AGK280" s="78"/>
      <c r="AGL280" s="78"/>
      <c r="AGM280" s="78"/>
      <c r="AGN280" s="78"/>
      <c r="AGO280" s="78"/>
      <c r="AGP280" s="78"/>
      <c r="AGQ280" s="78"/>
      <c r="AGR280" s="78"/>
      <c r="AGS280" s="78"/>
      <c r="AGT280" s="78"/>
      <c r="AGU280" s="78"/>
      <c r="AGV280" s="78"/>
      <c r="AGW280" s="78"/>
      <c r="AGX280" s="78"/>
      <c r="AGY280" s="78"/>
      <c r="AGZ280" s="78"/>
      <c r="AHA280" s="78"/>
      <c r="AHB280" s="78"/>
      <c r="AHC280" s="78"/>
      <c r="AHD280" s="78"/>
      <c r="AHE280" s="78"/>
      <c r="AHF280" s="78"/>
      <c r="AHG280" s="78"/>
      <c r="AHH280" s="78"/>
      <c r="AHI280" s="78"/>
      <c r="AHJ280" s="78"/>
      <c r="AHK280" s="78"/>
      <c r="AHL280" s="78"/>
      <c r="AHM280" s="78"/>
      <c r="AHN280" s="78"/>
      <c r="AHO280" s="78"/>
      <c r="AHP280" s="78"/>
      <c r="AHQ280" s="78"/>
      <c r="AHR280" s="78"/>
      <c r="AHS280" s="78"/>
      <c r="AHT280" s="78"/>
      <c r="AHU280" s="78"/>
      <c r="AHV280" s="78"/>
      <c r="AHW280" s="78"/>
      <c r="AHX280" s="78"/>
      <c r="AHY280" s="78"/>
      <c r="AHZ280" s="78"/>
      <c r="AIA280" s="78"/>
      <c r="AIB280" s="78"/>
      <c r="AIC280" s="78"/>
      <c r="AID280" s="78"/>
      <c r="AIE280" s="78"/>
      <c r="AIF280" s="78"/>
      <c r="AIG280" s="78"/>
      <c r="AIH280" s="78"/>
      <c r="AII280" s="78"/>
      <c r="AIJ280" s="78"/>
      <c r="AIK280" s="78"/>
      <c r="AIL280" s="78"/>
      <c r="AIM280" s="78"/>
      <c r="AIN280" s="78"/>
      <c r="AIO280" s="78"/>
      <c r="AIP280" s="78"/>
      <c r="AIQ280" s="78"/>
      <c r="AIR280" s="78"/>
      <c r="AIS280" s="78"/>
      <c r="AIT280" s="78"/>
      <c r="AIU280" s="78"/>
      <c r="AIV280" s="78"/>
      <c r="AIW280" s="78"/>
      <c r="AIX280" s="78"/>
      <c r="AIY280" s="78"/>
      <c r="AIZ280" s="78"/>
      <c r="AJA280" s="78"/>
      <c r="AJB280" s="78"/>
      <c r="AJC280" s="78"/>
      <c r="AJD280" s="78"/>
      <c r="AJE280" s="78"/>
      <c r="AJF280" s="78"/>
      <c r="AJG280" s="78"/>
      <c r="AJH280" s="78"/>
      <c r="AJI280" s="78"/>
      <c r="AJJ280" s="78"/>
      <c r="AJK280" s="78"/>
      <c r="AJL280" s="78"/>
      <c r="AJM280" s="78"/>
      <c r="AJN280" s="78"/>
      <c r="AJO280" s="78"/>
      <c r="AJP280" s="78"/>
      <c r="AJQ280" s="78"/>
      <c r="AJR280" s="78"/>
      <c r="AJS280" s="78"/>
      <c r="AJT280" s="78"/>
      <c r="AJU280" s="78"/>
      <c r="AJV280" s="78"/>
      <c r="AJW280" s="78"/>
      <c r="AJX280" s="78"/>
      <c r="AJY280" s="78"/>
      <c r="AJZ280" s="78"/>
      <c r="AKA280" s="78"/>
      <c r="AKB280" s="78"/>
      <c r="AKC280" s="78"/>
      <c r="AKD280" s="78"/>
      <c r="AKE280" s="78"/>
      <c r="AKF280" s="78"/>
      <c r="AKG280" s="78"/>
      <c r="AKH280" s="78"/>
      <c r="AKI280" s="78"/>
      <c r="AKJ280" s="78"/>
      <c r="AKK280" s="78"/>
      <c r="AKL280" s="78"/>
      <c r="AKM280" s="78"/>
      <c r="AKN280" s="78"/>
      <c r="AKO280" s="78"/>
      <c r="AKP280" s="78"/>
      <c r="AKQ280" s="78"/>
      <c r="AKR280" s="78"/>
      <c r="AKS280" s="78"/>
      <c r="AKT280" s="78"/>
      <c r="AKU280" s="78"/>
      <c r="AKV280" s="78"/>
      <c r="AKW280" s="78"/>
      <c r="AKX280" s="78"/>
      <c r="AKY280" s="78"/>
      <c r="AKZ280" s="78"/>
      <c r="ALA280" s="78"/>
      <c r="ALB280" s="78"/>
      <c r="ALC280" s="78"/>
      <c r="ALD280" s="78"/>
      <c r="ALE280" s="78"/>
      <c r="ALF280" s="78"/>
      <c r="ALG280" s="78"/>
      <c r="ALH280" s="78"/>
      <c r="ALI280" s="78"/>
      <c r="ALJ280" s="78"/>
      <c r="ALK280" s="78"/>
      <c r="ALL280" s="78"/>
      <c r="ALM280" s="78"/>
      <c r="ALN280" s="78"/>
      <c r="ALO280" s="78"/>
      <c r="ALP280" s="78"/>
      <c r="ALQ280" s="78"/>
      <c r="ALR280" s="78"/>
      <c r="ALS280" s="78"/>
      <c r="ALT280" s="78"/>
      <c r="ALU280" s="78"/>
      <c r="ALV280" s="78"/>
      <c r="ALW280" s="78"/>
      <c r="ALX280" s="78"/>
      <c r="ALY280" s="78"/>
      <c r="ALZ280" s="78"/>
      <c r="AMA280" s="78"/>
      <c r="AMB280" s="78"/>
      <c r="AMC280" s="78"/>
      <c r="AMD280" s="78"/>
      <c r="AME280" s="78"/>
      <c r="AMF280" s="78"/>
      <c r="AMG280" s="78"/>
      <c r="AMH280" s="78"/>
      <c r="AMI280" s="78"/>
      <c r="AMJ280" s="78"/>
      <c r="AMK280" s="78"/>
      <c r="AML280" s="78"/>
      <c r="AMM280" s="78"/>
      <c r="AMN280" s="78"/>
      <c r="AMO280" s="78"/>
      <c r="AMP280" s="78"/>
      <c r="AMQ280" s="78"/>
      <c r="AMR280" s="78"/>
      <c r="AMS280" s="78"/>
      <c r="AMT280" s="78"/>
      <c r="AMU280" s="78"/>
      <c r="AMV280" s="78"/>
      <c r="AMW280" s="78"/>
      <c r="AMX280" s="78"/>
      <c r="AMY280" s="78"/>
      <c r="AMZ280" s="78"/>
      <c r="ANA280" s="78"/>
      <c r="ANB280" s="78"/>
      <c r="ANC280" s="78"/>
      <c r="AND280" s="78"/>
      <c r="ANE280" s="78"/>
      <c r="ANF280" s="78"/>
      <c r="ANG280" s="78"/>
      <c r="ANH280" s="78"/>
      <c r="ANI280" s="78"/>
      <c r="ANJ280" s="78"/>
      <c r="ANK280" s="78"/>
      <c r="ANL280" s="78"/>
      <c r="ANM280" s="78"/>
      <c r="ANN280" s="78"/>
      <c r="ANO280" s="78"/>
      <c r="ANP280" s="78"/>
      <c r="ANQ280" s="78"/>
      <c r="ANR280" s="78"/>
      <c r="ANS280" s="78"/>
      <c r="ANT280" s="78"/>
      <c r="ANU280" s="78"/>
      <c r="ANV280" s="78"/>
      <c r="ANW280" s="78"/>
      <c r="ANX280" s="78"/>
      <c r="ANY280" s="78"/>
      <c r="ANZ280" s="78"/>
      <c r="AOA280" s="78"/>
      <c r="AOB280" s="78"/>
      <c r="AOC280" s="78"/>
      <c r="AOD280" s="78"/>
      <c r="AOE280" s="78"/>
      <c r="AOF280" s="78"/>
      <c r="AOG280" s="78"/>
      <c r="AOH280" s="78"/>
      <c r="AOI280" s="78"/>
      <c r="AOJ280" s="78"/>
      <c r="AOK280" s="78"/>
      <c r="AOL280" s="78"/>
      <c r="AOM280" s="78"/>
      <c r="AON280" s="78"/>
      <c r="AOO280" s="78"/>
      <c r="AOP280" s="78"/>
      <c r="AOQ280" s="78"/>
      <c r="AOR280" s="78"/>
      <c r="AOS280" s="78"/>
      <c r="AOT280" s="78"/>
      <c r="AOU280" s="78"/>
      <c r="AOV280" s="78"/>
      <c r="AOW280" s="78"/>
      <c r="AOX280" s="78"/>
      <c r="AOY280" s="78"/>
      <c r="AOZ280" s="78"/>
      <c r="APA280" s="78"/>
      <c r="APB280" s="78"/>
      <c r="APC280" s="78"/>
      <c r="APD280" s="78"/>
      <c r="APE280" s="78"/>
      <c r="APF280" s="78"/>
      <c r="APG280" s="78"/>
      <c r="APH280" s="78"/>
      <c r="API280" s="78"/>
      <c r="APJ280" s="78"/>
      <c r="APK280" s="78"/>
      <c r="APL280" s="78"/>
      <c r="APM280" s="78"/>
      <c r="APN280" s="78"/>
      <c r="APO280" s="78"/>
      <c r="APP280" s="78"/>
      <c r="APQ280" s="78"/>
      <c r="APR280" s="78"/>
      <c r="APS280" s="78"/>
      <c r="APT280" s="78"/>
      <c r="APU280" s="78"/>
      <c r="APV280" s="78"/>
      <c r="APW280" s="78"/>
      <c r="APX280" s="78"/>
      <c r="APY280" s="78"/>
      <c r="APZ280" s="78"/>
      <c r="AQA280" s="78"/>
      <c r="AQB280" s="78"/>
      <c r="AQC280" s="78"/>
      <c r="AQD280" s="78"/>
      <c r="AQE280" s="78"/>
      <c r="AQF280" s="78"/>
      <c r="AQG280" s="78"/>
      <c r="AQH280" s="78"/>
      <c r="AQI280" s="78"/>
      <c r="AQJ280" s="78"/>
      <c r="AQK280" s="78"/>
      <c r="AQL280" s="78"/>
      <c r="AQM280" s="78"/>
      <c r="AQN280" s="78"/>
      <c r="AQO280" s="78"/>
      <c r="AQP280" s="78"/>
      <c r="AQQ280" s="78"/>
      <c r="AQR280" s="78"/>
      <c r="AQS280" s="78"/>
      <c r="AQT280" s="78"/>
      <c r="AQU280" s="78"/>
      <c r="AQV280" s="78"/>
      <c r="AQW280" s="78"/>
      <c r="AQX280" s="78"/>
      <c r="AQY280" s="78"/>
      <c r="AQZ280" s="78"/>
      <c r="ARA280" s="78"/>
      <c r="ARB280" s="78"/>
      <c r="ARC280" s="78"/>
      <c r="ARD280" s="78"/>
      <c r="ARE280" s="78"/>
      <c r="ARF280" s="78"/>
      <c r="ARG280" s="78"/>
      <c r="ARH280" s="78"/>
      <c r="ARI280" s="78"/>
      <c r="ARJ280" s="78"/>
      <c r="ARK280" s="78"/>
      <c r="ARL280" s="78"/>
      <c r="ARM280" s="78"/>
      <c r="ARN280" s="78"/>
      <c r="ARO280" s="78"/>
      <c r="ARP280" s="78"/>
      <c r="ARQ280" s="78"/>
      <c r="ARR280" s="78"/>
      <c r="ARS280" s="78"/>
      <c r="ART280" s="78"/>
      <c r="ARU280" s="78"/>
      <c r="ARV280" s="78"/>
      <c r="ARW280" s="78"/>
      <c r="ARX280" s="78"/>
      <c r="ARY280" s="78"/>
      <c r="ARZ280" s="78"/>
      <c r="ASA280" s="78"/>
      <c r="ASB280" s="78"/>
      <c r="ASC280" s="78"/>
      <c r="ASD280" s="78"/>
      <c r="ASE280" s="78"/>
      <c r="ASF280" s="78"/>
      <c r="ASG280" s="78"/>
      <c r="ASH280" s="78"/>
      <c r="ASI280" s="78"/>
      <c r="ASJ280" s="78"/>
      <c r="ASK280" s="78"/>
      <c r="ASL280" s="78"/>
      <c r="ASM280" s="78"/>
      <c r="ASN280" s="78"/>
      <c r="ASO280" s="78"/>
      <c r="ASP280" s="78"/>
      <c r="ASQ280" s="78"/>
      <c r="ASR280" s="78"/>
      <c r="ASS280" s="78"/>
      <c r="AST280" s="78"/>
      <c r="ASU280" s="78"/>
      <c r="ASV280" s="78"/>
      <c r="ASW280" s="78"/>
      <c r="ASX280" s="78"/>
      <c r="ASY280" s="78"/>
      <c r="ASZ280" s="78"/>
      <c r="ATA280" s="78"/>
      <c r="ATB280" s="78"/>
      <c r="ATC280" s="78"/>
      <c r="ATD280" s="78"/>
      <c r="ATE280" s="78"/>
      <c r="ATF280" s="78"/>
      <c r="ATG280" s="78"/>
      <c r="ATH280" s="78"/>
      <c r="ATI280" s="78"/>
      <c r="ATJ280" s="78"/>
      <c r="ATK280" s="78"/>
      <c r="ATL280" s="78"/>
      <c r="ATM280" s="78"/>
      <c r="ATN280" s="78"/>
      <c r="ATO280" s="78"/>
      <c r="ATP280" s="78"/>
      <c r="ATQ280" s="78"/>
      <c r="ATR280" s="78"/>
      <c r="ATS280" s="78"/>
      <c r="ATT280" s="78"/>
      <c r="ATU280" s="78"/>
      <c r="ATV280" s="78"/>
      <c r="ATW280" s="78"/>
      <c r="ATX280" s="78"/>
      <c r="ATY280" s="78"/>
      <c r="ATZ280" s="78"/>
      <c r="AUA280" s="78"/>
      <c r="AUB280" s="78"/>
      <c r="AUC280" s="78"/>
      <c r="AUD280" s="78"/>
      <c r="AUE280" s="78"/>
      <c r="AUF280" s="78"/>
      <c r="AUG280" s="78"/>
      <c r="AUH280" s="78"/>
      <c r="AUI280" s="78"/>
      <c r="AUJ280" s="78"/>
      <c r="AUK280" s="78"/>
      <c r="AUL280" s="78"/>
      <c r="AUM280" s="78"/>
      <c r="AUN280" s="78"/>
      <c r="AUO280" s="78"/>
      <c r="AUP280" s="78"/>
      <c r="AUQ280" s="78"/>
      <c r="AUR280" s="78"/>
      <c r="AUS280" s="78"/>
      <c r="AUT280" s="78"/>
      <c r="AUU280" s="78"/>
      <c r="AUV280" s="78"/>
      <c r="AUW280" s="78"/>
      <c r="AUX280" s="78"/>
      <c r="AUY280" s="78"/>
      <c r="AUZ280" s="78"/>
      <c r="AVA280" s="78"/>
      <c r="AVB280" s="78"/>
      <c r="AVC280" s="78"/>
      <c r="AVD280" s="78"/>
      <c r="AVE280" s="78"/>
      <c r="AVF280" s="78"/>
      <c r="AVG280" s="78"/>
      <c r="AVH280" s="78"/>
      <c r="AVI280" s="78"/>
      <c r="AVJ280" s="78"/>
      <c r="AVK280" s="78"/>
      <c r="AVL280" s="78"/>
      <c r="AVM280" s="78"/>
      <c r="AVN280" s="78"/>
      <c r="AVO280" s="78"/>
      <c r="AVP280" s="78"/>
      <c r="AVQ280" s="78"/>
      <c r="AVR280" s="78"/>
      <c r="AVS280" s="78"/>
      <c r="AVT280" s="78"/>
      <c r="AVU280" s="78"/>
      <c r="AVV280" s="78"/>
      <c r="AVW280" s="78"/>
      <c r="AVX280" s="78"/>
      <c r="AVY280" s="78"/>
      <c r="AVZ280" s="78"/>
      <c r="AWA280" s="78"/>
      <c r="AWB280" s="78"/>
      <c r="AWC280" s="78"/>
      <c r="AWD280" s="78"/>
      <c r="AWE280" s="78"/>
      <c r="AWF280" s="78"/>
      <c r="AWG280" s="78"/>
      <c r="AWH280" s="78"/>
      <c r="AWI280" s="78"/>
      <c r="AWJ280" s="78"/>
      <c r="AWK280" s="78"/>
      <c r="AWL280" s="78"/>
      <c r="AWM280" s="78"/>
      <c r="AWN280" s="78"/>
      <c r="AWO280" s="78"/>
      <c r="AWP280" s="78"/>
      <c r="AWQ280" s="78"/>
      <c r="AWR280" s="78"/>
      <c r="AWS280" s="78"/>
      <c r="AWT280" s="78"/>
      <c r="AWU280" s="78"/>
      <c r="AWV280" s="78"/>
      <c r="AWW280" s="78"/>
      <c r="AWX280" s="78"/>
      <c r="AWY280" s="78"/>
      <c r="AWZ280" s="78"/>
      <c r="AXA280" s="78"/>
      <c r="AXB280" s="78"/>
      <c r="AXC280" s="78"/>
      <c r="AXD280" s="78"/>
      <c r="AXE280" s="78"/>
      <c r="AXF280" s="78"/>
      <c r="AXG280" s="78"/>
      <c r="AXH280" s="78"/>
      <c r="AXI280" s="78"/>
      <c r="AXJ280" s="78"/>
      <c r="AXK280" s="78"/>
      <c r="AXL280" s="78"/>
      <c r="AXM280" s="78"/>
      <c r="AXN280" s="78"/>
      <c r="AXO280" s="78"/>
      <c r="AXP280" s="78"/>
      <c r="AXQ280" s="78"/>
      <c r="AXR280" s="78"/>
      <c r="AXS280" s="78"/>
      <c r="AXT280" s="78"/>
      <c r="AXU280" s="78"/>
      <c r="AXV280" s="78"/>
      <c r="AXW280" s="78"/>
      <c r="AXX280" s="78"/>
      <c r="AXY280" s="78"/>
      <c r="AXZ280" s="78"/>
      <c r="AYA280" s="78"/>
      <c r="AYB280" s="78"/>
      <c r="AYC280" s="78"/>
      <c r="AYD280" s="78"/>
      <c r="AYE280" s="78"/>
      <c r="AYF280" s="78"/>
      <c r="AYG280" s="78"/>
      <c r="AYH280" s="78"/>
      <c r="AYI280" s="78"/>
      <c r="AYJ280" s="78"/>
      <c r="AYK280" s="78"/>
      <c r="AYL280" s="78"/>
      <c r="AYM280" s="78"/>
      <c r="AYN280" s="78"/>
      <c r="AYO280" s="78"/>
      <c r="AYP280" s="78"/>
      <c r="AYQ280" s="78"/>
      <c r="AYR280" s="78"/>
      <c r="AYS280" s="78"/>
      <c r="AYT280" s="78"/>
      <c r="AYU280" s="78"/>
      <c r="AYV280" s="78"/>
      <c r="AYW280" s="78"/>
      <c r="AYX280" s="78"/>
      <c r="AYY280" s="78"/>
      <c r="AYZ280" s="78"/>
      <c r="AZA280" s="78"/>
      <c r="AZB280" s="78"/>
      <c r="AZC280" s="78"/>
      <c r="AZD280" s="78"/>
      <c r="AZE280" s="78"/>
      <c r="AZF280" s="78"/>
      <c r="AZG280" s="78"/>
      <c r="AZH280" s="78"/>
      <c r="AZI280" s="78"/>
      <c r="AZJ280" s="78"/>
      <c r="AZK280" s="78"/>
      <c r="AZL280" s="78"/>
      <c r="AZM280" s="78"/>
      <c r="AZN280" s="78"/>
      <c r="AZO280" s="78"/>
      <c r="AZP280" s="78"/>
      <c r="AZQ280" s="78"/>
      <c r="AZR280" s="78"/>
      <c r="AZS280" s="78"/>
      <c r="AZT280" s="78"/>
      <c r="AZU280" s="78"/>
      <c r="AZV280" s="78"/>
      <c r="AZW280" s="78"/>
      <c r="AZX280" s="78"/>
      <c r="AZY280" s="78"/>
      <c r="AZZ280" s="78"/>
      <c r="BAA280" s="78"/>
      <c r="BAB280" s="78"/>
      <c r="BAC280" s="78"/>
      <c r="BAD280" s="78"/>
      <c r="BAE280" s="78"/>
      <c r="BAF280" s="78"/>
      <c r="BAG280" s="78"/>
      <c r="BAH280" s="78"/>
      <c r="BAI280" s="78"/>
      <c r="BAJ280" s="78"/>
      <c r="BAK280" s="78"/>
      <c r="BAL280" s="78"/>
      <c r="BAM280" s="78"/>
      <c r="BAN280" s="78"/>
      <c r="BAO280" s="78"/>
      <c r="BAP280" s="78"/>
      <c r="BAQ280" s="78"/>
      <c r="BAR280" s="78"/>
      <c r="BAS280" s="78"/>
      <c r="BAT280" s="78"/>
      <c r="BAU280" s="78"/>
      <c r="BAV280" s="78"/>
      <c r="BAW280" s="78"/>
      <c r="BAX280" s="78"/>
      <c r="BAY280" s="78"/>
      <c r="BAZ280" s="78"/>
      <c r="BBA280" s="78"/>
      <c r="BBB280" s="78"/>
      <c r="BBC280" s="78"/>
      <c r="BBD280" s="78"/>
      <c r="BBE280" s="78"/>
      <c r="BBF280" s="78"/>
      <c r="BBG280" s="78"/>
      <c r="BBH280" s="78"/>
      <c r="BBI280" s="78"/>
      <c r="BBJ280" s="78"/>
      <c r="BBK280" s="78"/>
      <c r="BBL280" s="78"/>
      <c r="BBM280" s="78"/>
      <c r="BBN280" s="78"/>
      <c r="BBO280" s="78"/>
      <c r="BBP280" s="78"/>
      <c r="BBQ280" s="78"/>
      <c r="BBR280" s="78"/>
      <c r="BBS280" s="78"/>
      <c r="BBT280" s="78"/>
      <c r="BBU280" s="78"/>
      <c r="BBV280" s="78"/>
      <c r="BBW280" s="78"/>
      <c r="BBX280" s="78"/>
      <c r="BBY280" s="78"/>
      <c r="BBZ280" s="78"/>
      <c r="BCA280" s="78"/>
      <c r="BCB280" s="78"/>
      <c r="BCC280" s="78"/>
      <c r="BCD280" s="78"/>
      <c r="BCE280" s="78"/>
      <c r="BCF280" s="78"/>
      <c r="BCG280" s="78"/>
      <c r="BCH280" s="78"/>
      <c r="BCI280" s="78"/>
      <c r="BCJ280" s="78"/>
      <c r="BCK280" s="78"/>
      <c r="BCL280" s="78"/>
      <c r="BCM280" s="78"/>
      <c r="BCN280" s="78"/>
      <c r="BCO280" s="78"/>
      <c r="BCP280" s="78"/>
      <c r="BCQ280" s="78"/>
      <c r="BCR280" s="78"/>
      <c r="BCS280" s="78"/>
      <c r="BCT280" s="78"/>
      <c r="BCU280" s="78"/>
      <c r="BCV280" s="78"/>
      <c r="BCW280" s="78"/>
      <c r="BCX280" s="78"/>
      <c r="BCY280" s="78"/>
      <c r="BCZ280" s="78"/>
      <c r="BDA280" s="78"/>
      <c r="BDB280" s="78"/>
      <c r="BDC280" s="78"/>
      <c r="BDD280" s="78"/>
      <c r="BDE280" s="78"/>
      <c r="BDF280" s="78"/>
      <c r="BDG280" s="78"/>
      <c r="BDH280" s="78"/>
      <c r="BDI280" s="78"/>
      <c r="BDJ280" s="78"/>
      <c r="BDK280" s="78"/>
      <c r="BDL280" s="78"/>
      <c r="BDM280" s="78"/>
      <c r="BDN280" s="78"/>
      <c r="BDO280" s="78"/>
      <c r="BDP280" s="78"/>
      <c r="BDQ280" s="78"/>
      <c r="BDR280" s="78"/>
      <c r="BDS280" s="78"/>
      <c r="BDT280" s="78"/>
      <c r="BDU280" s="78"/>
      <c r="BDV280" s="78"/>
      <c r="BDW280" s="78"/>
      <c r="BDX280" s="78"/>
      <c r="BDY280" s="78"/>
      <c r="BDZ280" s="78"/>
      <c r="BEA280" s="78"/>
      <c r="BEB280" s="78"/>
      <c r="BEC280" s="78"/>
      <c r="BED280" s="78"/>
      <c r="BEE280" s="78"/>
      <c r="BEF280" s="78"/>
      <c r="BEG280" s="78"/>
      <c r="BEH280" s="78"/>
      <c r="BEI280" s="78"/>
      <c r="BEJ280" s="78"/>
      <c r="BEK280" s="78"/>
      <c r="BEL280" s="78"/>
      <c r="BEM280" s="78"/>
      <c r="BEN280" s="78"/>
      <c r="BEO280" s="78"/>
      <c r="BEP280" s="78"/>
      <c r="BEQ280" s="78"/>
      <c r="BER280" s="78"/>
      <c r="BES280" s="78"/>
      <c r="BET280" s="78"/>
      <c r="BEU280" s="78"/>
      <c r="BEV280" s="78"/>
      <c r="BEW280" s="78"/>
      <c r="BEX280" s="78"/>
      <c r="BEY280" s="78"/>
      <c r="BEZ280" s="78"/>
      <c r="BFA280" s="78"/>
      <c r="BFB280" s="78"/>
      <c r="BFC280" s="78"/>
      <c r="BFD280" s="78"/>
      <c r="BFE280" s="78"/>
      <c r="BFF280" s="78"/>
      <c r="BFG280" s="78"/>
      <c r="BFH280" s="78"/>
      <c r="BFI280" s="78"/>
      <c r="BFJ280" s="78"/>
      <c r="BFK280" s="78"/>
      <c r="BFL280" s="78"/>
      <c r="BFM280" s="78"/>
      <c r="BFN280" s="78"/>
      <c r="BFO280" s="78"/>
      <c r="BFP280" s="78"/>
      <c r="BFQ280" s="78"/>
      <c r="BFR280" s="78"/>
      <c r="BFS280" s="78"/>
      <c r="BFT280" s="78"/>
      <c r="BFU280" s="78"/>
      <c r="BFV280" s="78"/>
      <c r="BFW280" s="78"/>
      <c r="BFX280" s="78"/>
      <c r="BFY280" s="78"/>
      <c r="BFZ280" s="78"/>
      <c r="BGA280" s="78"/>
      <c r="BGB280" s="78"/>
      <c r="BGC280" s="78"/>
      <c r="BGD280" s="78"/>
      <c r="BGE280" s="78"/>
      <c r="BGF280" s="78"/>
      <c r="BGG280" s="78"/>
      <c r="BGH280" s="78"/>
      <c r="BGI280" s="78"/>
      <c r="BGJ280" s="78"/>
      <c r="BGK280" s="78"/>
      <c r="BGL280" s="78"/>
      <c r="BGM280" s="78"/>
      <c r="BGN280" s="78"/>
      <c r="BGO280" s="78"/>
      <c r="BGP280" s="78"/>
      <c r="BGQ280" s="78"/>
      <c r="BGR280" s="78"/>
      <c r="BGS280" s="78"/>
      <c r="BGT280" s="78"/>
      <c r="BGU280" s="78"/>
      <c r="BGV280" s="78"/>
      <c r="BGW280" s="78"/>
      <c r="BGX280" s="78"/>
      <c r="BGY280" s="78"/>
      <c r="BGZ280" s="78"/>
      <c r="BHA280" s="78"/>
      <c r="BHB280" s="78"/>
      <c r="BHC280" s="78"/>
      <c r="BHD280" s="78"/>
      <c r="BHE280" s="78"/>
      <c r="BHF280" s="78"/>
      <c r="BHG280" s="78"/>
      <c r="BHH280" s="78"/>
      <c r="BHI280" s="78"/>
      <c r="BHJ280" s="78"/>
      <c r="BHK280" s="78"/>
      <c r="BHL280" s="78"/>
      <c r="BHM280" s="78"/>
      <c r="BHN280" s="78"/>
      <c r="BHO280" s="78"/>
      <c r="BHP280" s="78"/>
      <c r="BHQ280" s="78"/>
      <c r="BHR280" s="78"/>
      <c r="BHS280" s="78"/>
      <c r="BHT280" s="78"/>
      <c r="BHU280" s="78"/>
      <c r="BHV280" s="78"/>
      <c r="BHW280" s="78"/>
      <c r="BHX280" s="78"/>
      <c r="BHY280" s="78"/>
      <c r="BHZ280" s="78"/>
      <c r="BIA280" s="78"/>
      <c r="BIB280" s="78"/>
      <c r="BIC280" s="78"/>
      <c r="BID280" s="78"/>
      <c r="BIE280" s="78"/>
      <c r="BIF280" s="78"/>
      <c r="BIG280" s="78"/>
      <c r="BIH280" s="78"/>
      <c r="BII280" s="78"/>
      <c r="BIJ280" s="78"/>
      <c r="BIK280" s="78"/>
      <c r="BIL280" s="78"/>
      <c r="BIM280" s="78"/>
      <c r="BIN280" s="78"/>
      <c r="BIO280" s="78"/>
      <c r="BIP280" s="78"/>
      <c r="BIQ280" s="78"/>
      <c r="BIR280" s="78"/>
      <c r="BIS280" s="78"/>
      <c r="BIT280" s="78"/>
      <c r="BIU280" s="78"/>
      <c r="BIV280" s="78"/>
      <c r="BIW280" s="78"/>
      <c r="BIX280" s="78"/>
      <c r="BIY280" s="78"/>
      <c r="BIZ280" s="78"/>
      <c r="BJA280" s="78"/>
      <c r="BJB280" s="78"/>
      <c r="BJC280" s="78"/>
      <c r="BJD280" s="78"/>
      <c r="BJE280" s="78"/>
      <c r="BJF280" s="78"/>
      <c r="BJG280" s="78"/>
      <c r="BJH280" s="78"/>
      <c r="BJI280" s="78"/>
      <c r="BJJ280" s="78"/>
      <c r="BJK280" s="78"/>
      <c r="BJL280" s="78"/>
      <c r="BJM280" s="78"/>
      <c r="BJN280" s="78"/>
      <c r="BJO280" s="78"/>
      <c r="BJP280" s="78"/>
      <c r="BJQ280" s="78"/>
      <c r="BJR280" s="78"/>
      <c r="BJS280" s="78"/>
      <c r="BJT280" s="78"/>
      <c r="BJU280" s="78"/>
      <c r="BJV280" s="78"/>
      <c r="BJW280" s="78"/>
      <c r="BJX280" s="78"/>
      <c r="BJY280" s="78"/>
      <c r="BJZ280" s="78"/>
      <c r="BKA280" s="78"/>
      <c r="BKB280" s="78"/>
      <c r="BKC280" s="78"/>
      <c r="BKD280" s="78"/>
      <c r="BKE280" s="78"/>
      <c r="BKF280" s="78"/>
      <c r="BKG280" s="78"/>
      <c r="BKH280" s="78"/>
      <c r="BKI280" s="78"/>
      <c r="BKJ280" s="78"/>
      <c r="BKK280" s="78"/>
      <c r="BKL280" s="78"/>
      <c r="BKM280" s="78"/>
      <c r="BKN280" s="78"/>
      <c r="BKO280" s="78"/>
      <c r="BKP280" s="78"/>
      <c r="BKQ280" s="78"/>
      <c r="BKR280" s="78"/>
      <c r="BKS280" s="78"/>
      <c r="BKT280" s="78"/>
      <c r="BKU280" s="78"/>
      <c r="BKV280" s="78"/>
      <c r="BKW280" s="78"/>
      <c r="BKX280" s="78"/>
      <c r="BKY280" s="78"/>
      <c r="BKZ280" s="78"/>
      <c r="BLA280" s="78"/>
      <c r="BLB280" s="78"/>
      <c r="BLC280" s="78"/>
      <c r="BLD280" s="78"/>
      <c r="BLE280" s="78"/>
      <c r="BLF280" s="78"/>
      <c r="BLG280" s="78"/>
      <c r="BLH280" s="78"/>
      <c r="BLI280" s="78"/>
      <c r="BLJ280" s="78"/>
      <c r="BLK280" s="78"/>
      <c r="BLL280" s="78"/>
      <c r="BLM280" s="78"/>
      <c r="BLN280" s="78"/>
      <c r="BLO280" s="78"/>
      <c r="BLP280" s="78"/>
      <c r="BLQ280" s="78"/>
      <c r="BLR280" s="78"/>
      <c r="BLS280" s="78"/>
      <c r="BLT280" s="78"/>
      <c r="BLU280" s="78"/>
      <c r="BLV280" s="78"/>
      <c r="BLW280" s="78"/>
      <c r="BLX280" s="78"/>
      <c r="BLY280" s="78"/>
      <c r="BLZ280" s="78"/>
      <c r="BMA280" s="78"/>
      <c r="BMB280" s="78"/>
      <c r="BMC280" s="78"/>
      <c r="BMD280" s="78"/>
      <c r="BME280" s="78"/>
      <c r="BMF280" s="78"/>
      <c r="BMG280" s="78"/>
      <c r="BMH280" s="78"/>
      <c r="BMI280" s="78"/>
      <c r="BMJ280" s="78"/>
      <c r="BMK280" s="78"/>
      <c r="BML280" s="78"/>
      <c r="BMM280" s="78"/>
      <c r="BMN280" s="78"/>
      <c r="BMO280" s="78"/>
      <c r="BMP280" s="78"/>
      <c r="BMQ280" s="78"/>
      <c r="BMR280" s="78"/>
      <c r="BMS280" s="78"/>
      <c r="BMT280" s="78"/>
      <c r="BMU280" s="78"/>
      <c r="BMV280" s="78"/>
      <c r="BMW280" s="78"/>
      <c r="BMX280" s="78"/>
      <c r="BMY280" s="78"/>
      <c r="BMZ280" s="78"/>
      <c r="BNA280" s="78"/>
      <c r="BNB280" s="78"/>
      <c r="BNC280" s="78"/>
      <c r="BND280" s="78"/>
      <c r="BNE280" s="78"/>
      <c r="BNF280" s="78"/>
      <c r="BNG280" s="78"/>
      <c r="BNH280" s="78"/>
      <c r="BNI280" s="78"/>
      <c r="BNJ280" s="78"/>
      <c r="BNK280" s="78"/>
      <c r="BNL280" s="78"/>
      <c r="BNM280" s="78"/>
      <c r="BNN280" s="78"/>
      <c r="BNO280" s="78"/>
      <c r="BNP280" s="78"/>
      <c r="BNQ280" s="78"/>
      <c r="BNR280" s="78"/>
      <c r="BNS280" s="78"/>
      <c r="BNT280" s="78"/>
      <c r="BNU280" s="78"/>
      <c r="BNV280" s="78"/>
      <c r="BNW280" s="78"/>
      <c r="BNX280" s="78"/>
      <c r="BNY280" s="78"/>
      <c r="BNZ280" s="78"/>
      <c r="BOA280" s="78"/>
      <c r="BOB280" s="78"/>
      <c r="BOC280" s="78"/>
      <c r="BOD280" s="78"/>
      <c r="BOE280" s="78"/>
      <c r="BOF280" s="78"/>
      <c r="BOG280" s="78"/>
      <c r="BOH280" s="78"/>
      <c r="BOI280" s="78"/>
      <c r="BOJ280" s="78"/>
      <c r="BOK280" s="78"/>
      <c r="BOL280" s="78"/>
      <c r="BOM280" s="78"/>
      <c r="BON280" s="78"/>
      <c r="BOO280" s="78"/>
      <c r="BOP280" s="78"/>
      <c r="BOQ280" s="78"/>
      <c r="BOR280" s="78"/>
      <c r="BOS280" s="78"/>
      <c r="BOT280" s="78"/>
      <c r="BOU280" s="78"/>
      <c r="BOV280" s="78"/>
      <c r="BOW280" s="78"/>
      <c r="BOX280" s="78"/>
      <c r="BOY280" s="78"/>
      <c r="BOZ280" s="78"/>
      <c r="BPA280" s="78"/>
      <c r="BPB280" s="78"/>
      <c r="BPC280" s="78"/>
      <c r="BPD280" s="78"/>
      <c r="BPE280" s="78"/>
      <c r="BPF280" s="78"/>
      <c r="BPG280" s="78"/>
      <c r="BPH280" s="78"/>
      <c r="BPI280" s="78"/>
      <c r="BPJ280" s="78"/>
      <c r="BPK280" s="78"/>
      <c r="BPL280" s="78"/>
      <c r="BPM280" s="78"/>
      <c r="BPN280" s="78"/>
      <c r="BPO280" s="78"/>
      <c r="BPP280" s="78"/>
      <c r="BPQ280" s="78"/>
      <c r="BPR280" s="78"/>
      <c r="BPS280" s="78"/>
      <c r="BPT280" s="78"/>
      <c r="BPU280" s="78"/>
      <c r="BPV280" s="78"/>
      <c r="BPW280" s="78"/>
      <c r="BPX280" s="78"/>
      <c r="BPY280" s="78"/>
      <c r="BPZ280" s="78"/>
      <c r="BQA280" s="78"/>
      <c r="BQB280" s="78"/>
      <c r="BQC280" s="78"/>
      <c r="BQD280" s="78"/>
      <c r="BQE280" s="78"/>
      <c r="BQF280" s="78"/>
      <c r="BQG280" s="78"/>
      <c r="BQH280" s="78"/>
      <c r="BQI280" s="78"/>
      <c r="BQJ280" s="78"/>
      <c r="BQK280" s="78"/>
      <c r="BQL280" s="78"/>
      <c r="BQM280" s="78"/>
      <c r="BQN280" s="78"/>
      <c r="BQO280" s="78"/>
      <c r="BQP280" s="78"/>
      <c r="BQQ280" s="78"/>
      <c r="BQR280" s="78"/>
      <c r="BQS280" s="78"/>
      <c r="BQT280" s="78"/>
      <c r="BQU280" s="78"/>
      <c r="BQV280" s="78"/>
      <c r="BQW280" s="78"/>
      <c r="BQX280" s="78"/>
      <c r="BQY280" s="78"/>
      <c r="BQZ280" s="78"/>
      <c r="BRA280" s="78"/>
      <c r="BRB280" s="78"/>
      <c r="BRC280" s="78"/>
      <c r="BRD280" s="78"/>
      <c r="BRE280" s="78"/>
      <c r="BRF280" s="78"/>
      <c r="BRG280" s="78"/>
      <c r="BRH280" s="78"/>
      <c r="BRI280" s="78"/>
      <c r="BRJ280" s="78"/>
      <c r="BRK280" s="78"/>
      <c r="BRL280" s="78"/>
      <c r="BRM280" s="78"/>
      <c r="BRN280" s="78"/>
      <c r="BRO280" s="78"/>
      <c r="BRP280" s="78"/>
      <c r="BRQ280" s="78"/>
      <c r="BRR280" s="78"/>
      <c r="BRS280" s="78"/>
      <c r="BRT280" s="78"/>
      <c r="BRU280" s="78"/>
      <c r="BRV280" s="78"/>
      <c r="BRW280" s="78"/>
      <c r="BRX280" s="78"/>
      <c r="BRY280" s="78"/>
      <c r="BRZ280" s="78"/>
      <c r="BSA280" s="78"/>
      <c r="BSB280" s="78"/>
      <c r="BSC280" s="78"/>
      <c r="BSD280" s="78"/>
      <c r="BSE280" s="78"/>
      <c r="BSF280" s="78"/>
      <c r="BSG280" s="78"/>
      <c r="BSH280" s="78"/>
      <c r="BSI280" s="78"/>
      <c r="BSJ280" s="78"/>
      <c r="BSK280" s="78"/>
      <c r="BSL280" s="78"/>
      <c r="BSM280" s="78"/>
      <c r="BSN280" s="78"/>
      <c r="BSO280" s="78"/>
      <c r="BSP280" s="78"/>
      <c r="BSQ280" s="78"/>
      <c r="BSR280" s="78"/>
      <c r="BSS280" s="78"/>
      <c r="BST280" s="78"/>
      <c r="BSU280" s="78"/>
      <c r="BSV280" s="78"/>
      <c r="BSW280" s="78"/>
      <c r="BSX280" s="78"/>
      <c r="BSY280" s="78"/>
      <c r="BSZ280" s="78"/>
      <c r="BTA280" s="78"/>
      <c r="BTB280" s="78"/>
      <c r="BTC280" s="78"/>
      <c r="BTD280" s="78"/>
      <c r="BTE280" s="78"/>
      <c r="BTF280" s="78"/>
      <c r="BTG280" s="78"/>
      <c r="BTH280" s="78"/>
      <c r="BTI280" s="78"/>
      <c r="BTJ280" s="78"/>
      <c r="BTK280" s="78"/>
      <c r="BTL280" s="78"/>
      <c r="BTM280" s="78"/>
      <c r="BTN280" s="78"/>
      <c r="BTO280" s="78"/>
      <c r="BTP280" s="78"/>
      <c r="BTQ280" s="78"/>
      <c r="BTR280" s="78"/>
      <c r="BTS280" s="78"/>
      <c r="BTT280" s="78"/>
      <c r="BTU280" s="78"/>
      <c r="BTV280" s="78"/>
      <c r="BTW280" s="78"/>
      <c r="BTX280" s="78"/>
      <c r="BTY280" s="78"/>
      <c r="BTZ280" s="78"/>
      <c r="BUA280" s="78"/>
      <c r="BUB280" s="78"/>
      <c r="BUC280" s="78"/>
      <c r="BUD280" s="78"/>
      <c r="BUE280" s="78"/>
      <c r="BUF280" s="78"/>
      <c r="BUG280" s="78"/>
      <c r="BUH280" s="78"/>
      <c r="BUI280" s="78"/>
      <c r="BUJ280" s="78"/>
      <c r="BUK280" s="78"/>
      <c r="BUL280" s="78"/>
      <c r="BUM280" s="78"/>
      <c r="BUN280" s="78"/>
      <c r="BUO280" s="78"/>
      <c r="BUP280" s="78"/>
      <c r="BUQ280" s="78"/>
      <c r="BUR280" s="78"/>
      <c r="BUS280" s="78"/>
      <c r="BUT280" s="78"/>
      <c r="BUU280" s="78"/>
      <c r="BUV280" s="78"/>
      <c r="BUW280" s="78"/>
      <c r="BUX280" s="78"/>
      <c r="BUY280" s="78"/>
      <c r="BUZ280" s="78"/>
      <c r="BVA280" s="78"/>
      <c r="BVB280" s="78"/>
      <c r="BVC280" s="78"/>
      <c r="BVD280" s="78"/>
      <c r="BVE280" s="78"/>
      <c r="BVF280" s="78"/>
      <c r="BVG280" s="78"/>
      <c r="BVH280" s="78"/>
      <c r="BVI280" s="78"/>
      <c r="BVJ280" s="78"/>
      <c r="BVK280" s="78"/>
      <c r="BVL280" s="78"/>
      <c r="BVM280" s="78"/>
      <c r="BVN280" s="78"/>
      <c r="BVO280" s="78"/>
      <c r="BVP280" s="78"/>
      <c r="BVQ280" s="78"/>
      <c r="BVR280" s="78"/>
      <c r="BVS280" s="78"/>
      <c r="BVT280" s="78"/>
      <c r="BVU280" s="78"/>
      <c r="BVV280" s="78"/>
      <c r="BVW280" s="78"/>
      <c r="BVX280" s="78"/>
      <c r="BVY280" s="78"/>
      <c r="BVZ280" s="78"/>
      <c r="BWA280" s="78"/>
      <c r="BWB280" s="78"/>
      <c r="BWC280" s="78"/>
      <c r="BWD280" s="78"/>
      <c r="BWE280" s="78"/>
      <c r="BWF280" s="78"/>
      <c r="BWG280" s="78"/>
      <c r="BWH280" s="78"/>
      <c r="BWI280" s="78"/>
      <c r="BWJ280" s="78"/>
      <c r="BWK280" s="78"/>
      <c r="BWL280" s="78"/>
      <c r="BWM280" s="78"/>
      <c r="BWN280" s="78"/>
      <c r="BWO280" s="78"/>
      <c r="BWP280" s="78"/>
      <c r="BWQ280" s="78"/>
      <c r="BWR280" s="78"/>
      <c r="BWS280" s="78"/>
      <c r="BWT280" s="78"/>
      <c r="BWU280" s="78"/>
      <c r="BWV280" s="78"/>
      <c r="BWW280" s="78"/>
      <c r="BWX280" s="78"/>
      <c r="BWY280" s="78"/>
      <c r="BWZ280" s="78"/>
      <c r="BXA280" s="78"/>
      <c r="BXB280" s="78"/>
      <c r="BXC280" s="78"/>
      <c r="BXD280" s="78"/>
      <c r="BXE280" s="78"/>
      <c r="BXF280" s="78"/>
      <c r="BXG280" s="78"/>
      <c r="BXH280" s="78"/>
      <c r="BXI280" s="78"/>
      <c r="BXJ280" s="78"/>
      <c r="BXK280" s="78"/>
      <c r="BXL280" s="78"/>
      <c r="BXM280" s="78"/>
      <c r="BXN280" s="78"/>
      <c r="BXO280" s="78"/>
      <c r="BXP280" s="78"/>
      <c r="BXQ280" s="78"/>
      <c r="BXR280" s="78"/>
      <c r="BXS280" s="78"/>
      <c r="BXT280" s="78"/>
      <c r="BXU280" s="78"/>
      <c r="BXV280" s="78"/>
      <c r="BXW280" s="78"/>
      <c r="BXX280" s="78"/>
      <c r="BXY280" s="78"/>
      <c r="BXZ280" s="78"/>
      <c r="BYA280" s="78"/>
      <c r="BYB280" s="78"/>
      <c r="BYC280" s="78"/>
      <c r="BYD280" s="78"/>
      <c r="BYE280" s="78"/>
      <c r="BYF280" s="78"/>
      <c r="BYG280" s="78"/>
      <c r="BYH280" s="78"/>
      <c r="BYI280" s="78"/>
      <c r="BYJ280" s="78"/>
      <c r="BYK280" s="78"/>
      <c r="BYL280" s="78"/>
      <c r="BYM280" s="78"/>
      <c r="BYN280" s="78"/>
      <c r="BYO280" s="78"/>
      <c r="BYP280" s="78"/>
      <c r="BYQ280" s="78"/>
      <c r="BYR280" s="78"/>
      <c r="BYS280" s="78"/>
      <c r="BYT280" s="78"/>
      <c r="BYU280" s="78"/>
      <c r="BYV280" s="78"/>
      <c r="BYW280" s="78"/>
      <c r="BYX280" s="78"/>
      <c r="BYY280" s="78"/>
      <c r="BYZ280" s="78"/>
      <c r="BZA280" s="78"/>
      <c r="BZB280" s="78"/>
      <c r="BZC280" s="78"/>
      <c r="BZD280" s="78"/>
      <c r="BZE280" s="78"/>
      <c r="BZF280" s="78"/>
      <c r="BZG280" s="78"/>
      <c r="BZH280" s="78"/>
      <c r="BZI280" s="78"/>
      <c r="BZJ280" s="78"/>
      <c r="BZK280" s="78"/>
      <c r="BZL280" s="78"/>
      <c r="BZM280" s="78"/>
      <c r="BZN280" s="78"/>
      <c r="BZO280" s="78"/>
      <c r="BZP280" s="78"/>
      <c r="BZQ280" s="78"/>
      <c r="BZR280" s="78"/>
      <c r="BZS280" s="78"/>
      <c r="BZT280" s="78"/>
      <c r="BZU280" s="78"/>
      <c r="BZV280" s="78"/>
      <c r="BZW280" s="78"/>
      <c r="BZX280" s="78"/>
      <c r="BZY280" s="78"/>
      <c r="BZZ280" s="78"/>
      <c r="CAA280" s="78"/>
      <c r="CAB280" s="78"/>
      <c r="CAC280" s="78"/>
      <c r="CAD280" s="78"/>
      <c r="CAE280" s="78"/>
      <c r="CAF280" s="78"/>
      <c r="CAG280" s="78"/>
      <c r="CAH280" s="78"/>
      <c r="CAI280" s="78"/>
      <c r="CAJ280" s="78"/>
      <c r="CAK280" s="78"/>
      <c r="CAL280" s="78"/>
      <c r="CAM280" s="78"/>
      <c r="CAN280" s="78"/>
      <c r="CAO280" s="78"/>
      <c r="CAP280" s="78"/>
      <c r="CAQ280" s="78"/>
      <c r="CAR280" s="78"/>
      <c r="CAS280" s="78"/>
      <c r="CAT280" s="78"/>
      <c r="CAU280" s="78"/>
      <c r="CAV280" s="78"/>
      <c r="CAW280" s="78"/>
      <c r="CAX280" s="78"/>
      <c r="CAY280" s="78"/>
      <c r="CAZ280" s="78"/>
      <c r="CBA280" s="78"/>
      <c r="CBB280" s="78"/>
      <c r="CBC280" s="78"/>
      <c r="CBD280" s="78"/>
      <c r="CBE280" s="78"/>
      <c r="CBF280" s="78"/>
      <c r="CBG280" s="78"/>
      <c r="CBH280" s="78"/>
      <c r="CBI280" s="78"/>
      <c r="CBJ280" s="78"/>
      <c r="CBK280" s="78"/>
      <c r="CBL280" s="78"/>
      <c r="CBM280" s="78"/>
      <c r="CBN280" s="78"/>
      <c r="CBO280" s="78"/>
      <c r="CBP280" s="78"/>
      <c r="CBQ280" s="78"/>
      <c r="CBR280" s="78"/>
      <c r="CBS280" s="78"/>
      <c r="CBT280" s="78"/>
      <c r="CBU280" s="78"/>
      <c r="CBV280" s="78"/>
      <c r="CBW280" s="78"/>
      <c r="CBX280" s="78"/>
      <c r="CBY280" s="78"/>
      <c r="CBZ280" s="78"/>
      <c r="CCA280" s="78"/>
      <c r="CCB280" s="78"/>
      <c r="CCC280" s="78"/>
      <c r="CCD280" s="78"/>
      <c r="CCE280" s="78"/>
      <c r="CCF280" s="78"/>
      <c r="CCG280" s="78"/>
      <c r="CCH280" s="78"/>
      <c r="CCI280" s="78"/>
      <c r="CCJ280" s="78"/>
      <c r="CCK280" s="78"/>
      <c r="CCL280" s="78"/>
      <c r="CCM280" s="78"/>
      <c r="CCN280" s="78"/>
      <c r="CCO280" s="78"/>
      <c r="CCP280" s="78"/>
      <c r="CCQ280" s="78"/>
      <c r="CCR280" s="78"/>
      <c r="CCS280" s="78"/>
      <c r="CCT280" s="78"/>
      <c r="CCU280" s="78"/>
      <c r="CCV280" s="78"/>
      <c r="CCW280" s="78"/>
      <c r="CCX280" s="78"/>
      <c r="CCY280" s="78"/>
      <c r="CCZ280" s="78"/>
      <c r="CDA280" s="78"/>
      <c r="CDB280" s="78"/>
      <c r="CDC280" s="78"/>
      <c r="CDD280" s="78"/>
      <c r="CDE280" s="78"/>
      <c r="CDF280" s="78"/>
      <c r="CDG280" s="78"/>
      <c r="CDH280" s="78"/>
      <c r="CDI280" s="78"/>
      <c r="CDJ280" s="78"/>
      <c r="CDK280" s="78"/>
      <c r="CDL280" s="78"/>
      <c r="CDM280" s="78"/>
      <c r="CDN280" s="78"/>
      <c r="CDO280" s="78"/>
      <c r="CDP280" s="78"/>
      <c r="CDQ280" s="78"/>
      <c r="CDR280" s="78"/>
      <c r="CDS280" s="78"/>
      <c r="CDT280" s="78"/>
      <c r="CDU280" s="78"/>
      <c r="CDV280" s="78"/>
      <c r="CDW280" s="78"/>
      <c r="CDX280" s="78"/>
      <c r="CDY280" s="78"/>
      <c r="CDZ280" s="78"/>
      <c r="CEA280" s="78"/>
      <c r="CEB280" s="78"/>
      <c r="CEC280" s="78"/>
      <c r="CED280" s="78"/>
      <c r="CEE280" s="78"/>
      <c r="CEF280" s="78"/>
      <c r="CEG280" s="78"/>
      <c r="CEH280" s="78"/>
      <c r="CEI280" s="78"/>
      <c r="CEJ280" s="78"/>
      <c r="CEK280" s="78"/>
      <c r="CEL280" s="78"/>
      <c r="CEM280" s="78"/>
      <c r="CEN280" s="78"/>
      <c r="CEO280" s="78"/>
      <c r="CEP280" s="78"/>
      <c r="CEQ280" s="78"/>
      <c r="CER280" s="78"/>
      <c r="CES280" s="78"/>
      <c r="CET280" s="78"/>
      <c r="CEU280" s="78"/>
      <c r="CEV280" s="78"/>
      <c r="CEW280" s="78"/>
      <c r="CEX280" s="78"/>
      <c r="CEY280" s="78"/>
      <c r="CEZ280" s="78"/>
      <c r="CFA280" s="78"/>
      <c r="CFB280" s="78"/>
      <c r="CFC280" s="78"/>
      <c r="CFD280" s="78"/>
      <c r="CFE280" s="78"/>
      <c r="CFF280" s="78"/>
      <c r="CFG280" s="78"/>
      <c r="CFH280" s="78"/>
      <c r="CFI280" s="78"/>
      <c r="CFJ280" s="78"/>
      <c r="CFK280" s="78"/>
      <c r="CFL280" s="78"/>
      <c r="CFM280" s="78"/>
      <c r="CFN280" s="78"/>
      <c r="CFO280" s="78"/>
      <c r="CFP280" s="78"/>
      <c r="CFQ280" s="78"/>
      <c r="CFR280" s="78"/>
      <c r="CFS280" s="78"/>
      <c r="CFT280" s="78"/>
      <c r="CFU280" s="78"/>
      <c r="CFV280" s="78"/>
      <c r="CFW280" s="78"/>
      <c r="CFX280" s="78"/>
      <c r="CFY280" s="78"/>
      <c r="CFZ280" s="78"/>
      <c r="CGA280" s="78"/>
      <c r="CGB280" s="78"/>
      <c r="CGC280" s="78"/>
      <c r="CGD280" s="78"/>
      <c r="CGE280" s="78"/>
      <c r="CGF280" s="78"/>
      <c r="CGG280" s="78"/>
      <c r="CGH280" s="78"/>
      <c r="CGI280" s="78"/>
      <c r="CGJ280" s="78"/>
      <c r="CGK280" s="78"/>
      <c r="CGL280" s="78"/>
      <c r="CGM280" s="78"/>
      <c r="CGN280" s="78"/>
      <c r="CGO280" s="78"/>
      <c r="CGP280" s="78"/>
      <c r="CGQ280" s="78"/>
      <c r="CGR280" s="78"/>
      <c r="CGS280" s="78"/>
      <c r="CGT280" s="78"/>
      <c r="CGU280" s="78"/>
      <c r="CGV280" s="78"/>
      <c r="CGW280" s="78"/>
      <c r="CGX280" s="78"/>
      <c r="CGY280" s="78"/>
      <c r="CGZ280" s="78"/>
      <c r="CHA280" s="78"/>
      <c r="CHB280" s="78"/>
      <c r="CHC280" s="78"/>
      <c r="CHD280" s="78"/>
      <c r="CHE280" s="78"/>
      <c r="CHF280" s="78"/>
      <c r="CHG280" s="78"/>
      <c r="CHH280" s="78"/>
      <c r="CHI280" s="78"/>
      <c r="CHJ280" s="78"/>
      <c r="CHK280" s="78"/>
      <c r="CHL280" s="78"/>
      <c r="CHM280" s="78"/>
      <c r="CHN280" s="78"/>
      <c r="CHO280" s="78"/>
      <c r="CHP280" s="78"/>
      <c r="CHQ280" s="78"/>
      <c r="CHR280" s="78"/>
      <c r="CHS280" s="78"/>
      <c r="CHT280" s="78"/>
      <c r="CHU280" s="78"/>
      <c r="CHV280" s="78"/>
      <c r="CHW280" s="78"/>
      <c r="CHX280" s="78"/>
      <c r="CHY280" s="78"/>
      <c r="CHZ280" s="78"/>
      <c r="CIA280" s="78"/>
      <c r="CIB280" s="78"/>
      <c r="CIC280" s="78"/>
      <c r="CID280" s="78"/>
      <c r="CIE280" s="78"/>
      <c r="CIF280" s="78"/>
      <c r="CIG280" s="78"/>
      <c r="CIH280" s="78"/>
      <c r="CII280" s="78"/>
      <c r="CIJ280" s="78"/>
      <c r="CIK280" s="78"/>
      <c r="CIL280" s="78"/>
      <c r="CIM280" s="78"/>
      <c r="CIN280" s="78"/>
      <c r="CIO280" s="78"/>
      <c r="CIP280" s="78"/>
      <c r="CIQ280" s="78"/>
      <c r="CIR280" s="78"/>
      <c r="CIS280" s="78"/>
      <c r="CIT280" s="78"/>
      <c r="CIU280" s="78"/>
      <c r="CIV280" s="78"/>
      <c r="CIW280" s="78"/>
      <c r="CIX280" s="78"/>
      <c r="CIY280" s="78"/>
      <c r="CIZ280" s="78"/>
      <c r="CJA280" s="78"/>
      <c r="CJB280" s="78"/>
      <c r="CJC280" s="78"/>
      <c r="CJD280" s="78"/>
      <c r="CJE280" s="78"/>
      <c r="CJF280" s="78"/>
      <c r="CJG280" s="78"/>
      <c r="CJH280" s="78"/>
      <c r="CJI280" s="78"/>
      <c r="CJJ280" s="78"/>
      <c r="CJK280" s="78"/>
      <c r="CJL280" s="78"/>
      <c r="CJM280" s="78"/>
      <c r="CJN280" s="78"/>
      <c r="CJO280" s="78"/>
      <c r="CJP280" s="78"/>
      <c r="CJQ280" s="78"/>
      <c r="CJR280" s="78"/>
      <c r="CJS280" s="78"/>
      <c r="CJT280" s="78"/>
      <c r="CJU280" s="78"/>
      <c r="CJV280" s="78"/>
      <c r="CJW280" s="78"/>
      <c r="CJX280" s="78"/>
      <c r="CJY280" s="78"/>
      <c r="CJZ280" s="78"/>
      <c r="CKA280" s="78"/>
      <c r="CKB280" s="78"/>
      <c r="CKC280" s="78"/>
      <c r="CKD280" s="78"/>
      <c r="CKE280" s="78"/>
      <c r="CKF280" s="78"/>
      <c r="CKG280" s="78"/>
      <c r="CKH280" s="78"/>
      <c r="CKI280" s="78"/>
      <c r="CKJ280" s="78"/>
      <c r="CKK280" s="78"/>
      <c r="CKL280" s="78"/>
      <c r="CKM280" s="78"/>
      <c r="CKN280" s="78"/>
      <c r="CKO280" s="78"/>
      <c r="CKP280" s="78"/>
      <c r="CKQ280" s="78"/>
      <c r="CKR280" s="78"/>
      <c r="CKS280" s="78"/>
      <c r="CKT280" s="78"/>
      <c r="CKU280" s="78"/>
      <c r="CKV280" s="78"/>
      <c r="CKW280" s="78"/>
      <c r="CKX280" s="78"/>
      <c r="CKY280" s="78"/>
      <c r="CKZ280" s="78"/>
      <c r="CLA280" s="78"/>
      <c r="CLB280" s="78"/>
      <c r="CLC280" s="78"/>
      <c r="CLD280" s="78"/>
      <c r="CLE280" s="78"/>
      <c r="CLF280" s="78"/>
      <c r="CLG280" s="78"/>
      <c r="CLH280" s="78"/>
      <c r="CLI280" s="78"/>
      <c r="CLJ280" s="78"/>
      <c r="CLK280" s="78"/>
      <c r="CLL280" s="78"/>
      <c r="CLM280" s="78"/>
      <c r="CLN280" s="78"/>
      <c r="CLO280" s="78"/>
      <c r="CLP280" s="78"/>
      <c r="CLQ280" s="78"/>
      <c r="CLR280" s="78"/>
      <c r="CLS280" s="78"/>
      <c r="CLT280" s="78"/>
      <c r="CLU280" s="78"/>
      <c r="CLV280" s="78"/>
      <c r="CLW280" s="78"/>
      <c r="CLX280" s="78"/>
      <c r="CLY280" s="78"/>
      <c r="CLZ280" s="78"/>
      <c r="CMA280" s="78"/>
      <c r="CMB280" s="78"/>
      <c r="CMC280" s="78"/>
      <c r="CMD280" s="78"/>
      <c r="CME280" s="78"/>
      <c r="CMF280" s="78"/>
      <c r="CMG280" s="78"/>
      <c r="CMH280" s="78"/>
      <c r="CMI280" s="78"/>
      <c r="CMJ280" s="78"/>
      <c r="CMK280" s="78"/>
      <c r="CML280" s="78"/>
      <c r="CMM280" s="78"/>
      <c r="CMN280" s="78"/>
      <c r="CMO280" s="78"/>
      <c r="CMP280" s="78"/>
      <c r="CMQ280" s="78"/>
      <c r="CMR280" s="78"/>
      <c r="CMS280" s="78"/>
      <c r="CMT280" s="78"/>
      <c r="CMU280" s="78"/>
      <c r="CMV280" s="78"/>
      <c r="CMW280" s="78"/>
      <c r="CMX280" s="78"/>
      <c r="CMY280" s="78"/>
      <c r="CMZ280" s="78"/>
      <c r="CNA280" s="78"/>
      <c r="CNB280" s="78"/>
      <c r="CNC280" s="78"/>
      <c r="CND280" s="78"/>
      <c r="CNE280" s="78"/>
      <c r="CNF280" s="78"/>
      <c r="CNG280" s="78"/>
      <c r="CNH280" s="78"/>
      <c r="CNI280" s="78"/>
      <c r="CNJ280" s="78"/>
      <c r="CNK280" s="78"/>
      <c r="CNL280" s="78"/>
      <c r="CNM280" s="78"/>
      <c r="CNN280" s="78"/>
      <c r="CNO280" s="78"/>
      <c r="CNP280" s="78"/>
      <c r="CNQ280" s="78"/>
      <c r="CNR280" s="78"/>
      <c r="CNS280" s="78"/>
      <c r="CNT280" s="78"/>
      <c r="CNU280" s="78"/>
      <c r="CNV280" s="78"/>
      <c r="CNW280" s="78"/>
      <c r="CNX280" s="78"/>
      <c r="CNY280" s="78"/>
      <c r="CNZ280" s="78"/>
      <c r="COA280" s="78"/>
      <c r="COB280" s="78"/>
      <c r="COC280" s="78"/>
      <c r="COD280" s="78"/>
      <c r="COE280" s="78"/>
      <c r="COF280" s="78"/>
      <c r="COG280" s="78"/>
      <c r="COH280" s="78"/>
      <c r="COI280" s="78"/>
      <c r="COJ280" s="78"/>
      <c r="COK280" s="78"/>
      <c r="COL280" s="78"/>
      <c r="COM280" s="78"/>
      <c r="CON280" s="78"/>
      <c r="COO280" s="78"/>
      <c r="COP280" s="78"/>
      <c r="COQ280" s="78"/>
      <c r="COR280" s="78"/>
      <c r="COS280" s="78"/>
      <c r="COT280" s="78"/>
      <c r="COU280" s="78"/>
      <c r="COV280" s="78"/>
      <c r="COW280" s="78"/>
      <c r="COX280" s="78"/>
      <c r="COY280" s="78"/>
      <c r="COZ280" s="78"/>
      <c r="CPA280" s="78"/>
      <c r="CPB280" s="78"/>
      <c r="CPC280" s="78"/>
      <c r="CPD280" s="78"/>
      <c r="CPE280" s="78"/>
      <c r="CPF280" s="78"/>
      <c r="CPG280" s="78"/>
      <c r="CPH280" s="78"/>
      <c r="CPI280" s="78"/>
      <c r="CPJ280" s="78"/>
      <c r="CPK280" s="78"/>
      <c r="CPL280" s="78"/>
      <c r="CPM280" s="78"/>
      <c r="CPN280" s="78"/>
      <c r="CPO280" s="78"/>
      <c r="CPP280" s="78"/>
      <c r="CPQ280" s="78"/>
      <c r="CPR280" s="78"/>
      <c r="CPS280" s="78"/>
      <c r="CPT280" s="78"/>
      <c r="CPU280" s="78"/>
      <c r="CPV280" s="78"/>
      <c r="CPW280" s="78"/>
      <c r="CPX280" s="78"/>
      <c r="CPY280" s="78"/>
      <c r="CPZ280" s="78"/>
      <c r="CQA280" s="78"/>
      <c r="CQB280" s="78"/>
      <c r="CQC280" s="78"/>
      <c r="CQD280" s="78"/>
      <c r="CQE280" s="78"/>
      <c r="CQF280" s="78"/>
      <c r="CQG280" s="78"/>
      <c r="CQH280" s="78"/>
      <c r="CQI280" s="78"/>
      <c r="CQJ280" s="78"/>
      <c r="CQK280" s="78"/>
      <c r="CQL280" s="78"/>
      <c r="CQM280" s="78"/>
      <c r="CQN280" s="78"/>
      <c r="CQO280" s="78"/>
      <c r="CQP280" s="78"/>
      <c r="CQQ280" s="78"/>
      <c r="CQR280" s="78"/>
      <c r="CQS280" s="78"/>
      <c r="CQT280" s="78"/>
      <c r="CQU280" s="78"/>
      <c r="CQV280" s="78"/>
      <c r="CQW280" s="78"/>
      <c r="CQX280" s="78"/>
      <c r="CQY280" s="78"/>
      <c r="CQZ280" s="78"/>
      <c r="CRA280" s="78"/>
      <c r="CRB280" s="78"/>
      <c r="CRC280" s="78"/>
      <c r="CRD280" s="78"/>
      <c r="CRE280" s="78"/>
      <c r="CRF280" s="78"/>
      <c r="CRG280" s="78"/>
      <c r="CRH280" s="78"/>
      <c r="CRI280" s="78"/>
      <c r="CRJ280" s="78"/>
      <c r="CRK280" s="78"/>
      <c r="CRL280" s="78"/>
      <c r="CRM280" s="78"/>
      <c r="CRN280" s="78"/>
      <c r="CRO280" s="78"/>
      <c r="CRP280" s="78"/>
      <c r="CRQ280" s="78"/>
      <c r="CRR280" s="78"/>
      <c r="CRS280" s="78"/>
      <c r="CRT280" s="78"/>
      <c r="CRU280" s="78"/>
      <c r="CRV280" s="78"/>
      <c r="CRW280" s="78"/>
      <c r="CRX280" s="78"/>
      <c r="CRY280" s="78"/>
      <c r="CRZ280" s="78"/>
      <c r="CSA280" s="78"/>
      <c r="CSB280" s="78"/>
      <c r="CSC280" s="78"/>
      <c r="CSD280" s="78"/>
      <c r="CSE280" s="78"/>
      <c r="CSF280" s="78"/>
      <c r="CSG280" s="78"/>
      <c r="CSH280" s="78"/>
      <c r="CSI280" s="78"/>
      <c r="CSJ280" s="78"/>
      <c r="CSK280" s="78"/>
      <c r="CSL280" s="78"/>
      <c r="CSM280" s="78"/>
      <c r="CSN280" s="78"/>
      <c r="CSO280" s="78"/>
      <c r="CSP280" s="78"/>
      <c r="CSQ280" s="78"/>
      <c r="CSR280" s="78"/>
      <c r="CSS280" s="78"/>
      <c r="CST280" s="78"/>
      <c r="CSU280" s="78"/>
      <c r="CSV280" s="78"/>
      <c r="CSW280" s="78"/>
      <c r="CSX280" s="78"/>
      <c r="CSY280" s="78"/>
      <c r="CSZ280" s="78"/>
      <c r="CTA280" s="78"/>
      <c r="CTB280" s="78"/>
      <c r="CTC280" s="78"/>
      <c r="CTD280" s="78"/>
      <c r="CTE280" s="78"/>
      <c r="CTF280" s="78"/>
      <c r="CTG280" s="78"/>
      <c r="CTH280" s="78"/>
      <c r="CTI280" s="78"/>
      <c r="CTJ280" s="78"/>
      <c r="CTK280" s="78"/>
      <c r="CTL280" s="78"/>
      <c r="CTM280" s="78"/>
      <c r="CTN280" s="78"/>
      <c r="CTO280" s="78"/>
      <c r="CTP280" s="78"/>
      <c r="CTQ280" s="78"/>
      <c r="CTR280" s="78"/>
      <c r="CTS280" s="78"/>
      <c r="CTT280" s="78"/>
      <c r="CTU280" s="78"/>
      <c r="CTV280" s="78"/>
      <c r="CTW280" s="78"/>
      <c r="CTX280" s="78"/>
      <c r="CTY280" s="78"/>
      <c r="CTZ280" s="78"/>
      <c r="CUA280" s="78"/>
      <c r="CUB280" s="78"/>
      <c r="CUC280" s="78"/>
      <c r="CUD280" s="78"/>
      <c r="CUE280" s="78"/>
      <c r="CUF280" s="78"/>
      <c r="CUG280" s="78"/>
      <c r="CUH280" s="78"/>
      <c r="CUI280" s="78"/>
      <c r="CUJ280" s="78"/>
      <c r="CUK280" s="78"/>
      <c r="CUL280" s="78"/>
      <c r="CUM280" s="78"/>
      <c r="CUN280" s="78"/>
      <c r="CUO280" s="78"/>
      <c r="CUP280" s="78"/>
      <c r="CUQ280" s="78"/>
      <c r="CUR280" s="78"/>
      <c r="CUS280" s="78"/>
      <c r="CUT280" s="78"/>
      <c r="CUU280" s="78"/>
      <c r="CUV280" s="78"/>
      <c r="CUW280" s="78"/>
      <c r="CUX280" s="78"/>
      <c r="CUY280" s="78"/>
      <c r="CUZ280" s="78"/>
      <c r="CVA280" s="78"/>
      <c r="CVB280" s="78"/>
      <c r="CVC280" s="78"/>
      <c r="CVD280" s="78"/>
      <c r="CVE280" s="78"/>
      <c r="CVF280" s="78"/>
      <c r="CVG280" s="78"/>
      <c r="CVH280" s="78"/>
      <c r="CVI280" s="78"/>
      <c r="CVJ280" s="78"/>
      <c r="CVK280" s="78"/>
      <c r="CVL280" s="78"/>
      <c r="CVM280" s="78"/>
      <c r="CVN280" s="78"/>
      <c r="CVO280" s="78"/>
      <c r="CVP280" s="78"/>
      <c r="CVQ280" s="78"/>
      <c r="CVR280" s="78"/>
      <c r="CVS280" s="78"/>
      <c r="CVT280" s="78"/>
      <c r="CVU280" s="78"/>
      <c r="CVV280" s="78"/>
      <c r="CVW280" s="78"/>
      <c r="CVX280" s="78"/>
      <c r="CVY280" s="78"/>
      <c r="CVZ280" s="78"/>
      <c r="CWA280" s="78"/>
      <c r="CWB280" s="78"/>
      <c r="CWC280" s="78"/>
      <c r="CWD280" s="78"/>
      <c r="CWE280" s="78"/>
      <c r="CWF280" s="78"/>
      <c r="CWG280" s="78"/>
      <c r="CWH280" s="78"/>
      <c r="CWI280" s="78"/>
      <c r="CWJ280" s="78"/>
      <c r="CWK280" s="78"/>
      <c r="CWL280" s="78"/>
      <c r="CWM280" s="78"/>
      <c r="CWN280" s="78"/>
      <c r="CWO280" s="78"/>
      <c r="CWP280" s="78"/>
      <c r="CWQ280" s="78"/>
      <c r="CWR280" s="78"/>
      <c r="CWS280" s="78"/>
      <c r="CWT280" s="78"/>
      <c r="CWU280" s="78"/>
      <c r="CWV280" s="78"/>
      <c r="CWW280" s="78"/>
      <c r="CWX280" s="78"/>
      <c r="CWY280" s="78"/>
      <c r="CWZ280" s="78"/>
      <c r="CXA280" s="78"/>
      <c r="CXB280" s="78"/>
      <c r="CXC280" s="78"/>
      <c r="CXD280" s="78"/>
      <c r="CXE280" s="78"/>
      <c r="CXF280" s="78"/>
      <c r="CXG280" s="78"/>
      <c r="CXH280" s="78"/>
      <c r="CXI280" s="78"/>
      <c r="CXJ280" s="78"/>
      <c r="CXK280" s="78"/>
      <c r="CXL280" s="78"/>
      <c r="CXM280" s="78"/>
      <c r="CXN280" s="78"/>
      <c r="CXO280" s="78"/>
      <c r="CXP280" s="78"/>
      <c r="CXQ280" s="78"/>
      <c r="CXR280" s="78"/>
      <c r="CXS280" s="78"/>
      <c r="CXT280" s="78"/>
      <c r="CXU280" s="78"/>
      <c r="CXV280" s="78"/>
      <c r="CXW280" s="78"/>
      <c r="CXX280" s="78"/>
      <c r="CXY280" s="78"/>
      <c r="CXZ280" s="78"/>
      <c r="CYA280" s="78"/>
      <c r="CYB280" s="78"/>
      <c r="CYC280" s="78"/>
      <c r="CYD280" s="78"/>
      <c r="CYE280" s="78"/>
      <c r="CYF280" s="78"/>
      <c r="CYG280" s="78"/>
      <c r="CYH280" s="78"/>
      <c r="CYI280" s="78"/>
      <c r="CYJ280" s="78"/>
      <c r="CYK280" s="78"/>
      <c r="CYL280" s="78"/>
      <c r="CYM280" s="78"/>
      <c r="CYN280" s="78"/>
      <c r="CYO280" s="78"/>
      <c r="CYP280" s="78"/>
      <c r="CYQ280" s="78"/>
      <c r="CYR280" s="78"/>
      <c r="CYS280" s="78"/>
      <c r="CYT280" s="78"/>
      <c r="CYU280" s="78"/>
      <c r="CYV280" s="78"/>
      <c r="CYW280" s="78"/>
      <c r="CYX280" s="78"/>
      <c r="CYY280" s="78"/>
      <c r="CYZ280" s="78"/>
      <c r="CZA280" s="78"/>
      <c r="CZB280" s="78"/>
      <c r="CZC280" s="78"/>
      <c r="CZD280" s="78"/>
      <c r="CZE280" s="78"/>
      <c r="CZF280" s="78"/>
      <c r="CZG280" s="78"/>
      <c r="CZH280" s="78"/>
      <c r="CZI280" s="78"/>
      <c r="CZJ280" s="78"/>
      <c r="CZK280" s="78"/>
      <c r="CZL280" s="78"/>
      <c r="CZM280" s="78"/>
      <c r="CZN280" s="78"/>
      <c r="CZO280" s="78"/>
      <c r="CZP280" s="78"/>
      <c r="CZQ280" s="78"/>
      <c r="CZR280" s="78"/>
      <c r="CZS280" s="78"/>
      <c r="CZT280" s="78"/>
      <c r="CZU280" s="78"/>
      <c r="CZV280" s="78"/>
      <c r="CZW280" s="78"/>
      <c r="CZX280" s="78"/>
      <c r="CZY280" s="78"/>
      <c r="CZZ280" s="78"/>
      <c r="DAA280" s="78"/>
      <c r="DAB280" s="78"/>
      <c r="DAC280" s="78"/>
      <c r="DAD280" s="78"/>
      <c r="DAE280" s="78"/>
      <c r="DAF280" s="78"/>
      <c r="DAG280" s="78"/>
      <c r="DAH280" s="78"/>
      <c r="DAI280" s="78"/>
      <c r="DAJ280" s="78"/>
      <c r="DAK280" s="78"/>
      <c r="DAL280" s="78"/>
      <c r="DAM280" s="78"/>
      <c r="DAN280" s="78"/>
      <c r="DAO280" s="78"/>
      <c r="DAP280" s="78"/>
      <c r="DAQ280" s="78"/>
      <c r="DAR280" s="78"/>
      <c r="DAS280" s="78"/>
      <c r="DAT280" s="78"/>
      <c r="DAU280" s="78"/>
      <c r="DAV280" s="78"/>
      <c r="DAW280" s="78"/>
      <c r="DAX280" s="78"/>
      <c r="DAY280" s="78"/>
      <c r="DAZ280" s="78"/>
      <c r="DBA280" s="78"/>
      <c r="DBB280" s="78"/>
      <c r="DBC280" s="78"/>
      <c r="DBD280" s="78"/>
      <c r="DBE280" s="78"/>
      <c r="DBF280" s="78"/>
      <c r="DBG280" s="78"/>
      <c r="DBH280" s="78"/>
      <c r="DBI280" s="78"/>
      <c r="DBJ280" s="78"/>
      <c r="DBK280" s="78"/>
      <c r="DBL280" s="78"/>
      <c r="DBM280" s="78"/>
      <c r="DBN280" s="78"/>
      <c r="DBO280" s="78"/>
      <c r="DBP280" s="78"/>
      <c r="DBQ280" s="78"/>
      <c r="DBR280" s="78"/>
      <c r="DBS280" s="78"/>
      <c r="DBT280" s="78"/>
      <c r="DBU280" s="78"/>
      <c r="DBV280" s="78"/>
      <c r="DBW280" s="78"/>
      <c r="DBX280" s="78"/>
      <c r="DBY280" s="78"/>
      <c r="DBZ280" s="78"/>
      <c r="DCA280" s="78"/>
      <c r="DCB280" s="78"/>
      <c r="DCC280" s="78"/>
      <c r="DCD280" s="78"/>
      <c r="DCE280" s="78"/>
      <c r="DCF280" s="78"/>
      <c r="DCG280" s="78"/>
      <c r="DCH280" s="78"/>
      <c r="DCI280" s="78"/>
      <c r="DCJ280" s="78"/>
      <c r="DCK280" s="78"/>
      <c r="DCL280" s="78"/>
      <c r="DCM280" s="78"/>
      <c r="DCN280" s="78"/>
      <c r="DCO280" s="78"/>
      <c r="DCP280" s="78"/>
      <c r="DCQ280" s="78"/>
      <c r="DCR280" s="78"/>
      <c r="DCS280" s="78"/>
      <c r="DCT280" s="78"/>
      <c r="DCU280" s="78"/>
      <c r="DCV280" s="78"/>
      <c r="DCW280" s="78"/>
      <c r="DCX280" s="78"/>
      <c r="DCY280" s="78"/>
      <c r="DCZ280" s="78"/>
      <c r="DDA280" s="78"/>
      <c r="DDB280" s="78"/>
      <c r="DDC280" s="78"/>
      <c r="DDD280" s="78"/>
      <c r="DDE280" s="78"/>
      <c r="DDF280" s="78"/>
      <c r="DDG280" s="78"/>
      <c r="DDH280" s="78"/>
      <c r="DDI280" s="78"/>
      <c r="DDJ280" s="78"/>
      <c r="DDK280" s="78"/>
      <c r="DDL280" s="78"/>
      <c r="DDM280" s="78"/>
      <c r="DDN280" s="78"/>
      <c r="DDO280" s="78"/>
      <c r="DDP280" s="78"/>
      <c r="DDQ280" s="78"/>
      <c r="DDR280" s="78"/>
      <c r="DDS280" s="78"/>
      <c r="DDT280" s="78"/>
      <c r="DDU280" s="78"/>
      <c r="DDV280" s="78"/>
      <c r="DDW280" s="78"/>
      <c r="DDX280" s="78"/>
      <c r="DDY280" s="78"/>
      <c r="DDZ280" s="78"/>
      <c r="DEA280" s="78"/>
      <c r="DEB280" s="78"/>
      <c r="DEC280" s="78"/>
      <c r="DED280" s="78"/>
      <c r="DEE280" s="78"/>
      <c r="DEF280" s="78"/>
      <c r="DEG280" s="78"/>
      <c r="DEH280" s="78"/>
      <c r="DEI280" s="78"/>
      <c r="DEJ280" s="78"/>
      <c r="DEK280" s="78"/>
      <c r="DEL280" s="78"/>
      <c r="DEM280" s="78"/>
      <c r="DEN280" s="78"/>
      <c r="DEO280" s="78"/>
      <c r="DEP280" s="78"/>
      <c r="DEQ280" s="78"/>
      <c r="DER280" s="78"/>
      <c r="DES280" s="78"/>
      <c r="DET280" s="78"/>
      <c r="DEU280" s="78"/>
      <c r="DEV280" s="78"/>
      <c r="DEW280" s="78"/>
      <c r="DEX280" s="78"/>
      <c r="DEY280" s="78"/>
      <c r="DEZ280" s="78"/>
      <c r="DFA280" s="78"/>
      <c r="DFB280" s="78"/>
      <c r="DFC280" s="78"/>
      <c r="DFD280" s="78"/>
      <c r="DFE280" s="78"/>
      <c r="DFF280" s="78"/>
      <c r="DFG280" s="78"/>
      <c r="DFH280" s="78"/>
      <c r="DFI280" s="78"/>
      <c r="DFJ280" s="78"/>
      <c r="DFK280" s="78"/>
      <c r="DFL280" s="78"/>
      <c r="DFM280" s="78"/>
      <c r="DFN280" s="78"/>
      <c r="DFO280" s="78"/>
      <c r="DFP280" s="78"/>
      <c r="DFQ280" s="78"/>
      <c r="DFR280" s="78"/>
      <c r="DFS280" s="78"/>
      <c r="DFT280" s="78"/>
      <c r="DFU280" s="78"/>
      <c r="DFV280" s="78"/>
      <c r="DFW280" s="78"/>
      <c r="DFX280" s="78"/>
      <c r="DFY280" s="78"/>
      <c r="DFZ280" s="78"/>
      <c r="DGA280" s="78"/>
      <c r="DGB280" s="78"/>
      <c r="DGC280" s="78"/>
      <c r="DGD280" s="78"/>
      <c r="DGE280" s="78"/>
      <c r="DGF280" s="78"/>
      <c r="DGG280" s="78"/>
      <c r="DGH280" s="78"/>
      <c r="DGI280" s="78"/>
      <c r="DGJ280" s="78"/>
      <c r="DGK280" s="78"/>
      <c r="DGL280" s="78"/>
      <c r="DGM280" s="78"/>
      <c r="DGN280" s="78"/>
      <c r="DGO280" s="78"/>
      <c r="DGP280" s="78"/>
      <c r="DGQ280" s="78"/>
      <c r="DGR280" s="78"/>
      <c r="DGS280" s="78"/>
      <c r="DGT280" s="78"/>
      <c r="DGU280" s="78"/>
      <c r="DGV280" s="78"/>
      <c r="DGW280" s="78"/>
      <c r="DGX280" s="78"/>
      <c r="DGY280" s="78"/>
      <c r="DGZ280" s="78"/>
      <c r="DHA280" s="78"/>
      <c r="DHB280" s="78"/>
      <c r="DHC280" s="78"/>
      <c r="DHD280" s="78"/>
      <c r="DHE280" s="78"/>
      <c r="DHF280" s="78"/>
      <c r="DHG280" s="78"/>
      <c r="DHH280" s="78"/>
      <c r="DHI280" s="78"/>
      <c r="DHJ280" s="78"/>
      <c r="DHK280" s="78"/>
      <c r="DHL280" s="78"/>
      <c r="DHM280" s="78"/>
      <c r="DHN280" s="78"/>
      <c r="DHO280" s="78"/>
      <c r="DHP280" s="78"/>
      <c r="DHQ280" s="78"/>
      <c r="DHR280" s="78"/>
      <c r="DHS280" s="78"/>
      <c r="DHT280" s="78"/>
      <c r="DHU280" s="78"/>
      <c r="DHV280" s="78"/>
      <c r="DHW280" s="78"/>
      <c r="DHX280" s="78"/>
      <c r="DHY280" s="78"/>
      <c r="DHZ280" s="78"/>
      <c r="DIA280" s="78"/>
      <c r="DIB280" s="78"/>
      <c r="DIC280" s="78"/>
      <c r="DID280" s="78"/>
      <c r="DIE280" s="78"/>
      <c r="DIF280" s="78"/>
      <c r="DIG280" s="78"/>
      <c r="DIH280" s="78"/>
      <c r="DII280" s="78"/>
      <c r="DIJ280" s="78"/>
      <c r="DIK280" s="78"/>
      <c r="DIL280" s="78"/>
      <c r="DIM280" s="78"/>
      <c r="DIN280" s="78"/>
      <c r="DIO280" s="78"/>
      <c r="DIP280" s="78"/>
      <c r="DIQ280" s="78"/>
      <c r="DIR280" s="78"/>
      <c r="DIS280" s="78"/>
      <c r="DIT280" s="78"/>
      <c r="DIU280" s="78"/>
      <c r="DIV280" s="78"/>
      <c r="DIW280" s="78"/>
      <c r="DIX280" s="78"/>
      <c r="DIY280" s="78"/>
      <c r="DIZ280" s="78"/>
      <c r="DJA280" s="78"/>
      <c r="DJB280" s="78"/>
      <c r="DJC280" s="78"/>
      <c r="DJD280" s="78"/>
      <c r="DJE280" s="78"/>
      <c r="DJF280" s="78"/>
      <c r="DJG280" s="78"/>
      <c r="DJH280" s="78"/>
      <c r="DJI280" s="78"/>
      <c r="DJJ280" s="78"/>
      <c r="DJK280" s="78"/>
      <c r="DJL280" s="78"/>
      <c r="DJM280" s="78"/>
      <c r="DJN280" s="78"/>
      <c r="DJO280" s="78"/>
      <c r="DJP280" s="78"/>
      <c r="DJQ280" s="78"/>
      <c r="DJR280" s="78"/>
      <c r="DJS280" s="78"/>
      <c r="DJT280" s="78"/>
      <c r="DJU280" s="78"/>
      <c r="DJV280" s="78"/>
      <c r="DJW280" s="78"/>
      <c r="DJX280" s="78"/>
      <c r="DJY280" s="78"/>
      <c r="DJZ280" s="78"/>
      <c r="DKA280" s="78"/>
      <c r="DKB280" s="78"/>
      <c r="DKC280" s="78"/>
      <c r="DKD280" s="78"/>
      <c r="DKE280" s="78"/>
      <c r="DKF280" s="78"/>
      <c r="DKG280" s="78"/>
      <c r="DKH280" s="78"/>
      <c r="DKI280" s="78"/>
      <c r="DKJ280" s="78"/>
      <c r="DKK280" s="78"/>
      <c r="DKL280" s="78"/>
      <c r="DKM280" s="78"/>
      <c r="DKN280" s="78"/>
      <c r="DKO280" s="78"/>
      <c r="DKP280" s="78"/>
      <c r="DKQ280" s="78"/>
      <c r="DKR280" s="78"/>
      <c r="DKS280" s="78"/>
      <c r="DKT280" s="78"/>
      <c r="DKU280" s="78"/>
      <c r="DKV280" s="78"/>
      <c r="DKW280" s="78"/>
      <c r="DKX280" s="78"/>
      <c r="DKY280" s="78"/>
      <c r="DKZ280" s="78"/>
      <c r="DLA280" s="78"/>
      <c r="DLB280" s="78"/>
      <c r="DLC280" s="78"/>
      <c r="DLD280" s="78"/>
      <c r="DLE280" s="78"/>
      <c r="DLF280" s="78"/>
      <c r="DLG280" s="78"/>
      <c r="DLH280" s="78"/>
      <c r="DLI280" s="78"/>
      <c r="DLJ280" s="78"/>
      <c r="DLK280" s="78"/>
      <c r="DLL280" s="78"/>
      <c r="DLM280" s="78"/>
      <c r="DLN280" s="78"/>
      <c r="DLO280" s="78"/>
      <c r="DLP280" s="78"/>
      <c r="DLQ280" s="78"/>
      <c r="DLR280" s="78"/>
      <c r="DLS280" s="78"/>
      <c r="DLT280" s="78"/>
      <c r="DLU280" s="78"/>
      <c r="DLV280" s="78"/>
      <c r="DLW280" s="78"/>
      <c r="DLX280" s="78"/>
      <c r="DLY280" s="78"/>
      <c r="DLZ280" s="78"/>
      <c r="DMA280" s="78"/>
      <c r="DMB280" s="78"/>
      <c r="DMC280" s="78"/>
      <c r="DMD280" s="78"/>
      <c r="DME280" s="78"/>
      <c r="DMF280" s="78"/>
      <c r="DMG280" s="78"/>
      <c r="DMH280" s="78"/>
      <c r="DMI280" s="78"/>
      <c r="DMJ280" s="78"/>
      <c r="DMK280" s="78"/>
      <c r="DML280" s="78"/>
      <c r="DMM280" s="78"/>
      <c r="DMN280" s="78"/>
      <c r="DMO280" s="78"/>
      <c r="DMP280" s="78"/>
      <c r="DMQ280" s="78"/>
      <c r="DMR280" s="78"/>
      <c r="DMS280" s="78"/>
      <c r="DMT280" s="78"/>
      <c r="DMU280" s="78"/>
      <c r="DMV280" s="78"/>
      <c r="DMW280" s="78"/>
      <c r="DMX280" s="78"/>
      <c r="DMY280" s="78"/>
      <c r="DMZ280" s="78"/>
      <c r="DNA280" s="78"/>
      <c r="DNB280" s="78"/>
      <c r="DNC280" s="78"/>
      <c r="DND280" s="78"/>
      <c r="DNE280" s="78"/>
      <c r="DNF280" s="78"/>
      <c r="DNG280" s="78"/>
      <c r="DNH280" s="78"/>
      <c r="DNI280" s="78"/>
      <c r="DNJ280" s="78"/>
      <c r="DNK280" s="78"/>
      <c r="DNL280" s="78"/>
      <c r="DNM280" s="78"/>
      <c r="DNN280" s="78"/>
      <c r="DNO280" s="78"/>
      <c r="DNP280" s="78"/>
      <c r="DNQ280" s="78"/>
      <c r="DNR280" s="78"/>
      <c r="DNS280" s="78"/>
      <c r="DNT280" s="78"/>
      <c r="DNU280" s="78"/>
      <c r="DNV280" s="78"/>
      <c r="DNW280" s="78"/>
      <c r="DNX280" s="78"/>
      <c r="DNY280" s="78"/>
      <c r="DNZ280" s="78"/>
      <c r="DOA280" s="78"/>
      <c r="DOB280" s="78"/>
      <c r="DOC280" s="78"/>
      <c r="DOD280" s="78"/>
      <c r="DOE280" s="78"/>
      <c r="DOF280" s="78"/>
      <c r="DOG280" s="78"/>
      <c r="DOH280" s="78"/>
      <c r="DOI280" s="78"/>
      <c r="DOJ280" s="78"/>
      <c r="DOK280" s="78"/>
      <c r="DOL280" s="78"/>
      <c r="DOM280" s="78"/>
      <c r="DON280" s="78"/>
      <c r="DOO280" s="78"/>
      <c r="DOP280" s="78"/>
      <c r="DOQ280" s="78"/>
      <c r="DOR280" s="78"/>
      <c r="DOS280" s="78"/>
      <c r="DOT280" s="78"/>
      <c r="DOU280" s="78"/>
      <c r="DOV280" s="78"/>
      <c r="DOW280" s="78"/>
      <c r="DOX280" s="78"/>
      <c r="DOY280" s="78"/>
      <c r="DOZ280" s="78"/>
      <c r="DPA280" s="78"/>
      <c r="DPB280" s="78"/>
      <c r="DPC280" s="78"/>
      <c r="DPD280" s="78"/>
      <c r="DPE280" s="78"/>
      <c r="DPF280" s="78"/>
      <c r="DPG280" s="78"/>
      <c r="DPH280" s="78"/>
      <c r="DPI280" s="78"/>
      <c r="DPJ280" s="78"/>
      <c r="DPK280" s="78"/>
      <c r="DPL280" s="78"/>
      <c r="DPM280" s="78"/>
      <c r="DPN280" s="78"/>
      <c r="DPO280" s="78"/>
      <c r="DPP280" s="78"/>
      <c r="DPQ280" s="78"/>
      <c r="DPR280" s="78"/>
      <c r="DPS280" s="78"/>
      <c r="DPT280" s="78"/>
      <c r="DPU280" s="78"/>
      <c r="DPV280" s="78"/>
      <c r="DPW280" s="78"/>
      <c r="DPX280" s="78"/>
      <c r="DPY280" s="78"/>
      <c r="DPZ280" s="78"/>
      <c r="DQA280" s="78"/>
      <c r="DQB280" s="78"/>
      <c r="DQC280" s="78"/>
      <c r="DQD280" s="78"/>
      <c r="DQE280" s="78"/>
      <c r="DQF280" s="78"/>
      <c r="DQG280" s="78"/>
      <c r="DQH280" s="78"/>
      <c r="DQI280" s="78"/>
      <c r="DQJ280" s="78"/>
      <c r="DQK280" s="78"/>
      <c r="DQL280" s="78"/>
      <c r="DQM280" s="78"/>
      <c r="DQN280" s="78"/>
      <c r="DQO280" s="78"/>
      <c r="DQP280" s="78"/>
      <c r="DQQ280" s="78"/>
      <c r="DQR280" s="78"/>
      <c r="DQS280" s="78"/>
      <c r="DQT280" s="78"/>
      <c r="DQU280" s="78"/>
      <c r="DQV280" s="78"/>
      <c r="DQW280" s="78"/>
      <c r="DQX280" s="78"/>
      <c r="DQY280" s="78"/>
      <c r="DQZ280" s="78"/>
      <c r="DRA280" s="78"/>
      <c r="DRB280" s="78"/>
      <c r="DRC280" s="78"/>
      <c r="DRD280" s="78"/>
      <c r="DRE280" s="78"/>
      <c r="DRF280" s="78"/>
      <c r="DRG280" s="78"/>
      <c r="DRH280" s="78"/>
      <c r="DRI280" s="78"/>
      <c r="DRJ280" s="78"/>
      <c r="DRK280" s="78"/>
      <c r="DRL280" s="78"/>
      <c r="DRM280" s="78"/>
      <c r="DRN280" s="78"/>
      <c r="DRO280" s="78"/>
      <c r="DRP280" s="78"/>
      <c r="DRQ280" s="78"/>
      <c r="DRR280" s="78"/>
      <c r="DRS280" s="78"/>
      <c r="DRT280" s="78"/>
      <c r="DRU280" s="78"/>
      <c r="DRV280" s="78"/>
      <c r="DRW280" s="78"/>
      <c r="DRX280" s="78"/>
      <c r="DRY280" s="78"/>
      <c r="DRZ280" s="78"/>
      <c r="DSA280" s="78"/>
      <c r="DSB280" s="78"/>
      <c r="DSC280" s="78"/>
      <c r="DSD280" s="78"/>
      <c r="DSE280" s="78"/>
      <c r="DSF280" s="78"/>
      <c r="DSG280" s="78"/>
      <c r="DSH280" s="78"/>
      <c r="DSI280" s="78"/>
      <c r="DSJ280" s="78"/>
      <c r="DSK280" s="78"/>
      <c r="DSL280" s="78"/>
      <c r="DSM280" s="78"/>
      <c r="DSN280" s="78"/>
      <c r="DSO280" s="78"/>
      <c r="DSP280" s="78"/>
      <c r="DSQ280" s="78"/>
      <c r="DSR280" s="78"/>
      <c r="DSS280" s="78"/>
      <c r="DST280" s="78"/>
      <c r="DSU280" s="78"/>
      <c r="DSV280" s="78"/>
      <c r="DSW280" s="78"/>
      <c r="DSX280" s="78"/>
      <c r="DSY280" s="78"/>
      <c r="DSZ280" s="78"/>
      <c r="DTA280" s="78"/>
      <c r="DTB280" s="78"/>
      <c r="DTC280" s="78"/>
      <c r="DTD280" s="78"/>
      <c r="DTE280" s="78"/>
      <c r="DTF280" s="78"/>
      <c r="DTG280" s="78"/>
      <c r="DTH280" s="78"/>
      <c r="DTI280" s="78"/>
      <c r="DTJ280" s="78"/>
      <c r="DTK280" s="78"/>
      <c r="DTL280" s="78"/>
      <c r="DTM280" s="78"/>
      <c r="DTN280" s="78"/>
      <c r="DTO280" s="78"/>
      <c r="DTP280" s="78"/>
      <c r="DTQ280" s="78"/>
      <c r="DTR280" s="78"/>
      <c r="DTS280" s="78"/>
      <c r="DTT280" s="78"/>
      <c r="DTU280" s="78"/>
      <c r="DTV280" s="78"/>
      <c r="DTW280" s="78"/>
      <c r="DTX280" s="78"/>
      <c r="DTY280" s="78"/>
      <c r="DTZ280" s="78"/>
      <c r="DUA280" s="78"/>
      <c r="DUB280" s="78"/>
      <c r="DUC280" s="78"/>
      <c r="DUD280" s="78"/>
      <c r="DUE280" s="78"/>
      <c r="DUF280" s="78"/>
      <c r="DUG280" s="78"/>
      <c r="DUH280" s="78"/>
      <c r="DUI280" s="78"/>
      <c r="DUJ280" s="78"/>
      <c r="DUK280" s="78"/>
      <c r="DUL280" s="78"/>
      <c r="DUM280" s="78"/>
      <c r="DUN280" s="78"/>
      <c r="DUO280" s="78"/>
      <c r="DUP280" s="78"/>
      <c r="DUQ280" s="78"/>
      <c r="DUR280" s="78"/>
      <c r="DUS280" s="78"/>
      <c r="DUT280" s="78"/>
      <c r="DUU280" s="78"/>
      <c r="DUV280" s="78"/>
      <c r="DUW280" s="78"/>
      <c r="DUX280" s="78"/>
      <c r="DUY280" s="78"/>
      <c r="DUZ280" s="78"/>
      <c r="DVA280" s="78"/>
      <c r="DVB280" s="78"/>
      <c r="DVC280" s="78"/>
      <c r="DVD280" s="78"/>
      <c r="DVE280" s="78"/>
      <c r="DVF280" s="78"/>
      <c r="DVG280" s="78"/>
      <c r="DVH280" s="78"/>
      <c r="DVI280" s="78"/>
      <c r="DVJ280" s="78"/>
      <c r="DVK280" s="78"/>
      <c r="DVL280" s="78"/>
      <c r="DVM280" s="78"/>
      <c r="DVN280" s="78"/>
      <c r="DVO280" s="78"/>
      <c r="DVP280" s="78"/>
      <c r="DVQ280" s="78"/>
      <c r="DVR280" s="78"/>
      <c r="DVS280" s="78"/>
      <c r="DVT280" s="78"/>
      <c r="DVU280" s="78"/>
      <c r="DVV280" s="78"/>
      <c r="DVW280" s="78"/>
      <c r="DVX280" s="78"/>
      <c r="DVY280" s="78"/>
      <c r="DVZ280" s="78"/>
      <c r="DWA280" s="78"/>
      <c r="DWB280" s="78"/>
      <c r="DWC280" s="78"/>
      <c r="DWD280" s="78"/>
      <c r="DWE280" s="78"/>
      <c r="DWF280" s="78"/>
      <c r="DWG280" s="78"/>
      <c r="DWH280" s="78"/>
      <c r="DWI280" s="78"/>
      <c r="DWJ280" s="78"/>
      <c r="DWK280" s="78"/>
      <c r="DWL280" s="78"/>
      <c r="DWM280" s="78"/>
      <c r="DWN280" s="78"/>
      <c r="DWO280" s="78"/>
      <c r="DWP280" s="78"/>
      <c r="DWQ280" s="78"/>
      <c r="DWR280" s="78"/>
      <c r="DWS280" s="78"/>
      <c r="DWT280" s="78"/>
      <c r="DWU280" s="78"/>
      <c r="DWV280" s="78"/>
      <c r="DWW280" s="78"/>
      <c r="DWX280" s="78"/>
      <c r="DWY280" s="78"/>
      <c r="DWZ280" s="78"/>
      <c r="DXA280" s="78"/>
      <c r="DXB280" s="78"/>
      <c r="DXC280" s="78"/>
      <c r="DXD280" s="78"/>
      <c r="DXE280" s="78"/>
      <c r="DXF280" s="78"/>
      <c r="DXG280" s="78"/>
      <c r="DXH280" s="78"/>
      <c r="DXI280" s="78"/>
      <c r="DXJ280" s="78"/>
      <c r="DXK280" s="78"/>
      <c r="DXL280" s="78"/>
      <c r="DXM280" s="78"/>
      <c r="DXN280" s="78"/>
      <c r="DXO280" s="78"/>
      <c r="DXP280" s="78"/>
      <c r="DXQ280" s="78"/>
      <c r="DXR280" s="78"/>
      <c r="DXS280" s="78"/>
      <c r="DXT280" s="78"/>
      <c r="DXU280" s="78"/>
      <c r="DXV280" s="78"/>
      <c r="DXW280" s="78"/>
      <c r="DXX280" s="78"/>
      <c r="DXY280" s="78"/>
      <c r="DXZ280" s="78"/>
      <c r="DYA280" s="78"/>
      <c r="DYB280" s="78"/>
      <c r="DYC280" s="78"/>
      <c r="DYD280" s="78"/>
      <c r="DYE280" s="78"/>
      <c r="DYF280" s="78"/>
      <c r="DYG280" s="78"/>
      <c r="DYH280" s="78"/>
      <c r="DYI280" s="78"/>
      <c r="DYJ280" s="78"/>
      <c r="DYK280" s="78"/>
      <c r="DYL280" s="78"/>
      <c r="DYM280" s="78"/>
      <c r="DYN280" s="78"/>
      <c r="DYO280" s="78"/>
      <c r="DYP280" s="78"/>
      <c r="DYQ280" s="78"/>
      <c r="DYR280" s="78"/>
      <c r="DYS280" s="78"/>
      <c r="DYT280" s="78"/>
      <c r="DYU280" s="78"/>
      <c r="DYV280" s="78"/>
      <c r="DYW280" s="78"/>
      <c r="DYX280" s="78"/>
      <c r="DYY280" s="78"/>
      <c r="DYZ280" s="78"/>
      <c r="DZA280" s="78"/>
      <c r="DZB280" s="78"/>
      <c r="DZC280" s="78"/>
      <c r="DZD280" s="78"/>
      <c r="DZE280" s="78"/>
      <c r="DZF280" s="78"/>
      <c r="DZG280" s="78"/>
      <c r="DZH280" s="78"/>
      <c r="DZI280" s="78"/>
      <c r="DZJ280" s="78"/>
      <c r="DZK280" s="78"/>
      <c r="DZL280" s="78"/>
      <c r="DZM280" s="78"/>
      <c r="DZN280" s="78"/>
      <c r="DZO280" s="78"/>
      <c r="DZP280" s="78"/>
      <c r="DZQ280" s="78"/>
      <c r="DZR280" s="78"/>
      <c r="DZS280" s="78"/>
      <c r="DZT280" s="78"/>
      <c r="DZU280" s="78"/>
      <c r="DZV280" s="78"/>
      <c r="DZW280" s="78"/>
      <c r="DZX280" s="78"/>
      <c r="DZY280" s="78"/>
      <c r="DZZ280" s="78"/>
      <c r="EAA280" s="78"/>
      <c r="EAB280" s="78"/>
      <c r="EAC280" s="78"/>
      <c r="EAD280" s="78"/>
      <c r="EAE280" s="78"/>
      <c r="EAF280" s="78"/>
      <c r="EAG280" s="78"/>
      <c r="EAH280" s="78"/>
      <c r="EAI280" s="78"/>
      <c r="EAJ280" s="78"/>
      <c r="EAK280" s="78"/>
      <c r="EAL280" s="78"/>
      <c r="EAM280" s="78"/>
      <c r="EAN280" s="78"/>
      <c r="EAO280" s="78"/>
      <c r="EAP280" s="78"/>
      <c r="EAQ280" s="78"/>
      <c r="EAR280" s="78"/>
      <c r="EAS280" s="78"/>
      <c r="EAT280" s="78"/>
      <c r="EAU280" s="78"/>
      <c r="EAV280" s="78"/>
      <c r="EAW280" s="78"/>
      <c r="EAX280" s="78"/>
      <c r="EAY280" s="78"/>
      <c r="EAZ280" s="78"/>
      <c r="EBA280" s="78"/>
      <c r="EBB280" s="78"/>
      <c r="EBC280" s="78"/>
      <c r="EBD280" s="78"/>
      <c r="EBE280" s="78"/>
      <c r="EBF280" s="78"/>
      <c r="EBG280" s="78"/>
      <c r="EBH280" s="78"/>
      <c r="EBI280" s="78"/>
      <c r="EBJ280" s="78"/>
      <c r="EBK280" s="78"/>
      <c r="EBL280" s="78"/>
      <c r="EBM280" s="78"/>
      <c r="EBN280" s="78"/>
      <c r="EBO280" s="78"/>
      <c r="EBP280" s="78"/>
      <c r="EBQ280" s="78"/>
      <c r="EBR280" s="78"/>
      <c r="EBS280" s="78"/>
      <c r="EBT280" s="78"/>
      <c r="EBU280" s="78"/>
      <c r="EBV280" s="78"/>
      <c r="EBW280" s="78"/>
      <c r="EBX280" s="78"/>
      <c r="EBY280" s="78"/>
      <c r="EBZ280" s="78"/>
      <c r="ECA280" s="78"/>
      <c r="ECB280" s="78"/>
      <c r="ECC280" s="78"/>
      <c r="ECD280" s="78"/>
      <c r="ECE280" s="78"/>
      <c r="ECF280" s="78"/>
      <c r="ECG280" s="78"/>
      <c r="ECH280" s="78"/>
      <c r="ECI280" s="78"/>
      <c r="ECJ280" s="78"/>
      <c r="ECK280" s="78"/>
      <c r="ECL280" s="78"/>
      <c r="ECM280" s="78"/>
      <c r="ECN280" s="78"/>
      <c r="ECO280" s="78"/>
      <c r="ECP280" s="78"/>
      <c r="ECQ280" s="78"/>
      <c r="ECR280" s="78"/>
      <c r="ECS280" s="78"/>
      <c r="ECT280" s="78"/>
      <c r="ECU280" s="78"/>
      <c r="ECV280" s="78"/>
      <c r="ECW280" s="78"/>
      <c r="ECX280" s="78"/>
      <c r="ECY280" s="78"/>
      <c r="ECZ280" s="78"/>
      <c r="EDA280" s="78"/>
      <c r="EDB280" s="78"/>
      <c r="EDC280" s="78"/>
      <c r="EDD280" s="78"/>
      <c r="EDE280" s="78"/>
      <c r="EDF280" s="78"/>
      <c r="EDG280" s="78"/>
      <c r="EDH280" s="78"/>
      <c r="EDI280" s="78"/>
      <c r="EDJ280" s="78"/>
      <c r="EDK280" s="78"/>
      <c r="EDL280" s="78"/>
      <c r="EDM280" s="78"/>
      <c r="EDN280" s="78"/>
      <c r="EDO280" s="78"/>
      <c r="EDP280" s="78"/>
      <c r="EDQ280" s="78"/>
      <c r="EDR280" s="78"/>
      <c r="EDS280" s="78"/>
      <c r="EDT280" s="78"/>
      <c r="EDU280" s="78"/>
      <c r="EDV280" s="78"/>
      <c r="EDW280" s="78"/>
      <c r="EDX280" s="78"/>
      <c r="EDY280" s="78"/>
      <c r="EDZ280" s="78"/>
      <c r="EEA280" s="78"/>
      <c r="EEB280" s="78"/>
      <c r="EEC280" s="78"/>
      <c r="EED280" s="78"/>
      <c r="EEE280" s="78"/>
      <c r="EEF280" s="78"/>
      <c r="EEG280" s="78"/>
      <c r="EEH280" s="78"/>
      <c r="EEI280" s="78"/>
      <c r="EEJ280" s="78"/>
      <c r="EEK280" s="78"/>
      <c r="EEL280" s="78"/>
      <c r="EEM280" s="78"/>
      <c r="EEN280" s="78"/>
      <c r="EEO280" s="78"/>
      <c r="EEP280" s="78"/>
      <c r="EEQ280" s="78"/>
      <c r="EER280" s="78"/>
      <c r="EES280" s="78"/>
      <c r="EET280" s="78"/>
      <c r="EEU280" s="78"/>
      <c r="EEV280" s="78"/>
      <c r="EEW280" s="78"/>
      <c r="EEX280" s="78"/>
      <c r="EEY280" s="78"/>
      <c r="EEZ280" s="78"/>
      <c r="EFA280" s="78"/>
      <c r="EFB280" s="78"/>
      <c r="EFC280" s="78"/>
      <c r="EFD280" s="78"/>
      <c r="EFE280" s="78"/>
      <c r="EFF280" s="78"/>
      <c r="EFG280" s="78"/>
      <c r="EFH280" s="78"/>
      <c r="EFI280" s="78"/>
      <c r="EFJ280" s="78"/>
      <c r="EFK280" s="78"/>
      <c r="EFL280" s="78"/>
      <c r="EFM280" s="78"/>
      <c r="EFN280" s="78"/>
      <c r="EFO280" s="78"/>
      <c r="EFP280" s="78"/>
      <c r="EFQ280" s="78"/>
      <c r="EFR280" s="78"/>
      <c r="EFS280" s="78"/>
      <c r="EFT280" s="78"/>
      <c r="EFU280" s="78"/>
      <c r="EFV280" s="78"/>
      <c r="EFW280" s="78"/>
      <c r="EFX280" s="78"/>
      <c r="EFY280" s="78"/>
      <c r="EFZ280" s="78"/>
      <c r="EGA280" s="78"/>
      <c r="EGB280" s="78"/>
      <c r="EGC280" s="78"/>
      <c r="EGD280" s="78"/>
      <c r="EGE280" s="78"/>
      <c r="EGF280" s="78"/>
      <c r="EGG280" s="78"/>
      <c r="EGH280" s="78"/>
      <c r="EGI280" s="78"/>
      <c r="EGJ280" s="78"/>
      <c r="EGK280" s="78"/>
      <c r="EGL280" s="78"/>
      <c r="EGM280" s="78"/>
      <c r="EGN280" s="78"/>
      <c r="EGO280" s="78"/>
      <c r="EGP280" s="78"/>
      <c r="EGQ280" s="78"/>
      <c r="EGR280" s="78"/>
      <c r="EGS280" s="78"/>
      <c r="EGT280" s="78"/>
      <c r="EGU280" s="78"/>
      <c r="EGV280" s="78"/>
      <c r="EGW280" s="78"/>
      <c r="EGX280" s="78"/>
      <c r="EGY280" s="78"/>
      <c r="EGZ280" s="78"/>
      <c r="EHA280" s="78"/>
      <c r="EHB280" s="78"/>
      <c r="EHC280" s="78"/>
      <c r="EHD280" s="78"/>
      <c r="EHE280" s="78"/>
      <c r="EHF280" s="78"/>
      <c r="EHG280" s="78"/>
      <c r="EHH280" s="78"/>
      <c r="EHI280" s="78"/>
      <c r="EHJ280" s="78"/>
      <c r="EHK280" s="78"/>
      <c r="EHL280" s="78"/>
      <c r="EHM280" s="78"/>
      <c r="EHN280" s="78"/>
      <c r="EHO280" s="78"/>
      <c r="EHP280" s="78"/>
      <c r="EHQ280" s="78"/>
      <c r="EHR280" s="78"/>
      <c r="EHS280" s="78"/>
      <c r="EHT280" s="78"/>
      <c r="EHU280" s="78"/>
      <c r="EHV280" s="78"/>
      <c r="EHW280" s="78"/>
      <c r="EHX280" s="78"/>
      <c r="EHY280" s="78"/>
      <c r="EHZ280" s="78"/>
      <c r="EIA280" s="78"/>
      <c r="EIB280" s="78"/>
      <c r="EIC280" s="78"/>
      <c r="EID280" s="78"/>
      <c r="EIE280" s="78"/>
      <c r="EIF280" s="78"/>
      <c r="EIG280" s="78"/>
      <c r="EIH280" s="78"/>
      <c r="EII280" s="78"/>
      <c r="EIJ280" s="78"/>
      <c r="EIK280" s="78"/>
      <c r="EIL280" s="78"/>
      <c r="EIM280" s="78"/>
      <c r="EIN280" s="78"/>
      <c r="EIO280" s="78"/>
      <c r="EIP280" s="78"/>
      <c r="EIQ280" s="78"/>
      <c r="EIR280" s="78"/>
      <c r="EIS280" s="78"/>
      <c r="EIT280" s="78"/>
      <c r="EIU280" s="78"/>
      <c r="EIV280" s="78"/>
      <c r="EIW280" s="78"/>
      <c r="EIX280" s="78"/>
      <c r="EIY280" s="78"/>
      <c r="EIZ280" s="78"/>
      <c r="EJA280" s="78"/>
      <c r="EJB280" s="78"/>
      <c r="EJC280" s="78"/>
      <c r="EJD280" s="78"/>
      <c r="EJE280" s="78"/>
      <c r="EJF280" s="78"/>
      <c r="EJG280" s="78"/>
      <c r="EJH280" s="78"/>
      <c r="EJI280" s="78"/>
      <c r="EJJ280" s="78"/>
      <c r="EJK280" s="78"/>
      <c r="EJL280" s="78"/>
      <c r="EJM280" s="78"/>
      <c r="EJN280" s="78"/>
      <c r="EJO280" s="78"/>
      <c r="EJP280" s="78"/>
      <c r="EJQ280" s="78"/>
      <c r="EJR280" s="78"/>
      <c r="EJS280" s="78"/>
      <c r="EJT280" s="78"/>
      <c r="EJU280" s="78"/>
      <c r="EJV280" s="78"/>
      <c r="EJW280" s="78"/>
      <c r="EJX280" s="78"/>
      <c r="EJY280" s="78"/>
      <c r="EJZ280" s="78"/>
      <c r="EKA280" s="78"/>
      <c r="EKB280" s="78"/>
      <c r="EKC280" s="78"/>
      <c r="EKD280" s="78"/>
      <c r="EKE280" s="78"/>
      <c r="EKF280" s="78"/>
      <c r="EKG280" s="78"/>
      <c r="EKH280" s="78"/>
      <c r="EKI280" s="78"/>
      <c r="EKJ280" s="78"/>
      <c r="EKK280" s="78"/>
      <c r="EKL280" s="78"/>
      <c r="EKM280" s="78"/>
      <c r="EKN280" s="78"/>
      <c r="EKO280" s="78"/>
      <c r="EKP280" s="78"/>
      <c r="EKQ280" s="78"/>
      <c r="EKR280" s="78"/>
      <c r="EKS280" s="78"/>
      <c r="EKT280" s="78"/>
      <c r="EKU280" s="78"/>
      <c r="EKV280" s="78"/>
      <c r="EKW280" s="78"/>
      <c r="EKX280" s="78"/>
      <c r="EKY280" s="78"/>
      <c r="EKZ280" s="78"/>
      <c r="ELA280" s="78"/>
      <c r="ELB280" s="78"/>
      <c r="ELC280" s="78"/>
      <c r="ELD280" s="78"/>
      <c r="ELE280" s="78"/>
      <c r="ELF280" s="78"/>
      <c r="ELG280" s="78"/>
      <c r="ELH280" s="78"/>
      <c r="ELI280" s="78"/>
      <c r="ELJ280" s="78"/>
      <c r="ELK280" s="78"/>
      <c r="ELL280" s="78"/>
      <c r="ELM280" s="78"/>
      <c r="ELN280" s="78"/>
      <c r="ELO280" s="78"/>
      <c r="ELP280" s="78"/>
      <c r="ELQ280" s="78"/>
      <c r="ELR280" s="78"/>
      <c r="ELS280" s="78"/>
      <c r="ELT280" s="78"/>
      <c r="ELU280" s="78"/>
      <c r="ELV280" s="78"/>
      <c r="ELW280" s="78"/>
      <c r="ELX280" s="78"/>
      <c r="ELY280" s="78"/>
      <c r="ELZ280" s="78"/>
      <c r="EMA280" s="78"/>
      <c r="EMB280" s="78"/>
      <c r="EMC280" s="78"/>
      <c r="EMD280" s="78"/>
      <c r="EME280" s="78"/>
      <c r="EMF280" s="78"/>
      <c r="EMG280" s="78"/>
      <c r="EMH280" s="78"/>
      <c r="EMI280" s="78"/>
      <c r="EMJ280" s="78"/>
      <c r="EMK280" s="78"/>
      <c r="EML280" s="78"/>
      <c r="EMM280" s="78"/>
      <c r="EMN280" s="78"/>
      <c r="EMO280" s="78"/>
      <c r="EMP280" s="78"/>
      <c r="EMQ280" s="78"/>
      <c r="EMR280" s="78"/>
      <c r="EMS280" s="78"/>
      <c r="EMT280" s="78"/>
      <c r="EMU280" s="78"/>
      <c r="EMV280" s="78"/>
      <c r="EMW280" s="78"/>
      <c r="EMX280" s="78"/>
      <c r="EMY280" s="78"/>
      <c r="EMZ280" s="78"/>
      <c r="ENA280" s="78"/>
      <c r="ENB280" s="78"/>
      <c r="ENC280" s="78"/>
      <c r="END280" s="78"/>
      <c r="ENE280" s="78"/>
      <c r="ENF280" s="78"/>
      <c r="ENG280" s="78"/>
      <c r="ENH280" s="78"/>
      <c r="ENI280" s="78"/>
      <c r="ENJ280" s="78"/>
      <c r="ENK280" s="78"/>
      <c r="ENL280" s="78"/>
      <c r="ENM280" s="78"/>
      <c r="ENN280" s="78"/>
      <c r="ENO280" s="78"/>
      <c r="ENP280" s="78"/>
      <c r="ENQ280" s="78"/>
      <c r="ENR280" s="78"/>
      <c r="ENS280" s="78"/>
      <c r="ENT280" s="78"/>
      <c r="ENU280" s="78"/>
      <c r="ENV280" s="78"/>
      <c r="ENW280" s="78"/>
      <c r="ENX280" s="78"/>
      <c r="ENY280" s="78"/>
      <c r="ENZ280" s="78"/>
      <c r="EOA280" s="78"/>
      <c r="EOB280" s="78"/>
      <c r="EOC280" s="78"/>
      <c r="EOD280" s="78"/>
      <c r="EOE280" s="78"/>
      <c r="EOF280" s="78"/>
      <c r="EOG280" s="78"/>
      <c r="EOH280" s="78"/>
      <c r="EOI280" s="78"/>
      <c r="EOJ280" s="78"/>
      <c r="EOK280" s="78"/>
      <c r="EOL280" s="78"/>
      <c r="EOM280" s="78"/>
      <c r="EON280" s="78"/>
      <c r="EOO280" s="78"/>
      <c r="EOP280" s="78"/>
      <c r="EOQ280" s="78"/>
      <c r="EOR280" s="78"/>
      <c r="EOS280" s="78"/>
      <c r="EOT280" s="78"/>
      <c r="EOU280" s="78"/>
      <c r="EOV280" s="78"/>
      <c r="EOW280" s="78"/>
      <c r="EOX280" s="78"/>
      <c r="EOY280" s="78"/>
      <c r="EOZ280" s="78"/>
      <c r="EPA280" s="78"/>
      <c r="EPB280" s="78"/>
      <c r="EPC280" s="78"/>
      <c r="EPD280" s="78"/>
      <c r="EPE280" s="78"/>
      <c r="EPF280" s="78"/>
      <c r="EPG280" s="78"/>
      <c r="EPH280" s="78"/>
      <c r="EPI280" s="78"/>
      <c r="EPJ280" s="78"/>
      <c r="EPK280" s="78"/>
      <c r="EPL280" s="78"/>
      <c r="EPM280" s="78"/>
      <c r="EPN280" s="78"/>
      <c r="EPO280" s="78"/>
      <c r="EPP280" s="78"/>
      <c r="EPQ280" s="78"/>
      <c r="EPR280" s="78"/>
      <c r="EPS280" s="78"/>
      <c r="EPT280" s="78"/>
      <c r="EPU280" s="78"/>
      <c r="EPV280" s="78"/>
      <c r="EPW280" s="78"/>
      <c r="EPX280" s="78"/>
      <c r="EPY280" s="78"/>
      <c r="EPZ280" s="78"/>
      <c r="EQA280" s="78"/>
      <c r="EQB280" s="78"/>
      <c r="EQC280" s="78"/>
      <c r="EQD280" s="78"/>
      <c r="EQE280" s="78"/>
      <c r="EQF280" s="78"/>
      <c r="EQG280" s="78"/>
      <c r="EQH280" s="78"/>
      <c r="EQI280" s="78"/>
      <c r="EQJ280" s="78"/>
      <c r="EQK280" s="78"/>
      <c r="EQL280" s="78"/>
      <c r="EQM280" s="78"/>
      <c r="EQN280" s="78"/>
      <c r="EQO280" s="78"/>
      <c r="EQP280" s="78"/>
      <c r="EQQ280" s="78"/>
      <c r="EQR280" s="78"/>
      <c r="EQS280" s="78"/>
      <c r="EQT280" s="78"/>
      <c r="EQU280" s="78"/>
      <c r="EQV280" s="78"/>
      <c r="EQW280" s="78"/>
      <c r="EQX280" s="78"/>
      <c r="EQY280" s="78"/>
      <c r="EQZ280" s="78"/>
      <c r="ERA280" s="78"/>
      <c r="ERB280" s="78"/>
      <c r="ERC280" s="78"/>
      <c r="ERD280" s="78"/>
      <c r="ERE280" s="78"/>
      <c r="ERF280" s="78"/>
      <c r="ERG280" s="78"/>
      <c r="ERH280" s="78"/>
      <c r="ERI280" s="78"/>
      <c r="ERJ280" s="78"/>
      <c r="ERK280" s="78"/>
      <c r="ERL280" s="78"/>
      <c r="ERM280" s="78"/>
      <c r="ERN280" s="78"/>
      <c r="ERO280" s="78"/>
      <c r="ERP280" s="78"/>
      <c r="ERQ280" s="78"/>
      <c r="ERR280" s="78"/>
      <c r="ERS280" s="78"/>
      <c r="ERT280" s="78"/>
      <c r="ERU280" s="78"/>
      <c r="ERV280" s="78"/>
      <c r="ERW280" s="78"/>
      <c r="ERX280" s="78"/>
      <c r="ERY280" s="78"/>
      <c r="ERZ280" s="78"/>
      <c r="ESA280" s="78"/>
      <c r="ESB280" s="78"/>
      <c r="ESC280" s="78"/>
      <c r="ESD280" s="78"/>
      <c r="ESE280" s="78"/>
      <c r="ESF280" s="78"/>
      <c r="ESG280" s="78"/>
      <c r="ESH280" s="78"/>
      <c r="ESI280" s="78"/>
      <c r="ESJ280" s="78"/>
      <c r="ESK280" s="78"/>
      <c r="ESL280" s="78"/>
      <c r="ESM280" s="78"/>
      <c r="ESN280" s="78"/>
      <c r="ESO280" s="78"/>
      <c r="ESP280" s="78"/>
      <c r="ESQ280" s="78"/>
      <c r="ESR280" s="78"/>
      <c r="ESS280" s="78"/>
      <c r="EST280" s="78"/>
      <c r="ESU280" s="78"/>
      <c r="ESV280" s="78"/>
      <c r="ESW280" s="78"/>
      <c r="ESX280" s="78"/>
      <c r="ESY280" s="78"/>
      <c r="ESZ280" s="78"/>
      <c r="ETA280" s="78"/>
      <c r="ETB280" s="78"/>
      <c r="ETC280" s="78"/>
      <c r="ETD280" s="78"/>
      <c r="ETE280" s="78"/>
      <c r="ETF280" s="78"/>
      <c r="ETG280" s="78"/>
      <c r="ETH280" s="78"/>
      <c r="ETI280" s="78"/>
      <c r="ETJ280" s="78"/>
      <c r="ETK280" s="78"/>
      <c r="ETL280" s="78"/>
      <c r="ETM280" s="78"/>
      <c r="ETN280" s="78"/>
      <c r="ETO280" s="78"/>
      <c r="ETP280" s="78"/>
      <c r="ETQ280" s="78"/>
      <c r="ETR280" s="78"/>
      <c r="ETS280" s="78"/>
      <c r="ETT280" s="78"/>
      <c r="ETU280" s="78"/>
      <c r="ETV280" s="78"/>
      <c r="ETW280" s="78"/>
      <c r="ETX280" s="78"/>
      <c r="ETY280" s="78"/>
      <c r="ETZ280" s="78"/>
      <c r="EUA280" s="78"/>
      <c r="EUB280" s="78"/>
      <c r="EUC280" s="78"/>
      <c r="EUD280" s="78"/>
      <c r="EUE280" s="78"/>
      <c r="EUF280" s="78"/>
      <c r="EUG280" s="78"/>
      <c r="EUH280" s="78"/>
      <c r="EUI280" s="78"/>
      <c r="EUJ280" s="78"/>
      <c r="EUK280" s="78"/>
      <c r="EUL280" s="78"/>
      <c r="EUM280" s="78"/>
      <c r="EUN280" s="78"/>
      <c r="EUO280" s="78"/>
      <c r="EUP280" s="78"/>
      <c r="EUQ280" s="78"/>
      <c r="EUR280" s="78"/>
      <c r="EUS280" s="78"/>
      <c r="EUT280" s="78"/>
      <c r="EUU280" s="78"/>
      <c r="EUV280" s="78"/>
      <c r="EUW280" s="78"/>
      <c r="EUX280" s="78"/>
      <c r="EUY280" s="78"/>
      <c r="EUZ280" s="78"/>
      <c r="EVA280" s="78"/>
      <c r="EVB280" s="78"/>
      <c r="EVC280" s="78"/>
      <c r="EVD280" s="78"/>
      <c r="EVE280" s="78"/>
      <c r="EVF280" s="78"/>
      <c r="EVG280" s="78"/>
      <c r="EVH280" s="78"/>
      <c r="EVI280" s="78"/>
      <c r="EVJ280" s="78"/>
      <c r="EVK280" s="78"/>
      <c r="EVL280" s="78"/>
      <c r="EVM280" s="78"/>
      <c r="EVN280" s="78"/>
      <c r="EVO280" s="78"/>
      <c r="EVP280" s="78"/>
      <c r="EVQ280" s="78"/>
      <c r="EVR280" s="78"/>
      <c r="EVS280" s="78"/>
      <c r="EVT280" s="78"/>
      <c r="EVU280" s="78"/>
      <c r="EVV280" s="78"/>
      <c r="EVW280" s="78"/>
      <c r="EVX280" s="78"/>
      <c r="EVY280" s="78"/>
      <c r="EVZ280" s="78"/>
      <c r="EWA280" s="78"/>
      <c r="EWB280" s="78"/>
      <c r="EWC280" s="78"/>
      <c r="EWD280" s="78"/>
      <c r="EWE280" s="78"/>
      <c r="EWF280" s="78"/>
      <c r="EWG280" s="78"/>
      <c r="EWH280" s="78"/>
      <c r="EWI280" s="78"/>
      <c r="EWJ280" s="78"/>
      <c r="EWK280" s="78"/>
      <c r="EWL280" s="78"/>
      <c r="EWM280" s="78"/>
      <c r="EWN280" s="78"/>
      <c r="EWO280" s="78"/>
      <c r="EWP280" s="78"/>
      <c r="EWQ280" s="78"/>
      <c r="EWR280" s="78"/>
      <c r="EWS280" s="78"/>
      <c r="EWT280" s="78"/>
      <c r="EWU280" s="78"/>
      <c r="EWV280" s="78"/>
      <c r="EWW280" s="78"/>
      <c r="EWX280" s="78"/>
      <c r="EWY280" s="78"/>
      <c r="EWZ280" s="78"/>
      <c r="EXA280" s="78"/>
      <c r="EXB280" s="78"/>
      <c r="EXC280" s="78"/>
      <c r="EXD280" s="78"/>
      <c r="EXE280" s="78"/>
      <c r="EXF280" s="78"/>
      <c r="EXG280" s="78"/>
      <c r="EXH280" s="78"/>
      <c r="EXI280" s="78"/>
      <c r="EXJ280" s="78"/>
      <c r="EXK280" s="78"/>
      <c r="EXL280" s="78"/>
      <c r="EXM280" s="78"/>
      <c r="EXN280" s="78"/>
      <c r="EXO280" s="78"/>
      <c r="EXP280" s="78"/>
      <c r="EXQ280" s="78"/>
      <c r="EXR280" s="78"/>
      <c r="EXS280" s="78"/>
      <c r="EXT280" s="78"/>
      <c r="EXU280" s="78"/>
      <c r="EXV280" s="78"/>
      <c r="EXW280" s="78"/>
      <c r="EXX280" s="78"/>
      <c r="EXY280" s="78"/>
      <c r="EXZ280" s="78"/>
      <c r="EYA280" s="78"/>
      <c r="EYB280" s="78"/>
      <c r="EYC280" s="78"/>
      <c r="EYD280" s="78"/>
      <c r="EYE280" s="78"/>
      <c r="EYF280" s="78"/>
      <c r="EYG280" s="78"/>
      <c r="EYH280" s="78"/>
      <c r="EYI280" s="78"/>
      <c r="EYJ280" s="78"/>
      <c r="EYK280" s="78"/>
      <c r="EYL280" s="78"/>
      <c r="EYM280" s="78"/>
      <c r="EYN280" s="78"/>
      <c r="EYO280" s="78"/>
      <c r="EYP280" s="78"/>
      <c r="EYQ280" s="78"/>
      <c r="EYR280" s="78"/>
      <c r="EYS280" s="78"/>
      <c r="EYT280" s="78"/>
      <c r="EYU280" s="78"/>
      <c r="EYV280" s="78"/>
      <c r="EYW280" s="78"/>
      <c r="EYX280" s="78"/>
      <c r="EYY280" s="78"/>
      <c r="EYZ280" s="78"/>
      <c r="EZA280" s="78"/>
      <c r="EZB280" s="78"/>
      <c r="EZC280" s="78"/>
      <c r="EZD280" s="78"/>
      <c r="EZE280" s="78"/>
      <c r="EZF280" s="78"/>
      <c r="EZG280" s="78"/>
      <c r="EZH280" s="78"/>
      <c r="EZI280" s="78"/>
      <c r="EZJ280" s="78"/>
      <c r="EZK280" s="78"/>
      <c r="EZL280" s="78"/>
      <c r="EZM280" s="78"/>
      <c r="EZN280" s="78"/>
      <c r="EZO280" s="78"/>
      <c r="EZP280" s="78"/>
      <c r="EZQ280" s="78"/>
      <c r="EZR280" s="78"/>
      <c r="EZS280" s="78"/>
      <c r="EZT280" s="78"/>
      <c r="EZU280" s="78"/>
      <c r="EZV280" s="78"/>
      <c r="EZW280" s="78"/>
      <c r="EZX280" s="78"/>
      <c r="EZY280" s="78"/>
      <c r="EZZ280" s="78"/>
      <c r="FAA280" s="78"/>
      <c r="FAB280" s="78"/>
      <c r="FAC280" s="78"/>
      <c r="FAD280" s="78"/>
      <c r="FAE280" s="78"/>
      <c r="FAF280" s="78"/>
      <c r="FAG280" s="78"/>
      <c r="FAH280" s="78"/>
      <c r="FAI280" s="78"/>
      <c r="FAJ280" s="78"/>
      <c r="FAK280" s="78"/>
      <c r="FAL280" s="78"/>
      <c r="FAM280" s="78"/>
      <c r="FAN280" s="78"/>
      <c r="FAO280" s="78"/>
      <c r="FAP280" s="78"/>
      <c r="FAQ280" s="78"/>
      <c r="FAR280" s="78"/>
      <c r="FAS280" s="78"/>
      <c r="FAT280" s="78"/>
      <c r="FAU280" s="78"/>
      <c r="FAV280" s="78"/>
      <c r="FAW280" s="78"/>
      <c r="FAX280" s="78"/>
      <c r="FAY280" s="78"/>
      <c r="FAZ280" s="78"/>
      <c r="FBA280" s="78"/>
      <c r="FBB280" s="78"/>
      <c r="FBC280" s="78"/>
      <c r="FBD280" s="78"/>
      <c r="FBE280" s="78"/>
      <c r="FBF280" s="78"/>
      <c r="FBG280" s="78"/>
      <c r="FBH280" s="78"/>
      <c r="FBI280" s="78"/>
      <c r="FBJ280" s="78"/>
      <c r="FBK280" s="78"/>
      <c r="FBL280" s="78"/>
      <c r="FBM280" s="78"/>
      <c r="FBN280" s="78"/>
      <c r="FBO280" s="78"/>
      <c r="FBP280" s="78"/>
      <c r="FBQ280" s="78"/>
      <c r="FBR280" s="78"/>
      <c r="FBS280" s="78"/>
      <c r="FBT280" s="78"/>
      <c r="FBU280" s="78"/>
      <c r="FBV280" s="78"/>
      <c r="FBW280" s="78"/>
      <c r="FBX280" s="78"/>
      <c r="FBY280" s="78"/>
      <c r="FBZ280" s="78"/>
      <c r="FCA280" s="78"/>
      <c r="FCB280" s="78"/>
      <c r="FCC280" s="78"/>
      <c r="FCD280" s="78"/>
      <c r="FCE280" s="78"/>
      <c r="FCF280" s="78"/>
      <c r="FCG280" s="78"/>
      <c r="FCH280" s="78"/>
      <c r="FCI280" s="78"/>
      <c r="FCJ280" s="78"/>
      <c r="FCK280" s="78"/>
      <c r="FCL280" s="78"/>
      <c r="FCM280" s="78"/>
      <c r="FCN280" s="78"/>
      <c r="FCO280" s="78"/>
      <c r="FCP280" s="78"/>
      <c r="FCQ280" s="78"/>
      <c r="FCR280" s="78"/>
      <c r="FCS280" s="78"/>
      <c r="FCT280" s="78"/>
      <c r="FCU280" s="78"/>
      <c r="FCV280" s="78"/>
      <c r="FCW280" s="78"/>
      <c r="FCX280" s="78"/>
      <c r="FCY280" s="78"/>
      <c r="FCZ280" s="78"/>
      <c r="FDA280" s="78"/>
      <c r="FDB280" s="78"/>
      <c r="FDC280" s="78"/>
      <c r="FDD280" s="78"/>
      <c r="FDE280" s="78"/>
      <c r="FDF280" s="78"/>
      <c r="FDG280" s="78"/>
      <c r="FDH280" s="78"/>
      <c r="FDI280" s="78"/>
      <c r="FDJ280" s="78"/>
      <c r="FDK280" s="78"/>
      <c r="FDL280" s="78"/>
      <c r="FDM280" s="78"/>
      <c r="FDN280" s="78"/>
      <c r="FDO280" s="78"/>
      <c r="FDP280" s="78"/>
      <c r="FDQ280" s="78"/>
      <c r="FDR280" s="78"/>
      <c r="FDS280" s="78"/>
      <c r="FDT280" s="78"/>
      <c r="FDU280" s="78"/>
      <c r="FDV280" s="78"/>
      <c r="FDW280" s="78"/>
      <c r="FDX280" s="78"/>
      <c r="FDY280" s="78"/>
      <c r="FDZ280" s="78"/>
      <c r="FEA280" s="78"/>
      <c r="FEB280" s="78"/>
      <c r="FEC280" s="78"/>
      <c r="FED280" s="78"/>
      <c r="FEE280" s="78"/>
      <c r="FEF280" s="78"/>
      <c r="FEG280" s="78"/>
      <c r="FEH280" s="78"/>
      <c r="FEI280" s="78"/>
      <c r="FEJ280" s="78"/>
      <c r="FEK280" s="78"/>
      <c r="FEL280" s="78"/>
      <c r="FEM280" s="78"/>
      <c r="FEN280" s="78"/>
      <c r="FEO280" s="78"/>
      <c r="FEP280" s="78"/>
      <c r="FEQ280" s="78"/>
      <c r="FER280" s="78"/>
      <c r="FES280" s="78"/>
      <c r="FET280" s="78"/>
      <c r="FEU280" s="78"/>
      <c r="FEV280" s="78"/>
      <c r="FEW280" s="78"/>
      <c r="FEX280" s="78"/>
      <c r="FEY280" s="78"/>
      <c r="FEZ280" s="78"/>
      <c r="FFA280" s="78"/>
      <c r="FFB280" s="78"/>
      <c r="FFC280" s="78"/>
      <c r="FFD280" s="78"/>
      <c r="FFE280" s="78"/>
      <c r="FFF280" s="78"/>
      <c r="FFG280" s="78"/>
      <c r="FFH280" s="78"/>
      <c r="FFI280" s="78"/>
      <c r="FFJ280" s="78"/>
      <c r="FFK280" s="78"/>
      <c r="FFL280" s="78"/>
      <c r="FFM280" s="78"/>
      <c r="FFN280" s="78"/>
      <c r="FFO280" s="78"/>
      <c r="FFP280" s="78"/>
      <c r="FFQ280" s="78"/>
      <c r="FFR280" s="78"/>
      <c r="FFS280" s="78"/>
      <c r="FFT280" s="78"/>
      <c r="FFU280" s="78"/>
      <c r="FFV280" s="78"/>
      <c r="FFW280" s="78"/>
      <c r="FFX280" s="78"/>
      <c r="FFY280" s="78"/>
      <c r="FFZ280" s="78"/>
      <c r="FGA280" s="78"/>
      <c r="FGB280" s="78"/>
      <c r="FGC280" s="78"/>
      <c r="FGD280" s="78"/>
      <c r="FGE280" s="78"/>
      <c r="FGF280" s="78"/>
      <c r="FGG280" s="78"/>
      <c r="FGH280" s="78"/>
      <c r="FGI280" s="78"/>
      <c r="FGJ280" s="78"/>
      <c r="FGK280" s="78"/>
      <c r="FGL280" s="78"/>
      <c r="FGM280" s="78"/>
      <c r="FGN280" s="78"/>
      <c r="FGO280" s="78"/>
      <c r="FGP280" s="78"/>
      <c r="FGQ280" s="78"/>
      <c r="FGR280" s="78"/>
      <c r="FGS280" s="78"/>
      <c r="FGT280" s="78"/>
      <c r="FGU280" s="78"/>
      <c r="FGV280" s="78"/>
      <c r="FGW280" s="78"/>
      <c r="FGX280" s="78"/>
      <c r="FGY280" s="78"/>
      <c r="FGZ280" s="78"/>
      <c r="FHA280" s="78"/>
      <c r="FHB280" s="78"/>
      <c r="FHC280" s="78"/>
      <c r="FHD280" s="78"/>
      <c r="FHE280" s="78"/>
      <c r="FHF280" s="78"/>
      <c r="FHG280" s="78"/>
      <c r="FHH280" s="78"/>
      <c r="FHI280" s="78"/>
      <c r="FHJ280" s="78"/>
      <c r="FHK280" s="78"/>
      <c r="FHL280" s="78"/>
      <c r="FHM280" s="78"/>
      <c r="FHN280" s="78"/>
      <c r="FHO280" s="78"/>
      <c r="FHP280" s="78"/>
      <c r="FHQ280" s="78"/>
      <c r="FHR280" s="78"/>
      <c r="FHS280" s="78"/>
      <c r="FHT280" s="78"/>
      <c r="FHU280" s="78"/>
      <c r="FHV280" s="78"/>
      <c r="FHW280" s="78"/>
      <c r="FHX280" s="78"/>
      <c r="FHY280" s="78"/>
      <c r="FHZ280" s="78"/>
      <c r="FIA280" s="78"/>
      <c r="FIB280" s="78"/>
      <c r="FIC280" s="78"/>
      <c r="FID280" s="78"/>
      <c r="FIE280" s="78"/>
      <c r="FIF280" s="78"/>
      <c r="FIG280" s="78"/>
      <c r="FIH280" s="78"/>
      <c r="FII280" s="78"/>
      <c r="FIJ280" s="78"/>
      <c r="FIK280" s="78"/>
      <c r="FIL280" s="78"/>
      <c r="FIM280" s="78"/>
      <c r="FIN280" s="78"/>
      <c r="FIO280" s="78"/>
      <c r="FIP280" s="78"/>
      <c r="FIQ280" s="78"/>
      <c r="FIR280" s="78"/>
      <c r="FIS280" s="78"/>
      <c r="FIT280" s="78"/>
      <c r="FIU280" s="78"/>
      <c r="FIV280" s="78"/>
      <c r="FIW280" s="78"/>
      <c r="FIX280" s="78"/>
      <c r="FIY280" s="78"/>
      <c r="FIZ280" s="78"/>
      <c r="FJA280" s="78"/>
      <c r="FJB280" s="78"/>
      <c r="FJC280" s="78"/>
      <c r="FJD280" s="78"/>
      <c r="FJE280" s="78"/>
      <c r="FJF280" s="78"/>
      <c r="FJG280" s="78"/>
      <c r="FJH280" s="78"/>
      <c r="FJI280" s="78"/>
      <c r="FJJ280" s="78"/>
      <c r="FJK280" s="78"/>
      <c r="FJL280" s="78"/>
      <c r="FJM280" s="78"/>
      <c r="FJN280" s="78"/>
      <c r="FJO280" s="78"/>
      <c r="FJP280" s="78"/>
      <c r="FJQ280" s="78"/>
      <c r="FJR280" s="78"/>
      <c r="FJS280" s="78"/>
      <c r="FJT280" s="78"/>
      <c r="FJU280" s="78"/>
      <c r="FJV280" s="78"/>
      <c r="FJW280" s="78"/>
      <c r="FJX280" s="78"/>
      <c r="FJY280" s="78"/>
      <c r="FJZ280" s="78"/>
      <c r="FKA280" s="78"/>
      <c r="FKB280" s="78"/>
      <c r="FKC280" s="78"/>
      <c r="FKD280" s="78"/>
      <c r="FKE280" s="78"/>
      <c r="FKF280" s="78"/>
      <c r="FKG280" s="78"/>
      <c r="FKH280" s="78"/>
      <c r="FKI280" s="78"/>
      <c r="FKJ280" s="78"/>
      <c r="FKK280" s="78"/>
      <c r="FKL280" s="78"/>
      <c r="FKM280" s="78"/>
      <c r="FKN280" s="78"/>
      <c r="FKO280" s="78"/>
      <c r="FKP280" s="78"/>
      <c r="FKQ280" s="78"/>
      <c r="FKR280" s="78"/>
      <c r="FKS280" s="78"/>
      <c r="FKT280" s="78"/>
      <c r="FKU280" s="78"/>
      <c r="FKV280" s="78"/>
      <c r="FKW280" s="78"/>
      <c r="FKX280" s="78"/>
      <c r="FKY280" s="78"/>
      <c r="FKZ280" s="78"/>
      <c r="FLA280" s="78"/>
      <c r="FLB280" s="78"/>
      <c r="FLC280" s="78"/>
      <c r="FLD280" s="78"/>
      <c r="FLE280" s="78"/>
      <c r="FLF280" s="78"/>
      <c r="FLG280" s="78"/>
      <c r="FLH280" s="78"/>
      <c r="FLI280" s="78"/>
      <c r="FLJ280" s="78"/>
      <c r="FLK280" s="78"/>
      <c r="FLL280" s="78"/>
      <c r="FLM280" s="78"/>
      <c r="FLN280" s="78"/>
      <c r="FLO280" s="78"/>
      <c r="FLP280" s="78"/>
      <c r="FLQ280" s="78"/>
      <c r="FLR280" s="78"/>
      <c r="FLS280" s="78"/>
      <c r="FLT280" s="78"/>
      <c r="FLU280" s="78"/>
      <c r="FLV280" s="78"/>
      <c r="FLW280" s="78"/>
      <c r="FLX280" s="78"/>
      <c r="FLY280" s="78"/>
      <c r="FLZ280" s="78"/>
      <c r="FMA280" s="78"/>
      <c r="FMB280" s="78"/>
      <c r="FMC280" s="78"/>
      <c r="FMD280" s="78"/>
      <c r="FME280" s="78"/>
      <c r="FMF280" s="78"/>
      <c r="FMG280" s="78"/>
      <c r="FMH280" s="78"/>
      <c r="FMI280" s="78"/>
      <c r="FMJ280" s="78"/>
      <c r="FMK280" s="78"/>
      <c r="FML280" s="78"/>
      <c r="FMM280" s="78"/>
      <c r="FMN280" s="78"/>
      <c r="FMO280" s="78"/>
      <c r="FMP280" s="78"/>
      <c r="FMQ280" s="78"/>
      <c r="FMR280" s="78"/>
      <c r="FMS280" s="78"/>
      <c r="FMT280" s="78"/>
      <c r="FMU280" s="78"/>
      <c r="FMV280" s="78"/>
      <c r="FMW280" s="78"/>
      <c r="FMX280" s="78"/>
      <c r="FMY280" s="78"/>
      <c r="FMZ280" s="78"/>
      <c r="FNA280" s="78"/>
      <c r="FNB280" s="78"/>
      <c r="FNC280" s="78"/>
      <c r="FND280" s="78"/>
      <c r="FNE280" s="78"/>
      <c r="FNF280" s="78"/>
      <c r="FNG280" s="78"/>
      <c r="FNH280" s="78"/>
      <c r="FNI280" s="78"/>
      <c r="FNJ280" s="78"/>
      <c r="FNK280" s="78"/>
      <c r="FNL280" s="78"/>
      <c r="FNM280" s="78"/>
      <c r="FNN280" s="78"/>
      <c r="FNO280" s="78"/>
      <c r="FNP280" s="78"/>
      <c r="FNQ280" s="78"/>
      <c r="FNR280" s="78"/>
      <c r="FNS280" s="78"/>
      <c r="FNT280" s="78"/>
      <c r="FNU280" s="78"/>
      <c r="FNV280" s="78"/>
      <c r="FNW280" s="78"/>
      <c r="FNX280" s="78"/>
      <c r="FNY280" s="78"/>
      <c r="FNZ280" s="78"/>
      <c r="FOA280" s="78"/>
      <c r="FOB280" s="78"/>
      <c r="FOC280" s="78"/>
      <c r="FOD280" s="78"/>
      <c r="FOE280" s="78"/>
      <c r="FOF280" s="78"/>
      <c r="FOG280" s="78"/>
      <c r="FOH280" s="78"/>
      <c r="FOI280" s="78"/>
      <c r="FOJ280" s="78"/>
      <c r="FOK280" s="78"/>
      <c r="FOL280" s="78"/>
      <c r="FOM280" s="78"/>
      <c r="FON280" s="78"/>
      <c r="FOO280" s="78"/>
      <c r="FOP280" s="78"/>
      <c r="FOQ280" s="78"/>
      <c r="FOR280" s="78"/>
      <c r="FOS280" s="78"/>
      <c r="FOT280" s="78"/>
      <c r="FOU280" s="78"/>
      <c r="FOV280" s="78"/>
      <c r="FOW280" s="78"/>
      <c r="FOX280" s="78"/>
      <c r="FOY280" s="78"/>
      <c r="FOZ280" s="78"/>
      <c r="FPA280" s="78"/>
      <c r="FPB280" s="78"/>
      <c r="FPC280" s="78"/>
      <c r="FPD280" s="78"/>
      <c r="FPE280" s="78"/>
      <c r="FPF280" s="78"/>
      <c r="FPG280" s="78"/>
      <c r="FPH280" s="78"/>
      <c r="FPI280" s="78"/>
      <c r="FPJ280" s="78"/>
      <c r="FPK280" s="78"/>
      <c r="FPL280" s="78"/>
      <c r="FPM280" s="78"/>
      <c r="FPN280" s="78"/>
      <c r="FPO280" s="78"/>
      <c r="FPP280" s="78"/>
      <c r="FPQ280" s="78"/>
      <c r="FPR280" s="78"/>
      <c r="FPS280" s="78"/>
      <c r="FPT280" s="78"/>
      <c r="FPU280" s="78"/>
      <c r="FPV280" s="78"/>
      <c r="FPW280" s="78"/>
      <c r="FPX280" s="78"/>
      <c r="FPY280" s="78"/>
      <c r="FPZ280" s="78"/>
      <c r="FQA280" s="78"/>
      <c r="FQB280" s="78"/>
      <c r="FQC280" s="78"/>
      <c r="FQD280" s="78"/>
      <c r="FQE280" s="78"/>
      <c r="FQF280" s="78"/>
      <c r="FQG280" s="78"/>
      <c r="FQH280" s="78"/>
      <c r="FQI280" s="78"/>
      <c r="FQJ280" s="78"/>
      <c r="FQK280" s="78"/>
      <c r="FQL280" s="78"/>
      <c r="FQM280" s="78"/>
      <c r="FQN280" s="78"/>
      <c r="FQO280" s="78"/>
      <c r="FQP280" s="78"/>
      <c r="FQQ280" s="78"/>
      <c r="FQR280" s="78"/>
      <c r="FQS280" s="78"/>
      <c r="FQT280" s="78"/>
      <c r="FQU280" s="78"/>
      <c r="FQV280" s="78"/>
      <c r="FQW280" s="78"/>
      <c r="FQX280" s="78"/>
      <c r="FQY280" s="78"/>
      <c r="FQZ280" s="78"/>
      <c r="FRA280" s="78"/>
      <c r="FRB280" s="78"/>
      <c r="FRC280" s="78"/>
      <c r="FRD280" s="78"/>
      <c r="FRE280" s="78"/>
      <c r="FRF280" s="78"/>
      <c r="FRG280" s="78"/>
      <c r="FRH280" s="78"/>
      <c r="FRI280" s="78"/>
      <c r="FRJ280" s="78"/>
      <c r="FRK280" s="78"/>
      <c r="FRL280" s="78"/>
      <c r="FRM280" s="78"/>
      <c r="FRN280" s="78"/>
      <c r="FRO280" s="78"/>
      <c r="FRP280" s="78"/>
      <c r="FRQ280" s="78"/>
      <c r="FRR280" s="78"/>
      <c r="FRS280" s="78"/>
      <c r="FRT280" s="78"/>
      <c r="FRU280" s="78"/>
      <c r="FRV280" s="78"/>
      <c r="FRW280" s="78"/>
      <c r="FRX280" s="78"/>
      <c r="FRY280" s="78"/>
      <c r="FRZ280" s="78"/>
      <c r="FSA280" s="78"/>
      <c r="FSB280" s="78"/>
      <c r="FSC280" s="78"/>
      <c r="FSD280" s="78"/>
      <c r="FSE280" s="78"/>
      <c r="FSF280" s="78"/>
      <c r="FSG280" s="78"/>
      <c r="FSH280" s="78"/>
      <c r="FSI280" s="78"/>
      <c r="FSJ280" s="78"/>
      <c r="FSK280" s="78"/>
      <c r="FSL280" s="78"/>
      <c r="FSM280" s="78"/>
      <c r="FSN280" s="78"/>
      <c r="FSO280" s="78"/>
      <c r="FSP280" s="78"/>
      <c r="FSQ280" s="78"/>
      <c r="FSR280" s="78"/>
      <c r="FSS280" s="78"/>
      <c r="FST280" s="78"/>
      <c r="FSU280" s="78"/>
      <c r="FSV280" s="78"/>
      <c r="FSW280" s="78"/>
      <c r="FSX280" s="78"/>
      <c r="FSY280" s="78"/>
      <c r="FSZ280" s="78"/>
      <c r="FTA280" s="78"/>
      <c r="FTB280" s="78"/>
      <c r="FTC280" s="78"/>
      <c r="FTD280" s="78"/>
      <c r="FTE280" s="78"/>
      <c r="FTF280" s="78"/>
      <c r="FTG280" s="78"/>
      <c r="FTH280" s="78"/>
      <c r="FTI280" s="78"/>
      <c r="FTJ280" s="78"/>
      <c r="FTK280" s="78"/>
      <c r="FTL280" s="78"/>
      <c r="FTM280" s="78"/>
      <c r="FTN280" s="78"/>
      <c r="FTO280" s="78"/>
      <c r="FTP280" s="78"/>
      <c r="FTQ280" s="78"/>
      <c r="FTR280" s="78"/>
      <c r="FTS280" s="78"/>
      <c r="FTT280" s="78"/>
      <c r="FTU280" s="78"/>
      <c r="FTV280" s="78"/>
      <c r="FTW280" s="78"/>
      <c r="FTX280" s="78"/>
      <c r="FTY280" s="78"/>
      <c r="FTZ280" s="78"/>
      <c r="FUA280" s="78"/>
      <c r="FUB280" s="78"/>
      <c r="FUC280" s="78"/>
      <c r="FUD280" s="78"/>
      <c r="FUE280" s="78"/>
      <c r="FUF280" s="78"/>
      <c r="FUG280" s="78"/>
      <c r="FUH280" s="78"/>
      <c r="FUI280" s="78"/>
      <c r="FUJ280" s="78"/>
      <c r="FUK280" s="78"/>
      <c r="FUL280" s="78"/>
      <c r="FUM280" s="78"/>
      <c r="FUN280" s="78"/>
      <c r="FUO280" s="78"/>
      <c r="FUP280" s="78"/>
      <c r="FUQ280" s="78"/>
      <c r="FUR280" s="78"/>
      <c r="FUS280" s="78"/>
      <c r="FUT280" s="78"/>
      <c r="FUU280" s="78"/>
      <c r="FUV280" s="78"/>
      <c r="FUW280" s="78"/>
      <c r="FUX280" s="78"/>
      <c r="FUY280" s="78"/>
      <c r="FUZ280" s="78"/>
      <c r="FVA280" s="78"/>
      <c r="FVB280" s="78"/>
      <c r="FVC280" s="78"/>
      <c r="FVD280" s="78"/>
      <c r="FVE280" s="78"/>
      <c r="FVF280" s="78"/>
      <c r="FVG280" s="78"/>
      <c r="FVH280" s="78"/>
      <c r="FVI280" s="78"/>
      <c r="FVJ280" s="78"/>
      <c r="FVK280" s="78"/>
      <c r="FVL280" s="78"/>
      <c r="FVM280" s="78"/>
      <c r="FVN280" s="78"/>
      <c r="FVO280" s="78"/>
      <c r="FVP280" s="78"/>
      <c r="FVQ280" s="78"/>
      <c r="FVR280" s="78"/>
      <c r="FVS280" s="78"/>
      <c r="FVT280" s="78"/>
      <c r="FVU280" s="78"/>
      <c r="FVV280" s="78"/>
      <c r="FVW280" s="78"/>
      <c r="FVX280" s="78"/>
      <c r="FVY280" s="78"/>
      <c r="FVZ280" s="78"/>
      <c r="FWA280" s="78"/>
      <c r="FWB280" s="78"/>
      <c r="FWC280" s="78"/>
      <c r="FWD280" s="78"/>
      <c r="FWE280" s="78"/>
      <c r="FWF280" s="78"/>
      <c r="FWG280" s="78"/>
      <c r="FWH280" s="78"/>
      <c r="FWI280" s="78"/>
      <c r="FWJ280" s="78"/>
      <c r="FWK280" s="78"/>
      <c r="FWL280" s="78"/>
      <c r="FWM280" s="78"/>
      <c r="FWN280" s="78"/>
      <c r="FWO280" s="78"/>
      <c r="FWP280" s="78"/>
      <c r="FWQ280" s="78"/>
      <c r="FWR280" s="78"/>
      <c r="FWS280" s="78"/>
      <c r="FWT280" s="78"/>
      <c r="FWU280" s="78"/>
      <c r="FWV280" s="78"/>
      <c r="FWW280" s="78"/>
      <c r="FWX280" s="78"/>
      <c r="FWY280" s="78"/>
      <c r="FWZ280" s="78"/>
      <c r="FXA280" s="78"/>
      <c r="FXB280" s="78"/>
      <c r="FXC280" s="78"/>
      <c r="FXD280" s="78"/>
      <c r="FXE280" s="78"/>
      <c r="FXF280" s="78"/>
      <c r="FXG280" s="78"/>
      <c r="FXH280" s="78"/>
      <c r="FXI280" s="78"/>
      <c r="FXJ280" s="78"/>
      <c r="FXK280" s="78"/>
      <c r="FXL280" s="78"/>
      <c r="FXM280" s="78"/>
      <c r="FXN280" s="78"/>
      <c r="FXO280" s="78"/>
      <c r="FXP280" s="78"/>
      <c r="FXQ280" s="78"/>
      <c r="FXR280" s="78"/>
      <c r="FXS280" s="78"/>
      <c r="FXT280" s="78"/>
      <c r="FXU280" s="78"/>
      <c r="FXV280" s="78"/>
      <c r="FXW280" s="78"/>
      <c r="FXX280" s="78"/>
      <c r="FXY280" s="78"/>
      <c r="FXZ280" s="78"/>
      <c r="FYA280" s="78"/>
      <c r="FYB280" s="78"/>
      <c r="FYC280" s="78"/>
      <c r="FYD280" s="78"/>
      <c r="FYE280" s="78"/>
      <c r="FYF280" s="78"/>
      <c r="FYG280" s="78"/>
      <c r="FYH280" s="78"/>
      <c r="FYI280" s="78"/>
      <c r="FYJ280" s="78"/>
      <c r="FYK280" s="78"/>
      <c r="FYL280" s="78"/>
      <c r="FYM280" s="78"/>
      <c r="FYN280" s="78"/>
      <c r="FYO280" s="78"/>
      <c r="FYP280" s="78"/>
      <c r="FYQ280" s="78"/>
      <c r="FYR280" s="78"/>
      <c r="FYS280" s="78"/>
      <c r="FYT280" s="78"/>
      <c r="FYU280" s="78"/>
      <c r="FYV280" s="78"/>
      <c r="FYW280" s="78"/>
      <c r="FYX280" s="78"/>
      <c r="FYY280" s="78"/>
      <c r="FYZ280" s="78"/>
      <c r="FZA280" s="78"/>
      <c r="FZB280" s="78"/>
      <c r="FZC280" s="78"/>
      <c r="FZD280" s="78"/>
      <c r="FZE280" s="78"/>
      <c r="FZF280" s="78"/>
      <c r="FZG280" s="78"/>
      <c r="FZH280" s="78"/>
      <c r="FZI280" s="78"/>
      <c r="FZJ280" s="78"/>
      <c r="FZK280" s="78"/>
      <c r="FZL280" s="78"/>
      <c r="FZM280" s="78"/>
      <c r="FZN280" s="78"/>
      <c r="FZO280" s="78"/>
      <c r="FZP280" s="78"/>
      <c r="FZQ280" s="78"/>
      <c r="FZR280" s="78"/>
      <c r="FZS280" s="78"/>
      <c r="FZT280" s="78"/>
      <c r="FZU280" s="78"/>
      <c r="FZV280" s="78"/>
      <c r="FZW280" s="78"/>
      <c r="FZX280" s="78"/>
      <c r="FZY280" s="78"/>
      <c r="FZZ280" s="78"/>
      <c r="GAA280" s="78"/>
      <c r="GAB280" s="78"/>
      <c r="GAC280" s="78"/>
      <c r="GAD280" s="78"/>
      <c r="GAE280" s="78"/>
      <c r="GAF280" s="78"/>
      <c r="GAG280" s="78"/>
      <c r="GAH280" s="78"/>
      <c r="GAI280" s="78"/>
      <c r="GAJ280" s="78"/>
      <c r="GAK280" s="78"/>
      <c r="GAL280" s="78"/>
      <c r="GAM280" s="78"/>
      <c r="GAN280" s="78"/>
      <c r="GAO280" s="78"/>
      <c r="GAP280" s="78"/>
      <c r="GAQ280" s="78"/>
      <c r="GAR280" s="78"/>
      <c r="GAS280" s="78"/>
      <c r="GAT280" s="78"/>
      <c r="GAU280" s="78"/>
      <c r="GAV280" s="78"/>
      <c r="GAW280" s="78"/>
      <c r="GAX280" s="78"/>
      <c r="GAY280" s="78"/>
      <c r="GAZ280" s="78"/>
      <c r="GBA280" s="78"/>
      <c r="GBB280" s="78"/>
      <c r="GBC280" s="78"/>
      <c r="GBD280" s="78"/>
      <c r="GBE280" s="78"/>
      <c r="GBF280" s="78"/>
      <c r="GBG280" s="78"/>
      <c r="GBH280" s="78"/>
      <c r="GBI280" s="78"/>
      <c r="GBJ280" s="78"/>
      <c r="GBK280" s="78"/>
      <c r="GBL280" s="78"/>
      <c r="GBM280" s="78"/>
      <c r="GBN280" s="78"/>
      <c r="GBO280" s="78"/>
      <c r="GBP280" s="78"/>
      <c r="GBQ280" s="78"/>
      <c r="GBR280" s="78"/>
      <c r="GBS280" s="78"/>
      <c r="GBT280" s="78"/>
      <c r="GBU280" s="78"/>
      <c r="GBV280" s="78"/>
      <c r="GBW280" s="78"/>
      <c r="GBX280" s="78"/>
      <c r="GBY280" s="78"/>
      <c r="GBZ280" s="78"/>
      <c r="GCA280" s="78"/>
      <c r="GCB280" s="78"/>
      <c r="GCC280" s="78"/>
      <c r="GCD280" s="78"/>
      <c r="GCE280" s="78"/>
      <c r="GCF280" s="78"/>
      <c r="GCG280" s="78"/>
      <c r="GCH280" s="78"/>
      <c r="GCI280" s="78"/>
      <c r="GCJ280" s="78"/>
      <c r="GCK280" s="78"/>
      <c r="GCL280" s="78"/>
      <c r="GCM280" s="78"/>
      <c r="GCN280" s="78"/>
      <c r="GCO280" s="78"/>
      <c r="GCP280" s="78"/>
      <c r="GCQ280" s="78"/>
      <c r="GCR280" s="78"/>
      <c r="GCS280" s="78"/>
      <c r="GCT280" s="78"/>
      <c r="GCU280" s="78"/>
      <c r="GCV280" s="78"/>
      <c r="GCW280" s="78"/>
      <c r="GCX280" s="78"/>
      <c r="GCY280" s="78"/>
      <c r="GCZ280" s="78"/>
      <c r="GDA280" s="78"/>
      <c r="GDB280" s="78"/>
      <c r="GDC280" s="78"/>
      <c r="GDD280" s="78"/>
      <c r="GDE280" s="78"/>
      <c r="GDF280" s="78"/>
      <c r="GDG280" s="78"/>
      <c r="GDH280" s="78"/>
      <c r="GDI280" s="78"/>
      <c r="GDJ280" s="78"/>
      <c r="GDK280" s="78"/>
      <c r="GDL280" s="78"/>
      <c r="GDM280" s="78"/>
      <c r="GDN280" s="78"/>
      <c r="GDO280" s="78"/>
      <c r="GDP280" s="78"/>
      <c r="GDQ280" s="78"/>
      <c r="GDR280" s="78"/>
      <c r="GDS280" s="78"/>
      <c r="GDT280" s="78"/>
      <c r="GDU280" s="78"/>
      <c r="GDV280" s="78"/>
      <c r="GDW280" s="78"/>
      <c r="GDX280" s="78"/>
      <c r="GDY280" s="78"/>
      <c r="GDZ280" s="78"/>
      <c r="GEA280" s="78"/>
      <c r="GEB280" s="78"/>
      <c r="GEC280" s="78"/>
      <c r="GED280" s="78"/>
      <c r="GEE280" s="78"/>
      <c r="GEF280" s="78"/>
      <c r="GEG280" s="78"/>
      <c r="GEH280" s="78"/>
      <c r="GEI280" s="78"/>
      <c r="GEJ280" s="78"/>
      <c r="GEK280" s="78"/>
      <c r="GEL280" s="78"/>
      <c r="GEM280" s="78"/>
      <c r="GEN280" s="78"/>
      <c r="GEO280" s="78"/>
      <c r="GEP280" s="78"/>
      <c r="GEQ280" s="78"/>
      <c r="GER280" s="78"/>
      <c r="GES280" s="78"/>
      <c r="GET280" s="78"/>
      <c r="GEU280" s="78"/>
      <c r="GEV280" s="78"/>
      <c r="GEW280" s="78"/>
      <c r="GEX280" s="78"/>
      <c r="GEY280" s="78"/>
      <c r="GEZ280" s="78"/>
      <c r="GFA280" s="78"/>
      <c r="GFB280" s="78"/>
      <c r="GFC280" s="78"/>
      <c r="GFD280" s="78"/>
      <c r="GFE280" s="78"/>
      <c r="GFF280" s="78"/>
      <c r="GFG280" s="78"/>
      <c r="GFH280" s="78"/>
      <c r="GFI280" s="78"/>
      <c r="GFJ280" s="78"/>
      <c r="GFK280" s="78"/>
      <c r="GFL280" s="78"/>
      <c r="GFM280" s="78"/>
      <c r="GFN280" s="78"/>
      <c r="GFO280" s="78"/>
      <c r="GFP280" s="78"/>
      <c r="GFQ280" s="78"/>
      <c r="GFR280" s="78"/>
      <c r="GFS280" s="78"/>
      <c r="GFT280" s="78"/>
      <c r="GFU280" s="78"/>
      <c r="GFV280" s="78"/>
      <c r="GFW280" s="78"/>
      <c r="GFX280" s="78"/>
      <c r="GFY280" s="78"/>
      <c r="GFZ280" s="78"/>
      <c r="GGA280" s="78"/>
      <c r="GGB280" s="78"/>
      <c r="GGC280" s="78"/>
      <c r="GGD280" s="78"/>
      <c r="GGE280" s="78"/>
      <c r="GGF280" s="78"/>
      <c r="GGG280" s="78"/>
      <c r="GGH280" s="78"/>
      <c r="GGI280" s="78"/>
      <c r="GGJ280" s="78"/>
      <c r="GGK280" s="78"/>
      <c r="GGL280" s="78"/>
      <c r="GGM280" s="78"/>
      <c r="GGN280" s="78"/>
      <c r="GGO280" s="78"/>
      <c r="GGP280" s="78"/>
      <c r="GGQ280" s="78"/>
      <c r="GGR280" s="78"/>
      <c r="GGS280" s="78"/>
      <c r="GGT280" s="78"/>
      <c r="GGU280" s="78"/>
      <c r="GGV280" s="78"/>
      <c r="GGW280" s="78"/>
      <c r="GGX280" s="78"/>
      <c r="GGY280" s="78"/>
      <c r="GGZ280" s="78"/>
      <c r="GHA280" s="78"/>
      <c r="GHB280" s="78"/>
      <c r="GHC280" s="78"/>
      <c r="GHD280" s="78"/>
      <c r="GHE280" s="78"/>
      <c r="GHF280" s="78"/>
      <c r="GHG280" s="78"/>
      <c r="GHH280" s="78"/>
      <c r="GHI280" s="78"/>
      <c r="GHJ280" s="78"/>
      <c r="GHK280" s="78"/>
      <c r="GHL280" s="78"/>
      <c r="GHM280" s="78"/>
      <c r="GHN280" s="78"/>
      <c r="GHO280" s="78"/>
      <c r="GHP280" s="78"/>
      <c r="GHQ280" s="78"/>
      <c r="GHR280" s="78"/>
      <c r="GHS280" s="78"/>
      <c r="GHT280" s="78"/>
      <c r="GHU280" s="78"/>
      <c r="GHV280" s="78"/>
      <c r="GHW280" s="78"/>
      <c r="GHX280" s="78"/>
      <c r="GHY280" s="78"/>
      <c r="GHZ280" s="78"/>
      <c r="GIA280" s="78"/>
      <c r="GIB280" s="78"/>
      <c r="GIC280" s="78"/>
      <c r="GID280" s="78"/>
      <c r="GIE280" s="78"/>
      <c r="GIF280" s="78"/>
      <c r="GIG280" s="78"/>
      <c r="GIH280" s="78"/>
      <c r="GII280" s="78"/>
      <c r="GIJ280" s="78"/>
      <c r="GIK280" s="78"/>
      <c r="GIL280" s="78"/>
      <c r="GIM280" s="78"/>
      <c r="GIN280" s="78"/>
      <c r="GIO280" s="78"/>
      <c r="GIP280" s="78"/>
      <c r="GIQ280" s="78"/>
      <c r="GIR280" s="78"/>
      <c r="GIS280" s="78"/>
      <c r="GIT280" s="78"/>
      <c r="GIU280" s="78"/>
      <c r="GIV280" s="78"/>
      <c r="GIW280" s="78"/>
      <c r="GIX280" s="78"/>
      <c r="GIY280" s="78"/>
      <c r="GIZ280" s="78"/>
      <c r="GJA280" s="78"/>
      <c r="GJB280" s="78"/>
      <c r="GJC280" s="78"/>
      <c r="GJD280" s="78"/>
      <c r="GJE280" s="78"/>
      <c r="GJF280" s="78"/>
      <c r="GJG280" s="78"/>
      <c r="GJH280" s="78"/>
      <c r="GJI280" s="78"/>
      <c r="GJJ280" s="78"/>
      <c r="GJK280" s="78"/>
      <c r="GJL280" s="78"/>
      <c r="GJM280" s="78"/>
      <c r="GJN280" s="78"/>
      <c r="GJO280" s="78"/>
      <c r="GJP280" s="78"/>
      <c r="GJQ280" s="78"/>
      <c r="GJR280" s="78"/>
      <c r="GJS280" s="78"/>
      <c r="GJT280" s="78"/>
      <c r="GJU280" s="78"/>
      <c r="GJV280" s="78"/>
      <c r="GJW280" s="78"/>
      <c r="GJX280" s="78"/>
      <c r="GJY280" s="78"/>
      <c r="GJZ280" s="78"/>
      <c r="GKA280" s="78"/>
      <c r="GKB280" s="78"/>
      <c r="GKC280" s="78"/>
      <c r="GKD280" s="78"/>
      <c r="GKE280" s="78"/>
      <c r="GKF280" s="78"/>
      <c r="GKG280" s="78"/>
      <c r="GKH280" s="78"/>
      <c r="GKI280" s="78"/>
      <c r="GKJ280" s="78"/>
      <c r="GKK280" s="78"/>
      <c r="GKL280" s="78"/>
      <c r="GKM280" s="78"/>
      <c r="GKN280" s="78"/>
      <c r="GKO280" s="78"/>
      <c r="GKP280" s="78"/>
      <c r="GKQ280" s="78"/>
      <c r="GKR280" s="78"/>
      <c r="GKS280" s="78"/>
      <c r="GKT280" s="78"/>
      <c r="GKU280" s="78"/>
      <c r="GKV280" s="78"/>
      <c r="GKW280" s="78"/>
      <c r="GKX280" s="78"/>
      <c r="GKY280" s="78"/>
      <c r="GKZ280" s="78"/>
      <c r="GLA280" s="78"/>
      <c r="GLB280" s="78"/>
      <c r="GLC280" s="78"/>
      <c r="GLD280" s="78"/>
      <c r="GLE280" s="78"/>
      <c r="GLF280" s="78"/>
      <c r="GLG280" s="78"/>
      <c r="GLH280" s="78"/>
      <c r="GLI280" s="78"/>
      <c r="GLJ280" s="78"/>
      <c r="GLK280" s="78"/>
      <c r="GLL280" s="78"/>
      <c r="GLM280" s="78"/>
      <c r="GLN280" s="78"/>
      <c r="GLO280" s="78"/>
      <c r="GLP280" s="78"/>
      <c r="GLQ280" s="78"/>
      <c r="GLR280" s="78"/>
      <c r="GLS280" s="78"/>
      <c r="GLT280" s="78"/>
      <c r="GLU280" s="78"/>
      <c r="GLV280" s="78"/>
      <c r="GLW280" s="78"/>
      <c r="GLX280" s="78"/>
      <c r="GLY280" s="78"/>
      <c r="GLZ280" s="78"/>
      <c r="GMA280" s="78"/>
      <c r="GMB280" s="78"/>
      <c r="GMC280" s="78"/>
      <c r="GMD280" s="78"/>
      <c r="GME280" s="78"/>
      <c r="GMF280" s="78"/>
      <c r="GMG280" s="78"/>
      <c r="GMH280" s="78"/>
      <c r="GMI280" s="78"/>
      <c r="GMJ280" s="78"/>
      <c r="GMK280" s="78"/>
      <c r="GML280" s="78"/>
      <c r="GMM280" s="78"/>
      <c r="GMN280" s="78"/>
      <c r="GMO280" s="78"/>
      <c r="GMP280" s="78"/>
      <c r="GMQ280" s="78"/>
      <c r="GMR280" s="78"/>
      <c r="GMS280" s="78"/>
      <c r="GMT280" s="78"/>
      <c r="GMU280" s="78"/>
      <c r="GMV280" s="78"/>
      <c r="GMW280" s="78"/>
      <c r="GMX280" s="78"/>
      <c r="GMY280" s="78"/>
      <c r="GMZ280" s="78"/>
      <c r="GNA280" s="78"/>
      <c r="GNB280" s="78"/>
      <c r="GNC280" s="78"/>
      <c r="GND280" s="78"/>
      <c r="GNE280" s="78"/>
      <c r="GNF280" s="78"/>
      <c r="GNG280" s="78"/>
      <c r="GNH280" s="78"/>
      <c r="GNI280" s="78"/>
      <c r="GNJ280" s="78"/>
      <c r="GNK280" s="78"/>
      <c r="GNL280" s="78"/>
      <c r="GNM280" s="78"/>
      <c r="GNN280" s="78"/>
      <c r="GNO280" s="78"/>
      <c r="GNP280" s="78"/>
      <c r="GNQ280" s="78"/>
      <c r="GNR280" s="78"/>
      <c r="GNS280" s="78"/>
      <c r="GNT280" s="78"/>
      <c r="GNU280" s="78"/>
      <c r="GNV280" s="78"/>
      <c r="GNW280" s="78"/>
      <c r="GNX280" s="78"/>
      <c r="GNY280" s="78"/>
      <c r="GNZ280" s="78"/>
      <c r="GOA280" s="78"/>
      <c r="GOB280" s="78"/>
      <c r="GOC280" s="78"/>
      <c r="GOD280" s="78"/>
      <c r="GOE280" s="78"/>
      <c r="GOF280" s="78"/>
      <c r="GOG280" s="78"/>
      <c r="GOH280" s="78"/>
      <c r="GOI280" s="78"/>
      <c r="GOJ280" s="78"/>
      <c r="GOK280" s="78"/>
      <c r="GOL280" s="78"/>
      <c r="GOM280" s="78"/>
      <c r="GON280" s="78"/>
      <c r="GOO280" s="78"/>
      <c r="GOP280" s="78"/>
      <c r="GOQ280" s="78"/>
      <c r="GOR280" s="78"/>
      <c r="GOS280" s="78"/>
      <c r="GOT280" s="78"/>
      <c r="GOU280" s="78"/>
      <c r="GOV280" s="78"/>
      <c r="GOW280" s="78"/>
      <c r="GOX280" s="78"/>
      <c r="GOY280" s="78"/>
      <c r="GOZ280" s="78"/>
      <c r="GPA280" s="78"/>
      <c r="GPB280" s="78"/>
      <c r="GPC280" s="78"/>
      <c r="GPD280" s="78"/>
      <c r="GPE280" s="78"/>
      <c r="GPF280" s="78"/>
      <c r="GPG280" s="78"/>
      <c r="GPH280" s="78"/>
      <c r="GPI280" s="78"/>
      <c r="GPJ280" s="78"/>
      <c r="GPK280" s="78"/>
      <c r="GPL280" s="78"/>
      <c r="GPM280" s="78"/>
      <c r="GPN280" s="78"/>
      <c r="GPO280" s="78"/>
      <c r="GPP280" s="78"/>
      <c r="GPQ280" s="78"/>
      <c r="GPR280" s="78"/>
      <c r="GPS280" s="78"/>
      <c r="GPT280" s="78"/>
      <c r="GPU280" s="78"/>
      <c r="GPV280" s="78"/>
      <c r="GPW280" s="78"/>
      <c r="GPX280" s="78"/>
      <c r="GPY280" s="78"/>
      <c r="GPZ280" s="78"/>
      <c r="GQA280" s="78"/>
      <c r="GQB280" s="78"/>
      <c r="GQC280" s="78"/>
      <c r="GQD280" s="78"/>
      <c r="GQE280" s="78"/>
      <c r="GQF280" s="78"/>
      <c r="GQG280" s="78"/>
      <c r="GQH280" s="78"/>
      <c r="GQI280" s="78"/>
      <c r="GQJ280" s="78"/>
      <c r="GQK280" s="78"/>
      <c r="GQL280" s="78"/>
      <c r="GQM280" s="78"/>
      <c r="GQN280" s="78"/>
      <c r="GQO280" s="78"/>
      <c r="GQP280" s="78"/>
      <c r="GQQ280" s="78"/>
      <c r="GQR280" s="78"/>
      <c r="GQS280" s="78"/>
      <c r="GQT280" s="78"/>
      <c r="GQU280" s="78"/>
      <c r="GQV280" s="78"/>
      <c r="GQW280" s="78"/>
      <c r="GQX280" s="78"/>
      <c r="GQY280" s="78"/>
      <c r="GQZ280" s="78"/>
      <c r="GRA280" s="78"/>
      <c r="GRB280" s="78"/>
      <c r="GRC280" s="78"/>
      <c r="GRD280" s="78"/>
      <c r="GRE280" s="78"/>
      <c r="GRF280" s="78"/>
      <c r="GRG280" s="78"/>
      <c r="GRH280" s="78"/>
      <c r="GRI280" s="78"/>
      <c r="GRJ280" s="78"/>
      <c r="GRK280" s="78"/>
      <c r="GRL280" s="78"/>
      <c r="GRM280" s="78"/>
      <c r="GRN280" s="78"/>
      <c r="GRO280" s="78"/>
      <c r="GRP280" s="78"/>
      <c r="GRQ280" s="78"/>
      <c r="GRR280" s="78"/>
      <c r="GRS280" s="78"/>
      <c r="GRT280" s="78"/>
      <c r="GRU280" s="78"/>
      <c r="GRV280" s="78"/>
      <c r="GRW280" s="78"/>
      <c r="GRX280" s="78"/>
      <c r="GRY280" s="78"/>
      <c r="GRZ280" s="78"/>
      <c r="GSA280" s="78"/>
      <c r="GSB280" s="78"/>
      <c r="GSC280" s="78"/>
      <c r="GSD280" s="78"/>
      <c r="GSE280" s="78"/>
      <c r="GSF280" s="78"/>
      <c r="GSG280" s="78"/>
      <c r="GSH280" s="78"/>
      <c r="GSI280" s="78"/>
      <c r="GSJ280" s="78"/>
      <c r="GSK280" s="78"/>
      <c r="GSL280" s="78"/>
      <c r="GSM280" s="78"/>
      <c r="GSN280" s="78"/>
      <c r="GSO280" s="78"/>
      <c r="GSP280" s="78"/>
      <c r="GSQ280" s="78"/>
      <c r="GSR280" s="78"/>
      <c r="GSS280" s="78"/>
      <c r="GST280" s="78"/>
      <c r="GSU280" s="78"/>
      <c r="GSV280" s="78"/>
      <c r="GSW280" s="78"/>
      <c r="GSX280" s="78"/>
      <c r="GSY280" s="78"/>
      <c r="GSZ280" s="78"/>
      <c r="GTA280" s="78"/>
      <c r="GTB280" s="78"/>
      <c r="GTC280" s="78"/>
      <c r="GTD280" s="78"/>
      <c r="GTE280" s="78"/>
      <c r="GTF280" s="78"/>
      <c r="GTG280" s="78"/>
      <c r="GTH280" s="78"/>
      <c r="GTI280" s="78"/>
      <c r="GTJ280" s="78"/>
      <c r="GTK280" s="78"/>
      <c r="GTL280" s="78"/>
      <c r="GTM280" s="78"/>
      <c r="GTN280" s="78"/>
      <c r="GTO280" s="78"/>
      <c r="GTP280" s="78"/>
      <c r="GTQ280" s="78"/>
      <c r="GTR280" s="78"/>
      <c r="GTS280" s="78"/>
      <c r="GTT280" s="78"/>
      <c r="GTU280" s="78"/>
      <c r="GTV280" s="78"/>
      <c r="GTW280" s="78"/>
      <c r="GTX280" s="78"/>
      <c r="GTY280" s="78"/>
      <c r="GTZ280" s="78"/>
      <c r="GUA280" s="78"/>
      <c r="GUB280" s="78"/>
      <c r="GUC280" s="78"/>
      <c r="GUD280" s="78"/>
      <c r="GUE280" s="78"/>
      <c r="GUF280" s="78"/>
      <c r="GUG280" s="78"/>
      <c r="GUH280" s="78"/>
      <c r="GUI280" s="78"/>
      <c r="GUJ280" s="78"/>
      <c r="GUK280" s="78"/>
      <c r="GUL280" s="78"/>
      <c r="GUM280" s="78"/>
      <c r="GUN280" s="78"/>
      <c r="GUO280" s="78"/>
      <c r="GUP280" s="78"/>
      <c r="GUQ280" s="78"/>
      <c r="GUR280" s="78"/>
      <c r="GUS280" s="78"/>
      <c r="GUT280" s="78"/>
      <c r="GUU280" s="78"/>
      <c r="GUV280" s="78"/>
      <c r="GUW280" s="78"/>
      <c r="GUX280" s="78"/>
      <c r="GUY280" s="78"/>
      <c r="GUZ280" s="78"/>
      <c r="GVA280" s="78"/>
      <c r="GVB280" s="78"/>
      <c r="GVC280" s="78"/>
      <c r="GVD280" s="78"/>
      <c r="GVE280" s="78"/>
      <c r="GVF280" s="78"/>
      <c r="GVG280" s="78"/>
      <c r="GVH280" s="78"/>
      <c r="GVI280" s="78"/>
      <c r="GVJ280" s="78"/>
      <c r="GVK280" s="78"/>
      <c r="GVL280" s="78"/>
      <c r="GVM280" s="78"/>
      <c r="GVN280" s="78"/>
      <c r="GVO280" s="78"/>
      <c r="GVP280" s="78"/>
      <c r="GVQ280" s="78"/>
      <c r="GVR280" s="78"/>
      <c r="GVS280" s="78"/>
      <c r="GVT280" s="78"/>
      <c r="GVU280" s="78"/>
      <c r="GVV280" s="78"/>
      <c r="GVW280" s="78"/>
      <c r="GVX280" s="78"/>
      <c r="GVY280" s="78"/>
      <c r="GVZ280" s="78"/>
      <c r="GWA280" s="78"/>
      <c r="GWB280" s="78"/>
      <c r="GWC280" s="78"/>
      <c r="GWD280" s="78"/>
      <c r="GWE280" s="78"/>
      <c r="GWF280" s="78"/>
      <c r="GWG280" s="78"/>
      <c r="GWH280" s="78"/>
      <c r="GWI280" s="78"/>
      <c r="GWJ280" s="78"/>
      <c r="GWK280" s="78"/>
      <c r="GWL280" s="78"/>
      <c r="GWM280" s="78"/>
      <c r="GWN280" s="78"/>
      <c r="GWO280" s="78"/>
      <c r="GWP280" s="78"/>
      <c r="GWQ280" s="78"/>
      <c r="GWR280" s="78"/>
      <c r="GWS280" s="78"/>
      <c r="GWT280" s="78"/>
      <c r="GWU280" s="78"/>
      <c r="GWV280" s="78"/>
      <c r="GWW280" s="78"/>
      <c r="GWX280" s="78"/>
      <c r="GWY280" s="78"/>
      <c r="GWZ280" s="78"/>
      <c r="GXA280" s="78"/>
      <c r="GXB280" s="78"/>
      <c r="GXC280" s="78"/>
      <c r="GXD280" s="78"/>
      <c r="GXE280" s="78"/>
      <c r="GXF280" s="78"/>
      <c r="GXG280" s="78"/>
      <c r="GXH280" s="78"/>
      <c r="GXI280" s="78"/>
      <c r="GXJ280" s="78"/>
      <c r="GXK280" s="78"/>
      <c r="GXL280" s="78"/>
      <c r="GXM280" s="78"/>
      <c r="GXN280" s="78"/>
      <c r="GXO280" s="78"/>
      <c r="GXP280" s="78"/>
      <c r="GXQ280" s="78"/>
      <c r="GXR280" s="78"/>
      <c r="GXS280" s="78"/>
      <c r="GXT280" s="78"/>
      <c r="GXU280" s="78"/>
      <c r="GXV280" s="78"/>
      <c r="GXW280" s="78"/>
      <c r="GXX280" s="78"/>
      <c r="GXY280" s="78"/>
      <c r="GXZ280" s="78"/>
      <c r="GYA280" s="78"/>
      <c r="GYB280" s="78"/>
      <c r="GYC280" s="78"/>
      <c r="GYD280" s="78"/>
      <c r="GYE280" s="78"/>
      <c r="GYF280" s="78"/>
      <c r="GYG280" s="78"/>
      <c r="GYH280" s="78"/>
      <c r="GYI280" s="78"/>
      <c r="GYJ280" s="78"/>
      <c r="GYK280" s="78"/>
      <c r="GYL280" s="78"/>
      <c r="GYM280" s="78"/>
      <c r="GYN280" s="78"/>
      <c r="GYO280" s="78"/>
      <c r="GYP280" s="78"/>
      <c r="GYQ280" s="78"/>
      <c r="GYR280" s="78"/>
      <c r="GYS280" s="78"/>
      <c r="GYT280" s="78"/>
      <c r="GYU280" s="78"/>
      <c r="GYV280" s="78"/>
      <c r="GYW280" s="78"/>
      <c r="GYX280" s="78"/>
      <c r="GYY280" s="78"/>
      <c r="GYZ280" s="78"/>
      <c r="GZA280" s="78"/>
      <c r="GZB280" s="78"/>
      <c r="GZC280" s="78"/>
      <c r="GZD280" s="78"/>
      <c r="GZE280" s="78"/>
      <c r="GZF280" s="78"/>
      <c r="GZG280" s="78"/>
      <c r="GZH280" s="78"/>
      <c r="GZI280" s="78"/>
      <c r="GZJ280" s="78"/>
      <c r="GZK280" s="78"/>
      <c r="GZL280" s="78"/>
      <c r="GZM280" s="78"/>
      <c r="GZN280" s="78"/>
      <c r="GZO280" s="78"/>
      <c r="GZP280" s="78"/>
      <c r="GZQ280" s="78"/>
      <c r="GZR280" s="78"/>
      <c r="GZS280" s="78"/>
      <c r="GZT280" s="78"/>
      <c r="GZU280" s="78"/>
      <c r="GZV280" s="78"/>
      <c r="GZW280" s="78"/>
      <c r="GZX280" s="78"/>
      <c r="GZY280" s="78"/>
      <c r="GZZ280" s="78"/>
      <c r="HAA280" s="78"/>
      <c r="HAB280" s="78"/>
      <c r="HAC280" s="78"/>
      <c r="HAD280" s="78"/>
      <c r="HAE280" s="78"/>
      <c r="HAF280" s="78"/>
      <c r="HAG280" s="78"/>
      <c r="HAH280" s="78"/>
      <c r="HAI280" s="78"/>
      <c r="HAJ280" s="78"/>
      <c r="HAK280" s="78"/>
      <c r="HAL280" s="78"/>
      <c r="HAM280" s="78"/>
      <c r="HAN280" s="78"/>
      <c r="HAO280" s="78"/>
      <c r="HAP280" s="78"/>
      <c r="HAQ280" s="78"/>
      <c r="HAR280" s="78"/>
      <c r="HAS280" s="78"/>
      <c r="HAT280" s="78"/>
      <c r="HAU280" s="78"/>
      <c r="HAV280" s="78"/>
      <c r="HAW280" s="78"/>
      <c r="HAX280" s="78"/>
      <c r="HAY280" s="78"/>
      <c r="HAZ280" s="78"/>
      <c r="HBA280" s="78"/>
      <c r="HBB280" s="78"/>
      <c r="HBC280" s="78"/>
      <c r="HBD280" s="78"/>
      <c r="HBE280" s="78"/>
      <c r="HBF280" s="78"/>
      <c r="HBG280" s="78"/>
      <c r="HBH280" s="78"/>
      <c r="HBI280" s="78"/>
      <c r="HBJ280" s="78"/>
      <c r="HBK280" s="78"/>
      <c r="HBL280" s="78"/>
      <c r="HBM280" s="78"/>
      <c r="HBN280" s="78"/>
      <c r="HBO280" s="78"/>
      <c r="HBP280" s="78"/>
      <c r="HBQ280" s="78"/>
      <c r="HBR280" s="78"/>
      <c r="HBS280" s="78"/>
      <c r="HBT280" s="78"/>
      <c r="HBU280" s="78"/>
      <c r="HBV280" s="78"/>
      <c r="HBW280" s="78"/>
      <c r="HBX280" s="78"/>
      <c r="HBY280" s="78"/>
      <c r="HBZ280" s="78"/>
      <c r="HCA280" s="78"/>
      <c r="HCB280" s="78"/>
      <c r="HCC280" s="78"/>
      <c r="HCD280" s="78"/>
      <c r="HCE280" s="78"/>
      <c r="HCF280" s="78"/>
      <c r="HCG280" s="78"/>
      <c r="HCH280" s="78"/>
      <c r="HCI280" s="78"/>
      <c r="HCJ280" s="78"/>
      <c r="HCK280" s="78"/>
      <c r="HCL280" s="78"/>
      <c r="HCM280" s="78"/>
      <c r="HCN280" s="78"/>
      <c r="HCO280" s="78"/>
      <c r="HCP280" s="78"/>
      <c r="HCQ280" s="78"/>
      <c r="HCR280" s="78"/>
      <c r="HCS280" s="78"/>
      <c r="HCT280" s="78"/>
      <c r="HCU280" s="78"/>
      <c r="HCV280" s="78"/>
      <c r="HCW280" s="78"/>
      <c r="HCX280" s="78"/>
      <c r="HCY280" s="78"/>
      <c r="HCZ280" s="78"/>
      <c r="HDA280" s="78"/>
      <c r="HDB280" s="78"/>
      <c r="HDC280" s="78"/>
      <c r="HDD280" s="78"/>
      <c r="HDE280" s="78"/>
      <c r="HDF280" s="78"/>
      <c r="HDG280" s="78"/>
      <c r="HDH280" s="78"/>
      <c r="HDI280" s="78"/>
      <c r="HDJ280" s="78"/>
      <c r="HDK280" s="78"/>
      <c r="HDL280" s="78"/>
      <c r="HDM280" s="78"/>
      <c r="HDN280" s="78"/>
      <c r="HDO280" s="78"/>
      <c r="HDP280" s="78"/>
      <c r="HDQ280" s="78"/>
      <c r="HDR280" s="78"/>
      <c r="HDS280" s="78"/>
      <c r="HDT280" s="78"/>
      <c r="HDU280" s="78"/>
      <c r="HDV280" s="78"/>
      <c r="HDW280" s="78"/>
      <c r="HDX280" s="78"/>
      <c r="HDY280" s="78"/>
      <c r="HDZ280" s="78"/>
      <c r="HEA280" s="78"/>
      <c r="HEB280" s="78"/>
      <c r="HEC280" s="78"/>
      <c r="HED280" s="78"/>
      <c r="HEE280" s="78"/>
      <c r="HEF280" s="78"/>
      <c r="HEG280" s="78"/>
      <c r="HEH280" s="78"/>
      <c r="HEI280" s="78"/>
      <c r="HEJ280" s="78"/>
      <c r="HEK280" s="78"/>
      <c r="HEL280" s="78"/>
      <c r="HEM280" s="78"/>
      <c r="HEN280" s="78"/>
      <c r="HEO280" s="78"/>
      <c r="HEP280" s="78"/>
      <c r="HEQ280" s="78"/>
      <c r="HER280" s="78"/>
      <c r="HES280" s="78"/>
      <c r="HET280" s="78"/>
      <c r="HEU280" s="78"/>
      <c r="HEV280" s="78"/>
      <c r="HEW280" s="78"/>
      <c r="HEX280" s="78"/>
      <c r="HEY280" s="78"/>
      <c r="HEZ280" s="78"/>
      <c r="HFA280" s="78"/>
      <c r="HFB280" s="78"/>
      <c r="HFC280" s="78"/>
      <c r="HFD280" s="78"/>
      <c r="HFE280" s="78"/>
      <c r="HFF280" s="78"/>
      <c r="HFG280" s="78"/>
      <c r="HFH280" s="78"/>
      <c r="HFI280" s="78"/>
      <c r="HFJ280" s="78"/>
      <c r="HFK280" s="78"/>
      <c r="HFL280" s="78"/>
      <c r="HFM280" s="78"/>
      <c r="HFN280" s="78"/>
      <c r="HFO280" s="78"/>
      <c r="HFP280" s="78"/>
      <c r="HFQ280" s="78"/>
      <c r="HFR280" s="78"/>
      <c r="HFS280" s="78"/>
      <c r="HFT280" s="78"/>
      <c r="HFU280" s="78"/>
      <c r="HFV280" s="78"/>
      <c r="HFW280" s="78"/>
      <c r="HFX280" s="78"/>
      <c r="HFY280" s="78"/>
      <c r="HFZ280" s="78"/>
      <c r="HGA280" s="78"/>
      <c r="HGB280" s="78"/>
      <c r="HGC280" s="78"/>
      <c r="HGD280" s="78"/>
      <c r="HGE280" s="78"/>
      <c r="HGF280" s="78"/>
      <c r="HGG280" s="78"/>
      <c r="HGH280" s="78"/>
      <c r="HGI280" s="78"/>
      <c r="HGJ280" s="78"/>
      <c r="HGK280" s="78"/>
      <c r="HGL280" s="78"/>
      <c r="HGM280" s="78"/>
      <c r="HGN280" s="78"/>
      <c r="HGO280" s="78"/>
      <c r="HGP280" s="78"/>
      <c r="HGQ280" s="78"/>
      <c r="HGR280" s="78"/>
      <c r="HGS280" s="78"/>
      <c r="HGT280" s="78"/>
      <c r="HGU280" s="78"/>
      <c r="HGV280" s="78"/>
      <c r="HGW280" s="78"/>
      <c r="HGX280" s="78"/>
      <c r="HGY280" s="78"/>
      <c r="HGZ280" s="78"/>
      <c r="HHA280" s="78"/>
      <c r="HHB280" s="78"/>
      <c r="HHC280" s="78"/>
      <c r="HHD280" s="78"/>
      <c r="HHE280" s="78"/>
      <c r="HHF280" s="78"/>
      <c r="HHG280" s="78"/>
      <c r="HHH280" s="78"/>
      <c r="HHI280" s="78"/>
      <c r="HHJ280" s="78"/>
      <c r="HHK280" s="78"/>
      <c r="HHL280" s="78"/>
      <c r="HHM280" s="78"/>
      <c r="HHN280" s="78"/>
      <c r="HHO280" s="78"/>
      <c r="HHP280" s="78"/>
      <c r="HHQ280" s="78"/>
      <c r="HHR280" s="78"/>
      <c r="HHS280" s="78"/>
      <c r="HHT280" s="78"/>
      <c r="HHU280" s="78"/>
      <c r="HHV280" s="78"/>
      <c r="HHW280" s="78"/>
      <c r="HHX280" s="78"/>
      <c r="HHY280" s="78"/>
      <c r="HHZ280" s="78"/>
      <c r="HIA280" s="78"/>
      <c r="HIB280" s="78"/>
      <c r="HIC280" s="78"/>
      <c r="HID280" s="78"/>
      <c r="HIE280" s="78"/>
      <c r="HIF280" s="78"/>
      <c r="HIG280" s="78"/>
      <c r="HIH280" s="78"/>
      <c r="HII280" s="78"/>
      <c r="HIJ280" s="78"/>
      <c r="HIK280" s="78"/>
      <c r="HIL280" s="78"/>
      <c r="HIM280" s="78"/>
      <c r="HIN280" s="78"/>
      <c r="HIO280" s="78"/>
      <c r="HIP280" s="78"/>
      <c r="HIQ280" s="78"/>
      <c r="HIR280" s="78"/>
      <c r="HIS280" s="78"/>
      <c r="HIT280" s="78"/>
      <c r="HIU280" s="78"/>
      <c r="HIV280" s="78"/>
      <c r="HIW280" s="78"/>
      <c r="HIX280" s="78"/>
      <c r="HIY280" s="78"/>
      <c r="HIZ280" s="78"/>
      <c r="HJA280" s="78"/>
      <c r="HJB280" s="78"/>
      <c r="HJC280" s="78"/>
      <c r="HJD280" s="78"/>
      <c r="HJE280" s="78"/>
      <c r="HJF280" s="78"/>
      <c r="HJG280" s="78"/>
      <c r="HJH280" s="78"/>
      <c r="HJI280" s="78"/>
      <c r="HJJ280" s="78"/>
      <c r="HJK280" s="78"/>
      <c r="HJL280" s="78"/>
      <c r="HJM280" s="78"/>
      <c r="HJN280" s="78"/>
      <c r="HJO280" s="78"/>
      <c r="HJP280" s="78"/>
      <c r="HJQ280" s="78"/>
      <c r="HJR280" s="78"/>
      <c r="HJS280" s="78"/>
      <c r="HJT280" s="78"/>
      <c r="HJU280" s="78"/>
      <c r="HJV280" s="78"/>
      <c r="HJW280" s="78"/>
      <c r="HJX280" s="78"/>
      <c r="HJY280" s="78"/>
      <c r="HJZ280" s="78"/>
      <c r="HKA280" s="78"/>
      <c r="HKB280" s="78"/>
      <c r="HKC280" s="78"/>
      <c r="HKD280" s="78"/>
      <c r="HKE280" s="78"/>
      <c r="HKF280" s="78"/>
      <c r="HKG280" s="78"/>
      <c r="HKH280" s="78"/>
      <c r="HKI280" s="78"/>
      <c r="HKJ280" s="78"/>
      <c r="HKK280" s="78"/>
      <c r="HKL280" s="78"/>
      <c r="HKM280" s="78"/>
      <c r="HKN280" s="78"/>
      <c r="HKO280" s="78"/>
      <c r="HKP280" s="78"/>
      <c r="HKQ280" s="78"/>
      <c r="HKR280" s="78"/>
      <c r="HKS280" s="78"/>
      <c r="HKT280" s="78"/>
      <c r="HKU280" s="78"/>
      <c r="HKV280" s="78"/>
      <c r="HKW280" s="78"/>
      <c r="HKX280" s="78"/>
      <c r="HKY280" s="78"/>
      <c r="HKZ280" s="78"/>
      <c r="HLA280" s="78"/>
      <c r="HLB280" s="78"/>
      <c r="HLC280" s="78"/>
      <c r="HLD280" s="78"/>
      <c r="HLE280" s="78"/>
      <c r="HLF280" s="78"/>
      <c r="HLG280" s="78"/>
      <c r="HLH280" s="78"/>
      <c r="HLI280" s="78"/>
      <c r="HLJ280" s="78"/>
      <c r="HLK280" s="78"/>
      <c r="HLL280" s="78"/>
      <c r="HLM280" s="78"/>
      <c r="HLN280" s="78"/>
      <c r="HLO280" s="78"/>
      <c r="HLP280" s="78"/>
      <c r="HLQ280" s="78"/>
      <c r="HLR280" s="78"/>
      <c r="HLS280" s="78"/>
      <c r="HLT280" s="78"/>
      <c r="HLU280" s="78"/>
      <c r="HLV280" s="78"/>
      <c r="HLW280" s="78"/>
      <c r="HLX280" s="78"/>
      <c r="HLY280" s="78"/>
      <c r="HLZ280" s="78"/>
      <c r="HMA280" s="78"/>
      <c r="HMB280" s="78"/>
      <c r="HMC280" s="78"/>
      <c r="HMD280" s="78"/>
      <c r="HME280" s="78"/>
      <c r="HMF280" s="78"/>
      <c r="HMG280" s="78"/>
      <c r="HMH280" s="78"/>
      <c r="HMI280" s="78"/>
      <c r="HMJ280" s="78"/>
      <c r="HMK280" s="78"/>
      <c r="HML280" s="78"/>
      <c r="HMM280" s="78"/>
      <c r="HMN280" s="78"/>
      <c r="HMO280" s="78"/>
      <c r="HMP280" s="78"/>
      <c r="HMQ280" s="78"/>
      <c r="HMR280" s="78"/>
      <c r="HMS280" s="78"/>
      <c r="HMT280" s="78"/>
      <c r="HMU280" s="78"/>
      <c r="HMV280" s="78"/>
      <c r="HMW280" s="78"/>
      <c r="HMX280" s="78"/>
      <c r="HMY280" s="78"/>
      <c r="HMZ280" s="78"/>
      <c r="HNA280" s="78"/>
      <c r="HNB280" s="78"/>
      <c r="HNC280" s="78"/>
      <c r="HND280" s="78"/>
      <c r="HNE280" s="78"/>
      <c r="HNF280" s="78"/>
      <c r="HNG280" s="78"/>
      <c r="HNH280" s="78"/>
      <c r="HNI280" s="78"/>
      <c r="HNJ280" s="78"/>
      <c r="HNK280" s="78"/>
      <c r="HNL280" s="78"/>
      <c r="HNM280" s="78"/>
      <c r="HNN280" s="78"/>
      <c r="HNO280" s="78"/>
      <c r="HNP280" s="78"/>
      <c r="HNQ280" s="78"/>
      <c r="HNR280" s="78"/>
      <c r="HNS280" s="78"/>
      <c r="HNT280" s="78"/>
      <c r="HNU280" s="78"/>
      <c r="HNV280" s="78"/>
      <c r="HNW280" s="78"/>
      <c r="HNX280" s="78"/>
      <c r="HNY280" s="78"/>
      <c r="HNZ280" s="78"/>
      <c r="HOA280" s="78"/>
      <c r="HOB280" s="78"/>
      <c r="HOC280" s="78"/>
      <c r="HOD280" s="78"/>
      <c r="HOE280" s="78"/>
      <c r="HOF280" s="78"/>
      <c r="HOG280" s="78"/>
      <c r="HOH280" s="78"/>
      <c r="HOI280" s="78"/>
      <c r="HOJ280" s="78"/>
      <c r="HOK280" s="78"/>
      <c r="HOL280" s="78"/>
      <c r="HOM280" s="78"/>
      <c r="HON280" s="78"/>
      <c r="HOO280" s="78"/>
      <c r="HOP280" s="78"/>
      <c r="HOQ280" s="78"/>
      <c r="HOR280" s="78"/>
      <c r="HOS280" s="78"/>
      <c r="HOT280" s="78"/>
      <c r="HOU280" s="78"/>
      <c r="HOV280" s="78"/>
      <c r="HOW280" s="78"/>
      <c r="HOX280" s="78"/>
      <c r="HOY280" s="78"/>
      <c r="HOZ280" s="78"/>
      <c r="HPA280" s="78"/>
      <c r="HPB280" s="78"/>
      <c r="HPC280" s="78"/>
      <c r="HPD280" s="78"/>
      <c r="HPE280" s="78"/>
      <c r="HPF280" s="78"/>
      <c r="HPG280" s="78"/>
      <c r="HPH280" s="78"/>
      <c r="HPI280" s="78"/>
      <c r="HPJ280" s="78"/>
      <c r="HPK280" s="78"/>
      <c r="HPL280" s="78"/>
      <c r="HPM280" s="78"/>
      <c r="HPN280" s="78"/>
      <c r="HPO280" s="78"/>
      <c r="HPP280" s="78"/>
      <c r="HPQ280" s="78"/>
      <c r="HPR280" s="78"/>
      <c r="HPS280" s="78"/>
      <c r="HPT280" s="78"/>
      <c r="HPU280" s="78"/>
      <c r="HPV280" s="78"/>
      <c r="HPW280" s="78"/>
      <c r="HPX280" s="78"/>
      <c r="HPY280" s="78"/>
      <c r="HPZ280" s="78"/>
      <c r="HQA280" s="78"/>
      <c r="HQB280" s="78"/>
      <c r="HQC280" s="78"/>
      <c r="HQD280" s="78"/>
      <c r="HQE280" s="78"/>
      <c r="HQF280" s="78"/>
      <c r="HQG280" s="78"/>
      <c r="HQH280" s="78"/>
      <c r="HQI280" s="78"/>
      <c r="HQJ280" s="78"/>
      <c r="HQK280" s="78"/>
      <c r="HQL280" s="78"/>
      <c r="HQM280" s="78"/>
      <c r="HQN280" s="78"/>
      <c r="HQO280" s="78"/>
      <c r="HQP280" s="78"/>
      <c r="HQQ280" s="78"/>
      <c r="HQR280" s="78"/>
      <c r="HQS280" s="78"/>
      <c r="HQT280" s="78"/>
      <c r="HQU280" s="78"/>
      <c r="HQV280" s="78"/>
      <c r="HQW280" s="78"/>
      <c r="HQX280" s="78"/>
      <c r="HQY280" s="78"/>
      <c r="HQZ280" s="78"/>
      <c r="HRA280" s="78"/>
      <c r="HRB280" s="78"/>
      <c r="HRC280" s="78"/>
      <c r="HRD280" s="78"/>
      <c r="HRE280" s="78"/>
      <c r="HRF280" s="78"/>
      <c r="HRG280" s="78"/>
      <c r="HRH280" s="78"/>
      <c r="HRI280" s="78"/>
      <c r="HRJ280" s="78"/>
      <c r="HRK280" s="78"/>
      <c r="HRL280" s="78"/>
      <c r="HRM280" s="78"/>
      <c r="HRN280" s="78"/>
      <c r="HRO280" s="78"/>
      <c r="HRP280" s="78"/>
      <c r="HRQ280" s="78"/>
      <c r="HRR280" s="78"/>
      <c r="HRS280" s="78"/>
      <c r="HRT280" s="78"/>
      <c r="HRU280" s="78"/>
      <c r="HRV280" s="78"/>
      <c r="HRW280" s="78"/>
      <c r="HRX280" s="78"/>
      <c r="HRY280" s="78"/>
      <c r="HRZ280" s="78"/>
      <c r="HSA280" s="78"/>
      <c r="HSB280" s="78"/>
      <c r="HSC280" s="78"/>
      <c r="HSD280" s="78"/>
      <c r="HSE280" s="78"/>
      <c r="HSF280" s="78"/>
      <c r="HSG280" s="78"/>
      <c r="HSH280" s="78"/>
      <c r="HSI280" s="78"/>
      <c r="HSJ280" s="78"/>
      <c r="HSK280" s="78"/>
      <c r="HSL280" s="78"/>
      <c r="HSM280" s="78"/>
      <c r="HSN280" s="78"/>
      <c r="HSO280" s="78"/>
      <c r="HSP280" s="78"/>
      <c r="HSQ280" s="78"/>
      <c r="HSR280" s="78"/>
      <c r="HSS280" s="78"/>
      <c r="HST280" s="78"/>
      <c r="HSU280" s="78"/>
      <c r="HSV280" s="78"/>
      <c r="HSW280" s="78"/>
      <c r="HSX280" s="78"/>
      <c r="HSY280" s="78"/>
      <c r="HSZ280" s="78"/>
      <c r="HTA280" s="78"/>
      <c r="HTB280" s="78"/>
      <c r="HTC280" s="78"/>
      <c r="HTD280" s="78"/>
      <c r="HTE280" s="78"/>
      <c r="HTF280" s="78"/>
      <c r="HTG280" s="78"/>
      <c r="HTH280" s="78"/>
      <c r="HTI280" s="78"/>
      <c r="HTJ280" s="78"/>
      <c r="HTK280" s="78"/>
      <c r="HTL280" s="78"/>
      <c r="HTM280" s="78"/>
      <c r="HTN280" s="78"/>
      <c r="HTO280" s="78"/>
      <c r="HTP280" s="78"/>
      <c r="HTQ280" s="78"/>
      <c r="HTR280" s="78"/>
      <c r="HTS280" s="78"/>
      <c r="HTT280" s="78"/>
      <c r="HTU280" s="78"/>
      <c r="HTV280" s="78"/>
      <c r="HTW280" s="78"/>
      <c r="HTX280" s="78"/>
      <c r="HTY280" s="78"/>
      <c r="HTZ280" s="78"/>
      <c r="HUA280" s="78"/>
      <c r="HUB280" s="78"/>
      <c r="HUC280" s="78"/>
      <c r="HUD280" s="78"/>
      <c r="HUE280" s="78"/>
      <c r="HUF280" s="78"/>
      <c r="HUG280" s="78"/>
      <c r="HUH280" s="78"/>
      <c r="HUI280" s="78"/>
      <c r="HUJ280" s="78"/>
      <c r="HUK280" s="78"/>
      <c r="HUL280" s="78"/>
      <c r="HUM280" s="78"/>
      <c r="HUN280" s="78"/>
      <c r="HUO280" s="78"/>
      <c r="HUP280" s="78"/>
      <c r="HUQ280" s="78"/>
      <c r="HUR280" s="78"/>
      <c r="HUS280" s="78"/>
      <c r="HUT280" s="78"/>
      <c r="HUU280" s="78"/>
      <c r="HUV280" s="78"/>
      <c r="HUW280" s="78"/>
      <c r="HUX280" s="78"/>
      <c r="HUY280" s="78"/>
      <c r="HUZ280" s="78"/>
      <c r="HVA280" s="78"/>
      <c r="HVB280" s="78"/>
      <c r="HVC280" s="78"/>
      <c r="HVD280" s="78"/>
      <c r="HVE280" s="78"/>
      <c r="HVF280" s="78"/>
      <c r="HVG280" s="78"/>
      <c r="HVH280" s="78"/>
      <c r="HVI280" s="78"/>
      <c r="HVJ280" s="78"/>
      <c r="HVK280" s="78"/>
      <c r="HVL280" s="78"/>
      <c r="HVM280" s="78"/>
      <c r="HVN280" s="78"/>
      <c r="HVO280" s="78"/>
      <c r="HVP280" s="78"/>
      <c r="HVQ280" s="78"/>
      <c r="HVR280" s="78"/>
      <c r="HVS280" s="78"/>
      <c r="HVT280" s="78"/>
      <c r="HVU280" s="78"/>
      <c r="HVV280" s="78"/>
      <c r="HVW280" s="78"/>
      <c r="HVX280" s="78"/>
      <c r="HVY280" s="78"/>
      <c r="HVZ280" s="78"/>
      <c r="HWA280" s="78"/>
      <c r="HWB280" s="78"/>
      <c r="HWC280" s="78"/>
      <c r="HWD280" s="78"/>
      <c r="HWE280" s="78"/>
      <c r="HWF280" s="78"/>
      <c r="HWG280" s="78"/>
      <c r="HWH280" s="78"/>
      <c r="HWI280" s="78"/>
      <c r="HWJ280" s="78"/>
      <c r="HWK280" s="78"/>
      <c r="HWL280" s="78"/>
      <c r="HWM280" s="78"/>
      <c r="HWN280" s="78"/>
      <c r="HWO280" s="78"/>
      <c r="HWP280" s="78"/>
      <c r="HWQ280" s="78"/>
      <c r="HWR280" s="78"/>
      <c r="HWS280" s="78"/>
      <c r="HWT280" s="78"/>
      <c r="HWU280" s="78"/>
      <c r="HWV280" s="78"/>
      <c r="HWW280" s="78"/>
      <c r="HWX280" s="78"/>
      <c r="HWY280" s="78"/>
      <c r="HWZ280" s="78"/>
      <c r="HXA280" s="78"/>
      <c r="HXB280" s="78"/>
      <c r="HXC280" s="78"/>
      <c r="HXD280" s="78"/>
      <c r="HXE280" s="78"/>
      <c r="HXF280" s="78"/>
      <c r="HXG280" s="78"/>
      <c r="HXH280" s="78"/>
      <c r="HXI280" s="78"/>
      <c r="HXJ280" s="78"/>
      <c r="HXK280" s="78"/>
      <c r="HXL280" s="78"/>
      <c r="HXM280" s="78"/>
      <c r="HXN280" s="78"/>
      <c r="HXO280" s="78"/>
      <c r="HXP280" s="78"/>
      <c r="HXQ280" s="78"/>
      <c r="HXR280" s="78"/>
      <c r="HXS280" s="78"/>
      <c r="HXT280" s="78"/>
      <c r="HXU280" s="78"/>
      <c r="HXV280" s="78"/>
      <c r="HXW280" s="78"/>
      <c r="HXX280" s="78"/>
      <c r="HXY280" s="78"/>
      <c r="HXZ280" s="78"/>
      <c r="HYA280" s="78"/>
      <c r="HYB280" s="78"/>
      <c r="HYC280" s="78"/>
      <c r="HYD280" s="78"/>
      <c r="HYE280" s="78"/>
      <c r="HYF280" s="78"/>
      <c r="HYG280" s="78"/>
      <c r="HYH280" s="78"/>
      <c r="HYI280" s="78"/>
      <c r="HYJ280" s="78"/>
      <c r="HYK280" s="78"/>
      <c r="HYL280" s="78"/>
      <c r="HYM280" s="78"/>
      <c r="HYN280" s="78"/>
      <c r="HYO280" s="78"/>
      <c r="HYP280" s="78"/>
      <c r="HYQ280" s="78"/>
      <c r="HYR280" s="78"/>
      <c r="HYS280" s="78"/>
      <c r="HYT280" s="78"/>
      <c r="HYU280" s="78"/>
      <c r="HYV280" s="78"/>
      <c r="HYW280" s="78"/>
      <c r="HYX280" s="78"/>
      <c r="HYY280" s="78"/>
      <c r="HYZ280" s="78"/>
      <c r="HZA280" s="78"/>
      <c r="HZB280" s="78"/>
      <c r="HZC280" s="78"/>
      <c r="HZD280" s="78"/>
      <c r="HZE280" s="78"/>
      <c r="HZF280" s="78"/>
      <c r="HZG280" s="78"/>
      <c r="HZH280" s="78"/>
      <c r="HZI280" s="78"/>
      <c r="HZJ280" s="78"/>
      <c r="HZK280" s="78"/>
      <c r="HZL280" s="78"/>
      <c r="HZM280" s="78"/>
      <c r="HZN280" s="78"/>
      <c r="HZO280" s="78"/>
      <c r="HZP280" s="78"/>
      <c r="HZQ280" s="78"/>
      <c r="HZR280" s="78"/>
      <c r="HZS280" s="78"/>
      <c r="HZT280" s="78"/>
      <c r="HZU280" s="78"/>
      <c r="HZV280" s="78"/>
      <c r="HZW280" s="78"/>
      <c r="HZX280" s="78"/>
      <c r="HZY280" s="78"/>
      <c r="HZZ280" s="78"/>
      <c r="IAA280" s="78"/>
      <c r="IAB280" s="78"/>
      <c r="IAC280" s="78"/>
      <c r="IAD280" s="78"/>
      <c r="IAE280" s="78"/>
      <c r="IAF280" s="78"/>
      <c r="IAG280" s="78"/>
      <c r="IAH280" s="78"/>
      <c r="IAI280" s="78"/>
      <c r="IAJ280" s="78"/>
      <c r="IAK280" s="78"/>
      <c r="IAL280" s="78"/>
      <c r="IAM280" s="78"/>
      <c r="IAN280" s="78"/>
      <c r="IAO280" s="78"/>
      <c r="IAP280" s="78"/>
      <c r="IAQ280" s="78"/>
      <c r="IAR280" s="78"/>
      <c r="IAS280" s="78"/>
      <c r="IAT280" s="78"/>
      <c r="IAU280" s="78"/>
      <c r="IAV280" s="78"/>
      <c r="IAW280" s="78"/>
      <c r="IAX280" s="78"/>
      <c r="IAY280" s="78"/>
      <c r="IAZ280" s="78"/>
      <c r="IBA280" s="78"/>
      <c r="IBB280" s="78"/>
      <c r="IBC280" s="78"/>
      <c r="IBD280" s="78"/>
      <c r="IBE280" s="78"/>
      <c r="IBF280" s="78"/>
      <c r="IBG280" s="78"/>
      <c r="IBH280" s="78"/>
      <c r="IBI280" s="78"/>
      <c r="IBJ280" s="78"/>
      <c r="IBK280" s="78"/>
      <c r="IBL280" s="78"/>
      <c r="IBM280" s="78"/>
      <c r="IBN280" s="78"/>
      <c r="IBO280" s="78"/>
      <c r="IBP280" s="78"/>
      <c r="IBQ280" s="78"/>
      <c r="IBR280" s="78"/>
      <c r="IBS280" s="78"/>
      <c r="IBT280" s="78"/>
      <c r="IBU280" s="78"/>
      <c r="IBV280" s="78"/>
      <c r="IBW280" s="78"/>
      <c r="IBX280" s="78"/>
      <c r="IBY280" s="78"/>
      <c r="IBZ280" s="78"/>
      <c r="ICA280" s="78"/>
      <c r="ICB280" s="78"/>
      <c r="ICC280" s="78"/>
      <c r="ICD280" s="78"/>
      <c r="ICE280" s="78"/>
      <c r="ICF280" s="78"/>
      <c r="ICG280" s="78"/>
      <c r="ICH280" s="78"/>
      <c r="ICI280" s="78"/>
      <c r="ICJ280" s="78"/>
      <c r="ICK280" s="78"/>
      <c r="ICL280" s="78"/>
      <c r="ICM280" s="78"/>
      <c r="ICN280" s="78"/>
      <c r="ICO280" s="78"/>
      <c r="ICP280" s="78"/>
      <c r="ICQ280" s="78"/>
      <c r="ICR280" s="78"/>
      <c r="ICS280" s="78"/>
      <c r="ICT280" s="78"/>
      <c r="ICU280" s="78"/>
      <c r="ICV280" s="78"/>
      <c r="ICW280" s="78"/>
      <c r="ICX280" s="78"/>
      <c r="ICY280" s="78"/>
      <c r="ICZ280" s="78"/>
      <c r="IDA280" s="78"/>
      <c r="IDB280" s="78"/>
      <c r="IDC280" s="78"/>
      <c r="IDD280" s="78"/>
      <c r="IDE280" s="78"/>
      <c r="IDF280" s="78"/>
      <c r="IDG280" s="78"/>
      <c r="IDH280" s="78"/>
      <c r="IDI280" s="78"/>
      <c r="IDJ280" s="78"/>
      <c r="IDK280" s="78"/>
      <c r="IDL280" s="78"/>
      <c r="IDM280" s="78"/>
      <c r="IDN280" s="78"/>
      <c r="IDO280" s="78"/>
      <c r="IDP280" s="78"/>
      <c r="IDQ280" s="78"/>
      <c r="IDR280" s="78"/>
      <c r="IDS280" s="78"/>
      <c r="IDT280" s="78"/>
      <c r="IDU280" s="78"/>
      <c r="IDV280" s="78"/>
      <c r="IDW280" s="78"/>
      <c r="IDX280" s="78"/>
      <c r="IDY280" s="78"/>
      <c r="IDZ280" s="78"/>
      <c r="IEA280" s="78"/>
      <c r="IEB280" s="78"/>
      <c r="IEC280" s="78"/>
      <c r="IED280" s="78"/>
      <c r="IEE280" s="78"/>
      <c r="IEF280" s="78"/>
      <c r="IEG280" s="78"/>
      <c r="IEH280" s="78"/>
      <c r="IEI280" s="78"/>
      <c r="IEJ280" s="78"/>
      <c r="IEK280" s="78"/>
      <c r="IEL280" s="78"/>
      <c r="IEM280" s="78"/>
      <c r="IEN280" s="78"/>
      <c r="IEO280" s="78"/>
      <c r="IEP280" s="78"/>
      <c r="IEQ280" s="78"/>
      <c r="IER280" s="78"/>
      <c r="IES280" s="78"/>
      <c r="IET280" s="78"/>
      <c r="IEU280" s="78"/>
      <c r="IEV280" s="78"/>
      <c r="IEW280" s="78"/>
      <c r="IEX280" s="78"/>
      <c r="IEY280" s="78"/>
      <c r="IEZ280" s="78"/>
      <c r="IFA280" s="78"/>
      <c r="IFB280" s="78"/>
      <c r="IFC280" s="78"/>
      <c r="IFD280" s="78"/>
      <c r="IFE280" s="78"/>
      <c r="IFF280" s="78"/>
      <c r="IFG280" s="78"/>
      <c r="IFH280" s="78"/>
      <c r="IFI280" s="78"/>
      <c r="IFJ280" s="78"/>
      <c r="IFK280" s="78"/>
      <c r="IFL280" s="78"/>
      <c r="IFM280" s="78"/>
      <c r="IFN280" s="78"/>
      <c r="IFO280" s="78"/>
      <c r="IFP280" s="78"/>
      <c r="IFQ280" s="78"/>
      <c r="IFR280" s="78"/>
      <c r="IFS280" s="78"/>
      <c r="IFT280" s="78"/>
      <c r="IFU280" s="78"/>
      <c r="IFV280" s="78"/>
      <c r="IFW280" s="78"/>
      <c r="IFX280" s="78"/>
      <c r="IFY280" s="78"/>
      <c r="IFZ280" s="78"/>
      <c r="IGA280" s="78"/>
      <c r="IGB280" s="78"/>
      <c r="IGC280" s="78"/>
      <c r="IGD280" s="78"/>
      <c r="IGE280" s="78"/>
      <c r="IGF280" s="78"/>
      <c r="IGG280" s="78"/>
      <c r="IGH280" s="78"/>
      <c r="IGI280" s="78"/>
      <c r="IGJ280" s="78"/>
      <c r="IGK280" s="78"/>
      <c r="IGL280" s="78"/>
      <c r="IGM280" s="78"/>
      <c r="IGN280" s="78"/>
      <c r="IGO280" s="78"/>
      <c r="IGP280" s="78"/>
      <c r="IGQ280" s="78"/>
      <c r="IGR280" s="78"/>
      <c r="IGS280" s="78"/>
      <c r="IGT280" s="78"/>
      <c r="IGU280" s="78"/>
      <c r="IGV280" s="78"/>
      <c r="IGW280" s="78"/>
      <c r="IGX280" s="78"/>
      <c r="IGY280" s="78"/>
      <c r="IGZ280" s="78"/>
      <c r="IHA280" s="78"/>
      <c r="IHB280" s="78"/>
      <c r="IHC280" s="78"/>
      <c r="IHD280" s="78"/>
      <c r="IHE280" s="78"/>
      <c r="IHF280" s="78"/>
      <c r="IHG280" s="78"/>
      <c r="IHH280" s="78"/>
      <c r="IHI280" s="78"/>
      <c r="IHJ280" s="78"/>
      <c r="IHK280" s="78"/>
      <c r="IHL280" s="78"/>
      <c r="IHM280" s="78"/>
      <c r="IHN280" s="78"/>
      <c r="IHO280" s="78"/>
      <c r="IHP280" s="78"/>
      <c r="IHQ280" s="78"/>
      <c r="IHR280" s="78"/>
      <c r="IHS280" s="78"/>
      <c r="IHT280" s="78"/>
      <c r="IHU280" s="78"/>
      <c r="IHV280" s="78"/>
      <c r="IHW280" s="78"/>
      <c r="IHX280" s="78"/>
      <c r="IHY280" s="78"/>
      <c r="IHZ280" s="78"/>
      <c r="IIA280" s="78"/>
      <c r="IIB280" s="78"/>
      <c r="IIC280" s="78"/>
      <c r="IID280" s="78"/>
      <c r="IIE280" s="78"/>
      <c r="IIF280" s="78"/>
      <c r="IIG280" s="78"/>
      <c r="IIH280" s="78"/>
      <c r="III280" s="78"/>
      <c r="IIJ280" s="78"/>
      <c r="IIK280" s="78"/>
      <c r="IIL280" s="78"/>
      <c r="IIM280" s="78"/>
      <c r="IIN280" s="78"/>
      <c r="IIO280" s="78"/>
      <c r="IIP280" s="78"/>
      <c r="IIQ280" s="78"/>
      <c r="IIR280" s="78"/>
      <c r="IIS280" s="78"/>
      <c r="IIT280" s="78"/>
      <c r="IIU280" s="78"/>
      <c r="IIV280" s="78"/>
      <c r="IIW280" s="78"/>
      <c r="IIX280" s="78"/>
      <c r="IIY280" s="78"/>
      <c r="IIZ280" s="78"/>
      <c r="IJA280" s="78"/>
      <c r="IJB280" s="78"/>
      <c r="IJC280" s="78"/>
      <c r="IJD280" s="78"/>
      <c r="IJE280" s="78"/>
      <c r="IJF280" s="78"/>
      <c r="IJG280" s="78"/>
      <c r="IJH280" s="78"/>
      <c r="IJI280" s="78"/>
      <c r="IJJ280" s="78"/>
      <c r="IJK280" s="78"/>
      <c r="IJL280" s="78"/>
      <c r="IJM280" s="78"/>
      <c r="IJN280" s="78"/>
      <c r="IJO280" s="78"/>
      <c r="IJP280" s="78"/>
      <c r="IJQ280" s="78"/>
      <c r="IJR280" s="78"/>
      <c r="IJS280" s="78"/>
      <c r="IJT280" s="78"/>
      <c r="IJU280" s="78"/>
      <c r="IJV280" s="78"/>
      <c r="IJW280" s="78"/>
      <c r="IJX280" s="78"/>
      <c r="IJY280" s="78"/>
      <c r="IJZ280" s="78"/>
      <c r="IKA280" s="78"/>
      <c r="IKB280" s="78"/>
      <c r="IKC280" s="78"/>
      <c r="IKD280" s="78"/>
      <c r="IKE280" s="78"/>
      <c r="IKF280" s="78"/>
      <c r="IKG280" s="78"/>
      <c r="IKH280" s="78"/>
      <c r="IKI280" s="78"/>
      <c r="IKJ280" s="78"/>
      <c r="IKK280" s="78"/>
      <c r="IKL280" s="78"/>
      <c r="IKM280" s="78"/>
      <c r="IKN280" s="78"/>
      <c r="IKO280" s="78"/>
      <c r="IKP280" s="78"/>
      <c r="IKQ280" s="78"/>
      <c r="IKR280" s="78"/>
      <c r="IKS280" s="78"/>
      <c r="IKT280" s="78"/>
      <c r="IKU280" s="78"/>
      <c r="IKV280" s="78"/>
      <c r="IKW280" s="78"/>
      <c r="IKX280" s="78"/>
      <c r="IKY280" s="78"/>
      <c r="IKZ280" s="78"/>
      <c r="ILA280" s="78"/>
      <c r="ILB280" s="78"/>
      <c r="ILC280" s="78"/>
      <c r="ILD280" s="78"/>
      <c r="ILE280" s="78"/>
      <c r="ILF280" s="78"/>
      <c r="ILG280" s="78"/>
      <c r="ILH280" s="78"/>
      <c r="ILI280" s="78"/>
      <c r="ILJ280" s="78"/>
      <c r="ILK280" s="78"/>
      <c r="ILL280" s="78"/>
      <c r="ILM280" s="78"/>
      <c r="ILN280" s="78"/>
      <c r="ILO280" s="78"/>
      <c r="ILP280" s="78"/>
      <c r="ILQ280" s="78"/>
      <c r="ILR280" s="78"/>
      <c r="ILS280" s="78"/>
      <c r="ILT280" s="78"/>
      <c r="ILU280" s="78"/>
      <c r="ILV280" s="78"/>
      <c r="ILW280" s="78"/>
      <c r="ILX280" s="78"/>
      <c r="ILY280" s="78"/>
      <c r="ILZ280" s="78"/>
      <c r="IMA280" s="78"/>
      <c r="IMB280" s="78"/>
      <c r="IMC280" s="78"/>
      <c r="IMD280" s="78"/>
      <c r="IME280" s="78"/>
      <c r="IMF280" s="78"/>
      <c r="IMG280" s="78"/>
      <c r="IMH280" s="78"/>
      <c r="IMI280" s="78"/>
      <c r="IMJ280" s="78"/>
      <c r="IMK280" s="78"/>
      <c r="IML280" s="78"/>
      <c r="IMM280" s="78"/>
      <c r="IMN280" s="78"/>
      <c r="IMO280" s="78"/>
      <c r="IMP280" s="78"/>
      <c r="IMQ280" s="78"/>
      <c r="IMR280" s="78"/>
      <c r="IMS280" s="78"/>
      <c r="IMT280" s="78"/>
      <c r="IMU280" s="78"/>
      <c r="IMV280" s="78"/>
      <c r="IMW280" s="78"/>
      <c r="IMX280" s="78"/>
      <c r="IMY280" s="78"/>
      <c r="IMZ280" s="78"/>
      <c r="INA280" s="78"/>
      <c r="INB280" s="78"/>
      <c r="INC280" s="78"/>
      <c r="IND280" s="78"/>
      <c r="INE280" s="78"/>
      <c r="INF280" s="78"/>
      <c r="ING280" s="78"/>
      <c r="INH280" s="78"/>
      <c r="INI280" s="78"/>
      <c r="INJ280" s="78"/>
      <c r="INK280" s="78"/>
      <c r="INL280" s="78"/>
      <c r="INM280" s="78"/>
      <c r="INN280" s="78"/>
      <c r="INO280" s="78"/>
      <c r="INP280" s="78"/>
      <c r="INQ280" s="78"/>
      <c r="INR280" s="78"/>
      <c r="INS280" s="78"/>
      <c r="INT280" s="78"/>
      <c r="INU280" s="78"/>
      <c r="INV280" s="78"/>
      <c r="INW280" s="78"/>
      <c r="INX280" s="78"/>
      <c r="INY280" s="78"/>
      <c r="INZ280" s="78"/>
      <c r="IOA280" s="78"/>
      <c r="IOB280" s="78"/>
      <c r="IOC280" s="78"/>
      <c r="IOD280" s="78"/>
      <c r="IOE280" s="78"/>
      <c r="IOF280" s="78"/>
      <c r="IOG280" s="78"/>
      <c r="IOH280" s="78"/>
      <c r="IOI280" s="78"/>
      <c r="IOJ280" s="78"/>
      <c r="IOK280" s="78"/>
      <c r="IOL280" s="78"/>
      <c r="IOM280" s="78"/>
      <c r="ION280" s="78"/>
      <c r="IOO280" s="78"/>
      <c r="IOP280" s="78"/>
      <c r="IOQ280" s="78"/>
      <c r="IOR280" s="78"/>
      <c r="IOS280" s="78"/>
      <c r="IOT280" s="78"/>
      <c r="IOU280" s="78"/>
      <c r="IOV280" s="78"/>
      <c r="IOW280" s="78"/>
      <c r="IOX280" s="78"/>
      <c r="IOY280" s="78"/>
      <c r="IOZ280" s="78"/>
      <c r="IPA280" s="78"/>
      <c r="IPB280" s="78"/>
      <c r="IPC280" s="78"/>
      <c r="IPD280" s="78"/>
      <c r="IPE280" s="78"/>
      <c r="IPF280" s="78"/>
      <c r="IPG280" s="78"/>
      <c r="IPH280" s="78"/>
      <c r="IPI280" s="78"/>
      <c r="IPJ280" s="78"/>
      <c r="IPK280" s="78"/>
      <c r="IPL280" s="78"/>
      <c r="IPM280" s="78"/>
      <c r="IPN280" s="78"/>
      <c r="IPO280" s="78"/>
      <c r="IPP280" s="78"/>
      <c r="IPQ280" s="78"/>
      <c r="IPR280" s="78"/>
      <c r="IPS280" s="78"/>
      <c r="IPT280" s="78"/>
      <c r="IPU280" s="78"/>
      <c r="IPV280" s="78"/>
      <c r="IPW280" s="78"/>
      <c r="IPX280" s="78"/>
      <c r="IPY280" s="78"/>
      <c r="IPZ280" s="78"/>
      <c r="IQA280" s="78"/>
      <c r="IQB280" s="78"/>
      <c r="IQC280" s="78"/>
      <c r="IQD280" s="78"/>
      <c r="IQE280" s="78"/>
      <c r="IQF280" s="78"/>
      <c r="IQG280" s="78"/>
      <c r="IQH280" s="78"/>
      <c r="IQI280" s="78"/>
      <c r="IQJ280" s="78"/>
      <c r="IQK280" s="78"/>
      <c r="IQL280" s="78"/>
      <c r="IQM280" s="78"/>
      <c r="IQN280" s="78"/>
      <c r="IQO280" s="78"/>
      <c r="IQP280" s="78"/>
      <c r="IQQ280" s="78"/>
      <c r="IQR280" s="78"/>
      <c r="IQS280" s="78"/>
      <c r="IQT280" s="78"/>
      <c r="IQU280" s="78"/>
      <c r="IQV280" s="78"/>
      <c r="IQW280" s="78"/>
      <c r="IQX280" s="78"/>
      <c r="IQY280" s="78"/>
      <c r="IQZ280" s="78"/>
      <c r="IRA280" s="78"/>
      <c r="IRB280" s="78"/>
      <c r="IRC280" s="78"/>
      <c r="IRD280" s="78"/>
      <c r="IRE280" s="78"/>
      <c r="IRF280" s="78"/>
      <c r="IRG280" s="78"/>
      <c r="IRH280" s="78"/>
      <c r="IRI280" s="78"/>
      <c r="IRJ280" s="78"/>
      <c r="IRK280" s="78"/>
      <c r="IRL280" s="78"/>
      <c r="IRM280" s="78"/>
      <c r="IRN280" s="78"/>
      <c r="IRO280" s="78"/>
      <c r="IRP280" s="78"/>
      <c r="IRQ280" s="78"/>
      <c r="IRR280" s="78"/>
      <c r="IRS280" s="78"/>
      <c r="IRT280" s="78"/>
      <c r="IRU280" s="78"/>
      <c r="IRV280" s="78"/>
      <c r="IRW280" s="78"/>
      <c r="IRX280" s="78"/>
      <c r="IRY280" s="78"/>
      <c r="IRZ280" s="78"/>
      <c r="ISA280" s="78"/>
      <c r="ISB280" s="78"/>
      <c r="ISC280" s="78"/>
      <c r="ISD280" s="78"/>
      <c r="ISE280" s="78"/>
      <c r="ISF280" s="78"/>
      <c r="ISG280" s="78"/>
      <c r="ISH280" s="78"/>
      <c r="ISI280" s="78"/>
      <c r="ISJ280" s="78"/>
      <c r="ISK280" s="78"/>
      <c r="ISL280" s="78"/>
      <c r="ISM280" s="78"/>
      <c r="ISN280" s="78"/>
      <c r="ISO280" s="78"/>
      <c r="ISP280" s="78"/>
      <c r="ISQ280" s="78"/>
      <c r="ISR280" s="78"/>
      <c r="ISS280" s="78"/>
      <c r="IST280" s="78"/>
      <c r="ISU280" s="78"/>
      <c r="ISV280" s="78"/>
      <c r="ISW280" s="78"/>
      <c r="ISX280" s="78"/>
      <c r="ISY280" s="78"/>
      <c r="ISZ280" s="78"/>
      <c r="ITA280" s="78"/>
      <c r="ITB280" s="78"/>
      <c r="ITC280" s="78"/>
      <c r="ITD280" s="78"/>
      <c r="ITE280" s="78"/>
      <c r="ITF280" s="78"/>
      <c r="ITG280" s="78"/>
      <c r="ITH280" s="78"/>
      <c r="ITI280" s="78"/>
      <c r="ITJ280" s="78"/>
      <c r="ITK280" s="78"/>
      <c r="ITL280" s="78"/>
      <c r="ITM280" s="78"/>
      <c r="ITN280" s="78"/>
      <c r="ITO280" s="78"/>
      <c r="ITP280" s="78"/>
      <c r="ITQ280" s="78"/>
      <c r="ITR280" s="78"/>
      <c r="ITS280" s="78"/>
      <c r="ITT280" s="78"/>
      <c r="ITU280" s="78"/>
      <c r="ITV280" s="78"/>
      <c r="ITW280" s="78"/>
      <c r="ITX280" s="78"/>
      <c r="ITY280" s="78"/>
      <c r="ITZ280" s="78"/>
      <c r="IUA280" s="78"/>
      <c r="IUB280" s="78"/>
      <c r="IUC280" s="78"/>
      <c r="IUD280" s="78"/>
      <c r="IUE280" s="78"/>
      <c r="IUF280" s="78"/>
      <c r="IUG280" s="78"/>
      <c r="IUH280" s="78"/>
      <c r="IUI280" s="78"/>
      <c r="IUJ280" s="78"/>
      <c r="IUK280" s="78"/>
      <c r="IUL280" s="78"/>
      <c r="IUM280" s="78"/>
      <c r="IUN280" s="78"/>
      <c r="IUO280" s="78"/>
      <c r="IUP280" s="78"/>
      <c r="IUQ280" s="78"/>
      <c r="IUR280" s="78"/>
      <c r="IUS280" s="78"/>
      <c r="IUT280" s="78"/>
      <c r="IUU280" s="78"/>
      <c r="IUV280" s="78"/>
      <c r="IUW280" s="78"/>
      <c r="IUX280" s="78"/>
      <c r="IUY280" s="78"/>
      <c r="IUZ280" s="78"/>
      <c r="IVA280" s="78"/>
      <c r="IVB280" s="78"/>
      <c r="IVC280" s="78"/>
      <c r="IVD280" s="78"/>
      <c r="IVE280" s="78"/>
      <c r="IVF280" s="78"/>
      <c r="IVG280" s="78"/>
      <c r="IVH280" s="78"/>
      <c r="IVI280" s="78"/>
      <c r="IVJ280" s="78"/>
      <c r="IVK280" s="78"/>
      <c r="IVL280" s="78"/>
      <c r="IVM280" s="78"/>
      <c r="IVN280" s="78"/>
      <c r="IVO280" s="78"/>
      <c r="IVP280" s="78"/>
      <c r="IVQ280" s="78"/>
      <c r="IVR280" s="78"/>
      <c r="IVS280" s="78"/>
      <c r="IVT280" s="78"/>
      <c r="IVU280" s="78"/>
      <c r="IVV280" s="78"/>
      <c r="IVW280" s="78"/>
      <c r="IVX280" s="78"/>
      <c r="IVY280" s="78"/>
      <c r="IVZ280" s="78"/>
      <c r="IWA280" s="78"/>
      <c r="IWB280" s="78"/>
      <c r="IWC280" s="78"/>
      <c r="IWD280" s="78"/>
      <c r="IWE280" s="78"/>
      <c r="IWF280" s="78"/>
      <c r="IWG280" s="78"/>
      <c r="IWH280" s="78"/>
      <c r="IWI280" s="78"/>
      <c r="IWJ280" s="78"/>
      <c r="IWK280" s="78"/>
      <c r="IWL280" s="78"/>
      <c r="IWM280" s="78"/>
      <c r="IWN280" s="78"/>
      <c r="IWO280" s="78"/>
      <c r="IWP280" s="78"/>
      <c r="IWQ280" s="78"/>
      <c r="IWR280" s="78"/>
      <c r="IWS280" s="78"/>
      <c r="IWT280" s="78"/>
      <c r="IWU280" s="78"/>
      <c r="IWV280" s="78"/>
      <c r="IWW280" s="78"/>
      <c r="IWX280" s="78"/>
      <c r="IWY280" s="78"/>
      <c r="IWZ280" s="78"/>
      <c r="IXA280" s="78"/>
      <c r="IXB280" s="78"/>
      <c r="IXC280" s="78"/>
      <c r="IXD280" s="78"/>
      <c r="IXE280" s="78"/>
      <c r="IXF280" s="78"/>
      <c r="IXG280" s="78"/>
      <c r="IXH280" s="78"/>
      <c r="IXI280" s="78"/>
      <c r="IXJ280" s="78"/>
      <c r="IXK280" s="78"/>
      <c r="IXL280" s="78"/>
      <c r="IXM280" s="78"/>
      <c r="IXN280" s="78"/>
      <c r="IXO280" s="78"/>
      <c r="IXP280" s="78"/>
      <c r="IXQ280" s="78"/>
      <c r="IXR280" s="78"/>
      <c r="IXS280" s="78"/>
      <c r="IXT280" s="78"/>
      <c r="IXU280" s="78"/>
      <c r="IXV280" s="78"/>
      <c r="IXW280" s="78"/>
      <c r="IXX280" s="78"/>
      <c r="IXY280" s="78"/>
      <c r="IXZ280" s="78"/>
      <c r="IYA280" s="78"/>
      <c r="IYB280" s="78"/>
      <c r="IYC280" s="78"/>
      <c r="IYD280" s="78"/>
      <c r="IYE280" s="78"/>
      <c r="IYF280" s="78"/>
      <c r="IYG280" s="78"/>
      <c r="IYH280" s="78"/>
      <c r="IYI280" s="78"/>
      <c r="IYJ280" s="78"/>
      <c r="IYK280" s="78"/>
      <c r="IYL280" s="78"/>
      <c r="IYM280" s="78"/>
      <c r="IYN280" s="78"/>
      <c r="IYO280" s="78"/>
      <c r="IYP280" s="78"/>
      <c r="IYQ280" s="78"/>
      <c r="IYR280" s="78"/>
      <c r="IYS280" s="78"/>
      <c r="IYT280" s="78"/>
      <c r="IYU280" s="78"/>
      <c r="IYV280" s="78"/>
      <c r="IYW280" s="78"/>
      <c r="IYX280" s="78"/>
      <c r="IYY280" s="78"/>
      <c r="IYZ280" s="78"/>
      <c r="IZA280" s="78"/>
      <c r="IZB280" s="78"/>
      <c r="IZC280" s="78"/>
      <c r="IZD280" s="78"/>
      <c r="IZE280" s="78"/>
      <c r="IZF280" s="78"/>
      <c r="IZG280" s="78"/>
      <c r="IZH280" s="78"/>
      <c r="IZI280" s="78"/>
      <c r="IZJ280" s="78"/>
      <c r="IZK280" s="78"/>
      <c r="IZL280" s="78"/>
      <c r="IZM280" s="78"/>
      <c r="IZN280" s="78"/>
      <c r="IZO280" s="78"/>
      <c r="IZP280" s="78"/>
      <c r="IZQ280" s="78"/>
      <c r="IZR280" s="78"/>
      <c r="IZS280" s="78"/>
      <c r="IZT280" s="78"/>
      <c r="IZU280" s="78"/>
      <c r="IZV280" s="78"/>
      <c r="IZW280" s="78"/>
      <c r="IZX280" s="78"/>
      <c r="IZY280" s="78"/>
      <c r="IZZ280" s="78"/>
      <c r="JAA280" s="78"/>
      <c r="JAB280" s="78"/>
      <c r="JAC280" s="78"/>
      <c r="JAD280" s="78"/>
      <c r="JAE280" s="78"/>
      <c r="JAF280" s="78"/>
      <c r="JAG280" s="78"/>
      <c r="JAH280" s="78"/>
      <c r="JAI280" s="78"/>
      <c r="JAJ280" s="78"/>
      <c r="JAK280" s="78"/>
      <c r="JAL280" s="78"/>
      <c r="JAM280" s="78"/>
      <c r="JAN280" s="78"/>
      <c r="JAO280" s="78"/>
      <c r="JAP280" s="78"/>
      <c r="JAQ280" s="78"/>
      <c r="JAR280" s="78"/>
      <c r="JAS280" s="78"/>
      <c r="JAT280" s="78"/>
      <c r="JAU280" s="78"/>
      <c r="JAV280" s="78"/>
      <c r="JAW280" s="78"/>
      <c r="JAX280" s="78"/>
      <c r="JAY280" s="78"/>
      <c r="JAZ280" s="78"/>
      <c r="JBA280" s="78"/>
      <c r="JBB280" s="78"/>
      <c r="JBC280" s="78"/>
      <c r="JBD280" s="78"/>
      <c r="JBE280" s="78"/>
      <c r="JBF280" s="78"/>
      <c r="JBG280" s="78"/>
      <c r="JBH280" s="78"/>
      <c r="JBI280" s="78"/>
      <c r="JBJ280" s="78"/>
      <c r="JBK280" s="78"/>
      <c r="JBL280" s="78"/>
      <c r="JBM280" s="78"/>
      <c r="JBN280" s="78"/>
      <c r="JBO280" s="78"/>
      <c r="JBP280" s="78"/>
      <c r="JBQ280" s="78"/>
      <c r="JBR280" s="78"/>
      <c r="JBS280" s="78"/>
      <c r="JBT280" s="78"/>
      <c r="JBU280" s="78"/>
      <c r="JBV280" s="78"/>
      <c r="JBW280" s="78"/>
      <c r="JBX280" s="78"/>
      <c r="JBY280" s="78"/>
      <c r="JBZ280" s="78"/>
      <c r="JCA280" s="78"/>
      <c r="JCB280" s="78"/>
      <c r="JCC280" s="78"/>
      <c r="JCD280" s="78"/>
      <c r="JCE280" s="78"/>
      <c r="JCF280" s="78"/>
      <c r="JCG280" s="78"/>
      <c r="JCH280" s="78"/>
      <c r="JCI280" s="78"/>
      <c r="JCJ280" s="78"/>
      <c r="JCK280" s="78"/>
      <c r="JCL280" s="78"/>
      <c r="JCM280" s="78"/>
      <c r="JCN280" s="78"/>
      <c r="JCO280" s="78"/>
      <c r="JCP280" s="78"/>
      <c r="JCQ280" s="78"/>
      <c r="JCR280" s="78"/>
      <c r="JCS280" s="78"/>
      <c r="JCT280" s="78"/>
      <c r="JCU280" s="78"/>
      <c r="JCV280" s="78"/>
      <c r="JCW280" s="78"/>
      <c r="JCX280" s="78"/>
      <c r="JCY280" s="78"/>
      <c r="JCZ280" s="78"/>
      <c r="JDA280" s="78"/>
      <c r="JDB280" s="78"/>
      <c r="JDC280" s="78"/>
      <c r="JDD280" s="78"/>
      <c r="JDE280" s="78"/>
      <c r="JDF280" s="78"/>
      <c r="JDG280" s="78"/>
      <c r="JDH280" s="78"/>
      <c r="JDI280" s="78"/>
      <c r="JDJ280" s="78"/>
      <c r="JDK280" s="78"/>
      <c r="JDL280" s="78"/>
      <c r="JDM280" s="78"/>
      <c r="JDN280" s="78"/>
      <c r="JDO280" s="78"/>
      <c r="JDP280" s="78"/>
      <c r="JDQ280" s="78"/>
      <c r="JDR280" s="78"/>
      <c r="JDS280" s="78"/>
      <c r="JDT280" s="78"/>
      <c r="JDU280" s="78"/>
      <c r="JDV280" s="78"/>
      <c r="JDW280" s="78"/>
      <c r="JDX280" s="78"/>
      <c r="JDY280" s="78"/>
      <c r="JDZ280" s="78"/>
      <c r="JEA280" s="78"/>
      <c r="JEB280" s="78"/>
      <c r="JEC280" s="78"/>
      <c r="JED280" s="78"/>
      <c r="JEE280" s="78"/>
      <c r="JEF280" s="78"/>
      <c r="JEG280" s="78"/>
      <c r="JEH280" s="78"/>
      <c r="JEI280" s="78"/>
      <c r="JEJ280" s="78"/>
      <c r="JEK280" s="78"/>
      <c r="JEL280" s="78"/>
      <c r="JEM280" s="78"/>
      <c r="JEN280" s="78"/>
      <c r="JEO280" s="78"/>
      <c r="JEP280" s="78"/>
      <c r="JEQ280" s="78"/>
      <c r="JER280" s="78"/>
      <c r="JES280" s="78"/>
      <c r="JET280" s="78"/>
      <c r="JEU280" s="78"/>
      <c r="JEV280" s="78"/>
      <c r="JEW280" s="78"/>
      <c r="JEX280" s="78"/>
      <c r="JEY280" s="78"/>
      <c r="JEZ280" s="78"/>
      <c r="JFA280" s="78"/>
      <c r="JFB280" s="78"/>
      <c r="JFC280" s="78"/>
      <c r="JFD280" s="78"/>
      <c r="JFE280" s="78"/>
      <c r="JFF280" s="78"/>
      <c r="JFG280" s="78"/>
      <c r="JFH280" s="78"/>
      <c r="JFI280" s="78"/>
      <c r="JFJ280" s="78"/>
      <c r="JFK280" s="78"/>
      <c r="JFL280" s="78"/>
      <c r="JFM280" s="78"/>
      <c r="JFN280" s="78"/>
      <c r="JFO280" s="78"/>
      <c r="JFP280" s="78"/>
      <c r="JFQ280" s="78"/>
      <c r="JFR280" s="78"/>
      <c r="JFS280" s="78"/>
      <c r="JFT280" s="78"/>
      <c r="JFU280" s="78"/>
      <c r="JFV280" s="78"/>
      <c r="JFW280" s="78"/>
      <c r="JFX280" s="78"/>
      <c r="JFY280" s="78"/>
      <c r="JFZ280" s="78"/>
      <c r="JGA280" s="78"/>
      <c r="JGB280" s="78"/>
      <c r="JGC280" s="78"/>
      <c r="JGD280" s="78"/>
      <c r="JGE280" s="78"/>
      <c r="JGF280" s="78"/>
      <c r="JGG280" s="78"/>
      <c r="JGH280" s="78"/>
      <c r="JGI280" s="78"/>
      <c r="JGJ280" s="78"/>
      <c r="JGK280" s="78"/>
      <c r="JGL280" s="78"/>
      <c r="JGM280" s="78"/>
      <c r="JGN280" s="78"/>
      <c r="JGO280" s="78"/>
      <c r="JGP280" s="78"/>
      <c r="JGQ280" s="78"/>
      <c r="JGR280" s="78"/>
      <c r="JGS280" s="78"/>
      <c r="JGT280" s="78"/>
      <c r="JGU280" s="78"/>
      <c r="JGV280" s="78"/>
      <c r="JGW280" s="78"/>
      <c r="JGX280" s="78"/>
      <c r="JGY280" s="78"/>
      <c r="JGZ280" s="78"/>
      <c r="JHA280" s="78"/>
      <c r="JHB280" s="78"/>
      <c r="JHC280" s="78"/>
      <c r="JHD280" s="78"/>
      <c r="JHE280" s="78"/>
      <c r="JHF280" s="78"/>
      <c r="JHG280" s="78"/>
      <c r="JHH280" s="78"/>
      <c r="JHI280" s="78"/>
      <c r="JHJ280" s="78"/>
      <c r="JHK280" s="78"/>
      <c r="JHL280" s="78"/>
      <c r="JHM280" s="78"/>
      <c r="JHN280" s="78"/>
      <c r="JHO280" s="78"/>
      <c r="JHP280" s="78"/>
      <c r="JHQ280" s="78"/>
      <c r="JHR280" s="78"/>
      <c r="JHS280" s="78"/>
      <c r="JHT280" s="78"/>
      <c r="JHU280" s="78"/>
      <c r="JHV280" s="78"/>
      <c r="JHW280" s="78"/>
      <c r="JHX280" s="78"/>
      <c r="JHY280" s="78"/>
      <c r="JHZ280" s="78"/>
      <c r="JIA280" s="78"/>
      <c r="JIB280" s="78"/>
      <c r="JIC280" s="78"/>
      <c r="JID280" s="78"/>
      <c r="JIE280" s="78"/>
      <c r="JIF280" s="78"/>
      <c r="JIG280" s="78"/>
      <c r="JIH280" s="78"/>
      <c r="JII280" s="78"/>
      <c r="JIJ280" s="78"/>
      <c r="JIK280" s="78"/>
      <c r="JIL280" s="78"/>
      <c r="JIM280" s="78"/>
      <c r="JIN280" s="78"/>
      <c r="JIO280" s="78"/>
      <c r="JIP280" s="78"/>
      <c r="JIQ280" s="78"/>
      <c r="JIR280" s="78"/>
      <c r="JIS280" s="78"/>
      <c r="JIT280" s="78"/>
      <c r="JIU280" s="78"/>
      <c r="JIV280" s="78"/>
      <c r="JIW280" s="78"/>
      <c r="JIX280" s="78"/>
      <c r="JIY280" s="78"/>
      <c r="JIZ280" s="78"/>
      <c r="JJA280" s="78"/>
      <c r="JJB280" s="78"/>
      <c r="JJC280" s="78"/>
      <c r="JJD280" s="78"/>
      <c r="JJE280" s="78"/>
      <c r="JJF280" s="78"/>
      <c r="JJG280" s="78"/>
      <c r="JJH280" s="78"/>
      <c r="JJI280" s="78"/>
      <c r="JJJ280" s="78"/>
      <c r="JJK280" s="78"/>
      <c r="JJL280" s="78"/>
      <c r="JJM280" s="78"/>
      <c r="JJN280" s="78"/>
      <c r="JJO280" s="78"/>
      <c r="JJP280" s="78"/>
      <c r="JJQ280" s="78"/>
      <c r="JJR280" s="78"/>
      <c r="JJS280" s="78"/>
      <c r="JJT280" s="78"/>
      <c r="JJU280" s="78"/>
      <c r="JJV280" s="78"/>
      <c r="JJW280" s="78"/>
      <c r="JJX280" s="78"/>
      <c r="JJY280" s="78"/>
      <c r="JJZ280" s="78"/>
      <c r="JKA280" s="78"/>
      <c r="JKB280" s="78"/>
      <c r="JKC280" s="78"/>
      <c r="JKD280" s="78"/>
      <c r="JKE280" s="78"/>
      <c r="JKF280" s="78"/>
      <c r="JKG280" s="78"/>
      <c r="JKH280" s="78"/>
      <c r="JKI280" s="78"/>
      <c r="JKJ280" s="78"/>
      <c r="JKK280" s="78"/>
      <c r="JKL280" s="78"/>
      <c r="JKM280" s="78"/>
      <c r="JKN280" s="78"/>
      <c r="JKO280" s="78"/>
      <c r="JKP280" s="78"/>
      <c r="JKQ280" s="78"/>
      <c r="JKR280" s="78"/>
      <c r="JKS280" s="78"/>
      <c r="JKT280" s="78"/>
      <c r="JKU280" s="78"/>
      <c r="JKV280" s="78"/>
      <c r="JKW280" s="78"/>
      <c r="JKX280" s="78"/>
      <c r="JKY280" s="78"/>
      <c r="JKZ280" s="78"/>
      <c r="JLA280" s="78"/>
      <c r="JLB280" s="78"/>
      <c r="JLC280" s="78"/>
      <c r="JLD280" s="78"/>
      <c r="JLE280" s="78"/>
      <c r="JLF280" s="78"/>
      <c r="JLG280" s="78"/>
      <c r="JLH280" s="78"/>
      <c r="JLI280" s="78"/>
      <c r="JLJ280" s="78"/>
      <c r="JLK280" s="78"/>
      <c r="JLL280" s="78"/>
      <c r="JLM280" s="78"/>
      <c r="JLN280" s="78"/>
      <c r="JLO280" s="78"/>
      <c r="JLP280" s="78"/>
      <c r="JLQ280" s="78"/>
      <c r="JLR280" s="78"/>
      <c r="JLS280" s="78"/>
      <c r="JLT280" s="78"/>
      <c r="JLU280" s="78"/>
      <c r="JLV280" s="78"/>
      <c r="JLW280" s="78"/>
      <c r="JLX280" s="78"/>
      <c r="JLY280" s="78"/>
      <c r="JLZ280" s="78"/>
      <c r="JMA280" s="78"/>
      <c r="JMB280" s="78"/>
      <c r="JMC280" s="78"/>
      <c r="JMD280" s="78"/>
      <c r="JME280" s="78"/>
      <c r="JMF280" s="78"/>
      <c r="JMG280" s="78"/>
      <c r="JMH280" s="78"/>
      <c r="JMI280" s="78"/>
      <c r="JMJ280" s="78"/>
      <c r="JMK280" s="78"/>
      <c r="JML280" s="78"/>
      <c r="JMM280" s="78"/>
      <c r="JMN280" s="78"/>
      <c r="JMO280" s="78"/>
      <c r="JMP280" s="78"/>
      <c r="JMQ280" s="78"/>
      <c r="JMR280" s="78"/>
      <c r="JMS280" s="78"/>
      <c r="JMT280" s="78"/>
      <c r="JMU280" s="78"/>
      <c r="JMV280" s="78"/>
      <c r="JMW280" s="78"/>
      <c r="JMX280" s="78"/>
      <c r="JMY280" s="78"/>
      <c r="JMZ280" s="78"/>
      <c r="JNA280" s="78"/>
      <c r="JNB280" s="78"/>
      <c r="JNC280" s="78"/>
      <c r="JND280" s="78"/>
      <c r="JNE280" s="78"/>
      <c r="JNF280" s="78"/>
      <c r="JNG280" s="78"/>
      <c r="JNH280" s="78"/>
      <c r="JNI280" s="78"/>
      <c r="JNJ280" s="78"/>
      <c r="JNK280" s="78"/>
      <c r="JNL280" s="78"/>
      <c r="JNM280" s="78"/>
      <c r="JNN280" s="78"/>
      <c r="JNO280" s="78"/>
      <c r="JNP280" s="78"/>
      <c r="JNQ280" s="78"/>
      <c r="JNR280" s="78"/>
      <c r="JNS280" s="78"/>
      <c r="JNT280" s="78"/>
      <c r="JNU280" s="78"/>
      <c r="JNV280" s="78"/>
      <c r="JNW280" s="78"/>
      <c r="JNX280" s="78"/>
      <c r="JNY280" s="78"/>
      <c r="JNZ280" s="78"/>
      <c r="JOA280" s="78"/>
      <c r="JOB280" s="78"/>
      <c r="JOC280" s="78"/>
      <c r="JOD280" s="78"/>
      <c r="JOE280" s="78"/>
      <c r="JOF280" s="78"/>
      <c r="JOG280" s="78"/>
      <c r="JOH280" s="78"/>
      <c r="JOI280" s="78"/>
      <c r="JOJ280" s="78"/>
      <c r="JOK280" s="78"/>
      <c r="JOL280" s="78"/>
      <c r="JOM280" s="78"/>
      <c r="JON280" s="78"/>
      <c r="JOO280" s="78"/>
      <c r="JOP280" s="78"/>
      <c r="JOQ280" s="78"/>
      <c r="JOR280" s="78"/>
      <c r="JOS280" s="78"/>
      <c r="JOT280" s="78"/>
      <c r="JOU280" s="78"/>
      <c r="JOV280" s="78"/>
      <c r="JOW280" s="78"/>
      <c r="JOX280" s="78"/>
      <c r="JOY280" s="78"/>
      <c r="JOZ280" s="78"/>
      <c r="JPA280" s="78"/>
      <c r="JPB280" s="78"/>
      <c r="JPC280" s="78"/>
      <c r="JPD280" s="78"/>
      <c r="JPE280" s="78"/>
      <c r="JPF280" s="78"/>
      <c r="JPG280" s="78"/>
      <c r="JPH280" s="78"/>
      <c r="JPI280" s="78"/>
      <c r="JPJ280" s="78"/>
      <c r="JPK280" s="78"/>
      <c r="JPL280" s="78"/>
      <c r="JPM280" s="78"/>
      <c r="JPN280" s="78"/>
      <c r="JPO280" s="78"/>
      <c r="JPP280" s="78"/>
      <c r="JPQ280" s="78"/>
      <c r="JPR280" s="78"/>
      <c r="JPS280" s="78"/>
      <c r="JPT280" s="78"/>
      <c r="JPU280" s="78"/>
      <c r="JPV280" s="78"/>
      <c r="JPW280" s="78"/>
      <c r="JPX280" s="78"/>
      <c r="JPY280" s="78"/>
      <c r="JPZ280" s="78"/>
      <c r="JQA280" s="78"/>
      <c r="JQB280" s="78"/>
      <c r="JQC280" s="78"/>
      <c r="JQD280" s="78"/>
      <c r="JQE280" s="78"/>
      <c r="JQF280" s="78"/>
      <c r="JQG280" s="78"/>
      <c r="JQH280" s="78"/>
      <c r="JQI280" s="78"/>
      <c r="JQJ280" s="78"/>
      <c r="JQK280" s="78"/>
      <c r="JQL280" s="78"/>
      <c r="JQM280" s="78"/>
      <c r="JQN280" s="78"/>
      <c r="JQO280" s="78"/>
      <c r="JQP280" s="78"/>
      <c r="JQQ280" s="78"/>
      <c r="JQR280" s="78"/>
      <c r="JQS280" s="78"/>
      <c r="JQT280" s="78"/>
      <c r="JQU280" s="78"/>
      <c r="JQV280" s="78"/>
      <c r="JQW280" s="78"/>
      <c r="JQX280" s="78"/>
      <c r="JQY280" s="78"/>
      <c r="JQZ280" s="78"/>
      <c r="JRA280" s="78"/>
      <c r="JRB280" s="78"/>
      <c r="JRC280" s="78"/>
      <c r="JRD280" s="78"/>
      <c r="JRE280" s="78"/>
      <c r="JRF280" s="78"/>
      <c r="JRG280" s="78"/>
      <c r="JRH280" s="78"/>
      <c r="JRI280" s="78"/>
      <c r="JRJ280" s="78"/>
      <c r="JRK280" s="78"/>
      <c r="JRL280" s="78"/>
      <c r="JRM280" s="78"/>
      <c r="JRN280" s="78"/>
      <c r="JRO280" s="78"/>
      <c r="JRP280" s="78"/>
      <c r="JRQ280" s="78"/>
      <c r="JRR280" s="78"/>
      <c r="JRS280" s="78"/>
      <c r="JRT280" s="78"/>
      <c r="JRU280" s="78"/>
      <c r="JRV280" s="78"/>
      <c r="JRW280" s="78"/>
      <c r="JRX280" s="78"/>
      <c r="JRY280" s="78"/>
      <c r="JRZ280" s="78"/>
      <c r="JSA280" s="78"/>
      <c r="JSB280" s="78"/>
      <c r="JSC280" s="78"/>
      <c r="JSD280" s="78"/>
      <c r="JSE280" s="78"/>
      <c r="JSF280" s="78"/>
      <c r="JSG280" s="78"/>
      <c r="JSH280" s="78"/>
      <c r="JSI280" s="78"/>
      <c r="JSJ280" s="78"/>
      <c r="JSK280" s="78"/>
      <c r="JSL280" s="78"/>
      <c r="JSM280" s="78"/>
      <c r="JSN280" s="78"/>
      <c r="JSO280" s="78"/>
      <c r="JSP280" s="78"/>
      <c r="JSQ280" s="78"/>
      <c r="JSR280" s="78"/>
      <c r="JSS280" s="78"/>
      <c r="JST280" s="78"/>
      <c r="JSU280" s="78"/>
      <c r="JSV280" s="78"/>
      <c r="JSW280" s="78"/>
      <c r="JSX280" s="78"/>
      <c r="JSY280" s="78"/>
      <c r="JSZ280" s="78"/>
      <c r="JTA280" s="78"/>
      <c r="JTB280" s="78"/>
      <c r="JTC280" s="78"/>
      <c r="JTD280" s="78"/>
      <c r="JTE280" s="78"/>
      <c r="JTF280" s="78"/>
      <c r="JTG280" s="78"/>
      <c r="JTH280" s="78"/>
      <c r="JTI280" s="78"/>
      <c r="JTJ280" s="78"/>
      <c r="JTK280" s="78"/>
      <c r="JTL280" s="78"/>
      <c r="JTM280" s="78"/>
      <c r="JTN280" s="78"/>
      <c r="JTO280" s="78"/>
      <c r="JTP280" s="78"/>
      <c r="JTQ280" s="78"/>
      <c r="JTR280" s="78"/>
      <c r="JTS280" s="78"/>
      <c r="JTT280" s="78"/>
      <c r="JTU280" s="78"/>
      <c r="JTV280" s="78"/>
      <c r="JTW280" s="78"/>
      <c r="JTX280" s="78"/>
      <c r="JTY280" s="78"/>
      <c r="JTZ280" s="78"/>
      <c r="JUA280" s="78"/>
      <c r="JUB280" s="78"/>
      <c r="JUC280" s="78"/>
      <c r="JUD280" s="78"/>
      <c r="JUE280" s="78"/>
      <c r="JUF280" s="78"/>
      <c r="JUG280" s="78"/>
      <c r="JUH280" s="78"/>
      <c r="JUI280" s="78"/>
      <c r="JUJ280" s="78"/>
      <c r="JUK280" s="78"/>
      <c r="JUL280" s="78"/>
      <c r="JUM280" s="78"/>
      <c r="JUN280" s="78"/>
      <c r="JUO280" s="78"/>
      <c r="JUP280" s="78"/>
      <c r="JUQ280" s="78"/>
      <c r="JUR280" s="78"/>
      <c r="JUS280" s="78"/>
      <c r="JUT280" s="78"/>
      <c r="JUU280" s="78"/>
      <c r="JUV280" s="78"/>
      <c r="JUW280" s="78"/>
      <c r="JUX280" s="78"/>
      <c r="JUY280" s="78"/>
      <c r="JUZ280" s="78"/>
      <c r="JVA280" s="78"/>
      <c r="JVB280" s="78"/>
      <c r="JVC280" s="78"/>
      <c r="JVD280" s="78"/>
      <c r="JVE280" s="78"/>
      <c r="JVF280" s="78"/>
      <c r="JVG280" s="78"/>
      <c r="JVH280" s="78"/>
      <c r="JVI280" s="78"/>
      <c r="JVJ280" s="78"/>
      <c r="JVK280" s="78"/>
      <c r="JVL280" s="78"/>
      <c r="JVM280" s="78"/>
      <c r="JVN280" s="78"/>
      <c r="JVO280" s="78"/>
      <c r="JVP280" s="78"/>
      <c r="JVQ280" s="78"/>
      <c r="JVR280" s="78"/>
      <c r="JVS280" s="78"/>
      <c r="JVT280" s="78"/>
      <c r="JVU280" s="78"/>
      <c r="JVV280" s="78"/>
      <c r="JVW280" s="78"/>
      <c r="JVX280" s="78"/>
      <c r="JVY280" s="78"/>
      <c r="JVZ280" s="78"/>
      <c r="JWA280" s="78"/>
      <c r="JWB280" s="78"/>
      <c r="JWC280" s="78"/>
      <c r="JWD280" s="78"/>
      <c r="JWE280" s="78"/>
      <c r="JWF280" s="78"/>
      <c r="JWG280" s="78"/>
      <c r="JWH280" s="78"/>
      <c r="JWI280" s="78"/>
      <c r="JWJ280" s="78"/>
      <c r="JWK280" s="78"/>
      <c r="JWL280" s="78"/>
      <c r="JWM280" s="78"/>
      <c r="JWN280" s="78"/>
      <c r="JWO280" s="78"/>
      <c r="JWP280" s="78"/>
      <c r="JWQ280" s="78"/>
      <c r="JWR280" s="78"/>
      <c r="JWS280" s="78"/>
      <c r="JWT280" s="78"/>
      <c r="JWU280" s="78"/>
      <c r="JWV280" s="78"/>
      <c r="JWW280" s="78"/>
      <c r="JWX280" s="78"/>
      <c r="JWY280" s="78"/>
      <c r="JWZ280" s="78"/>
      <c r="JXA280" s="78"/>
      <c r="JXB280" s="78"/>
      <c r="JXC280" s="78"/>
      <c r="JXD280" s="78"/>
      <c r="JXE280" s="78"/>
      <c r="JXF280" s="78"/>
      <c r="JXG280" s="78"/>
      <c r="JXH280" s="78"/>
      <c r="JXI280" s="78"/>
      <c r="JXJ280" s="78"/>
      <c r="JXK280" s="78"/>
      <c r="JXL280" s="78"/>
      <c r="JXM280" s="78"/>
      <c r="JXN280" s="78"/>
      <c r="JXO280" s="78"/>
      <c r="JXP280" s="78"/>
      <c r="JXQ280" s="78"/>
      <c r="JXR280" s="78"/>
      <c r="JXS280" s="78"/>
      <c r="JXT280" s="78"/>
      <c r="JXU280" s="78"/>
      <c r="JXV280" s="78"/>
      <c r="JXW280" s="78"/>
      <c r="JXX280" s="78"/>
      <c r="JXY280" s="78"/>
      <c r="JXZ280" s="78"/>
      <c r="JYA280" s="78"/>
      <c r="JYB280" s="78"/>
      <c r="JYC280" s="78"/>
      <c r="JYD280" s="78"/>
      <c r="JYE280" s="78"/>
      <c r="JYF280" s="78"/>
      <c r="JYG280" s="78"/>
      <c r="JYH280" s="78"/>
      <c r="JYI280" s="78"/>
      <c r="JYJ280" s="78"/>
      <c r="JYK280" s="78"/>
      <c r="JYL280" s="78"/>
      <c r="JYM280" s="78"/>
      <c r="JYN280" s="78"/>
      <c r="JYO280" s="78"/>
      <c r="JYP280" s="78"/>
      <c r="JYQ280" s="78"/>
      <c r="JYR280" s="78"/>
      <c r="JYS280" s="78"/>
      <c r="JYT280" s="78"/>
      <c r="JYU280" s="78"/>
      <c r="JYV280" s="78"/>
      <c r="JYW280" s="78"/>
      <c r="JYX280" s="78"/>
      <c r="JYY280" s="78"/>
      <c r="JYZ280" s="78"/>
      <c r="JZA280" s="78"/>
      <c r="JZB280" s="78"/>
      <c r="JZC280" s="78"/>
      <c r="JZD280" s="78"/>
      <c r="JZE280" s="78"/>
      <c r="JZF280" s="78"/>
      <c r="JZG280" s="78"/>
      <c r="JZH280" s="78"/>
      <c r="JZI280" s="78"/>
      <c r="JZJ280" s="78"/>
      <c r="JZK280" s="78"/>
      <c r="JZL280" s="78"/>
      <c r="JZM280" s="78"/>
      <c r="JZN280" s="78"/>
      <c r="JZO280" s="78"/>
      <c r="JZP280" s="78"/>
      <c r="JZQ280" s="78"/>
      <c r="JZR280" s="78"/>
      <c r="JZS280" s="78"/>
      <c r="JZT280" s="78"/>
      <c r="JZU280" s="78"/>
      <c r="JZV280" s="78"/>
      <c r="JZW280" s="78"/>
      <c r="JZX280" s="78"/>
      <c r="JZY280" s="78"/>
      <c r="JZZ280" s="78"/>
      <c r="KAA280" s="78"/>
      <c r="KAB280" s="78"/>
      <c r="KAC280" s="78"/>
      <c r="KAD280" s="78"/>
      <c r="KAE280" s="78"/>
      <c r="KAF280" s="78"/>
      <c r="KAG280" s="78"/>
      <c r="KAH280" s="78"/>
      <c r="KAI280" s="78"/>
      <c r="KAJ280" s="78"/>
      <c r="KAK280" s="78"/>
      <c r="KAL280" s="78"/>
      <c r="KAM280" s="78"/>
      <c r="KAN280" s="78"/>
      <c r="KAO280" s="78"/>
      <c r="KAP280" s="78"/>
      <c r="KAQ280" s="78"/>
      <c r="KAR280" s="78"/>
      <c r="KAS280" s="78"/>
      <c r="KAT280" s="78"/>
      <c r="KAU280" s="78"/>
      <c r="KAV280" s="78"/>
      <c r="KAW280" s="78"/>
      <c r="KAX280" s="78"/>
      <c r="KAY280" s="78"/>
      <c r="KAZ280" s="78"/>
      <c r="KBA280" s="78"/>
      <c r="KBB280" s="78"/>
      <c r="KBC280" s="78"/>
      <c r="KBD280" s="78"/>
      <c r="KBE280" s="78"/>
      <c r="KBF280" s="78"/>
      <c r="KBG280" s="78"/>
      <c r="KBH280" s="78"/>
      <c r="KBI280" s="78"/>
      <c r="KBJ280" s="78"/>
      <c r="KBK280" s="78"/>
      <c r="KBL280" s="78"/>
      <c r="KBM280" s="78"/>
      <c r="KBN280" s="78"/>
      <c r="KBO280" s="78"/>
      <c r="KBP280" s="78"/>
      <c r="KBQ280" s="78"/>
      <c r="KBR280" s="78"/>
      <c r="KBS280" s="78"/>
      <c r="KBT280" s="78"/>
      <c r="KBU280" s="78"/>
      <c r="KBV280" s="78"/>
      <c r="KBW280" s="78"/>
      <c r="KBX280" s="78"/>
      <c r="KBY280" s="78"/>
      <c r="KBZ280" s="78"/>
      <c r="KCA280" s="78"/>
      <c r="KCB280" s="78"/>
      <c r="KCC280" s="78"/>
      <c r="KCD280" s="78"/>
      <c r="KCE280" s="78"/>
      <c r="KCF280" s="78"/>
      <c r="KCG280" s="78"/>
      <c r="KCH280" s="78"/>
      <c r="KCI280" s="78"/>
      <c r="KCJ280" s="78"/>
      <c r="KCK280" s="78"/>
      <c r="KCL280" s="78"/>
      <c r="KCM280" s="78"/>
      <c r="KCN280" s="78"/>
      <c r="KCO280" s="78"/>
      <c r="KCP280" s="78"/>
      <c r="KCQ280" s="78"/>
      <c r="KCR280" s="78"/>
      <c r="KCS280" s="78"/>
      <c r="KCT280" s="78"/>
      <c r="KCU280" s="78"/>
      <c r="KCV280" s="78"/>
      <c r="KCW280" s="78"/>
      <c r="KCX280" s="78"/>
      <c r="KCY280" s="78"/>
      <c r="KCZ280" s="78"/>
      <c r="KDA280" s="78"/>
      <c r="KDB280" s="78"/>
      <c r="KDC280" s="78"/>
      <c r="KDD280" s="78"/>
      <c r="KDE280" s="78"/>
      <c r="KDF280" s="78"/>
      <c r="KDG280" s="78"/>
      <c r="KDH280" s="78"/>
      <c r="KDI280" s="78"/>
      <c r="KDJ280" s="78"/>
      <c r="KDK280" s="78"/>
      <c r="KDL280" s="78"/>
      <c r="KDM280" s="78"/>
      <c r="KDN280" s="78"/>
      <c r="KDO280" s="78"/>
      <c r="KDP280" s="78"/>
      <c r="KDQ280" s="78"/>
      <c r="KDR280" s="78"/>
      <c r="KDS280" s="78"/>
      <c r="KDT280" s="78"/>
      <c r="KDU280" s="78"/>
      <c r="KDV280" s="78"/>
      <c r="KDW280" s="78"/>
      <c r="KDX280" s="78"/>
      <c r="KDY280" s="78"/>
      <c r="KDZ280" s="78"/>
      <c r="KEA280" s="78"/>
      <c r="KEB280" s="78"/>
      <c r="KEC280" s="78"/>
      <c r="KED280" s="78"/>
      <c r="KEE280" s="78"/>
      <c r="KEF280" s="78"/>
      <c r="KEG280" s="78"/>
      <c r="KEH280" s="78"/>
      <c r="KEI280" s="78"/>
      <c r="KEJ280" s="78"/>
      <c r="KEK280" s="78"/>
      <c r="KEL280" s="78"/>
      <c r="KEM280" s="78"/>
      <c r="KEN280" s="78"/>
      <c r="KEO280" s="78"/>
      <c r="KEP280" s="78"/>
      <c r="KEQ280" s="78"/>
      <c r="KER280" s="78"/>
      <c r="KES280" s="78"/>
      <c r="KET280" s="78"/>
      <c r="KEU280" s="78"/>
      <c r="KEV280" s="78"/>
      <c r="KEW280" s="78"/>
      <c r="KEX280" s="78"/>
      <c r="KEY280" s="78"/>
      <c r="KEZ280" s="78"/>
      <c r="KFA280" s="78"/>
      <c r="KFB280" s="78"/>
      <c r="KFC280" s="78"/>
      <c r="KFD280" s="78"/>
      <c r="KFE280" s="78"/>
      <c r="KFF280" s="78"/>
      <c r="KFG280" s="78"/>
      <c r="KFH280" s="78"/>
      <c r="KFI280" s="78"/>
      <c r="KFJ280" s="78"/>
      <c r="KFK280" s="78"/>
      <c r="KFL280" s="78"/>
      <c r="KFM280" s="78"/>
      <c r="KFN280" s="78"/>
      <c r="KFO280" s="78"/>
      <c r="KFP280" s="78"/>
      <c r="KFQ280" s="78"/>
      <c r="KFR280" s="78"/>
      <c r="KFS280" s="78"/>
      <c r="KFT280" s="78"/>
      <c r="KFU280" s="78"/>
      <c r="KFV280" s="78"/>
      <c r="KFW280" s="78"/>
      <c r="KFX280" s="78"/>
      <c r="KFY280" s="78"/>
      <c r="KFZ280" s="78"/>
      <c r="KGA280" s="78"/>
      <c r="KGB280" s="78"/>
      <c r="KGC280" s="78"/>
      <c r="KGD280" s="78"/>
      <c r="KGE280" s="78"/>
      <c r="KGF280" s="78"/>
      <c r="KGG280" s="78"/>
      <c r="KGH280" s="78"/>
      <c r="KGI280" s="78"/>
      <c r="KGJ280" s="78"/>
      <c r="KGK280" s="78"/>
      <c r="KGL280" s="78"/>
      <c r="KGM280" s="78"/>
      <c r="KGN280" s="78"/>
      <c r="KGO280" s="78"/>
      <c r="KGP280" s="78"/>
      <c r="KGQ280" s="78"/>
      <c r="KGR280" s="78"/>
      <c r="KGS280" s="78"/>
      <c r="KGT280" s="78"/>
      <c r="KGU280" s="78"/>
      <c r="KGV280" s="78"/>
      <c r="KGW280" s="78"/>
      <c r="KGX280" s="78"/>
      <c r="KGY280" s="78"/>
      <c r="KGZ280" s="78"/>
      <c r="KHA280" s="78"/>
      <c r="KHB280" s="78"/>
      <c r="KHC280" s="78"/>
      <c r="KHD280" s="78"/>
      <c r="KHE280" s="78"/>
      <c r="KHF280" s="78"/>
      <c r="KHG280" s="78"/>
      <c r="KHH280" s="78"/>
      <c r="KHI280" s="78"/>
      <c r="KHJ280" s="78"/>
      <c r="KHK280" s="78"/>
      <c r="KHL280" s="78"/>
      <c r="KHM280" s="78"/>
      <c r="KHN280" s="78"/>
      <c r="KHO280" s="78"/>
      <c r="KHP280" s="78"/>
      <c r="KHQ280" s="78"/>
      <c r="KHR280" s="78"/>
      <c r="KHS280" s="78"/>
      <c r="KHT280" s="78"/>
      <c r="KHU280" s="78"/>
      <c r="KHV280" s="78"/>
      <c r="KHW280" s="78"/>
      <c r="KHX280" s="78"/>
      <c r="KHY280" s="78"/>
      <c r="KHZ280" s="78"/>
      <c r="KIA280" s="78"/>
      <c r="KIB280" s="78"/>
      <c r="KIC280" s="78"/>
      <c r="KID280" s="78"/>
      <c r="KIE280" s="78"/>
      <c r="KIF280" s="78"/>
      <c r="KIG280" s="78"/>
      <c r="KIH280" s="78"/>
      <c r="KII280" s="78"/>
      <c r="KIJ280" s="78"/>
      <c r="KIK280" s="78"/>
      <c r="KIL280" s="78"/>
      <c r="KIM280" s="78"/>
      <c r="KIN280" s="78"/>
      <c r="KIO280" s="78"/>
      <c r="KIP280" s="78"/>
      <c r="KIQ280" s="78"/>
      <c r="KIR280" s="78"/>
      <c r="KIS280" s="78"/>
      <c r="KIT280" s="78"/>
      <c r="KIU280" s="78"/>
      <c r="KIV280" s="78"/>
      <c r="KIW280" s="78"/>
      <c r="KIX280" s="78"/>
      <c r="KIY280" s="78"/>
      <c r="KIZ280" s="78"/>
      <c r="KJA280" s="78"/>
      <c r="KJB280" s="78"/>
      <c r="KJC280" s="78"/>
      <c r="KJD280" s="78"/>
      <c r="KJE280" s="78"/>
      <c r="KJF280" s="78"/>
      <c r="KJG280" s="78"/>
      <c r="KJH280" s="78"/>
      <c r="KJI280" s="78"/>
      <c r="KJJ280" s="78"/>
      <c r="KJK280" s="78"/>
      <c r="KJL280" s="78"/>
      <c r="KJM280" s="78"/>
      <c r="KJN280" s="78"/>
      <c r="KJO280" s="78"/>
      <c r="KJP280" s="78"/>
      <c r="KJQ280" s="78"/>
      <c r="KJR280" s="78"/>
      <c r="KJS280" s="78"/>
      <c r="KJT280" s="78"/>
      <c r="KJU280" s="78"/>
      <c r="KJV280" s="78"/>
      <c r="KJW280" s="78"/>
      <c r="KJX280" s="78"/>
      <c r="KJY280" s="78"/>
      <c r="KJZ280" s="78"/>
      <c r="KKA280" s="78"/>
      <c r="KKB280" s="78"/>
      <c r="KKC280" s="78"/>
      <c r="KKD280" s="78"/>
      <c r="KKE280" s="78"/>
      <c r="KKF280" s="78"/>
      <c r="KKG280" s="78"/>
      <c r="KKH280" s="78"/>
      <c r="KKI280" s="78"/>
      <c r="KKJ280" s="78"/>
      <c r="KKK280" s="78"/>
      <c r="KKL280" s="78"/>
      <c r="KKM280" s="78"/>
      <c r="KKN280" s="78"/>
      <c r="KKO280" s="78"/>
      <c r="KKP280" s="78"/>
      <c r="KKQ280" s="78"/>
      <c r="KKR280" s="78"/>
      <c r="KKS280" s="78"/>
      <c r="KKT280" s="78"/>
      <c r="KKU280" s="78"/>
      <c r="KKV280" s="78"/>
      <c r="KKW280" s="78"/>
      <c r="KKX280" s="78"/>
      <c r="KKY280" s="78"/>
      <c r="KKZ280" s="78"/>
      <c r="KLA280" s="78"/>
      <c r="KLB280" s="78"/>
      <c r="KLC280" s="78"/>
      <c r="KLD280" s="78"/>
      <c r="KLE280" s="78"/>
      <c r="KLF280" s="78"/>
      <c r="KLG280" s="78"/>
      <c r="KLH280" s="78"/>
      <c r="KLI280" s="78"/>
      <c r="KLJ280" s="78"/>
      <c r="KLK280" s="78"/>
      <c r="KLL280" s="78"/>
      <c r="KLM280" s="78"/>
      <c r="KLN280" s="78"/>
      <c r="KLO280" s="78"/>
      <c r="KLP280" s="78"/>
      <c r="KLQ280" s="78"/>
      <c r="KLR280" s="78"/>
      <c r="KLS280" s="78"/>
      <c r="KLT280" s="78"/>
      <c r="KLU280" s="78"/>
      <c r="KLV280" s="78"/>
      <c r="KLW280" s="78"/>
      <c r="KLX280" s="78"/>
      <c r="KLY280" s="78"/>
      <c r="KLZ280" s="78"/>
      <c r="KMA280" s="78"/>
      <c r="KMB280" s="78"/>
      <c r="KMC280" s="78"/>
      <c r="KMD280" s="78"/>
      <c r="KME280" s="78"/>
      <c r="KMF280" s="78"/>
      <c r="KMG280" s="78"/>
      <c r="KMH280" s="78"/>
      <c r="KMI280" s="78"/>
      <c r="KMJ280" s="78"/>
      <c r="KMK280" s="78"/>
      <c r="KML280" s="78"/>
      <c r="KMM280" s="78"/>
      <c r="KMN280" s="78"/>
      <c r="KMO280" s="78"/>
      <c r="KMP280" s="78"/>
      <c r="KMQ280" s="78"/>
      <c r="KMR280" s="78"/>
      <c r="KMS280" s="78"/>
      <c r="KMT280" s="78"/>
      <c r="KMU280" s="78"/>
      <c r="KMV280" s="78"/>
      <c r="KMW280" s="78"/>
      <c r="KMX280" s="78"/>
      <c r="KMY280" s="78"/>
      <c r="KMZ280" s="78"/>
      <c r="KNA280" s="78"/>
      <c r="KNB280" s="78"/>
      <c r="KNC280" s="78"/>
      <c r="KND280" s="78"/>
      <c r="KNE280" s="78"/>
      <c r="KNF280" s="78"/>
      <c r="KNG280" s="78"/>
      <c r="KNH280" s="78"/>
      <c r="KNI280" s="78"/>
      <c r="KNJ280" s="78"/>
      <c r="KNK280" s="78"/>
      <c r="KNL280" s="78"/>
      <c r="KNM280" s="78"/>
      <c r="KNN280" s="78"/>
      <c r="KNO280" s="78"/>
      <c r="KNP280" s="78"/>
      <c r="KNQ280" s="78"/>
      <c r="KNR280" s="78"/>
      <c r="KNS280" s="78"/>
      <c r="KNT280" s="78"/>
      <c r="KNU280" s="78"/>
      <c r="KNV280" s="78"/>
      <c r="KNW280" s="78"/>
      <c r="KNX280" s="78"/>
      <c r="KNY280" s="78"/>
      <c r="KNZ280" s="78"/>
      <c r="KOA280" s="78"/>
      <c r="KOB280" s="78"/>
      <c r="KOC280" s="78"/>
      <c r="KOD280" s="78"/>
      <c r="KOE280" s="78"/>
      <c r="KOF280" s="78"/>
      <c r="KOG280" s="78"/>
      <c r="KOH280" s="78"/>
      <c r="KOI280" s="78"/>
      <c r="KOJ280" s="78"/>
      <c r="KOK280" s="78"/>
      <c r="KOL280" s="78"/>
      <c r="KOM280" s="78"/>
      <c r="KON280" s="78"/>
      <c r="KOO280" s="78"/>
      <c r="KOP280" s="78"/>
      <c r="KOQ280" s="78"/>
      <c r="KOR280" s="78"/>
      <c r="KOS280" s="78"/>
      <c r="KOT280" s="78"/>
      <c r="KOU280" s="78"/>
      <c r="KOV280" s="78"/>
      <c r="KOW280" s="78"/>
      <c r="KOX280" s="78"/>
      <c r="KOY280" s="78"/>
      <c r="KOZ280" s="78"/>
      <c r="KPA280" s="78"/>
      <c r="KPB280" s="78"/>
      <c r="KPC280" s="78"/>
      <c r="KPD280" s="78"/>
      <c r="KPE280" s="78"/>
      <c r="KPF280" s="78"/>
      <c r="KPG280" s="78"/>
      <c r="KPH280" s="78"/>
      <c r="KPI280" s="78"/>
      <c r="KPJ280" s="78"/>
      <c r="KPK280" s="78"/>
      <c r="KPL280" s="78"/>
      <c r="KPM280" s="78"/>
      <c r="KPN280" s="78"/>
      <c r="KPO280" s="78"/>
      <c r="KPP280" s="78"/>
      <c r="KPQ280" s="78"/>
      <c r="KPR280" s="78"/>
      <c r="KPS280" s="78"/>
      <c r="KPT280" s="78"/>
      <c r="KPU280" s="78"/>
      <c r="KPV280" s="78"/>
      <c r="KPW280" s="78"/>
      <c r="KPX280" s="78"/>
      <c r="KPY280" s="78"/>
      <c r="KPZ280" s="78"/>
      <c r="KQA280" s="78"/>
      <c r="KQB280" s="78"/>
      <c r="KQC280" s="78"/>
      <c r="KQD280" s="78"/>
      <c r="KQE280" s="78"/>
      <c r="KQF280" s="78"/>
      <c r="KQG280" s="78"/>
      <c r="KQH280" s="78"/>
      <c r="KQI280" s="78"/>
      <c r="KQJ280" s="78"/>
      <c r="KQK280" s="78"/>
      <c r="KQL280" s="78"/>
      <c r="KQM280" s="78"/>
      <c r="KQN280" s="78"/>
      <c r="KQO280" s="78"/>
      <c r="KQP280" s="78"/>
      <c r="KQQ280" s="78"/>
      <c r="KQR280" s="78"/>
      <c r="KQS280" s="78"/>
      <c r="KQT280" s="78"/>
      <c r="KQU280" s="78"/>
      <c r="KQV280" s="78"/>
      <c r="KQW280" s="78"/>
      <c r="KQX280" s="78"/>
      <c r="KQY280" s="78"/>
      <c r="KQZ280" s="78"/>
      <c r="KRA280" s="78"/>
      <c r="KRB280" s="78"/>
      <c r="KRC280" s="78"/>
      <c r="KRD280" s="78"/>
      <c r="KRE280" s="78"/>
      <c r="KRF280" s="78"/>
      <c r="KRG280" s="78"/>
      <c r="KRH280" s="78"/>
      <c r="KRI280" s="78"/>
      <c r="KRJ280" s="78"/>
      <c r="KRK280" s="78"/>
      <c r="KRL280" s="78"/>
      <c r="KRM280" s="78"/>
      <c r="KRN280" s="78"/>
      <c r="KRO280" s="78"/>
      <c r="KRP280" s="78"/>
      <c r="KRQ280" s="78"/>
      <c r="KRR280" s="78"/>
      <c r="KRS280" s="78"/>
      <c r="KRT280" s="78"/>
      <c r="KRU280" s="78"/>
      <c r="KRV280" s="78"/>
      <c r="KRW280" s="78"/>
      <c r="KRX280" s="78"/>
      <c r="KRY280" s="78"/>
      <c r="KRZ280" s="78"/>
      <c r="KSA280" s="78"/>
      <c r="KSB280" s="78"/>
      <c r="KSC280" s="78"/>
      <c r="KSD280" s="78"/>
      <c r="KSE280" s="78"/>
      <c r="KSF280" s="78"/>
      <c r="KSG280" s="78"/>
      <c r="KSH280" s="78"/>
      <c r="KSI280" s="78"/>
      <c r="KSJ280" s="78"/>
      <c r="KSK280" s="78"/>
      <c r="KSL280" s="78"/>
      <c r="KSM280" s="78"/>
      <c r="KSN280" s="78"/>
      <c r="KSO280" s="78"/>
      <c r="KSP280" s="78"/>
      <c r="KSQ280" s="78"/>
      <c r="KSR280" s="78"/>
      <c r="KSS280" s="78"/>
      <c r="KST280" s="78"/>
      <c r="KSU280" s="78"/>
      <c r="KSV280" s="78"/>
      <c r="KSW280" s="78"/>
      <c r="KSX280" s="78"/>
      <c r="KSY280" s="78"/>
      <c r="KSZ280" s="78"/>
      <c r="KTA280" s="78"/>
      <c r="KTB280" s="78"/>
      <c r="KTC280" s="78"/>
      <c r="KTD280" s="78"/>
      <c r="KTE280" s="78"/>
      <c r="KTF280" s="78"/>
      <c r="KTG280" s="78"/>
      <c r="KTH280" s="78"/>
      <c r="KTI280" s="78"/>
      <c r="KTJ280" s="78"/>
      <c r="KTK280" s="78"/>
      <c r="KTL280" s="78"/>
      <c r="KTM280" s="78"/>
      <c r="KTN280" s="78"/>
      <c r="KTO280" s="78"/>
      <c r="KTP280" s="78"/>
      <c r="KTQ280" s="78"/>
      <c r="KTR280" s="78"/>
      <c r="KTS280" s="78"/>
      <c r="KTT280" s="78"/>
      <c r="KTU280" s="78"/>
      <c r="KTV280" s="78"/>
      <c r="KTW280" s="78"/>
      <c r="KTX280" s="78"/>
      <c r="KTY280" s="78"/>
      <c r="KTZ280" s="78"/>
      <c r="KUA280" s="78"/>
      <c r="KUB280" s="78"/>
      <c r="KUC280" s="78"/>
      <c r="KUD280" s="78"/>
      <c r="KUE280" s="78"/>
      <c r="KUF280" s="78"/>
      <c r="KUG280" s="78"/>
      <c r="KUH280" s="78"/>
      <c r="KUI280" s="78"/>
      <c r="KUJ280" s="78"/>
      <c r="KUK280" s="78"/>
      <c r="KUL280" s="78"/>
      <c r="KUM280" s="78"/>
      <c r="KUN280" s="78"/>
      <c r="KUO280" s="78"/>
      <c r="KUP280" s="78"/>
      <c r="KUQ280" s="78"/>
      <c r="KUR280" s="78"/>
      <c r="KUS280" s="78"/>
      <c r="KUT280" s="78"/>
      <c r="KUU280" s="78"/>
      <c r="KUV280" s="78"/>
      <c r="KUW280" s="78"/>
      <c r="KUX280" s="78"/>
      <c r="KUY280" s="78"/>
      <c r="KUZ280" s="78"/>
      <c r="KVA280" s="78"/>
      <c r="KVB280" s="78"/>
      <c r="KVC280" s="78"/>
      <c r="KVD280" s="78"/>
      <c r="KVE280" s="78"/>
      <c r="KVF280" s="78"/>
      <c r="KVG280" s="78"/>
      <c r="KVH280" s="78"/>
      <c r="KVI280" s="78"/>
      <c r="KVJ280" s="78"/>
      <c r="KVK280" s="78"/>
      <c r="KVL280" s="78"/>
      <c r="KVM280" s="78"/>
      <c r="KVN280" s="78"/>
      <c r="KVO280" s="78"/>
      <c r="KVP280" s="78"/>
      <c r="KVQ280" s="78"/>
      <c r="KVR280" s="78"/>
      <c r="KVS280" s="78"/>
      <c r="KVT280" s="78"/>
      <c r="KVU280" s="78"/>
      <c r="KVV280" s="78"/>
      <c r="KVW280" s="78"/>
      <c r="KVX280" s="78"/>
      <c r="KVY280" s="78"/>
      <c r="KVZ280" s="78"/>
      <c r="KWA280" s="78"/>
      <c r="KWB280" s="78"/>
      <c r="KWC280" s="78"/>
      <c r="KWD280" s="78"/>
      <c r="KWE280" s="78"/>
      <c r="KWF280" s="78"/>
      <c r="KWG280" s="78"/>
      <c r="KWH280" s="78"/>
      <c r="KWI280" s="78"/>
      <c r="KWJ280" s="78"/>
      <c r="KWK280" s="78"/>
      <c r="KWL280" s="78"/>
      <c r="KWM280" s="78"/>
      <c r="KWN280" s="78"/>
      <c r="KWO280" s="78"/>
      <c r="KWP280" s="78"/>
      <c r="KWQ280" s="78"/>
      <c r="KWR280" s="78"/>
      <c r="KWS280" s="78"/>
      <c r="KWT280" s="78"/>
      <c r="KWU280" s="78"/>
      <c r="KWV280" s="78"/>
      <c r="KWW280" s="78"/>
      <c r="KWX280" s="78"/>
      <c r="KWY280" s="78"/>
      <c r="KWZ280" s="78"/>
      <c r="KXA280" s="78"/>
      <c r="KXB280" s="78"/>
      <c r="KXC280" s="78"/>
      <c r="KXD280" s="78"/>
      <c r="KXE280" s="78"/>
      <c r="KXF280" s="78"/>
      <c r="KXG280" s="78"/>
      <c r="KXH280" s="78"/>
      <c r="KXI280" s="78"/>
      <c r="KXJ280" s="78"/>
      <c r="KXK280" s="78"/>
      <c r="KXL280" s="78"/>
      <c r="KXM280" s="78"/>
      <c r="KXN280" s="78"/>
      <c r="KXO280" s="78"/>
      <c r="KXP280" s="78"/>
      <c r="KXQ280" s="78"/>
      <c r="KXR280" s="78"/>
      <c r="KXS280" s="78"/>
      <c r="KXT280" s="78"/>
      <c r="KXU280" s="78"/>
      <c r="KXV280" s="78"/>
      <c r="KXW280" s="78"/>
      <c r="KXX280" s="78"/>
      <c r="KXY280" s="78"/>
      <c r="KXZ280" s="78"/>
      <c r="KYA280" s="78"/>
      <c r="KYB280" s="78"/>
      <c r="KYC280" s="78"/>
      <c r="KYD280" s="78"/>
      <c r="KYE280" s="78"/>
      <c r="KYF280" s="78"/>
      <c r="KYG280" s="78"/>
      <c r="KYH280" s="78"/>
      <c r="KYI280" s="78"/>
      <c r="KYJ280" s="78"/>
      <c r="KYK280" s="78"/>
      <c r="KYL280" s="78"/>
      <c r="KYM280" s="78"/>
      <c r="KYN280" s="78"/>
      <c r="KYO280" s="78"/>
      <c r="KYP280" s="78"/>
      <c r="KYQ280" s="78"/>
      <c r="KYR280" s="78"/>
      <c r="KYS280" s="78"/>
      <c r="KYT280" s="78"/>
      <c r="KYU280" s="78"/>
      <c r="KYV280" s="78"/>
      <c r="KYW280" s="78"/>
      <c r="KYX280" s="78"/>
      <c r="KYY280" s="78"/>
      <c r="KYZ280" s="78"/>
      <c r="KZA280" s="78"/>
      <c r="KZB280" s="78"/>
      <c r="KZC280" s="78"/>
      <c r="KZD280" s="78"/>
      <c r="KZE280" s="78"/>
      <c r="KZF280" s="78"/>
      <c r="KZG280" s="78"/>
      <c r="KZH280" s="78"/>
      <c r="KZI280" s="78"/>
      <c r="KZJ280" s="78"/>
      <c r="KZK280" s="78"/>
      <c r="KZL280" s="78"/>
      <c r="KZM280" s="78"/>
      <c r="KZN280" s="78"/>
      <c r="KZO280" s="78"/>
      <c r="KZP280" s="78"/>
      <c r="KZQ280" s="78"/>
      <c r="KZR280" s="78"/>
      <c r="KZS280" s="78"/>
      <c r="KZT280" s="78"/>
      <c r="KZU280" s="78"/>
      <c r="KZV280" s="78"/>
      <c r="KZW280" s="78"/>
      <c r="KZX280" s="78"/>
      <c r="KZY280" s="78"/>
      <c r="KZZ280" s="78"/>
      <c r="LAA280" s="78"/>
      <c r="LAB280" s="78"/>
      <c r="LAC280" s="78"/>
      <c r="LAD280" s="78"/>
      <c r="LAE280" s="78"/>
      <c r="LAF280" s="78"/>
      <c r="LAG280" s="78"/>
      <c r="LAH280" s="78"/>
      <c r="LAI280" s="78"/>
      <c r="LAJ280" s="78"/>
      <c r="LAK280" s="78"/>
      <c r="LAL280" s="78"/>
      <c r="LAM280" s="78"/>
      <c r="LAN280" s="78"/>
      <c r="LAO280" s="78"/>
      <c r="LAP280" s="78"/>
      <c r="LAQ280" s="78"/>
      <c r="LAR280" s="78"/>
      <c r="LAS280" s="78"/>
      <c r="LAT280" s="78"/>
      <c r="LAU280" s="78"/>
      <c r="LAV280" s="78"/>
      <c r="LAW280" s="78"/>
      <c r="LAX280" s="78"/>
      <c r="LAY280" s="78"/>
      <c r="LAZ280" s="78"/>
      <c r="LBA280" s="78"/>
      <c r="LBB280" s="78"/>
      <c r="LBC280" s="78"/>
      <c r="LBD280" s="78"/>
      <c r="LBE280" s="78"/>
      <c r="LBF280" s="78"/>
      <c r="LBG280" s="78"/>
      <c r="LBH280" s="78"/>
      <c r="LBI280" s="78"/>
      <c r="LBJ280" s="78"/>
      <c r="LBK280" s="78"/>
      <c r="LBL280" s="78"/>
      <c r="LBM280" s="78"/>
      <c r="LBN280" s="78"/>
      <c r="LBO280" s="78"/>
      <c r="LBP280" s="78"/>
      <c r="LBQ280" s="78"/>
      <c r="LBR280" s="78"/>
      <c r="LBS280" s="78"/>
      <c r="LBT280" s="78"/>
      <c r="LBU280" s="78"/>
      <c r="LBV280" s="78"/>
      <c r="LBW280" s="78"/>
      <c r="LBX280" s="78"/>
      <c r="LBY280" s="78"/>
      <c r="LBZ280" s="78"/>
      <c r="LCA280" s="78"/>
      <c r="LCB280" s="78"/>
      <c r="LCC280" s="78"/>
      <c r="LCD280" s="78"/>
      <c r="LCE280" s="78"/>
      <c r="LCF280" s="78"/>
      <c r="LCG280" s="78"/>
      <c r="LCH280" s="78"/>
      <c r="LCI280" s="78"/>
      <c r="LCJ280" s="78"/>
      <c r="LCK280" s="78"/>
      <c r="LCL280" s="78"/>
      <c r="LCM280" s="78"/>
      <c r="LCN280" s="78"/>
      <c r="LCO280" s="78"/>
      <c r="LCP280" s="78"/>
      <c r="LCQ280" s="78"/>
      <c r="LCR280" s="78"/>
      <c r="LCS280" s="78"/>
      <c r="LCT280" s="78"/>
      <c r="LCU280" s="78"/>
      <c r="LCV280" s="78"/>
      <c r="LCW280" s="78"/>
      <c r="LCX280" s="78"/>
      <c r="LCY280" s="78"/>
      <c r="LCZ280" s="78"/>
      <c r="LDA280" s="78"/>
      <c r="LDB280" s="78"/>
      <c r="LDC280" s="78"/>
      <c r="LDD280" s="78"/>
      <c r="LDE280" s="78"/>
      <c r="LDF280" s="78"/>
      <c r="LDG280" s="78"/>
      <c r="LDH280" s="78"/>
      <c r="LDI280" s="78"/>
      <c r="LDJ280" s="78"/>
      <c r="LDK280" s="78"/>
      <c r="LDL280" s="78"/>
      <c r="LDM280" s="78"/>
      <c r="LDN280" s="78"/>
      <c r="LDO280" s="78"/>
      <c r="LDP280" s="78"/>
      <c r="LDQ280" s="78"/>
      <c r="LDR280" s="78"/>
      <c r="LDS280" s="78"/>
      <c r="LDT280" s="78"/>
      <c r="LDU280" s="78"/>
      <c r="LDV280" s="78"/>
      <c r="LDW280" s="78"/>
      <c r="LDX280" s="78"/>
      <c r="LDY280" s="78"/>
      <c r="LDZ280" s="78"/>
      <c r="LEA280" s="78"/>
      <c r="LEB280" s="78"/>
      <c r="LEC280" s="78"/>
      <c r="LED280" s="78"/>
      <c r="LEE280" s="78"/>
      <c r="LEF280" s="78"/>
      <c r="LEG280" s="78"/>
      <c r="LEH280" s="78"/>
      <c r="LEI280" s="78"/>
      <c r="LEJ280" s="78"/>
      <c r="LEK280" s="78"/>
      <c r="LEL280" s="78"/>
      <c r="LEM280" s="78"/>
      <c r="LEN280" s="78"/>
      <c r="LEO280" s="78"/>
      <c r="LEP280" s="78"/>
      <c r="LEQ280" s="78"/>
      <c r="LER280" s="78"/>
      <c r="LES280" s="78"/>
      <c r="LET280" s="78"/>
      <c r="LEU280" s="78"/>
      <c r="LEV280" s="78"/>
      <c r="LEW280" s="78"/>
      <c r="LEX280" s="78"/>
      <c r="LEY280" s="78"/>
      <c r="LEZ280" s="78"/>
      <c r="LFA280" s="78"/>
      <c r="LFB280" s="78"/>
      <c r="LFC280" s="78"/>
      <c r="LFD280" s="78"/>
      <c r="LFE280" s="78"/>
      <c r="LFF280" s="78"/>
      <c r="LFG280" s="78"/>
      <c r="LFH280" s="78"/>
      <c r="LFI280" s="78"/>
      <c r="LFJ280" s="78"/>
      <c r="LFK280" s="78"/>
      <c r="LFL280" s="78"/>
      <c r="LFM280" s="78"/>
      <c r="LFN280" s="78"/>
      <c r="LFO280" s="78"/>
      <c r="LFP280" s="78"/>
      <c r="LFQ280" s="78"/>
      <c r="LFR280" s="78"/>
      <c r="LFS280" s="78"/>
      <c r="LFT280" s="78"/>
      <c r="LFU280" s="78"/>
      <c r="LFV280" s="78"/>
      <c r="LFW280" s="78"/>
      <c r="LFX280" s="78"/>
      <c r="LFY280" s="78"/>
      <c r="LFZ280" s="78"/>
      <c r="LGA280" s="78"/>
      <c r="LGB280" s="78"/>
      <c r="LGC280" s="78"/>
      <c r="LGD280" s="78"/>
      <c r="LGE280" s="78"/>
      <c r="LGF280" s="78"/>
      <c r="LGG280" s="78"/>
      <c r="LGH280" s="78"/>
      <c r="LGI280" s="78"/>
      <c r="LGJ280" s="78"/>
      <c r="LGK280" s="78"/>
      <c r="LGL280" s="78"/>
      <c r="LGM280" s="78"/>
      <c r="LGN280" s="78"/>
      <c r="LGO280" s="78"/>
      <c r="LGP280" s="78"/>
      <c r="LGQ280" s="78"/>
      <c r="LGR280" s="78"/>
      <c r="LGS280" s="78"/>
      <c r="LGT280" s="78"/>
      <c r="LGU280" s="78"/>
      <c r="LGV280" s="78"/>
      <c r="LGW280" s="78"/>
      <c r="LGX280" s="78"/>
      <c r="LGY280" s="78"/>
      <c r="LGZ280" s="78"/>
      <c r="LHA280" s="78"/>
      <c r="LHB280" s="78"/>
      <c r="LHC280" s="78"/>
      <c r="LHD280" s="78"/>
      <c r="LHE280" s="78"/>
      <c r="LHF280" s="78"/>
      <c r="LHG280" s="78"/>
      <c r="LHH280" s="78"/>
      <c r="LHI280" s="78"/>
      <c r="LHJ280" s="78"/>
      <c r="LHK280" s="78"/>
      <c r="LHL280" s="78"/>
      <c r="LHM280" s="78"/>
      <c r="LHN280" s="78"/>
      <c r="LHO280" s="78"/>
      <c r="LHP280" s="78"/>
      <c r="LHQ280" s="78"/>
      <c r="LHR280" s="78"/>
      <c r="LHS280" s="78"/>
      <c r="LHT280" s="78"/>
      <c r="LHU280" s="78"/>
      <c r="LHV280" s="78"/>
      <c r="LHW280" s="78"/>
      <c r="LHX280" s="78"/>
      <c r="LHY280" s="78"/>
      <c r="LHZ280" s="78"/>
      <c r="LIA280" s="78"/>
      <c r="LIB280" s="78"/>
      <c r="LIC280" s="78"/>
      <c r="LID280" s="78"/>
      <c r="LIE280" s="78"/>
      <c r="LIF280" s="78"/>
      <c r="LIG280" s="78"/>
      <c r="LIH280" s="78"/>
      <c r="LII280" s="78"/>
      <c r="LIJ280" s="78"/>
      <c r="LIK280" s="78"/>
      <c r="LIL280" s="78"/>
      <c r="LIM280" s="78"/>
      <c r="LIN280" s="78"/>
      <c r="LIO280" s="78"/>
      <c r="LIP280" s="78"/>
      <c r="LIQ280" s="78"/>
      <c r="LIR280" s="78"/>
      <c r="LIS280" s="78"/>
      <c r="LIT280" s="78"/>
      <c r="LIU280" s="78"/>
      <c r="LIV280" s="78"/>
      <c r="LIW280" s="78"/>
      <c r="LIX280" s="78"/>
      <c r="LIY280" s="78"/>
      <c r="LIZ280" s="78"/>
      <c r="LJA280" s="78"/>
      <c r="LJB280" s="78"/>
      <c r="LJC280" s="78"/>
      <c r="LJD280" s="78"/>
      <c r="LJE280" s="78"/>
      <c r="LJF280" s="78"/>
      <c r="LJG280" s="78"/>
      <c r="LJH280" s="78"/>
      <c r="LJI280" s="78"/>
      <c r="LJJ280" s="78"/>
      <c r="LJK280" s="78"/>
      <c r="LJL280" s="78"/>
      <c r="LJM280" s="78"/>
      <c r="LJN280" s="78"/>
      <c r="LJO280" s="78"/>
      <c r="LJP280" s="78"/>
      <c r="LJQ280" s="78"/>
      <c r="LJR280" s="78"/>
      <c r="LJS280" s="78"/>
      <c r="LJT280" s="78"/>
      <c r="LJU280" s="78"/>
      <c r="LJV280" s="78"/>
      <c r="LJW280" s="78"/>
      <c r="LJX280" s="78"/>
      <c r="LJY280" s="78"/>
      <c r="LJZ280" s="78"/>
      <c r="LKA280" s="78"/>
      <c r="LKB280" s="78"/>
      <c r="LKC280" s="78"/>
      <c r="LKD280" s="78"/>
      <c r="LKE280" s="78"/>
      <c r="LKF280" s="78"/>
      <c r="LKG280" s="78"/>
      <c r="LKH280" s="78"/>
      <c r="LKI280" s="78"/>
      <c r="LKJ280" s="78"/>
      <c r="LKK280" s="78"/>
      <c r="LKL280" s="78"/>
      <c r="LKM280" s="78"/>
      <c r="LKN280" s="78"/>
      <c r="LKO280" s="78"/>
      <c r="LKP280" s="78"/>
      <c r="LKQ280" s="78"/>
      <c r="LKR280" s="78"/>
      <c r="LKS280" s="78"/>
      <c r="LKT280" s="78"/>
      <c r="LKU280" s="78"/>
      <c r="LKV280" s="78"/>
      <c r="LKW280" s="78"/>
      <c r="LKX280" s="78"/>
      <c r="LKY280" s="78"/>
      <c r="LKZ280" s="78"/>
      <c r="LLA280" s="78"/>
      <c r="LLB280" s="78"/>
      <c r="LLC280" s="78"/>
      <c r="LLD280" s="78"/>
      <c r="LLE280" s="78"/>
      <c r="LLF280" s="78"/>
      <c r="LLG280" s="78"/>
      <c r="LLH280" s="78"/>
      <c r="LLI280" s="78"/>
      <c r="LLJ280" s="78"/>
      <c r="LLK280" s="78"/>
      <c r="LLL280" s="78"/>
      <c r="LLM280" s="78"/>
      <c r="LLN280" s="78"/>
      <c r="LLO280" s="78"/>
      <c r="LLP280" s="78"/>
      <c r="LLQ280" s="78"/>
      <c r="LLR280" s="78"/>
      <c r="LLS280" s="78"/>
      <c r="LLT280" s="78"/>
      <c r="LLU280" s="78"/>
      <c r="LLV280" s="78"/>
      <c r="LLW280" s="78"/>
      <c r="LLX280" s="78"/>
      <c r="LLY280" s="78"/>
      <c r="LLZ280" s="78"/>
      <c r="LMA280" s="78"/>
      <c r="LMB280" s="78"/>
      <c r="LMC280" s="78"/>
      <c r="LMD280" s="78"/>
      <c r="LME280" s="78"/>
      <c r="LMF280" s="78"/>
      <c r="LMG280" s="78"/>
      <c r="LMH280" s="78"/>
      <c r="LMI280" s="78"/>
      <c r="LMJ280" s="78"/>
      <c r="LMK280" s="78"/>
      <c r="LML280" s="78"/>
      <c r="LMM280" s="78"/>
      <c r="LMN280" s="78"/>
      <c r="LMO280" s="78"/>
      <c r="LMP280" s="78"/>
      <c r="LMQ280" s="78"/>
      <c r="LMR280" s="78"/>
      <c r="LMS280" s="78"/>
      <c r="LMT280" s="78"/>
      <c r="LMU280" s="78"/>
      <c r="LMV280" s="78"/>
      <c r="LMW280" s="78"/>
      <c r="LMX280" s="78"/>
      <c r="LMY280" s="78"/>
      <c r="LMZ280" s="78"/>
      <c r="LNA280" s="78"/>
      <c r="LNB280" s="78"/>
      <c r="LNC280" s="78"/>
      <c r="LND280" s="78"/>
      <c r="LNE280" s="78"/>
      <c r="LNF280" s="78"/>
      <c r="LNG280" s="78"/>
      <c r="LNH280" s="78"/>
      <c r="LNI280" s="78"/>
      <c r="LNJ280" s="78"/>
      <c r="LNK280" s="78"/>
      <c r="LNL280" s="78"/>
      <c r="LNM280" s="78"/>
      <c r="LNN280" s="78"/>
      <c r="LNO280" s="78"/>
      <c r="LNP280" s="78"/>
      <c r="LNQ280" s="78"/>
      <c r="LNR280" s="78"/>
      <c r="LNS280" s="78"/>
      <c r="LNT280" s="78"/>
      <c r="LNU280" s="78"/>
      <c r="LNV280" s="78"/>
      <c r="LNW280" s="78"/>
      <c r="LNX280" s="78"/>
      <c r="LNY280" s="78"/>
      <c r="LNZ280" s="78"/>
      <c r="LOA280" s="78"/>
      <c r="LOB280" s="78"/>
      <c r="LOC280" s="78"/>
      <c r="LOD280" s="78"/>
      <c r="LOE280" s="78"/>
      <c r="LOF280" s="78"/>
      <c r="LOG280" s="78"/>
      <c r="LOH280" s="78"/>
      <c r="LOI280" s="78"/>
      <c r="LOJ280" s="78"/>
      <c r="LOK280" s="78"/>
      <c r="LOL280" s="78"/>
      <c r="LOM280" s="78"/>
      <c r="LON280" s="78"/>
      <c r="LOO280" s="78"/>
      <c r="LOP280" s="78"/>
      <c r="LOQ280" s="78"/>
      <c r="LOR280" s="78"/>
      <c r="LOS280" s="78"/>
      <c r="LOT280" s="78"/>
      <c r="LOU280" s="78"/>
      <c r="LOV280" s="78"/>
      <c r="LOW280" s="78"/>
      <c r="LOX280" s="78"/>
      <c r="LOY280" s="78"/>
      <c r="LOZ280" s="78"/>
      <c r="LPA280" s="78"/>
      <c r="LPB280" s="78"/>
      <c r="LPC280" s="78"/>
      <c r="LPD280" s="78"/>
      <c r="LPE280" s="78"/>
      <c r="LPF280" s="78"/>
      <c r="LPG280" s="78"/>
      <c r="LPH280" s="78"/>
      <c r="LPI280" s="78"/>
      <c r="LPJ280" s="78"/>
      <c r="LPK280" s="78"/>
      <c r="LPL280" s="78"/>
      <c r="LPM280" s="78"/>
      <c r="LPN280" s="78"/>
      <c r="LPO280" s="78"/>
      <c r="LPP280" s="78"/>
      <c r="LPQ280" s="78"/>
      <c r="LPR280" s="78"/>
      <c r="LPS280" s="78"/>
      <c r="LPT280" s="78"/>
      <c r="LPU280" s="78"/>
      <c r="LPV280" s="78"/>
      <c r="LPW280" s="78"/>
      <c r="LPX280" s="78"/>
      <c r="LPY280" s="78"/>
      <c r="LPZ280" s="78"/>
      <c r="LQA280" s="78"/>
      <c r="LQB280" s="78"/>
      <c r="LQC280" s="78"/>
      <c r="LQD280" s="78"/>
      <c r="LQE280" s="78"/>
      <c r="LQF280" s="78"/>
      <c r="LQG280" s="78"/>
      <c r="LQH280" s="78"/>
      <c r="LQI280" s="78"/>
      <c r="LQJ280" s="78"/>
      <c r="LQK280" s="78"/>
      <c r="LQL280" s="78"/>
      <c r="LQM280" s="78"/>
      <c r="LQN280" s="78"/>
      <c r="LQO280" s="78"/>
      <c r="LQP280" s="78"/>
      <c r="LQQ280" s="78"/>
      <c r="LQR280" s="78"/>
      <c r="LQS280" s="78"/>
      <c r="LQT280" s="78"/>
      <c r="LQU280" s="78"/>
      <c r="LQV280" s="78"/>
      <c r="LQW280" s="78"/>
      <c r="LQX280" s="78"/>
      <c r="LQY280" s="78"/>
      <c r="LQZ280" s="78"/>
      <c r="LRA280" s="78"/>
      <c r="LRB280" s="78"/>
      <c r="LRC280" s="78"/>
      <c r="LRD280" s="78"/>
      <c r="LRE280" s="78"/>
      <c r="LRF280" s="78"/>
      <c r="LRG280" s="78"/>
      <c r="LRH280" s="78"/>
      <c r="LRI280" s="78"/>
      <c r="LRJ280" s="78"/>
      <c r="LRK280" s="78"/>
      <c r="LRL280" s="78"/>
      <c r="LRM280" s="78"/>
      <c r="LRN280" s="78"/>
      <c r="LRO280" s="78"/>
      <c r="LRP280" s="78"/>
      <c r="LRQ280" s="78"/>
      <c r="LRR280" s="78"/>
      <c r="LRS280" s="78"/>
      <c r="LRT280" s="78"/>
      <c r="LRU280" s="78"/>
      <c r="LRV280" s="78"/>
      <c r="LRW280" s="78"/>
      <c r="LRX280" s="78"/>
      <c r="LRY280" s="78"/>
      <c r="LRZ280" s="78"/>
      <c r="LSA280" s="78"/>
      <c r="LSB280" s="78"/>
      <c r="LSC280" s="78"/>
      <c r="LSD280" s="78"/>
      <c r="LSE280" s="78"/>
      <c r="LSF280" s="78"/>
      <c r="LSG280" s="78"/>
      <c r="LSH280" s="78"/>
      <c r="LSI280" s="78"/>
      <c r="LSJ280" s="78"/>
      <c r="LSK280" s="78"/>
      <c r="LSL280" s="78"/>
      <c r="LSM280" s="78"/>
      <c r="LSN280" s="78"/>
      <c r="LSO280" s="78"/>
      <c r="LSP280" s="78"/>
      <c r="LSQ280" s="78"/>
      <c r="LSR280" s="78"/>
      <c r="LSS280" s="78"/>
      <c r="LST280" s="78"/>
      <c r="LSU280" s="78"/>
      <c r="LSV280" s="78"/>
      <c r="LSW280" s="78"/>
      <c r="LSX280" s="78"/>
      <c r="LSY280" s="78"/>
      <c r="LSZ280" s="78"/>
      <c r="LTA280" s="78"/>
      <c r="LTB280" s="78"/>
      <c r="LTC280" s="78"/>
      <c r="LTD280" s="78"/>
      <c r="LTE280" s="78"/>
      <c r="LTF280" s="78"/>
      <c r="LTG280" s="78"/>
      <c r="LTH280" s="78"/>
      <c r="LTI280" s="78"/>
      <c r="LTJ280" s="78"/>
      <c r="LTK280" s="78"/>
      <c r="LTL280" s="78"/>
      <c r="LTM280" s="78"/>
      <c r="LTN280" s="78"/>
      <c r="LTO280" s="78"/>
      <c r="LTP280" s="78"/>
      <c r="LTQ280" s="78"/>
      <c r="LTR280" s="78"/>
      <c r="LTS280" s="78"/>
      <c r="LTT280" s="78"/>
      <c r="LTU280" s="78"/>
      <c r="LTV280" s="78"/>
      <c r="LTW280" s="78"/>
      <c r="LTX280" s="78"/>
      <c r="LTY280" s="78"/>
      <c r="LTZ280" s="78"/>
      <c r="LUA280" s="78"/>
      <c r="LUB280" s="78"/>
      <c r="LUC280" s="78"/>
      <c r="LUD280" s="78"/>
      <c r="LUE280" s="78"/>
      <c r="LUF280" s="78"/>
      <c r="LUG280" s="78"/>
      <c r="LUH280" s="78"/>
      <c r="LUI280" s="78"/>
      <c r="LUJ280" s="78"/>
      <c r="LUK280" s="78"/>
      <c r="LUL280" s="78"/>
      <c r="LUM280" s="78"/>
      <c r="LUN280" s="78"/>
      <c r="LUO280" s="78"/>
      <c r="LUP280" s="78"/>
      <c r="LUQ280" s="78"/>
      <c r="LUR280" s="78"/>
      <c r="LUS280" s="78"/>
      <c r="LUT280" s="78"/>
      <c r="LUU280" s="78"/>
      <c r="LUV280" s="78"/>
      <c r="LUW280" s="78"/>
      <c r="LUX280" s="78"/>
      <c r="LUY280" s="78"/>
      <c r="LUZ280" s="78"/>
      <c r="LVA280" s="78"/>
      <c r="LVB280" s="78"/>
      <c r="LVC280" s="78"/>
      <c r="LVD280" s="78"/>
      <c r="LVE280" s="78"/>
      <c r="LVF280" s="78"/>
      <c r="LVG280" s="78"/>
      <c r="LVH280" s="78"/>
      <c r="LVI280" s="78"/>
      <c r="LVJ280" s="78"/>
      <c r="LVK280" s="78"/>
      <c r="LVL280" s="78"/>
      <c r="LVM280" s="78"/>
      <c r="LVN280" s="78"/>
      <c r="LVO280" s="78"/>
      <c r="LVP280" s="78"/>
      <c r="LVQ280" s="78"/>
      <c r="LVR280" s="78"/>
      <c r="LVS280" s="78"/>
      <c r="LVT280" s="78"/>
      <c r="LVU280" s="78"/>
      <c r="LVV280" s="78"/>
      <c r="LVW280" s="78"/>
      <c r="LVX280" s="78"/>
      <c r="LVY280" s="78"/>
      <c r="LVZ280" s="78"/>
      <c r="LWA280" s="78"/>
      <c r="LWB280" s="78"/>
      <c r="LWC280" s="78"/>
      <c r="LWD280" s="78"/>
      <c r="LWE280" s="78"/>
      <c r="LWF280" s="78"/>
      <c r="LWG280" s="78"/>
      <c r="LWH280" s="78"/>
      <c r="LWI280" s="78"/>
      <c r="LWJ280" s="78"/>
      <c r="LWK280" s="78"/>
      <c r="LWL280" s="78"/>
      <c r="LWM280" s="78"/>
      <c r="LWN280" s="78"/>
      <c r="LWO280" s="78"/>
      <c r="LWP280" s="78"/>
      <c r="LWQ280" s="78"/>
      <c r="LWR280" s="78"/>
      <c r="LWS280" s="78"/>
      <c r="LWT280" s="78"/>
      <c r="LWU280" s="78"/>
      <c r="LWV280" s="78"/>
      <c r="LWW280" s="78"/>
      <c r="LWX280" s="78"/>
      <c r="LWY280" s="78"/>
      <c r="LWZ280" s="78"/>
      <c r="LXA280" s="78"/>
      <c r="LXB280" s="78"/>
      <c r="LXC280" s="78"/>
      <c r="LXD280" s="78"/>
      <c r="LXE280" s="78"/>
      <c r="LXF280" s="78"/>
      <c r="LXG280" s="78"/>
      <c r="LXH280" s="78"/>
      <c r="LXI280" s="78"/>
      <c r="LXJ280" s="78"/>
      <c r="LXK280" s="78"/>
      <c r="LXL280" s="78"/>
      <c r="LXM280" s="78"/>
      <c r="LXN280" s="78"/>
      <c r="LXO280" s="78"/>
      <c r="LXP280" s="78"/>
      <c r="LXQ280" s="78"/>
      <c r="LXR280" s="78"/>
      <c r="LXS280" s="78"/>
      <c r="LXT280" s="78"/>
      <c r="LXU280" s="78"/>
      <c r="LXV280" s="78"/>
      <c r="LXW280" s="78"/>
      <c r="LXX280" s="78"/>
      <c r="LXY280" s="78"/>
      <c r="LXZ280" s="78"/>
      <c r="LYA280" s="78"/>
      <c r="LYB280" s="78"/>
      <c r="LYC280" s="78"/>
      <c r="LYD280" s="78"/>
      <c r="LYE280" s="78"/>
      <c r="LYF280" s="78"/>
      <c r="LYG280" s="78"/>
      <c r="LYH280" s="78"/>
      <c r="LYI280" s="78"/>
      <c r="LYJ280" s="78"/>
      <c r="LYK280" s="78"/>
      <c r="LYL280" s="78"/>
      <c r="LYM280" s="78"/>
      <c r="LYN280" s="78"/>
      <c r="LYO280" s="78"/>
      <c r="LYP280" s="78"/>
      <c r="LYQ280" s="78"/>
      <c r="LYR280" s="78"/>
      <c r="LYS280" s="78"/>
      <c r="LYT280" s="78"/>
      <c r="LYU280" s="78"/>
      <c r="LYV280" s="78"/>
      <c r="LYW280" s="78"/>
      <c r="LYX280" s="78"/>
      <c r="LYY280" s="78"/>
      <c r="LYZ280" s="78"/>
      <c r="LZA280" s="78"/>
      <c r="LZB280" s="78"/>
      <c r="LZC280" s="78"/>
      <c r="LZD280" s="78"/>
      <c r="LZE280" s="78"/>
      <c r="LZF280" s="78"/>
      <c r="LZG280" s="78"/>
      <c r="LZH280" s="78"/>
      <c r="LZI280" s="78"/>
      <c r="LZJ280" s="78"/>
      <c r="LZK280" s="78"/>
      <c r="LZL280" s="78"/>
      <c r="LZM280" s="78"/>
      <c r="LZN280" s="78"/>
      <c r="LZO280" s="78"/>
      <c r="LZP280" s="78"/>
      <c r="LZQ280" s="78"/>
      <c r="LZR280" s="78"/>
      <c r="LZS280" s="78"/>
      <c r="LZT280" s="78"/>
      <c r="LZU280" s="78"/>
      <c r="LZV280" s="78"/>
      <c r="LZW280" s="78"/>
      <c r="LZX280" s="78"/>
      <c r="LZY280" s="78"/>
      <c r="LZZ280" s="78"/>
      <c r="MAA280" s="78"/>
      <c r="MAB280" s="78"/>
      <c r="MAC280" s="78"/>
      <c r="MAD280" s="78"/>
      <c r="MAE280" s="78"/>
      <c r="MAF280" s="78"/>
      <c r="MAG280" s="78"/>
      <c r="MAH280" s="78"/>
      <c r="MAI280" s="78"/>
      <c r="MAJ280" s="78"/>
      <c r="MAK280" s="78"/>
      <c r="MAL280" s="78"/>
      <c r="MAM280" s="78"/>
      <c r="MAN280" s="78"/>
      <c r="MAO280" s="78"/>
      <c r="MAP280" s="78"/>
      <c r="MAQ280" s="78"/>
      <c r="MAR280" s="78"/>
      <c r="MAS280" s="78"/>
      <c r="MAT280" s="78"/>
      <c r="MAU280" s="78"/>
      <c r="MAV280" s="78"/>
      <c r="MAW280" s="78"/>
      <c r="MAX280" s="78"/>
      <c r="MAY280" s="78"/>
      <c r="MAZ280" s="78"/>
      <c r="MBA280" s="78"/>
      <c r="MBB280" s="78"/>
      <c r="MBC280" s="78"/>
      <c r="MBD280" s="78"/>
      <c r="MBE280" s="78"/>
      <c r="MBF280" s="78"/>
      <c r="MBG280" s="78"/>
      <c r="MBH280" s="78"/>
      <c r="MBI280" s="78"/>
      <c r="MBJ280" s="78"/>
      <c r="MBK280" s="78"/>
      <c r="MBL280" s="78"/>
      <c r="MBM280" s="78"/>
      <c r="MBN280" s="78"/>
      <c r="MBO280" s="78"/>
      <c r="MBP280" s="78"/>
      <c r="MBQ280" s="78"/>
      <c r="MBR280" s="78"/>
      <c r="MBS280" s="78"/>
      <c r="MBT280" s="78"/>
      <c r="MBU280" s="78"/>
      <c r="MBV280" s="78"/>
      <c r="MBW280" s="78"/>
      <c r="MBX280" s="78"/>
      <c r="MBY280" s="78"/>
      <c r="MBZ280" s="78"/>
      <c r="MCA280" s="78"/>
      <c r="MCB280" s="78"/>
      <c r="MCC280" s="78"/>
      <c r="MCD280" s="78"/>
      <c r="MCE280" s="78"/>
      <c r="MCF280" s="78"/>
      <c r="MCG280" s="78"/>
      <c r="MCH280" s="78"/>
      <c r="MCI280" s="78"/>
      <c r="MCJ280" s="78"/>
      <c r="MCK280" s="78"/>
      <c r="MCL280" s="78"/>
      <c r="MCM280" s="78"/>
      <c r="MCN280" s="78"/>
      <c r="MCO280" s="78"/>
      <c r="MCP280" s="78"/>
      <c r="MCQ280" s="78"/>
      <c r="MCR280" s="78"/>
      <c r="MCS280" s="78"/>
      <c r="MCT280" s="78"/>
      <c r="MCU280" s="78"/>
      <c r="MCV280" s="78"/>
      <c r="MCW280" s="78"/>
      <c r="MCX280" s="78"/>
      <c r="MCY280" s="78"/>
      <c r="MCZ280" s="78"/>
      <c r="MDA280" s="78"/>
      <c r="MDB280" s="78"/>
      <c r="MDC280" s="78"/>
      <c r="MDD280" s="78"/>
      <c r="MDE280" s="78"/>
      <c r="MDF280" s="78"/>
      <c r="MDG280" s="78"/>
      <c r="MDH280" s="78"/>
      <c r="MDI280" s="78"/>
      <c r="MDJ280" s="78"/>
      <c r="MDK280" s="78"/>
      <c r="MDL280" s="78"/>
      <c r="MDM280" s="78"/>
      <c r="MDN280" s="78"/>
      <c r="MDO280" s="78"/>
      <c r="MDP280" s="78"/>
      <c r="MDQ280" s="78"/>
      <c r="MDR280" s="78"/>
      <c r="MDS280" s="78"/>
      <c r="MDT280" s="78"/>
      <c r="MDU280" s="78"/>
      <c r="MDV280" s="78"/>
      <c r="MDW280" s="78"/>
      <c r="MDX280" s="78"/>
      <c r="MDY280" s="78"/>
      <c r="MDZ280" s="78"/>
      <c r="MEA280" s="78"/>
      <c r="MEB280" s="78"/>
      <c r="MEC280" s="78"/>
      <c r="MED280" s="78"/>
      <c r="MEE280" s="78"/>
      <c r="MEF280" s="78"/>
      <c r="MEG280" s="78"/>
      <c r="MEH280" s="78"/>
      <c r="MEI280" s="78"/>
      <c r="MEJ280" s="78"/>
      <c r="MEK280" s="78"/>
      <c r="MEL280" s="78"/>
      <c r="MEM280" s="78"/>
      <c r="MEN280" s="78"/>
      <c r="MEO280" s="78"/>
      <c r="MEP280" s="78"/>
      <c r="MEQ280" s="78"/>
      <c r="MER280" s="78"/>
      <c r="MES280" s="78"/>
      <c r="MET280" s="78"/>
      <c r="MEU280" s="78"/>
      <c r="MEV280" s="78"/>
      <c r="MEW280" s="78"/>
      <c r="MEX280" s="78"/>
      <c r="MEY280" s="78"/>
      <c r="MEZ280" s="78"/>
      <c r="MFA280" s="78"/>
      <c r="MFB280" s="78"/>
      <c r="MFC280" s="78"/>
      <c r="MFD280" s="78"/>
      <c r="MFE280" s="78"/>
      <c r="MFF280" s="78"/>
      <c r="MFG280" s="78"/>
      <c r="MFH280" s="78"/>
      <c r="MFI280" s="78"/>
      <c r="MFJ280" s="78"/>
      <c r="MFK280" s="78"/>
      <c r="MFL280" s="78"/>
      <c r="MFM280" s="78"/>
      <c r="MFN280" s="78"/>
      <c r="MFO280" s="78"/>
      <c r="MFP280" s="78"/>
      <c r="MFQ280" s="78"/>
      <c r="MFR280" s="78"/>
      <c r="MFS280" s="78"/>
      <c r="MFT280" s="78"/>
      <c r="MFU280" s="78"/>
      <c r="MFV280" s="78"/>
      <c r="MFW280" s="78"/>
      <c r="MFX280" s="78"/>
      <c r="MFY280" s="78"/>
      <c r="MFZ280" s="78"/>
      <c r="MGA280" s="78"/>
      <c r="MGB280" s="78"/>
      <c r="MGC280" s="78"/>
      <c r="MGD280" s="78"/>
      <c r="MGE280" s="78"/>
      <c r="MGF280" s="78"/>
      <c r="MGG280" s="78"/>
      <c r="MGH280" s="78"/>
      <c r="MGI280" s="78"/>
      <c r="MGJ280" s="78"/>
      <c r="MGK280" s="78"/>
      <c r="MGL280" s="78"/>
      <c r="MGM280" s="78"/>
      <c r="MGN280" s="78"/>
      <c r="MGO280" s="78"/>
      <c r="MGP280" s="78"/>
      <c r="MGQ280" s="78"/>
      <c r="MGR280" s="78"/>
      <c r="MGS280" s="78"/>
      <c r="MGT280" s="78"/>
      <c r="MGU280" s="78"/>
      <c r="MGV280" s="78"/>
      <c r="MGW280" s="78"/>
      <c r="MGX280" s="78"/>
      <c r="MGY280" s="78"/>
      <c r="MGZ280" s="78"/>
      <c r="MHA280" s="78"/>
      <c r="MHB280" s="78"/>
      <c r="MHC280" s="78"/>
      <c r="MHD280" s="78"/>
      <c r="MHE280" s="78"/>
      <c r="MHF280" s="78"/>
      <c r="MHG280" s="78"/>
      <c r="MHH280" s="78"/>
      <c r="MHI280" s="78"/>
      <c r="MHJ280" s="78"/>
      <c r="MHK280" s="78"/>
      <c r="MHL280" s="78"/>
      <c r="MHM280" s="78"/>
      <c r="MHN280" s="78"/>
      <c r="MHO280" s="78"/>
      <c r="MHP280" s="78"/>
      <c r="MHQ280" s="78"/>
      <c r="MHR280" s="78"/>
      <c r="MHS280" s="78"/>
      <c r="MHT280" s="78"/>
      <c r="MHU280" s="78"/>
      <c r="MHV280" s="78"/>
      <c r="MHW280" s="78"/>
      <c r="MHX280" s="78"/>
      <c r="MHY280" s="78"/>
      <c r="MHZ280" s="78"/>
      <c r="MIA280" s="78"/>
      <c r="MIB280" s="78"/>
      <c r="MIC280" s="78"/>
      <c r="MID280" s="78"/>
      <c r="MIE280" s="78"/>
      <c r="MIF280" s="78"/>
      <c r="MIG280" s="78"/>
      <c r="MIH280" s="78"/>
      <c r="MII280" s="78"/>
      <c r="MIJ280" s="78"/>
      <c r="MIK280" s="78"/>
      <c r="MIL280" s="78"/>
      <c r="MIM280" s="78"/>
      <c r="MIN280" s="78"/>
      <c r="MIO280" s="78"/>
      <c r="MIP280" s="78"/>
      <c r="MIQ280" s="78"/>
      <c r="MIR280" s="78"/>
      <c r="MIS280" s="78"/>
      <c r="MIT280" s="78"/>
      <c r="MIU280" s="78"/>
      <c r="MIV280" s="78"/>
      <c r="MIW280" s="78"/>
      <c r="MIX280" s="78"/>
      <c r="MIY280" s="78"/>
      <c r="MIZ280" s="78"/>
      <c r="MJA280" s="78"/>
      <c r="MJB280" s="78"/>
      <c r="MJC280" s="78"/>
      <c r="MJD280" s="78"/>
      <c r="MJE280" s="78"/>
      <c r="MJF280" s="78"/>
      <c r="MJG280" s="78"/>
      <c r="MJH280" s="78"/>
      <c r="MJI280" s="78"/>
      <c r="MJJ280" s="78"/>
      <c r="MJK280" s="78"/>
      <c r="MJL280" s="78"/>
      <c r="MJM280" s="78"/>
      <c r="MJN280" s="78"/>
      <c r="MJO280" s="78"/>
      <c r="MJP280" s="78"/>
      <c r="MJQ280" s="78"/>
      <c r="MJR280" s="78"/>
      <c r="MJS280" s="78"/>
      <c r="MJT280" s="78"/>
      <c r="MJU280" s="78"/>
      <c r="MJV280" s="78"/>
      <c r="MJW280" s="78"/>
      <c r="MJX280" s="78"/>
      <c r="MJY280" s="78"/>
      <c r="MJZ280" s="78"/>
      <c r="MKA280" s="78"/>
      <c r="MKB280" s="78"/>
      <c r="MKC280" s="78"/>
      <c r="MKD280" s="78"/>
      <c r="MKE280" s="78"/>
      <c r="MKF280" s="78"/>
      <c r="MKG280" s="78"/>
      <c r="MKH280" s="78"/>
      <c r="MKI280" s="78"/>
      <c r="MKJ280" s="78"/>
      <c r="MKK280" s="78"/>
      <c r="MKL280" s="78"/>
      <c r="MKM280" s="78"/>
      <c r="MKN280" s="78"/>
      <c r="MKO280" s="78"/>
      <c r="MKP280" s="78"/>
      <c r="MKQ280" s="78"/>
      <c r="MKR280" s="78"/>
      <c r="MKS280" s="78"/>
      <c r="MKT280" s="78"/>
      <c r="MKU280" s="78"/>
      <c r="MKV280" s="78"/>
      <c r="MKW280" s="78"/>
      <c r="MKX280" s="78"/>
      <c r="MKY280" s="78"/>
      <c r="MKZ280" s="78"/>
      <c r="MLA280" s="78"/>
      <c r="MLB280" s="78"/>
      <c r="MLC280" s="78"/>
      <c r="MLD280" s="78"/>
      <c r="MLE280" s="78"/>
      <c r="MLF280" s="78"/>
      <c r="MLG280" s="78"/>
      <c r="MLH280" s="78"/>
      <c r="MLI280" s="78"/>
      <c r="MLJ280" s="78"/>
      <c r="MLK280" s="78"/>
      <c r="MLL280" s="78"/>
      <c r="MLM280" s="78"/>
      <c r="MLN280" s="78"/>
      <c r="MLO280" s="78"/>
      <c r="MLP280" s="78"/>
      <c r="MLQ280" s="78"/>
      <c r="MLR280" s="78"/>
      <c r="MLS280" s="78"/>
      <c r="MLT280" s="78"/>
      <c r="MLU280" s="78"/>
      <c r="MLV280" s="78"/>
      <c r="MLW280" s="78"/>
      <c r="MLX280" s="78"/>
      <c r="MLY280" s="78"/>
      <c r="MLZ280" s="78"/>
      <c r="MMA280" s="78"/>
      <c r="MMB280" s="78"/>
      <c r="MMC280" s="78"/>
      <c r="MMD280" s="78"/>
      <c r="MME280" s="78"/>
      <c r="MMF280" s="78"/>
      <c r="MMG280" s="78"/>
      <c r="MMH280" s="78"/>
      <c r="MMI280" s="78"/>
      <c r="MMJ280" s="78"/>
      <c r="MMK280" s="78"/>
      <c r="MML280" s="78"/>
      <c r="MMM280" s="78"/>
      <c r="MMN280" s="78"/>
      <c r="MMO280" s="78"/>
      <c r="MMP280" s="78"/>
      <c r="MMQ280" s="78"/>
      <c r="MMR280" s="78"/>
      <c r="MMS280" s="78"/>
      <c r="MMT280" s="78"/>
      <c r="MMU280" s="78"/>
      <c r="MMV280" s="78"/>
      <c r="MMW280" s="78"/>
      <c r="MMX280" s="78"/>
      <c r="MMY280" s="78"/>
      <c r="MMZ280" s="78"/>
      <c r="MNA280" s="78"/>
      <c r="MNB280" s="78"/>
      <c r="MNC280" s="78"/>
      <c r="MND280" s="78"/>
      <c r="MNE280" s="78"/>
      <c r="MNF280" s="78"/>
      <c r="MNG280" s="78"/>
      <c r="MNH280" s="78"/>
      <c r="MNI280" s="78"/>
      <c r="MNJ280" s="78"/>
      <c r="MNK280" s="78"/>
      <c r="MNL280" s="78"/>
      <c r="MNM280" s="78"/>
      <c r="MNN280" s="78"/>
      <c r="MNO280" s="78"/>
      <c r="MNP280" s="78"/>
      <c r="MNQ280" s="78"/>
      <c r="MNR280" s="78"/>
      <c r="MNS280" s="78"/>
      <c r="MNT280" s="78"/>
      <c r="MNU280" s="78"/>
      <c r="MNV280" s="78"/>
      <c r="MNW280" s="78"/>
      <c r="MNX280" s="78"/>
      <c r="MNY280" s="78"/>
      <c r="MNZ280" s="78"/>
      <c r="MOA280" s="78"/>
      <c r="MOB280" s="78"/>
      <c r="MOC280" s="78"/>
      <c r="MOD280" s="78"/>
      <c r="MOE280" s="78"/>
      <c r="MOF280" s="78"/>
      <c r="MOG280" s="78"/>
      <c r="MOH280" s="78"/>
      <c r="MOI280" s="78"/>
      <c r="MOJ280" s="78"/>
      <c r="MOK280" s="78"/>
      <c r="MOL280" s="78"/>
      <c r="MOM280" s="78"/>
      <c r="MON280" s="78"/>
      <c r="MOO280" s="78"/>
      <c r="MOP280" s="78"/>
      <c r="MOQ280" s="78"/>
      <c r="MOR280" s="78"/>
      <c r="MOS280" s="78"/>
      <c r="MOT280" s="78"/>
      <c r="MOU280" s="78"/>
      <c r="MOV280" s="78"/>
      <c r="MOW280" s="78"/>
      <c r="MOX280" s="78"/>
      <c r="MOY280" s="78"/>
      <c r="MOZ280" s="78"/>
      <c r="MPA280" s="78"/>
      <c r="MPB280" s="78"/>
      <c r="MPC280" s="78"/>
      <c r="MPD280" s="78"/>
      <c r="MPE280" s="78"/>
      <c r="MPF280" s="78"/>
      <c r="MPG280" s="78"/>
      <c r="MPH280" s="78"/>
      <c r="MPI280" s="78"/>
      <c r="MPJ280" s="78"/>
      <c r="MPK280" s="78"/>
      <c r="MPL280" s="78"/>
      <c r="MPM280" s="78"/>
      <c r="MPN280" s="78"/>
      <c r="MPO280" s="78"/>
      <c r="MPP280" s="78"/>
      <c r="MPQ280" s="78"/>
      <c r="MPR280" s="78"/>
      <c r="MPS280" s="78"/>
      <c r="MPT280" s="78"/>
      <c r="MPU280" s="78"/>
      <c r="MPV280" s="78"/>
      <c r="MPW280" s="78"/>
      <c r="MPX280" s="78"/>
      <c r="MPY280" s="78"/>
      <c r="MPZ280" s="78"/>
      <c r="MQA280" s="78"/>
      <c r="MQB280" s="78"/>
      <c r="MQC280" s="78"/>
      <c r="MQD280" s="78"/>
      <c r="MQE280" s="78"/>
      <c r="MQF280" s="78"/>
      <c r="MQG280" s="78"/>
      <c r="MQH280" s="78"/>
      <c r="MQI280" s="78"/>
      <c r="MQJ280" s="78"/>
      <c r="MQK280" s="78"/>
      <c r="MQL280" s="78"/>
      <c r="MQM280" s="78"/>
      <c r="MQN280" s="78"/>
      <c r="MQO280" s="78"/>
      <c r="MQP280" s="78"/>
      <c r="MQQ280" s="78"/>
      <c r="MQR280" s="78"/>
      <c r="MQS280" s="78"/>
      <c r="MQT280" s="78"/>
      <c r="MQU280" s="78"/>
      <c r="MQV280" s="78"/>
      <c r="MQW280" s="78"/>
      <c r="MQX280" s="78"/>
      <c r="MQY280" s="78"/>
      <c r="MQZ280" s="78"/>
      <c r="MRA280" s="78"/>
      <c r="MRB280" s="78"/>
      <c r="MRC280" s="78"/>
      <c r="MRD280" s="78"/>
      <c r="MRE280" s="78"/>
      <c r="MRF280" s="78"/>
      <c r="MRG280" s="78"/>
      <c r="MRH280" s="78"/>
      <c r="MRI280" s="78"/>
      <c r="MRJ280" s="78"/>
      <c r="MRK280" s="78"/>
      <c r="MRL280" s="78"/>
      <c r="MRM280" s="78"/>
      <c r="MRN280" s="78"/>
      <c r="MRO280" s="78"/>
      <c r="MRP280" s="78"/>
      <c r="MRQ280" s="78"/>
      <c r="MRR280" s="78"/>
      <c r="MRS280" s="78"/>
      <c r="MRT280" s="78"/>
      <c r="MRU280" s="78"/>
      <c r="MRV280" s="78"/>
      <c r="MRW280" s="78"/>
      <c r="MRX280" s="78"/>
      <c r="MRY280" s="78"/>
      <c r="MRZ280" s="78"/>
      <c r="MSA280" s="78"/>
      <c r="MSB280" s="78"/>
      <c r="MSC280" s="78"/>
      <c r="MSD280" s="78"/>
      <c r="MSE280" s="78"/>
      <c r="MSF280" s="78"/>
      <c r="MSG280" s="78"/>
      <c r="MSH280" s="78"/>
      <c r="MSI280" s="78"/>
      <c r="MSJ280" s="78"/>
      <c r="MSK280" s="78"/>
      <c r="MSL280" s="78"/>
      <c r="MSM280" s="78"/>
      <c r="MSN280" s="78"/>
      <c r="MSO280" s="78"/>
      <c r="MSP280" s="78"/>
      <c r="MSQ280" s="78"/>
      <c r="MSR280" s="78"/>
      <c r="MSS280" s="78"/>
      <c r="MST280" s="78"/>
      <c r="MSU280" s="78"/>
      <c r="MSV280" s="78"/>
      <c r="MSW280" s="78"/>
      <c r="MSX280" s="78"/>
      <c r="MSY280" s="78"/>
      <c r="MSZ280" s="78"/>
      <c r="MTA280" s="78"/>
      <c r="MTB280" s="78"/>
      <c r="MTC280" s="78"/>
      <c r="MTD280" s="78"/>
      <c r="MTE280" s="78"/>
      <c r="MTF280" s="78"/>
      <c r="MTG280" s="78"/>
      <c r="MTH280" s="78"/>
      <c r="MTI280" s="78"/>
      <c r="MTJ280" s="78"/>
      <c r="MTK280" s="78"/>
      <c r="MTL280" s="78"/>
      <c r="MTM280" s="78"/>
      <c r="MTN280" s="78"/>
      <c r="MTO280" s="78"/>
      <c r="MTP280" s="78"/>
      <c r="MTQ280" s="78"/>
      <c r="MTR280" s="78"/>
      <c r="MTS280" s="78"/>
      <c r="MTT280" s="78"/>
      <c r="MTU280" s="78"/>
      <c r="MTV280" s="78"/>
      <c r="MTW280" s="78"/>
      <c r="MTX280" s="78"/>
      <c r="MTY280" s="78"/>
      <c r="MTZ280" s="78"/>
      <c r="MUA280" s="78"/>
      <c r="MUB280" s="78"/>
      <c r="MUC280" s="78"/>
      <c r="MUD280" s="78"/>
      <c r="MUE280" s="78"/>
      <c r="MUF280" s="78"/>
      <c r="MUG280" s="78"/>
      <c r="MUH280" s="78"/>
      <c r="MUI280" s="78"/>
      <c r="MUJ280" s="78"/>
      <c r="MUK280" s="78"/>
      <c r="MUL280" s="78"/>
      <c r="MUM280" s="78"/>
      <c r="MUN280" s="78"/>
      <c r="MUO280" s="78"/>
      <c r="MUP280" s="78"/>
      <c r="MUQ280" s="78"/>
      <c r="MUR280" s="78"/>
      <c r="MUS280" s="78"/>
      <c r="MUT280" s="78"/>
      <c r="MUU280" s="78"/>
      <c r="MUV280" s="78"/>
      <c r="MUW280" s="78"/>
      <c r="MUX280" s="78"/>
      <c r="MUY280" s="78"/>
      <c r="MUZ280" s="78"/>
      <c r="MVA280" s="78"/>
      <c r="MVB280" s="78"/>
      <c r="MVC280" s="78"/>
      <c r="MVD280" s="78"/>
      <c r="MVE280" s="78"/>
      <c r="MVF280" s="78"/>
      <c r="MVG280" s="78"/>
      <c r="MVH280" s="78"/>
      <c r="MVI280" s="78"/>
      <c r="MVJ280" s="78"/>
      <c r="MVK280" s="78"/>
      <c r="MVL280" s="78"/>
      <c r="MVM280" s="78"/>
      <c r="MVN280" s="78"/>
      <c r="MVO280" s="78"/>
      <c r="MVP280" s="78"/>
      <c r="MVQ280" s="78"/>
      <c r="MVR280" s="78"/>
      <c r="MVS280" s="78"/>
      <c r="MVT280" s="78"/>
      <c r="MVU280" s="78"/>
      <c r="MVV280" s="78"/>
      <c r="MVW280" s="78"/>
      <c r="MVX280" s="78"/>
      <c r="MVY280" s="78"/>
      <c r="MVZ280" s="78"/>
      <c r="MWA280" s="78"/>
      <c r="MWB280" s="78"/>
      <c r="MWC280" s="78"/>
      <c r="MWD280" s="78"/>
      <c r="MWE280" s="78"/>
      <c r="MWF280" s="78"/>
      <c r="MWG280" s="78"/>
      <c r="MWH280" s="78"/>
      <c r="MWI280" s="78"/>
      <c r="MWJ280" s="78"/>
      <c r="MWK280" s="78"/>
      <c r="MWL280" s="78"/>
      <c r="MWM280" s="78"/>
      <c r="MWN280" s="78"/>
      <c r="MWO280" s="78"/>
      <c r="MWP280" s="78"/>
      <c r="MWQ280" s="78"/>
      <c r="MWR280" s="78"/>
      <c r="MWS280" s="78"/>
      <c r="MWT280" s="78"/>
      <c r="MWU280" s="78"/>
      <c r="MWV280" s="78"/>
      <c r="MWW280" s="78"/>
      <c r="MWX280" s="78"/>
      <c r="MWY280" s="78"/>
      <c r="MWZ280" s="78"/>
      <c r="MXA280" s="78"/>
      <c r="MXB280" s="78"/>
      <c r="MXC280" s="78"/>
      <c r="MXD280" s="78"/>
      <c r="MXE280" s="78"/>
      <c r="MXF280" s="78"/>
      <c r="MXG280" s="78"/>
      <c r="MXH280" s="78"/>
      <c r="MXI280" s="78"/>
      <c r="MXJ280" s="78"/>
      <c r="MXK280" s="78"/>
      <c r="MXL280" s="78"/>
      <c r="MXM280" s="78"/>
      <c r="MXN280" s="78"/>
      <c r="MXO280" s="78"/>
      <c r="MXP280" s="78"/>
      <c r="MXQ280" s="78"/>
      <c r="MXR280" s="78"/>
      <c r="MXS280" s="78"/>
      <c r="MXT280" s="78"/>
      <c r="MXU280" s="78"/>
      <c r="MXV280" s="78"/>
      <c r="MXW280" s="78"/>
      <c r="MXX280" s="78"/>
      <c r="MXY280" s="78"/>
      <c r="MXZ280" s="78"/>
      <c r="MYA280" s="78"/>
      <c r="MYB280" s="78"/>
      <c r="MYC280" s="78"/>
      <c r="MYD280" s="78"/>
      <c r="MYE280" s="78"/>
      <c r="MYF280" s="78"/>
      <c r="MYG280" s="78"/>
      <c r="MYH280" s="78"/>
      <c r="MYI280" s="78"/>
      <c r="MYJ280" s="78"/>
      <c r="MYK280" s="78"/>
      <c r="MYL280" s="78"/>
      <c r="MYM280" s="78"/>
      <c r="MYN280" s="78"/>
      <c r="MYO280" s="78"/>
      <c r="MYP280" s="78"/>
      <c r="MYQ280" s="78"/>
      <c r="MYR280" s="78"/>
      <c r="MYS280" s="78"/>
      <c r="MYT280" s="78"/>
      <c r="MYU280" s="78"/>
      <c r="MYV280" s="78"/>
      <c r="MYW280" s="78"/>
      <c r="MYX280" s="78"/>
      <c r="MYY280" s="78"/>
      <c r="MYZ280" s="78"/>
      <c r="MZA280" s="78"/>
      <c r="MZB280" s="78"/>
      <c r="MZC280" s="78"/>
      <c r="MZD280" s="78"/>
      <c r="MZE280" s="78"/>
      <c r="MZF280" s="78"/>
      <c r="MZG280" s="78"/>
      <c r="MZH280" s="78"/>
      <c r="MZI280" s="78"/>
      <c r="MZJ280" s="78"/>
      <c r="MZK280" s="78"/>
      <c r="MZL280" s="78"/>
      <c r="MZM280" s="78"/>
      <c r="MZN280" s="78"/>
      <c r="MZO280" s="78"/>
      <c r="MZP280" s="78"/>
      <c r="MZQ280" s="78"/>
      <c r="MZR280" s="78"/>
      <c r="MZS280" s="78"/>
      <c r="MZT280" s="78"/>
      <c r="MZU280" s="78"/>
      <c r="MZV280" s="78"/>
      <c r="MZW280" s="78"/>
      <c r="MZX280" s="78"/>
      <c r="MZY280" s="78"/>
      <c r="MZZ280" s="78"/>
      <c r="NAA280" s="78"/>
      <c r="NAB280" s="78"/>
      <c r="NAC280" s="78"/>
      <c r="NAD280" s="78"/>
      <c r="NAE280" s="78"/>
      <c r="NAF280" s="78"/>
      <c r="NAG280" s="78"/>
      <c r="NAH280" s="78"/>
      <c r="NAI280" s="78"/>
      <c r="NAJ280" s="78"/>
      <c r="NAK280" s="78"/>
      <c r="NAL280" s="78"/>
      <c r="NAM280" s="78"/>
      <c r="NAN280" s="78"/>
      <c r="NAO280" s="78"/>
      <c r="NAP280" s="78"/>
      <c r="NAQ280" s="78"/>
      <c r="NAR280" s="78"/>
      <c r="NAS280" s="78"/>
      <c r="NAT280" s="78"/>
      <c r="NAU280" s="78"/>
      <c r="NAV280" s="78"/>
      <c r="NAW280" s="78"/>
      <c r="NAX280" s="78"/>
      <c r="NAY280" s="78"/>
      <c r="NAZ280" s="78"/>
      <c r="NBA280" s="78"/>
      <c r="NBB280" s="78"/>
      <c r="NBC280" s="78"/>
      <c r="NBD280" s="78"/>
      <c r="NBE280" s="78"/>
      <c r="NBF280" s="78"/>
      <c r="NBG280" s="78"/>
      <c r="NBH280" s="78"/>
      <c r="NBI280" s="78"/>
      <c r="NBJ280" s="78"/>
      <c r="NBK280" s="78"/>
      <c r="NBL280" s="78"/>
      <c r="NBM280" s="78"/>
      <c r="NBN280" s="78"/>
      <c r="NBO280" s="78"/>
      <c r="NBP280" s="78"/>
      <c r="NBQ280" s="78"/>
      <c r="NBR280" s="78"/>
      <c r="NBS280" s="78"/>
      <c r="NBT280" s="78"/>
      <c r="NBU280" s="78"/>
      <c r="NBV280" s="78"/>
      <c r="NBW280" s="78"/>
      <c r="NBX280" s="78"/>
      <c r="NBY280" s="78"/>
      <c r="NBZ280" s="78"/>
      <c r="NCA280" s="78"/>
      <c r="NCB280" s="78"/>
      <c r="NCC280" s="78"/>
      <c r="NCD280" s="78"/>
      <c r="NCE280" s="78"/>
      <c r="NCF280" s="78"/>
      <c r="NCG280" s="78"/>
      <c r="NCH280" s="78"/>
      <c r="NCI280" s="78"/>
      <c r="NCJ280" s="78"/>
      <c r="NCK280" s="78"/>
      <c r="NCL280" s="78"/>
      <c r="NCM280" s="78"/>
      <c r="NCN280" s="78"/>
      <c r="NCO280" s="78"/>
      <c r="NCP280" s="78"/>
      <c r="NCQ280" s="78"/>
      <c r="NCR280" s="78"/>
      <c r="NCS280" s="78"/>
      <c r="NCT280" s="78"/>
      <c r="NCU280" s="78"/>
      <c r="NCV280" s="78"/>
      <c r="NCW280" s="78"/>
      <c r="NCX280" s="78"/>
      <c r="NCY280" s="78"/>
      <c r="NCZ280" s="78"/>
      <c r="NDA280" s="78"/>
      <c r="NDB280" s="78"/>
      <c r="NDC280" s="78"/>
      <c r="NDD280" s="78"/>
      <c r="NDE280" s="78"/>
      <c r="NDF280" s="78"/>
      <c r="NDG280" s="78"/>
      <c r="NDH280" s="78"/>
      <c r="NDI280" s="78"/>
      <c r="NDJ280" s="78"/>
      <c r="NDK280" s="78"/>
      <c r="NDL280" s="78"/>
      <c r="NDM280" s="78"/>
      <c r="NDN280" s="78"/>
      <c r="NDO280" s="78"/>
      <c r="NDP280" s="78"/>
      <c r="NDQ280" s="78"/>
      <c r="NDR280" s="78"/>
      <c r="NDS280" s="78"/>
      <c r="NDT280" s="78"/>
      <c r="NDU280" s="78"/>
      <c r="NDV280" s="78"/>
      <c r="NDW280" s="78"/>
      <c r="NDX280" s="78"/>
      <c r="NDY280" s="78"/>
      <c r="NDZ280" s="78"/>
      <c r="NEA280" s="78"/>
      <c r="NEB280" s="78"/>
      <c r="NEC280" s="78"/>
      <c r="NED280" s="78"/>
      <c r="NEE280" s="78"/>
      <c r="NEF280" s="78"/>
      <c r="NEG280" s="78"/>
      <c r="NEH280" s="78"/>
      <c r="NEI280" s="78"/>
      <c r="NEJ280" s="78"/>
      <c r="NEK280" s="78"/>
      <c r="NEL280" s="78"/>
      <c r="NEM280" s="78"/>
      <c r="NEN280" s="78"/>
      <c r="NEO280" s="78"/>
      <c r="NEP280" s="78"/>
      <c r="NEQ280" s="78"/>
      <c r="NER280" s="78"/>
      <c r="NES280" s="78"/>
      <c r="NET280" s="78"/>
      <c r="NEU280" s="78"/>
      <c r="NEV280" s="78"/>
      <c r="NEW280" s="78"/>
      <c r="NEX280" s="78"/>
      <c r="NEY280" s="78"/>
      <c r="NEZ280" s="78"/>
      <c r="NFA280" s="78"/>
      <c r="NFB280" s="78"/>
      <c r="NFC280" s="78"/>
      <c r="NFD280" s="78"/>
      <c r="NFE280" s="78"/>
      <c r="NFF280" s="78"/>
      <c r="NFG280" s="78"/>
      <c r="NFH280" s="78"/>
      <c r="NFI280" s="78"/>
      <c r="NFJ280" s="78"/>
      <c r="NFK280" s="78"/>
      <c r="NFL280" s="78"/>
      <c r="NFM280" s="78"/>
      <c r="NFN280" s="78"/>
      <c r="NFO280" s="78"/>
      <c r="NFP280" s="78"/>
      <c r="NFQ280" s="78"/>
      <c r="NFR280" s="78"/>
      <c r="NFS280" s="78"/>
      <c r="NFT280" s="78"/>
      <c r="NFU280" s="78"/>
      <c r="NFV280" s="78"/>
      <c r="NFW280" s="78"/>
      <c r="NFX280" s="78"/>
      <c r="NFY280" s="78"/>
      <c r="NFZ280" s="78"/>
      <c r="NGA280" s="78"/>
      <c r="NGB280" s="78"/>
      <c r="NGC280" s="78"/>
      <c r="NGD280" s="78"/>
      <c r="NGE280" s="78"/>
      <c r="NGF280" s="78"/>
      <c r="NGG280" s="78"/>
      <c r="NGH280" s="78"/>
      <c r="NGI280" s="78"/>
      <c r="NGJ280" s="78"/>
      <c r="NGK280" s="78"/>
      <c r="NGL280" s="78"/>
      <c r="NGM280" s="78"/>
      <c r="NGN280" s="78"/>
      <c r="NGO280" s="78"/>
      <c r="NGP280" s="78"/>
      <c r="NGQ280" s="78"/>
      <c r="NGR280" s="78"/>
      <c r="NGS280" s="78"/>
      <c r="NGT280" s="78"/>
      <c r="NGU280" s="78"/>
      <c r="NGV280" s="78"/>
      <c r="NGW280" s="78"/>
      <c r="NGX280" s="78"/>
      <c r="NGY280" s="78"/>
      <c r="NGZ280" s="78"/>
      <c r="NHA280" s="78"/>
      <c r="NHB280" s="78"/>
      <c r="NHC280" s="78"/>
      <c r="NHD280" s="78"/>
      <c r="NHE280" s="78"/>
      <c r="NHF280" s="78"/>
      <c r="NHG280" s="78"/>
      <c r="NHH280" s="78"/>
      <c r="NHI280" s="78"/>
      <c r="NHJ280" s="78"/>
      <c r="NHK280" s="78"/>
      <c r="NHL280" s="78"/>
      <c r="NHM280" s="78"/>
      <c r="NHN280" s="78"/>
      <c r="NHO280" s="78"/>
      <c r="NHP280" s="78"/>
      <c r="NHQ280" s="78"/>
      <c r="NHR280" s="78"/>
      <c r="NHS280" s="78"/>
      <c r="NHT280" s="78"/>
      <c r="NHU280" s="78"/>
      <c r="NHV280" s="78"/>
      <c r="NHW280" s="78"/>
      <c r="NHX280" s="78"/>
      <c r="NHY280" s="78"/>
      <c r="NHZ280" s="78"/>
      <c r="NIA280" s="78"/>
      <c r="NIB280" s="78"/>
      <c r="NIC280" s="78"/>
      <c r="NID280" s="78"/>
      <c r="NIE280" s="78"/>
      <c r="NIF280" s="78"/>
      <c r="NIG280" s="78"/>
      <c r="NIH280" s="78"/>
      <c r="NII280" s="78"/>
      <c r="NIJ280" s="78"/>
      <c r="NIK280" s="78"/>
      <c r="NIL280" s="78"/>
      <c r="NIM280" s="78"/>
      <c r="NIN280" s="78"/>
      <c r="NIO280" s="78"/>
      <c r="NIP280" s="78"/>
      <c r="NIQ280" s="78"/>
      <c r="NIR280" s="78"/>
      <c r="NIS280" s="78"/>
      <c r="NIT280" s="78"/>
      <c r="NIU280" s="78"/>
      <c r="NIV280" s="78"/>
      <c r="NIW280" s="78"/>
      <c r="NIX280" s="78"/>
      <c r="NIY280" s="78"/>
      <c r="NIZ280" s="78"/>
      <c r="NJA280" s="78"/>
      <c r="NJB280" s="78"/>
      <c r="NJC280" s="78"/>
      <c r="NJD280" s="78"/>
      <c r="NJE280" s="78"/>
      <c r="NJF280" s="78"/>
      <c r="NJG280" s="78"/>
      <c r="NJH280" s="78"/>
      <c r="NJI280" s="78"/>
      <c r="NJJ280" s="78"/>
      <c r="NJK280" s="78"/>
      <c r="NJL280" s="78"/>
      <c r="NJM280" s="78"/>
      <c r="NJN280" s="78"/>
      <c r="NJO280" s="78"/>
      <c r="NJP280" s="78"/>
      <c r="NJQ280" s="78"/>
      <c r="NJR280" s="78"/>
      <c r="NJS280" s="78"/>
      <c r="NJT280" s="78"/>
      <c r="NJU280" s="78"/>
      <c r="NJV280" s="78"/>
      <c r="NJW280" s="78"/>
      <c r="NJX280" s="78"/>
      <c r="NJY280" s="78"/>
      <c r="NJZ280" s="78"/>
      <c r="NKA280" s="78"/>
      <c r="NKB280" s="78"/>
      <c r="NKC280" s="78"/>
      <c r="NKD280" s="78"/>
      <c r="NKE280" s="78"/>
      <c r="NKF280" s="78"/>
      <c r="NKG280" s="78"/>
      <c r="NKH280" s="78"/>
      <c r="NKI280" s="78"/>
      <c r="NKJ280" s="78"/>
      <c r="NKK280" s="78"/>
      <c r="NKL280" s="78"/>
      <c r="NKM280" s="78"/>
      <c r="NKN280" s="78"/>
      <c r="NKO280" s="78"/>
      <c r="NKP280" s="78"/>
      <c r="NKQ280" s="78"/>
      <c r="NKR280" s="78"/>
      <c r="NKS280" s="78"/>
      <c r="NKT280" s="78"/>
      <c r="NKU280" s="78"/>
      <c r="NKV280" s="78"/>
      <c r="NKW280" s="78"/>
      <c r="NKX280" s="78"/>
      <c r="NKY280" s="78"/>
      <c r="NKZ280" s="78"/>
      <c r="NLA280" s="78"/>
      <c r="NLB280" s="78"/>
      <c r="NLC280" s="78"/>
      <c r="NLD280" s="78"/>
      <c r="NLE280" s="78"/>
      <c r="NLF280" s="78"/>
      <c r="NLG280" s="78"/>
      <c r="NLH280" s="78"/>
      <c r="NLI280" s="78"/>
      <c r="NLJ280" s="78"/>
      <c r="NLK280" s="78"/>
      <c r="NLL280" s="78"/>
      <c r="NLM280" s="78"/>
      <c r="NLN280" s="78"/>
      <c r="NLO280" s="78"/>
      <c r="NLP280" s="78"/>
      <c r="NLQ280" s="78"/>
      <c r="NLR280" s="78"/>
      <c r="NLS280" s="78"/>
      <c r="NLT280" s="78"/>
      <c r="NLU280" s="78"/>
      <c r="NLV280" s="78"/>
      <c r="NLW280" s="78"/>
      <c r="NLX280" s="78"/>
      <c r="NLY280" s="78"/>
      <c r="NLZ280" s="78"/>
      <c r="NMA280" s="78"/>
      <c r="NMB280" s="78"/>
      <c r="NMC280" s="78"/>
      <c r="NMD280" s="78"/>
      <c r="NME280" s="78"/>
      <c r="NMF280" s="78"/>
      <c r="NMG280" s="78"/>
      <c r="NMH280" s="78"/>
      <c r="NMI280" s="78"/>
      <c r="NMJ280" s="78"/>
      <c r="NMK280" s="78"/>
      <c r="NML280" s="78"/>
      <c r="NMM280" s="78"/>
      <c r="NMN280" s="78"/>
      <c r="NMO280" s="78"/>
      <c r="NMP280" s="78"/>
      <c r="NMQ280" s="78"/>
      <c r="NMR280" s="78"/>
      <c r="NMS280" s="78"/>
      <c r="NMT280" s="78"/>
      <c r="NMU280" s="78"/>
      <c r="NMV280" s="78"/>
      <c r="NMW280" s="78"/>
      <c r="NMX280" s="78"/>
      <c r="NMY280" s="78"/>
      <c r="NMZ280" s="78"/>
      <c r="NNA280" s="78"/>
      <c r="NNB280" s="78"/>
      <c r="NNC280" s="78"/>
      <c r="NND280" s="78"/>
      <c r="NNE280" s="78"/>
      <c r="NNF280" s="78"/>
      <c r="NNG280" s="78"/>
      <c r="NNH280" s="78"/>
      <c r="NNI280" s="78"/>
      <c r="NNJ280" s="78"/>
      <c r="NNK280" s="78"/>
      <c r="NNL280" s="78"/>
      <c r="NNM280" s="78"/>
      <c r="NNN280" s="78"/>
      <c r="NNO280" s="78"/>
      <c r="NNP280" s="78"/>
      <c r="NNQ280" s="78"/>
      <c r="NNR280" s="78"/>
      <c r="NNS280" s="78"/>
      <c r="NNT280" s="78"/>
      <c r="NNU280" s="78"/>
      <c r="NNV280" s="78"/>
      <c r="NNW280" s="78"/>
      <c r="NNX280" s="78"/>
      <c r="NNY280" s="78"/>
      <c r="NNZ280" s="78"/>
      <c r="NOA280" s="78"/>
      <c r="NOB280" s="78"/>
      <c r="NOC280" s="78"/>
      <c r="NOD280" s="78"/>
      <c r="NOE280" s="78"/>
      <c r="NOF280" s="78"/>
      <c r="NOG280" s="78"/>
      <c r="NOH280" s="78"/>
      <c r="NOI280" s="78"/>
      <c r="NOJ280" s="78"/>
      <c r="NOK280" s="78"/>
      <c r="NOL280" s="78"/>
      <c r="NOM280" s="78"/>
      <c r="NON280" s="78"/>
      <c r="NOO280" s="78"/>
      <c r="NOP280" s="78"/>
      <c r="NOQ280" s="78"/>
      <c r="NOR280" s="78"/>
      <c r="NOS280" s="78"/>
      <c r="NOT280" s="78"/>
      <c r="NOU280" s="78"/>
      <c r="NOV280" s="78"/>
      <c r="NOW280" s="78"/>
      <c r="NOX280" s="78"/>
      <c r="NOY280" s="78"/>
      <c r="NOZ280" s="78"/>
      <c r="NPA280" s="78"/>
      <c r="NPB280" s="78"/>
      <c r="NPC280" s="78"/>
      <c r="NPD280" s="78"/>
      <c r="NPE280" s="78"/>
      <c r="NPF280" s="78"/>
      <c r="NPG280" s="78"/>
      <c r="NPH280" s="78"/>
      <c r="NPI280" s="78"/>
      <c r="NPJ280" s="78"/>
      <c r="NPK280" s="78"/>
      <c r="NPL280" s="78"/>
      <c r="NPM280" s="78"/>
      <c r="NPN280" s="78"/>
      <c r="NPO280" s="78"/>
      <c r="NPP280" s="78"/>
      <c r="NPQ280" s="78"/>
      <c r="NPR280" s="78"/>
      <c r="NPS280" s="78"/>
      <c r="NPT280" s="78"/>
      <c r="NPU280" s="78"/>
      <c r="NPV280" s="78"/>
      <c r="NPW280" s="78"/>
      <c r="NPX280" s="78"/>
      <c r="NPY280" s="78"/>
      <c r="NPZ280" s="78"/>
      <c r="NQA280" s="78"/>
      <c r="NQB280" s="78"/>
      <c r="NQC280" s="78"/>
      <c r="NQD280" s="78"/>
      <c r="NQE280" s="78"/>
      <c r="NQF280" s="78"/>
      <c r="NQG280" s="78"/>
      <c r="NQH280" s="78"/>
      <c r="NQI280" s="78"/>
      <c r="NQJ280" s="78"/>
      <c r="NQK280" s="78"/>
      <c r="NQL280" s="78"/>
      <c r="NQM280" s="78"/>
      <c r="NQN280" s="78"/>
      <c r="NQO280" s="78"/>
      <c r="NQP280" s="78"/>
      <c r="NQQ280" s="78"/>
      <c r="NQR280" s="78"/>
      <c r="NQS280" s="78"/>
      <c r="NQT280" s="78"/>
      <c r="NQU280" s="78"/>
      <c r="NQV280" s="78"/>
      <c r="NQW280" s="78"/>
      <c r="NQX280" s="78"/>
      <c r="NQY280" s="78"/>
      <c r="NQZ280" s="78"/>
      <c r="NRA280" s="78"/>
      <c r="NRB280" s="78"/>
      <c r="NRC280" s="78"/>
      <c r="NRD280" s="78"/>
      <c r="NRE280" s="78"/>
      <c r="NRF280" s="78"/>
      <c r="NRG280" s="78"/>
      <c r="NRH280" s="78"/>
      <c r="NRI280" s="78"/>
      <c r="NRJ280" s="78"/>
      <c r="NRK280" s="78"/>
      <c r="NRL280" s="78"/>
      <c r="NRM280" s="78"/>
      <c r="NRN280" s="78"/>
      <c r="NRO280" s="78"/>
      <c r="NRP280" s="78"/>
      <c r="NRQ280" s="78"/>
      <c r="NRR280" s="78"/>
      <c r="NRS280" s="78"/>
      <c r="NRT280" s="78"/>
      <c r="NRU280" s="78"/>
      <c r="NRV280" s="78"/>
      <c r="NRW280" s="78"/>
      <c r="NRX280" s="78"/>
      <c r="NRY280" s="78"/>
      <c r="NRZ280" s="78"/>
      <c r="NSA280" s="78"/>
      <c r="NSB280" s="78"/>
      <c r="NSC280" s="78"/>
      <c r="NSD280" s="78"/>
      <c r="NSE280" s="78"/>
      <c r="NSF280" s="78"/>
      <c r="NSG280" s="78"/>
      <c r="NSH280" s="78"/>
      <c r="NSI280" s="78"/>
      <c r="NSJ280" s="78"/>
      <c r="NSK280" s="78"/>
      <c r="NSL280" s="78"/>
      <c r="NSM280" s="78"/>
      <c r="NSN280" s="78"/>
      <c r="NSO280" s="78"/>
      <c r="NSP280" s="78"/>
      <c r="NSQ280" s="78"/>
      <c r="NSR280" s="78"/>
      <c r="NSS280" s="78"/>
      <c r="NST280" s="78"/>
      <c r="NSU280" s="78"/>
      <c r="NSV280" s="78"/>
      <c r="NSW280" s="78"/>
      <c r="NSX280" s="78"/>
      <c r="NSY280" s="78"/>
      <c r="NSZ280" s="78"/>
      <c r="NTA280" s="78"/>
      <c r="NTB280" s="78"/>
      <c r="NTC280" s="78"/>
      <c r="NTD280" s="78"/>
      <c r="NTE280" s="78"/>
      <c r="NTF280" s="78"/>
      <c r="NTG280" s="78"/>
      <c r="NTH280" s="78"/>
      <c r="NTI280" s="78"/>
      <c r="NTJ280" s="78"/>
      <c r="NTK280" s="78"/>
      <c r="NTL280" s="78"/>
      <c r="NTM280" s="78"/>
      <c r="NTN280" s="78"/>
      <c r="NTO280" s="78"/>
      <c r="NTP280" s="78"/>
      <c r="NTQ280" s="78"/>
      <c r="NTR280" s="78"/>
      <c r="NTS280" s="78"/>
      <c r="NTT280" s="78"/>
      <c r="NTU280" s="78"/>
      <c r="NTV280" s="78"/>
      <c r="NTW280" s="78"/>
      <c r="NTX280" s="78"/>
      <c r="NTY280" s="78"/>
      <c r="NTZ280" s="78"/>
      <c r="NUA280" s="78"/>
      <c r="NUB280" s="78"/>
      <c r="NUC280" s="78"/>
      <c r="NUD280" s="78"/>
      <c r="NUE280" s="78"/>
      <c r="NUF280" s="78"/>
      <c r="NUG280" s="78"/>
      <c r="NUH280" s="78"/>
      <c r="NUI280" s="78"/>
      <c r="NUJ280" s="78"/>
      <c r="NUK280" s="78"/>
      <c r="NUL280" s="78"/>
      <c r="NUM280" s="78"/>
      <c r="NUN280" s="78"/>
      <c r="NUO280" s="78"/>
      <c r="NUP280" s="78"/>
      <c r="NUQ280" s="78"/>
      <c r="NUR280" s="78"/>
      <c r="NUS280" s="78"/>
      <c r="NUT280" s="78"/>
      <c r="NUU280" s="78"/>
      <c r="NUV280" s="78"/>
      <c r="NUW280" s="78"/>
      <c r="NUX280" s="78"/>
      <c r="NUY280" s="78"/>
      <c r="NUZ280" s="78"/>
      <c r="NVA280" s="78"/>
      <c r="NVB280" s="78"/>
      <c r="NVC280" s="78"/>
      <c r="NVD280" s="78"/>
      <c r="NVE280" s="78"/>
      <c r="NVF280" s="78"/>
      <c r="NVG280" s="78"/>
      <c r="NVH280" s="78"/>
      <c r="NVI280" s="78"/>
      <c r="NVJ280" s="78"/>
      <c r="NVK280" s="78"/>
      <c r="NVL280" s="78"/>
      <c r="NVM280" s="78"/>
      <c r="NVN280" s="78"/>
      <c r="NVO280" s="78"/>
      <c r="NVP280" s="78"/>
      <c r="NVQ280" s="78"/>
      <c r="NVR280" s="78"/>
      <c r="NVS280" s="78"/>
      <c r="NVT280" s="78"/>
      <c r="NVU280" s="78"/>
      <c r="NVV280" s="78"/>
      <c r="NVW280" s="78"/>
      <c r="NVX280" s="78"/>
      <c r="NVY280" s="78"/>
      <c r="NVZ280" s="78"/>
      <c r="NWA280" s="78"/>
      <c r="NWB280" s="78"/>
      <c r="NWC280" s="78"/>
      <c r="NWD280" s="78"/>
      <c r="NWE280" s="78"/>
      <c r="NWF280" s="78"/>
      <c r="NWG280" s="78"/>
      <c r="NWH280" s="78"/>
      <c r="NWI280" s="78"/>
      <c r="NWJ280" s="78"/>
      <c r="NWK280" s="78"/>
      <c r="NWL280" s="78"/>
      <c r="NWM280" s="78"/>
      <c r="NWN280" s="78"/>
      <c r="NWO280" s="78"/>
      <c r="NWP280" s="78"/>
      <c r="NWQ280" s="78"/>
      <c r="NWR280" s="78"/>
      <c r="NWS280" s="78"/>
      <c r="NWT280" s="78"/>
      <c r="NWU280" s="78"/>
      <c r="NWV280" s="78"/>
      <c r="NWW280" s="78"/>
      <c r="NWX280" s="78"/>
      <c r="NWY280" s="78"/>
      <c r="NWZ280" s="78"/>
      <c r="NXA280" s="78"/>
      <c r="NXB280" s="78"/>
      <c r="NXC280" s="78"/>
      <c r="NXD280" s="78"/>
      <c r="NXE280" s="78"/>
      <c r="NXF280" s="78"/>
      <c r="NXG280" s="78"/>
      <c r="NXH280" s="78"/>
      <c r="NXI280" s="78"/>
      <c r="NXJ280" s="78"/>
      <c r="NXK280" s="78"/>
      <c r="NXL280" s="78"/>
      <c r="NXM280" s="78"/>
      <c r="NXN280" s="78"/>
      <c r="NXO280" s="78"/>
      <c r="NXP280" s="78"/>
      <c r="NXQ280" s="78"/>
      <c r="NXR280" s="78"/>
      <c r="NXS280" s="78"/>
      <c r="NXT280" s="78"/>
      <c r="NXU280" s="78"/>
      <c r="NXV280" s="78"/>
      <c r="NXW280" s="78"/>
      <c r="NXX280" s="78"/>
      <c r="NXY280" s="78"/>
      <c r="NXZ280" s="78"/>
      <c r="NYA280" s="78"/>
      <c r="NYB280" s="78"/>
      <c r="NYC280" s="78"/>
      <c r="NYD280" s="78"/>
      <c r="NYE280" s="78"/>
      <c r="NYF280" s="78"/>
      <c r="NYG280" s="78"/>
      <c r="NYH280" s="78"/>
      <c r="NYI280" s="78"/>
      <c r="NYJ280" s="78"/>
      <c r="NYK280" s="78"/>
      <c r="NYL280" s="78"/>
      <c r="NYM280" s="78"/>
      <c r="NYN280" s="78"/>
      <c r="NYO280" s="78"/>
      <c r="NYP280" s="78"/>
      <c r="NYQ280" s="78"/>
      <c r="NYR280" s="78"/>
      <c r="NYS280" s="78"/>
      <c r="NYT280" s="78"/>
      <c r="NYU280" s="78"/>
      <c r="NYV280" s="78"/>
      <c r="NYW280" s="78"/>
      <c r="NYX280" s="78"/>
      <c r="NYY280" s="78"/>
      <c r="NYZ280" s="78"/>
      <c r="NZA280" s="78"/>
      <c r="NZB280" s="78"/>
      <c r="NZC280" s="78"/>
      <c r="NZD280" s="78"/>
      <c r="NZE280" s="78"/>
      <c r="NZF280" s="78"/>
      <c r="NZG280" s="78"/>
      <c r="NZH280" s="78"/>
      <c r="NZI280" s="78"/>
      <c r="NZJ280" s="78"/>
      <c r="NZK280" s="78"/>
      <c r="NZL280" s="78"/>
      <c r="NZM280" s="78"/>
      <c r="NZN280" s="78"/>
      <c r="NZO280" s="78"/>
      <c r="NZP280" s="78"/>
      <c r="NZQ280" s="78"/>
      <c r="NZR280" s="78"/>
      <c r="NZS280" s="78"/>
      <c r="NZT280" s="78"/>
      <c r="NZU280" s="78"/>
      <c r="NZV280" s="78"/>
      <c r="NZW280" s="78"/>
      <c r="NZX280" s="78"/>
      <c r="NZY280" s="78"/>
      <c r="NZZ280" s="78"/>
      <c r="OAA280" s="78"/>
      <c r="OAB280" s="78"/>
      <c r="OAC280" s="78"/>
      <c r="OAD280" s="78"/>
      <c r="OAE280" s="78"/>
      <c r="OAF280" s="78"/>
      <c r="OAG280" s="78"/>
      <c r="OAH280" s="78"/>
      <c r="OAI280" s="78"/>
      <c r="OAJ280" s="78"/>
      <c r="OAK280" s="78"/>
      <c r="OAL280" s="78"/>
      <c r="OAM280" s="78"/>
      <c r="OAN280" s="78"/>
      <c r="OAO280" s="78"/>
      <c r="OAP280" s="78"/>
      <c r="OAQ280" s="78"/>
      <c r="OAR280" s="78"/>
      <c r="OAS280" s="78"/>
      <c r="OAT280" s="78"/>
      <c r="OAU280" s="78"/>
      <c r="OAV280" s="78"/>
      <c r="OAW280" s="78"/>
      <c r="OAX280" s="78"/>
      <c r="OAY280" s="78"/>
      <c r="OAZ280" s="78"/>
      <c r="OBA280" s="78"/>
      <c r="OBB280" s="78"/>
      <c r="OBC280" s="78"/>
      <c r="OBD280" s="78"/>
      <c r="OBE280" s="78"/>
      <c r="OBF280" s="78"/>
      <c r="OBG280" s="78"/>
      <c r="OBH280" s="78"/>
      <c r="OBI280" s="78"/>
      <c r="OBJ280" s="78"/>
      <c r="OBK280" s="78"/>
      <c r="OBL280" s="78"/>
      <c r="OBM280" s="78"/>
      <c r="OBN280" s="78"/>
      <c r="OBO280" s="78"/>
      <c r="OBP280" s="78"/>
      <c r="OBQ280" s="78"/>
      <c r="OBR280" s="78"/>
      <c r="OBS280" s="78"/>
      <c r="OBT280" s="78"/>
      <c r="OBU280" s="78"/>
      <c r="OBV280" s="78"/>
      <c r="OBW280" s="78"/>
      <c r="OBX280" s="78"/>
      <c r="OBY280" s="78"/>
      <c r="OBZ280" s="78"/>
      <c r="OCA280" s="78"/>
      <c r="OCB280" s="78"/>
      <c r="OCC280" s="78"/>
      <c r="OCD280" s="78"/>
      <c r="OCE280" s="78"/>
      <c r="OCF280" s="78"/>
      <c r="OCG280" s="78"/>
      <c r="OCH280" s="78"/>
      <c r="OCI280" s="78"/>
      <c r="OCJ280" s="78"/>
      <c r="OCK280" s="78"/>
      <c r="OCL280" s="78"/>
      <c r="OCM280" s="78"/>
      <c r="OCN280" s="78"/>
      <c r="OCO280" s="78"/>
      <c r="OCP280" s="78"/>
      <c r="OCQ280" s="78"/>
      <c r="OCR280" s="78"/>
      <c r="OCS280" s="78"/>
      <c r="OCT280" s="78"/>
      <c r="OCU280" s="78"/>
      <c r="OCV280" s="78"/>
      <c r="OCW280" s="78"/>
      <c r="OCX280" s="78"/>
      <c r="OCY280" s="78"/>
      <c r="OCZ280" s="78"/>
      <c r="ODA280" s="78"/>
      <c r="ODB280" s="78"/>
      <c r="ODC280" s="78"/>
      <c r="ODD280" s="78"/>
      <c r="ODE280" s="78"/>
      <c r="ODF280" s="78"/>
      <c r="ODG280" s="78"/>
      <c r="ODH280" s="78"/>
      <c r="ODI280" s="78"/>
      <c r="ODJ280" s="78"/>
      <c r="ODK280" s="78"/>
      <c r="ODL280" s="78"/>
      <c r="ODM280" s="78"/>
      <c r="ODN280" s="78"/>
      <c r="ODO280" s="78"/>
      <c r="ODP280" s="78"/>
      <c r="ODQ280" s="78"/>
      <c r="ODR280" s="78"/>
      <c r="ODS280" s="78"/>
      <c r="ODT280" s="78"/>
      <c r="ODU280" s="78"/>
      <c r="ODV280" s="78"/>
      <c r="ODW280" s="78"/>
      <c r="ODX280" s="78"/>
      <c r="ODY280" s="78"/>
      <c r="ODZ280" s="78"/>
      <c r="OEA280" s="78"/>
      <c r="OEB280" s="78"/>
      <c r="OEC280" s="78"/>
      <c r="OED280" s="78"/>
      <c r="OEE280" s="78"/>
      <c r="OEF280" s="78"/>
      <c r="OEG280" s="78"/>
      <c r="OEH280" s="78"/>
      <c r="OEI280" s="78"/>
      <c r="OEJ280" s="78"/>
      <c r="OEK280" s="78"/>
      <c r="OEL280" s="78"/>
      <c r="OEM280" s="78"/>
      <c r="OEN280" s="78"/>
      <c r="OEO280" s="78"/>
      <c r="OEP280" s="78"/>
      <c r="OEQ280" s="78"/>
      <c r="OER280" s="78"/>
      <c r="OES280" s="78"/>
      <c r="OET280" s="78"/>
      <c r="OEU280" s="78"/>
      <c r="OEV280" s="78"/>
      <c r="OEW280" s="78"/>
      <c r="OEX280" s="78"/>
      <c r="OEY280" s="78"/>
      <c r="OEZ280" s="78"/>
      <c r="OFA280" s="78"/>
      <c r="OFB280" s="78"/>
      <c r="OFC280" s="78"/>
      <c r="OFD280" s="78"/>
      <c r="OFE280" s="78"/>
      <c r="OFF280" s="78"/>
      <c r="OFG280" s="78"/>
      <c r="OFH280" s="78"/>
      <c r="OFI280" s="78"/>
      <c r="OFJ280" s="78"/>
      <c r="OFK280" s="78"/>
      <c r="OFL280" s="78"/>
      <c r="OFM280" s="78"/>
      <c r="OFN280" s="78"/>
      <c r="OFO280" s="78"/>
      <c r="OFP280" s="78"/>
      <c r="OFQ280" s="78"/>
      <c r="OFR280" s="78"/>
      <c r="OFS280" s="78"/>
      <c r="OFT280" s="78"/>
      <c r="OFU280" s="78"/>
      <c r="OFV280" s="78"/>
      <c r="OFW280" s="78"/>
      <c r="OFX280" s="78"/>
      <c r="OFY280" s="78"/>
      <c r="OFZ280" s="78"/>
      <c r="OGA280" s="78"/>
      <c r="OGB280" s="78"/>
      <c r="OGC280" s="78"/>
      <c r="OGD280" s="78"/>
      <c r="OGE280" s="78"/>
      <c r="OGF280" s="78"/>
      <c r="OGG280" s="78"/>
      <c r="OGH280" s="78"/>
      <c r="OGI280" s="78"/>
      <c r="OGJ280" s="78"/>
      <c r="OGK280" s="78"/>
      <c r="OGL280" s="78"/>
      <c r="OGM280" s="78"/>
      <c r="OGN280" s="78"/>
      <c r="OGO280" s="78"/>
      <c r="OGP280" s="78"/>
      <c r="OGQ280" s="78"/>
      <c r="OGR280" s="78"/>
      <c r="OGS280" s="78"/>
      <c r="OGT280" s="78"/>
      <c r="OGU280" s="78"/>
      <c r="OGV280" s="78"/>
      <c r="OGW280" s="78"/>
      <c r="OGX280" s="78"/>
      <c r="OGY280" s="78"/>
      <c r="OGZ280" s="78"/>
      <c r="OHA280" s="78"/>
      <c r="OHB280" s="78"/>
      <c r="OHC280" s="78"/>
      <c r="OHD280" s="78"/>
      <c r="OHE280" s="78"/>
      <c r="OHF280" s="78"/>
      <c r="OHG280" s="78"/>
      <c r="OHH280" s="78"/>
      <c r="OHI280" s="78"/>
      <c r="OHJ280" s="78"/>
      <c r="OHK280" s="78"/>
      <c r="OHL280" s="78"/>
      <c r="OHM280" s="78"/>
      <c r="OHN280" s="78"/>
      <c r="OHO280" s="78"/>
      <c r="OHP280" s="78"/>
      <c r="OHQ280" s="78"/>
      <c r="OHR280" s="78"/>
      <c r="OHS280" s="78"/>
      <c r="OHT280" s="78"/>
      <c r="OHU280" s="78"/>
      <c r="OHV280" s="78"/>
      <c r="OHW280" s="78"/>
      <c r="OHX280" s="78"/>
      <c r="OHY280" s="78"/>
      <c r="OHZ280" s="78"/>
      <c r="OIA280" s="78"/>
      <c r="OIB280" s="78"/>
      <c r="OIC280" s="78"/>
      <c r="OID280" s="78"/>
      <c r="OIE280" s="78"/>
      <c r="OIF280" s="78"/>
      <c r="OIG280" s="78"/>
      <c r="OIH280" s="78"/>
      <c r="OII280" s="78"/>
      <c r="OIJ280" s="78"/>
      <c r="OIK280" s="78"/>
      <c r="OIL280" s="78"/>
      <c r="OIM280" s="78"/>
      <c r="OIN280" s="78"/>
      <c r="OIO280" s="78"/>
      <c r="OIP280" s="78"/>
      <c r="OIQ280" s="78"/>
      <c r="OIR280" s="78"/>
      <c r="OIS280" s="78"/>
      <c r="OIT280" s="78"/>
      <c r="OIU280" s="78"/>
      <c r="OIV280" s="78"/>
      <c r="OIW280" s="78"/>
      <c r="OIX280" s="78"/>
      <c r="OIY280" s="78"/>
      <c r="OIZ280" s="78"/>
      <c r="OJA280" s="78"/>
      <c r="OJB280" s="78"/>
      <c r="OJC280" s="78"/>
      <c r="OJD280" s="78"/>
      <c r="OJE280" s="78"/>
      <c r="OJF280" s="78"/>
      <c r="OJG280" s="78"/>
      <c r="OJH280" s="78"/>
      <c r="OJI280" s="78"/>
      <c r="OJJ280" s="78"/>
      <c r="OJK280" s="78"/>
      <c r="OJL280" s="78"/>
      <c r="OJM280" s="78"/>
      <c r="OJN280" s="78"/>
      <c r="OJO280" s="78"/>
      <c r="OJP280" s="78"/>
      <c r="OJQ280" s="78"/>
      <c r="OJR280" s="78"/>
      <c r="OJS280" s="78"/>
      <c r="OJT280" s="78"/>
      <c r="OJU280" s="78"/>
      <c r="OJV280" s="78"/>
      <c r="OJW280" s="78"/>
      <c r="OJX280" s="78"/>
      <c r="OJY280" s="78"/>
      <c r="OJZ280" s="78"/>
      <c r="OKA280" s="78"/>
      <c r="OKB280" s="78"/>
      <c r="OKC280" s="78"/>
      <c r="OKD280" s="78"/>
      <c r="OKE280" s="78"/>
      <c r="OKF280" s="78"/>
      <c r="OKG280" s="78"/>
      <c r="OKH280" s="78"/>
      <c r="OKI280" s="78"/>
      <c r="OKJ280" s="78"/>
      <c r="OKK280" s="78"/>
      <c r="OKL280" s="78"/>
      <c r="OKM280" s="78"/>
      <c r="OKN280" s="78"/>
      <c r="OKO280" s="78"/>
      <c r="OKP280" s="78"/>
      <c r="OKQ280" s="78"/>
      <c r="OKR280" s="78"/>
      <c r="OKS280" s="78"/>
      <c r="OKT280" s="78"/>
      <c r="OKU280" s="78"/>
      <c r="OKV280" s="78"/>
      <c r="OKW280" s="78"/>
      <c r="OKX280" s="78"/>
      <c r="OKY280" s="78"/>
      <c r="OKZ280" s="78"/>
      <c r="OLA280" s="78"/>
      <c r="OLB280" s="78"/>
      <c r="OLC280" s="78"/>
      <c r="OLD280" s="78"/>
      <c r="OLE280" s="78"/>
      <c r="OLF280" s="78"/>
      <c r="OLG280" s="78"/>
      <c r="OLH280" s="78"/>
      <c r="OLI280" s="78"/>
      <c r="OLJ280" s="78"/>
      <c r="OLK280" s="78"/>
      <c r="OLL280" s="78"/>
      <c r="OLM280" s="78"/>
      <c r="OLN280" s="78"/>
      <c r="OLO280" s="78"/>
      <c r="OLP280" s="78"/>
      <c r="OLQ280" s="78"/>
      <c r="OLR280" s="78"/>
      <c r="OLS280" s="78"/>
      <c r="OLT280" s="78"/>
      <c r="OLU280" s="78"/>
      <c r="OLV280" s="78"/>
      <c r="OLW280" s="78"/>
      <c r="OLX280" s="78"/>
      <c r="OLY280" s="78"/>
      <c r="OLZ280" s="78"/>
      <c r="OMA280" s="78"/>
      <c r="OMB280" s="78"/>
      <c r="OMC280" s="78"/>
      <c r="OMD280" s="78"/>
      <c r="OME280" s="78"/>
      <c r="OMF280" s="78"/>
      <c r="OMG280" s="78"/>
      <c r="OMH280" s="78"/>
      <c r="OMI280" s="78"/>
      <c r="OMJ280" s="78"/>
      <c r="OMK280" s="78"/>
      <c r="OML280" s="78"/>
      <c r="OMM280" s="78"/>
      <c r="OMN280" s="78"/>
      <c r="OMO280" s="78"/>
      <c r="OMP280" s="78"/>
      <c r="OMQ280" s="78"/>
      <c r="OMR280" s="78"/>
      <c r="OMS280" s="78"/>
      <c r="OMT280" s="78"/>
      <c r="OMU280" s="78"/>
      <c r="OMV280" s="78"/>
      <c r="OMW280" s="78"/>
      <c r="OMX280" s="78"/>
      <c r="OMY280" s="78"/>
      <c r="OMZ280" s="78"/>
      <c r="ONA280" s="78"/>
      <c r="ONB280" s="78"/>
      <c r="ONC280" s="78"/>
      <c r="OND280" s="78"/>
      <c r="ONE280" s="78"/>
      <c r="ONF280" s="78"/>
      <c r="ONG280" s="78"/>
      <c r="ONH280" s="78"/>
      <c r="ONI280" s="78"/>
      <c r="ONJ280" s="78"/>
      <c r="ONK280" s="78"/>
      <c r="ONL280" s="78"/>
      <c r="ONM280" s="78"/>
      <c r="ONN280" s="78"/>
      <c r="ONO280" s="78"/>
      <c r="ONP280" s="78"/>
      <c r="ONQ280" s="78"/>
      <c r="ONR280" s="78"/>
      <c r="ONS280" s="78"/>
      <c r="ONT280" s="78"/>
      <c r="ONU280" s="78"/>
      <c r="ONV280" s="78"/>
      <c r="ONW280" s="78"/>
      <c r="ONX280" s="78"/>
      <c r="ONY280" s="78"/>
      <c r="ONZ280" s="78"/>
      <c r="OOA280" s="78"/>
      <c r="OOB280" s="78"/>
      <c r="OOC280" s="78"/>
      <c r="OOD280" s="78"/>
      <c r="OOE280" s="78"/>
      <c r="OOF280" s="78"/>
      <c r="OOG280" s="78"/>
      <c r="OOH280" s="78"/>
      <c r="OOI280" s="78"/>
      <c r="OOJ280" s="78"/>
      <c r="OOK280" s="78"/>
      <c r="OOL280" s="78"/>
      <c r="OOM280" s="78"/>
      <c r="OON280" s="78"/>
      <c r="OOO280" s="78"/>
      <c r="OOP280" s="78"/>
      <c r="OOQ280" s="78"/>
      <c r="OOR280" s="78"/>
      <c r="OOS280" s="78"/>
      <c r="OOT280" s="78"/>
      <c r="OOU280" s="78"/>
      <c r="OOV280" s="78"/>
      <c r="OOW280" s="78"/>
      <c r="OOX280" s="78"/>
      <c r="OOY280" s="78"/>
      <c r="OOZ280" s="78"/>
      <c r="OPA280" s="78"/>
      <c r="OPB280" s="78"/>
      <c r="OPC280" s="78"/>
      <c r="OPD280" s="78"/>
      <c r="OPE280" s="78"/>
      <c r="OPF280" s="78"/>
      <c r="OPG280" s="78"/>
      <c r="OPH280" s="78"/>
      <c r="OPI280" s="78"/>
      <c r="OPJ280" s="78"/>
      <c r="OPK280" s="78"/>
      <c r="OPL280" s="78"/>
      <c r="OPM280" s="78"/>
      <c r="OPN280" s="78"/>
      <c r="OPO280" s="78"/>
      <c r="OPP280" s="78"/>
      <c r="OPQ280" s="78"/>
      <c r="OPR280" s="78"/>
      <c r="OPS280" s="78"/>
      <c r="OPT280" s="78"/>
      <c r="OPU280" s="78"/>
      <c r="OPV280" s="78"/>
      <c r="OPW280" s="78"/>
      <c r="OPX280" s="78"/>
      <c r="OPY280" s="78"/>
      <c r="OPZ280" s="78"/>
      <c r="OQA280" s="78"/>
      <c r="OQB280" s="78"/>
      <c r="OQC280" s="78"/>
      <c r="OQD280" s="78"/>
      <c r="OQE280" s="78"/>
      <c r="OQF280" s="78"/>
      <c r="OQG280" s="78"/>
      <c r="OQH280" s="78"/>
      <c r="OQI280" s="78"/>
      <c r="OQJ280" s="78"/>
      <c r="OQK280" s="78"/>
      <c r="OQL280" s="78"/>
      <c r="OQM280" s="78"/>
      <c r="OQN280" s="78"/>
      <c r="OQO280" s="78"/>
      <c r="OQP280" s="78"/>
      <c r="OQQ280" s="78"/>
      <c r="OQR280" s="78"/>
      <c r="OQS280" s="78"/>
      <c r="OQT280" s="78"/>
      <c r="OQU280" s="78"/>
      <c r="OQV280" s="78"/>
      <c r="OQW280" s="78"/>
      <c r="OQX280" s="78"/>
      <c r="OQY280" s="78"/>
      <c r="OQZ280" s="78"/>
      <c r="ORA280" s="78"/>
      <c r="ORB280" s="78"/>
      <c r="ORC280" s="78"/>
      <c r="ORD280" s="78"/>
      <c r="ORE280" s="78"/>
      <c r="ORF280" s="78"/>
      <c r="ORG280" s="78"/>
      <c r="ORH280" s="78"/>
      <c r="ORI280" s="78"/>
      <c r="ORJ280" s="78"/>
      <c r="ORK280" s="78"/>
      <c r="ORL280" s="78"/>
      <c r="ORM280" s="78"/>
      <c r="ORN280" s="78"/>
      <c r="ORO280" s="78"/>
      <c r="ORP280" s="78"/>
      <c r="ORQ280" s="78"/>
      <c r="ORR280" s="78"/>
      <c r="ORS280" s="78"/>
      <c r="ORT280" s="78"/>
      <c r="ORU280" s="78"/>
      <c r="ORV280" s="78"/>
      <c r="ORW280" s="78"/>
      <c r="ORX280" s="78"/>
      <c r="ORY280" s="78"/>
      <c r="ORZ280" s="78"/>
      <c r="OSA280" s="78"/>
      <c r="OSB280" s="78"/>
      <c r="OSC280" s="78"/>
      <c r="OSD280" s="78"/>
      <c r="OSE280" s="78"/>
      <c r="OSF280" s="78"/>
      <c r="OSG280" s="78"/>
      <c r="OSH280" s="78"/>
      <c r="OSI280" s="78"/>
      <c r="OSJ280" s="78"/>
      <c r="OSK280" s="78"/>
      <c r="OSL280" s="78"/>
      <c r="OSM280" s="78"/>
      <c r="OSN280" s="78"/>
      <c r="OSO280" s="78"/>
      <c r="OSP280" s="78"/>
      <c r="OSQ280" s="78"/>
      <c r="OSR280" s="78"/>
      <c r="OSS280" s="78"/>
      <c r="OST280" s="78"/>
      <c r="OSU280" s="78"/>
      <c r="OSV280" s="78"/>
      <c r="OSW280" s="78"/>
      <c r="OSX280" s="78"/>
      <c r="OSY280" s="78"/>
      <c r="OSZ280" s="78"/>
      <c r="OTA280" s="78"/>
      <c r="OTB280" s="78"/>
      <c r="OTC280" s="78"/>
      <c r="OTD280" s="78"/>
      <c r="OTE280" s="78"/>
      <c r="OTF280" s="78"/>
      <c r="OTG280" s="78"/>
      <c r="OTH280" s="78"/>
      <c r="OTI280" s="78"/>
      <c r="OTJ280" s="78"/>
      <c r="OTK280" s="78"/>
      <c r="OTL280" s="78"/>
      <c r="OTM280" s="78"/>
      <c r="OTN280" s="78"/>
      <c r="OTO280" s="78"/>
      <c r="OTP280" s="78"/>
      <c r="OTQ280" s="78"/>
      <c r="OTR280" s="78"/>
      <c r="OTS280" s="78"/>
      <c r="OTT280" s="78"/>
      <c r="OTU280" s="78"/>
      <c r="OTV280" s="78"/>
      <c r="OTW280" s="78"/>
      <c r="OTX280" s="78"/>
      <c r="OTY280" s="78"/>
      <c r="OTZ280" s="78"/>
      <c r="OUA280" s="78"/>
      <c r="OUB280" s="78"/>
      <c r="OUC280" s="78"/>
      <c r="OUD280" s="78"/>
      <c r="OUE280" s="78"/>
      <c r="OUF280" s="78"/>
      <c r="OUG280" s="78"/>
      <c r="OUH280" s="78"/>
      <c r="OUI280" s="78"/>
      <c r="OUJ280" s="78"/>
      <c r="OUK280" s="78"/>
      <c r="OUL280" s="78"/>
      <c r="OUM280" s="78"/>
      <c r="OUN280" s="78"/>
      <c r="OUO280" s="78"/>
      <c r="OUP280" s="78"/>
      <c r="OUQ280" s="78"/>
      <c r="OUR280" s="78"/>
      <c r="OUS280" s="78"/>
      <c r="OUT280" s="78"/>
      <c r="OUU280" s="78"/>
      <c r="OUV280" s="78"/>
      <c r="OUW280" s="78"/>
      <c r="OUX280" s="78"/>
      <c r="OUY280" s="78"/>
      <c r="OUZ280" s="78"/>
      <c r="OVA280" s="78"/>
      <c r="OVB280" s="78"/>
      <c r="OVC280" s="78"/>
      <c r="OVD280" s="78"/>
      <c r="OVE280" s="78"/>
      <c r="OVF280" s="78"/>
      <c r="OVG280" s="78"/>
      <c r="OVH280" s="78"/>
      <c r="OVI280" s="78"/>
      <c r="OVJ280" s="78"/>
      <c r="OVK280" s="78"/>
      <c r="OVL280" s="78"/>
      <c r="OVM280" s="78"/>
      <c r="OVN280" s="78"/>
      <c r="OVO280" s="78"/>
      <c r="OVP280" s="78"/>
      <c r="OVQ280" s="78"/>
      <c r="OVR280" s="78"/>
      <c r="OVS280" s="78"/>
      <c r="OVT280" s="78"/>
      <c r="OVU280" s="78"/>
      <c r="OVV280" s="78"/>
      <c r="OVW280" s="78"/>
      <c r="OVX280" s="78"/>
      <c r="OVY280" s="78"/>
      <c r="OVZ280" s="78"/>
      <c r="OWA280" s="78"/>
      <c r="OWB280" s="78"/>
      <c r="OWC280" s="78"/>
      <c r="OWD280" s="78"/>
      <c r="OWE280" s="78"/>
      <c r="OWF280" s="78"/>
      <c r="OWG280" s="78"/>
      <c r="OWH280" s="78"/>
      <c r="OWI280" s="78"/>
      <c r="OWJ280" s="78"/>
      <c r="OWK280" s="78"/>
      <c r="OWL280" s="78"/>
      <c r="OWM280" s="78"/>
      <c r="OWN280" s="78"/>
      <c r="OWO280" s="78"/>
      <c r="OWP280" s="78"/>
      <c r="OWQ280" s="78"/>
      <c r="OWR280" s="78"/>
      <c r="OWS280" s="78"/>
      <c r="OWT280" s="78"/>
      <c r="OWU280" s="78"/>
      <c r="OWV280" s="78"/>
      <c r="OWW280" s="78"/>
      <c r="OWX280" s="78"/>
      <c r="OWY280" s="78"/>
      <c r="OWZ280" s="78"/>
      <c r="OXA280" s="78"/>
      <c r="OXB280" s="78"/>
      <c r="OXC280" s="78"/>
      <c r="OXD280" s="78"/>
      <c r="OXE280" s="78"/>
      <c r="OXF280" s="78"/>
      <c r="OXG280" s="78"/>
      <c r="OXH280" s="78"/>
      <c r="OXI280" s="78"/>
      <c r="OXJ280" s="78"/>
      <c r="OXK280" s="78"/>
      <c r="OXL280" s="78"/>
      <c r="OXM280" s="78"/>
      <c r="OXN280" s="78"/>
      <c r="OXO280" s="78"/>
      <c r="OXP280" s="78"/>
      <c r="OXQ280" s="78"/>
      <c r="OXR280" s="78"/>
      <c r="OXS280" s="78"/>
      <c r="OXT280" s="78"/>
      <c r="OXU280" s="78"/>
      <c r="OXV280" s="78"/>
      <c r="OXW280" s="78"/>
      <c r="OXX280" s="78"/>
      <c r="OXY280" s="78"/>
      <c r="OXZ280" s="78"/>
      <c r="OYA280" s="78"/>
      <c r="OYB280" s="78"/>
      <c r="OYC280" s="78"/>
      <c r="OYD280" s="78"/>
      <c r="OYE280" s="78"/>
      <c r="OYF280" s="78"/>
      <c r="OYG280" s="78"/>
      <c r="OYH280" s="78"/>
      <c r="OYI280" s="78"/>
      <c r="OYJ280" s="78"/>
      <c r="OYK280" s="78"/>
      <c r="OYL280" s="78"/>
      <c r="OYM280" s="78"/>
      <c r="OYN280" s="78"/>
      <c r="OYO280" s="78"/>
      <c r="OYP280" s="78"/>
      <c r="OYQ280" s="78"/>
      <c r="OYR280" s="78"/>
      <c r="OYS280" s="78"/>
      <c r="OYT280" s="78"/>
      <c r="OYU280" s="78"/>
      <c r="OYV280" s="78"/>
      <c r="OYW280" s="78"/>
      <c r="OYX280" s="78"/>
      <c r="OYY280" s="78"/>
      <c r="OYZ280" s="78"/>
      <c r="OZA280" s="78"/>
      <c r="OZB280" s="78"/>
      <c r="OZC280" s="78"/>
      <c r="OZD280" s="78"/>
      <c r="OZE280" s="78"/>
      <c r="OZF280" s="78"/>
      <c r="OZG280" s="78"/>
      <c r="OZH280" s="78"/>
      <c r="OZI280" s="78"/>
      <c r="OZJ280" s="78"/>
      <c r="OZK280" s="78"/>
      <c r="OZL280" s="78"/>
      <c r="OZM280" s="78"/>
      <c r="OZN280" s="78"/>
      <c r="OZO280" s="78"/>
      <c r="OZP280" s="78"/>
      <c r="OZQ280" s="78"/>
      <c r="OZR280" s="78"/>
      <c r="OZS280" s="78"/>
      <c r="OZT280" s="78"/>
      <c r="OZU280" s="78"/>
      <c r="OZV280" s="78"/>
      <c r="OZW280" s="78"/>
      <c r="OZX280" s="78"/>
      <c r="OZY280" s="78"/>
      <c r="OZZ280" s="78"/>
      <c r="PAA280" s="78"/>
      <c r="PAB280" s="78"/>
      <c r="PAC280" s="78"/>
      <c r="PAD280" s="78"/>
      <c r="PAE280" s="78"/>
      <c r="PAF280" s="78"/>
      <c r="PAG280" s="78"/>
      <c r="PAH280" s="78"/>
      <c r="PAI280" s="78"/>
      <c r="PAJ280" s="78"/>
      <c r="PAK280" s="78"/>
      <c r="PAL280" s="78"/>
      <c r="PAM280" s="78"/>
      <c r="PAN280" s="78"/>
      <c r="PAO280" s="78"/>
      <c r="PAP280" s="78"/>
      <c r="PAQ280" s="78"/>
      <c r="PAR280" s="78"/>
      <c r="PAS280" s="78"/>
      <c r="PAT280" s="78"/>
      <c r="PAU280" s="78"/>
      <c r="PAV280" s="78"/>
      <c r="PAW280" s="78"/>
      <c r="PAX280" s="78"/>
      <c r="PAY280" s="78"/>
      <c r="PAZ280" s="78"/>
      <c r="PBA280" s="78"/>
      <c r="PBB280" s="78"/>
      <c r="PBC280" s="78"/>
      <c r="PBD280" s="78"/>
      <c r="PBE280" s="78"/>
      <c r="PBF280" s="78"/>
      <c r="PBG280" s="78"/>
      <c r="PBH280" s="78"/>
      <c r="PBI280" s="78"/>
      <c r="PBJ280" s="78"/>
      <c r="PBK280" s="78"/>
      <c r="PBL280" s="78"/>
      <c r="PBM280" s="78"/>
      <c r="PBN280" s="78"/>
      <c r="PBO280" s="78"/>
      <c r="PBP280" s="78"/>
      <c r="PBQ280" s="78"/>
      <c r="PBR280" s="78"/>
      <c r="PBS280" s="78"/>
      <c r="PBT280" s="78"/>
      <c r="PBU280" s="78"/>
      <c r="PBV280" s="78"/>
      <c r="PBW280" s="78"/>
      <c r="PBX280" s="78"/>
      <c r="PBY280" s="78"/>
      <c r="PBZ280" s="78"/>
      <c r="PCA280" s="78"/>
      <c r="PCB280" s="78"/>
      <c r="PCC280" s="78"/>
      <c r="PCD280" s="78"/>
      <c r="PCE280" s="78"/>
      <c r="PCF280" s="78"/>
      <c r="PCG280" s="78"/>
      <c r="PCH280" s="78"/>
      <c r="PCI280" s="78"/>
      <c r="PCJ280" s="78"/>
      <c r="PCK280" s="78"/>
      <c r="PCL280" s="78"/>
      <c r="PCM280" s="78"/>
      <c r="PCN280" s="78"/>
      <c r="PCO280" s="78"/>
      <c r="PCP280" s="78"/>
      <c r="PCQ280" s="78"/>
      <c r="PCR280" s="78"/>
      <c r="PCS280" s="78"/>
      <c r="PCT280" s="78"/>
      <c r="PCU280" s="78"/>
      <c r="PCV280" s="78"/>
      <c r="PCW280" s="78"/>
      <c r="PCX280" s="78"/>
      <c r="PCY280" s="78"/>
      <c r="PCZ280" s="78"/>
      <c r="PDA280" s="78"/>
      <c r="PDB280" s="78"/>
      <c r="PDC280" s="78"/>
      <c r="PDD280" s="78"/>
      <c r="PDE280" s="78"/>
      <c r="PDF280" s="78"/>
      <c r="PDG280" s="78"/>
      <c r="PDH280" s="78"/>
      <c r="PDI280" s="78"/>
      <c r="PDJ280" s="78"/>
      <c r="PDK280" s="78"/>
      <c r="PDL280" s="78"/>
      <c r="PDM280" s="78"/>
      <c r="PDN280" s="78"/>
      <c r="PDO280" s="78"/>
      <c r="PDP280" s="78"/>
      <c r="PDQ280" s="78"/>
      <c r="PDR280" s="78"/>
      <c r="PDS280" s="78"/>
      <c r="PDT280" s="78"/>
      <c r="PDU280" s="78"/>
      <c r="PDV280" s="78"/>
      <c r="PDW280" s="78"/>
      <c r="PDX280" s="78"/>
      <c r="PDY280" s="78"/>
      <c r="PDZ280" s="78"/>
      <c r="PEA280" s="78"/>
      <c r="PEB280" s="78"/>
      <c r="PEC280" s="78"/>
      <c r="PED280" s="78"/>
      <c r="PEE280" s="78"/>
      <c r="PEF280" s="78"/>
      <c r="PEG280" s="78"/>
      <c r="PEH280" s="78"/>
      <c r="PEI280" s="78"/>
      <c r="PEJ280" s="78"/>
      <c r="PEK280" s="78"/>
      <c r="PEL280" s="78"/>
      <c r="PEM280" s="78"/>
      <c r="PEN280" s="78"/>
      <c r="PEO280" s="78"/>
      <c r="PEP280" s="78"/>
      <c r="PEQ280" s="78"/>
      <c r="PER280" s="78"/>
      <c r="PES280" s="78"/>
      <c r="PET280" s="78"/>
      <c r="PEU280" s="78"/>
      <c r="PEV280" s="78"/>
      <c r="PEW280" s="78"/>
      <c r="PEX280" s="78"/>
      <c r="PEY280" s="78"/>
      <c r="PEZ280" s="78"/>
      <c r="PFA280" s="78"/>
      <c r="PFB280" s="78"/>
      <c r="PFC280" s="78"/>
      <c r="PFD280" s="78"/>
      <c r="PFE280" s="78"/>
      <c r="PFF280" s="78"/>
      <c r="PFG280" s="78"/>
      <c r="PFH280" s="78"/>
      <c r="PFI280" s="78"/>
      <c r="PFJ280" s="78"/>
      <c r="PFK280" s="78"/>
      <c r="PFL280" s="78"/>
      <c r="PFM280" s="78"/>
      <c r="PFN280" s="78"/>
      <c r="PFO280" s="78"/>
      <c r="PFP280" s="78"/>
      <c r="PFQ280" s="78"/>
      <c r="PFR280" s="78"/>
      <c r="PFS280" s="78"/>
      <c r="PFT280" s="78"/>
      <c r="PFU280" s="78"/>
      <c r="PFV280" s="78"/>
      <c r="PFW280" s="78"/>
      <c r="PFX280" s="78"/>
      <c r="PFY280" s="78"/>
      <c r="PFZ280" s="78"/>
      <c r="PGA280" s="78"/>
      <c r="PGB280" s="78"/>
      <c r="PGC280" s="78"/>
      <c r="PGD280" s="78"/>
      <c r="PGE280" s="78"/>
      <c r="PGF280" s="78"/>
      <c r="PGG280" s="78"/>
      <c r="PGH280" s="78"/>
      <c r="PGI280" s="78"/>
      <c r="PGJ280" s="78"/>
      <c r="PGK280" s="78"/>
      <c r="PGL280" s="78"/>
      <c r="PGM280" s="78"/>
      <c r="PGN280" s="78"/>
      <c r="PGO280" s="78"/>
      <c r="PGP280" s="78"/>
      <c r="PGQ280" s="78"/>
      <c r="PGR280" s="78"/>
      <c r="PGS280" s="78"/>
      <c r="PGT280" s="78"/>
      <c r="PGU280" s="78"/>
      <c r="PGV280" s="78"/>
      <c r="PGW280" s="78"/>
      <c r="PGX280" s="78"/>
      <c r="PGY280" s="78"/>
      <c r="PGZ280" s="78"/>
      <c r="PHA280" s="78"/>
      <c r="PHB280" s="78"/>
      <c r="PHC280" s="78"/>
      <c r="PHD280" s="78"/>
      <c r="PHE280" s="78"/>
      <c r="PHF280" s="78"/>
      <c r="PHG280" s="78"/>
      <c r="PHH280" s="78"/>
      <c r="PHI280" s="78"/>
      <c r="PHJ280" s="78"/>
      <c r="PHK280" s="78"/>
      <c r="PHL280" s="78"/>
      <c r="PHM280" s="78"/>
      <c r="PHN280" s="78"/>
      <c r="PHO280" s="78"/>
      <c r="PHP280" s="78"/>
      <c r="PHQ280" s="78"/>
      <c r="PHR280" s="78"/>
      <c r="PHS280" s="78"/>
      <c r="PHT280" s="78"/>
      <c r="PHU280" s="78"/>
      <c r="PHV280" s="78"/>
      <c r="PHW280" s="78"/>
      <c r="PHX280" s="78"/>
      <c r="PHY280" s="78"/>
      <c r="PHZ280" s="78"/>
      <c r="PIA280" s="78"/>
      <c r="PIB280" s="78"/>
      <c r="PIC280" s="78"/>
      <c r="PID280" s="78"/>
      <c r="PIE280" s="78"/>
      <c r="PIF280" s="78"/>
      <c r="PIG280" s="78"/>
      <c r="PIH280" s="78"/>
      <c r="PII280" s="78"/>
      <c r="PIJ280" s="78"/>
      <c r="PIK280" s="78"/>
      <c r="PIL280" s="78"/>
      <c r="PIM280" s="78"/>
      <c r="PIN280" s="78"/>
      <c r="PIO280" s="78"/>
      <c r="PIP280" s="78"/>
      <c r="PIQ280" s="78"/>
      <c r="PIR280" s="78"/>
      <c r="PIS280" s="78"/>
      <c r="PIT280" s="78"/>
      <c r="PIU280" s="78"/>
      <c r="PIV280" s="78"/>
      <c r="PIW280" s="78"/>
      <c r="PIX280" s="78"/>
      <c r="PIY280" s="78"/>
      <c r="PIZ280" s="78"/>
      <c r="PJA280" s="78"/>
      <c r="PJB280" s="78"/>
      <c r="PJC280" s="78"/>
      <c r="PJD280" s="78"/>
      <c r="PJE280" s="78"/>
      <c r="PJF280" s="78"/>
      <c r="PJG280" s="78"/>
      <c r="PJH280" s="78"/>
      <c r="PJI280" s="78"/>
      <c r="PJJ280" s="78"/>
      <c r="PJK280" s="78"/>
      <c r="PJL280" s="78"/>
      <c r="PJM280" s="78"/>
      <c r="PJN280" s="78"/>
      <c r="PJO280" s="78"/>
      <c r="PJP280" s="78"/>
      <c r="PJQ280" s="78"/>
      <c r="PJR280" s="78"/>
      <c r="PJS280" s="78"/>
      <c r="PJT280" s="78"/>
      <c r="PJU280" s="78"/>
      <c r="PJV280" s="78"/>
      <c r="PJW280" s="78"/>
      <c r="PJX280" s="78"/>
      <c r="PJY280" s="78"/>
      <c r="PJZ280" s="78"/>
      <c r="PKA280" s="78"/>
      <c r="PKB280" s="78"/>
      <c r="PKC280" s="78"/>
      <c r="PKD280" s="78"/>
      <c r="PKE280" s="78"/>
      <c r="PKF280" s="78"/>
      <c r="PKG280" s="78"/>
      <c r="PKH280" s="78"/>
      <c r="PKI280" s="78"/>
      <c r="PKJ280" s="78"/>
      <c r="PKK280" s="78"/>
      <c r="PKL280" s="78"/>
      <c r="PKM280" s="78"/>
      <c r="PKN280" s="78"/>
      <c r="PKO280" s="78"/>
      <c r="PKP280" s="78"/>
      <c r="PKQ280" s="78"/>
      <c r="PKR280" s="78"/>
      <c r="PKS280" s="78"/>
      <c r="PKT280" s="78"/>
      <c r="PKU280" s="78"/>
      <c r="PKV280" s="78"/>
      <c r="PKW280" s="78"/>
      <c r="PKX280" s="78"/>
      <c r="PKY280" s="78"/>
      <c r="PKZ280" s="78"/>
      <c r="PLA280" s="78"/>
      <c r="PLB280" s="78"/>
      <c r="PLC280" s="78"/>
      <c r="PLD280" s="78"/>
      <c r="PLE280" s="78"/>
      <c r="PLF280" s="78"/>
      <c r="PLG280" s="78"/>
      <c r="PLH280" s="78"/>
      <c r="PLI280" s="78"/>
      <c r="PLJ280" s="78"/>
      <c r="PLK280" s="78"/>
      <c r="PLL280" s="78"/>
      <c r="PLM280" s="78"/>
      <c r="PLN280" s="78"/>
      <c r="PLO280" s="78"/>
      <c r="PLP280" s="78"/>
      <c r="PLQ280" s="78"/>
      <c r="PLR280" s="78"/>
      <c r="PLS280" s="78"/>
      <c r="PLT280" s="78"/>
      <c r="PLU280" s="78"/>
      <c r="PLV280" s="78"/>
      <c r="PLW280" s="78"/>
      <c r="PLX280" s="78"/>
      <c r="PLY280" s="78"/>
      <c r="PLZ280" s="78"/>
      <c r="PMA280" s="78"/>
      <c r="PMB280" s="78"/>
      <c r="PMC280" s="78"/>
      <c r="PMD280" s="78"/>
      <c r="PME280" s="78"/>
      <c r="PMF280" s="78"/>
      <c r="PMG280" s="78"/>
      <c r="PMH280" s="78"/>
      <c r="PMI280" s="78"/>
      <c r="PMJ280" s="78"/>
      <c r="PMK280" s="78"/>
      <c r="PML280" s="78"/>
      <c r="PMM280" s="78"/>
      <c r="PMN280" s="78"/>
      <c r="PMO280" s="78"/>
      <c r="PMP280" s="78"/>
      <c r="PMQ280" s="78"/>
      <c r="PMR280" s="78"/>
      <c r="PMS280" s="78"/>
      <c r="PMT280" s="78"/>
      <c r="PMU280" s="78"/>
      <c r="PMV280" s="78"/>
      <c r="PMW280" s="78"/>
      <c r="PMX280" s="78"/>
      <c r="PMY280" s="78"/>
      <c r="PMZ280" s="78"/>
      <c r="PNA280" s="78"/>
      <c r="PNB280" s="78"/>
      <c r="PNC280" s="78"/>
      <c r="PND280" s="78"/>
      <c r="PNE280" s="78"/>
      <c r="PNF280" s="78"/>
      <c r="PNG280" s="78"/>
      <c r="PNH280" s="78"/>
      <c r="PNI280" s="78"/>
      <c r="PNJ280" s="78"/>
      <c r="PNK280" s="78"/>
      <c r="PNL280" s="78"/>
      <c r="PNM280" s="78"/>
      <c r="PNN280" s="78"/>
      <c r="PNO280" s="78"/>
      <c r="PNP280" s="78"/>
      <c r="PNQ280" s="78"/>
      <c r="PNR280" s="78"/>
      <c r="PNS280" s="78"/>
      <c r="PNT280" s="78"/>
      <c r="PNU280" s="78"/>
      <c r="PNV280" s="78"/>
      <c r="PNW280" s="78"/>
      <c r="PNX280" s="78"/>
      <c r="PNY280" s="78"/>
      <c r="PNZ280" s="78"/>
      <c r="POA280" s="78"/>
      <c r="POB280" s="78"/>
      <c r="POC280" s="78"/>
      <c r="POD280" s="78"/>
      <c r="POE280" s="78"/>
      <c r="POF280" s="78"/>
      <c r="POG280" s="78"/>
      <c r="POH280" s="78"/>
      <c r="POI280" s="78"/>
      <c r="POJ280" s="78"/>
      <c r="POK280" s="78"/>
      <c r="POL280" s="78"/>
      <c r="POM280" s="78"/>
      <c r="PON280" s="78"/>
      <c r="POO280" s="78"/>
      <c r="POP280" s="78"/>
      <c r="POQ280" s="78"/>
      <c r="POR280" s="78"/>
      <c r="POS280" s="78"/>
      <c r="POT280" s="78"/>
      <c r="POU280" s="78"/>
      <c r="POV280" s="78"/>
      <c r="POW280" s="78"/>
      <c r="POX280" s="78"/>
      <c r="POY280" s="78"/>
      <c r="POZ280" s="78"/>
      <c r="PPA280" s="78"/>
      <c r="PPB280" s="78"/>
      <c r="PPC280" s="78"/>
      <c r="PPD280" s="78"/>
      <c r="PPE280" s="78"/>
      <c r="PPF280" s="78"/>
      <c r="PPG280" s="78"/>
      <c r="PPH280" s="78"/>
      <c r="PPI280" s="78"/>
      <c r="PPJ280" s="78"/>
      <c r="PPK280" s="78"/>
      <c r="PPL280" s="78"/>
      <c r="PPM280" s="78"/>
      <c r="PPN280" s="78"/>
      <c r="PPO280" s="78"/>
      <c r="PPP280" s="78"/>
      <c r="PPQ280" s="78"/>
      <c r="PPR280" s="78"/>
      <c r="PPS280" s="78"/>
      <c r="PPT280" s="78"/>
      <c r="PPU280" s="78"/>
      <c r="PPV280" s="78"/>
      <c r="PPW280" s="78"/>
      <c r="PPX280" s="78"/>
      <c r="PPY280" s="78"/>
      <c r="PPZ280" s="78"/>
      <c r="PQA280" s="78"/>
      <c r="PQB280" s="78"/>
      <c r="PQC280" s="78"/>
      <c r="PQD280" s="78"/>
      <c r="PQE280" s="78"/>
      <c r="PQF280" s="78"/>
      <c r="PQG280" s="78"/>
      <c r="PQH280" s="78"/>
      <c r="PQI280" s="78"/>
      <c r="PQJ280" s="78"/>
      <c r="PQK280" s="78"/>
      <c r="PQL280" s="78"/>
      <c r="PQM280" s="78"/>
      <c r="PQN280" s="78"/>
      <c r="PQO280" s="78"/>
      <c r="PQP280" s="78"/>
      <c r="PQQ280" s="78"/>
      <c r="PQR280" s="78"/>
      <c r="PQS280" s="78"/>
      <c r="PQT280" s="78"/>
      <c r="PQU280" s="78"/>
      <c r="PQV280" s="78"/>
      <c r="PQW280" s="78"/>
      <c r="PQX280" s="78"/>
      <c r="PQY280" s="78"/>
      <c r="PQZ280" s="78"/>
      <c r="PRA280" s="78"/>
      <c r="PRB280" s="78"/>
      <c r="PRC280" s="78"/>
      <c r="PRD280" s="78"/>
      <c r="PRE280" s="78"/>
      <c r="PRF280" s="78"/>
      <c r="PRG280" s="78"/>
      <c r="PRH280" s="78"/>
      <c r="PRI280" s="78"/>
      <c r="PRJ280" s="78"/>
      <c r="PRK280" s="78"/>
      <c r="PRL280" s="78"/>
      <c r="PRM280" s="78"/>
      <c r="PRN280" s="78"/>
      <c r="PRO280" s="78"/>
      <c r="PRP280" s="78"/>
      <c r="PRQ280" s="78"/>
      <c r="PRR280" s="78"/>
      <c r="PRS280" s="78"/>
      <c r="PRT280" s="78"/>
      <c r="PRU280" s="78"/>
      <c r="PRV280" s="78"/>
      <c r="PRW280" s="78"/>
      <c r="PRX280" s="78"/>
      <c r="PRY280" s="78"/>
      <c r="PRZ280" s="78"/>
      <c r="PSA280" s="78"/>
      <c r="PSB280" s="78"/>
      <c r="PSC280" s="78"/>
      <c r="PSD280" s="78"/>
      <c r="PSE280" s="78"/>
      <c r="PSF280" s="78"/>
      <c r="PSG280" s="78"/>
      <c r="PSH280" s="78"/>
      <c r="PSI280" s="78"/>
      <c r="PSJ280" s="78"/>
      <c r="PSK280" s="78"/>
      <c r="PSL280" s="78"/>
      <c r="PSM280" s="78"/>
      <c r="PSN280" s="78"/>
      <c r="PSO280" s="78"/>
      <c r="PSP280" s="78"/>
      <c r="PSQ280" s="78"/>
      <c r="PSR280" s="78"/>
      <c r="PSS280" s="78"/>
      <c r="PST280" s="78"/>
      <c r="PSU280" s="78"/>
      <c r="PSV280" s="78"/>
      <c r="PSW280" s="78"/>
      <c r="PSX280" s="78"/>
      <c r="PSY280" s="78"/>
      <c r="PSZ280" s="78"/>
      <c r="PTA280" s="78"/>
      <c r="PTB280" s="78"/>
      <c r="PTC280" s="78"/>
      <c r="PTD280" s="78"/>
      <c r="PTE280" s="78"/>
      <c r="PTF280" s="78"/>
      <c r="PTG280" s="78"/>
      <c r="PTH280" s="78"/>
      <c r="PTI280" s="78"/>
      <c r="PTJ280" s="78"/>
      <c r="PTK280" s="78"/>
      <c r="PTL280" s="78"/>
      <c r="PTM280" s="78"/>
      <c r="PTN280" s="78"/>
      <c r="PTO280" s="78"/>
      <c r="PTP280" s="78"/>
      <c r="PTQ280" s="78"/>
      <c r="PTR280" s="78"/>
      <c r="PTS280" s="78"/>
      <c r="PTT280" s="78"/>
      <c r="PTU280" s="78"/>
      <c r="PTV280" s="78"/>
      <c r="PTW280" s="78"/>
      <c r="PTX280" s="78"/>
      <c r="PTY280" s="78"/>
      <c r="PTZ280" s="78"/>
      <c r="PUA280" s="78"/>
      <c r="PUB280" s="78"/>
      <c r="PUC280" s="78"/>
      <c r="PUD280" s="78"/>
      <c r="PUE280" s="78"/>
      <c r="PUF280" s="78"/>
      <c r="PUG280" s="78"/>
      <c r="PUH280" s="78"/>
      <c r="PUI280" s="78"/>
      <c r="PUJ280" s="78"/>
      <c r="PUK280" s="78"/>
      <c r="PUL280" s="78"/>
      <c r="PUM280" s="78"/>
      <c r="PUN280" s="78"/>
      <c r="PUO280" s="78"/>
      <c r="PUP280" s="78"/>
      <c r="PUQ280" s="78"/>
      <c r="PUR280" s="78"/>
      <c r="PUS280" s="78"/>
      <c r="PUT280" s="78"/>
      <c r="PUU280" s="78"/>
      <c r="PUV280" s="78"/>
      <c r="PUW280" s="78"/>
      <c r="PUX280" s="78"/>
      <c r="PUY280" s="78"/>
      <c r="PUZ280" s="78"/>
      <c r="PVA280" s="78"/>
      <c r="PVB280" s="78"/>
      <c r="PVC280" s="78"/>
      <c r="PVD280" s="78"/>
      <c r="PVE280" s="78"/>
      <c r="PVF280" s="78"/>
      <c r="PVG280" s="78"/>
      <c r="PVH280" s="78"/>
      <c r="PVI280" s="78"/>
      <c r="PVJ280" s="78"/>
      <c r="PVK280" s="78"/>
      <c r="PVL280" s="78"/>
      <c r="PVM280" s="78"/>
      <c r="PVN280" s="78"/>
      <c r="PVO280" s="78"/>
      <c r="PVP280" s="78"/>
      <c r="PVQ280" s="78"/>
      <c r="PVR280" s="78"/>
      <c r="PVS280" s="78"/>
      <c r="PVT280" s="78"/>
      <c r="PVU280" s="78"/>
      <c r="PVV280" s="78"/>
      <c r="PVW280" s="78"/>
      <c r="PVX280" s="78"/>
      <c r="PVY280" s="78"/>
      <c r="PVZ280" s="78"/>
      <c r="PWA280" s="78"/>
      <c r="PWB280" s="78"/>
      <c r="PWC280" s="78"/>
      <c r="PWD280" s="78"/>
      <c r="PWE280" s="78"/>
      <c r="PWF280" s="78"/>
      <c r="PWG280" s="78"/>
      <c r="PWH280" s="78"/>
      <c r="PWI280" s="78"/>
      <c r="PWJ280" s="78"/>
      <c r="PWK280" s="78"/>
      <c r="PWL280" s="78"/>
      <c r="PWM280" s="78"/>
      <c r="PWN280" s="78"/>
      <c r="PWO280" s="78"/>
      <c r="PWP280" s="78"/>
      <c r="PWQ280" s="78"/>
      <c r="PWR280" s="78"/>
      <c r="PWS280" s="78"/>
      <c r="PWT280" s="78"/>
      <c r="PWU280" s="78"/>
      <c r="PWV280" s="78"/>
      <c r="PWW280" s="78"/>
      <c r="PWX280" s="78"/>
      <c r="PWY280" s="78"/>
      <c r="PWZ280" s="78"/>
      <c r="PXA280" s="78"/>
      <c r="PXB280" s="78"/>
      <c r="PXC280" s="78"/>
      <c r="PXD280" s="78"/>
      <c r="PXE280" s="78"/>
      <c r="PXF280" s="78"/>
      <c r="PXG280" s="78"/>
      <c r="PXH280" s="78"/>
      <c r="PXI280" s="78"/>
      <c r="PXJ280" s="78"/>
      <c r="PXK280" s="78"/>
      <c r="PXL280" s="78"/>
      <c r="PXM280" s="78"/>
      <c r="PXN280" s="78"/>
      <c r="PXO280" s="78"/>
      <c r="PXP280" s="78"/>
      <c r="PXQ280" s="78"/>
      <c r="PXR280" s="78"/>
      <c r="PXS280" s="78"/>
      <c r="PXT280" s="78"/>
      <c r="PXU280" s="78"/>
      <c r="PXV280" s="78"/>
      <c r="PXW280" s="78"/>
      <c r="PXX280" s="78"/>
      <c r="PXY280" s="78"/>
      <c r="PXZ280" s="78"/>
      <c r="PYA280" s="78"/>
      <c r="PYB280" s="78"/>
      <c r="PYC280" s="78"/>
      <c r="PYD280" s="78"/>
      <c r="PYE280" s="78"/>
      <c r="PYF280" s="78"/>
      <c r="PYG280" s="78"/>
      <c r="PYH280" s="78"/>
      <c r="PYI280" s="78"/>
      <c r="PYJ280" s="78"/>
      <c r="PYK280" s="78"/>
      <c r="PYL280" s="78"/>
      <c r="PYM280" s="78"/>
      <c r="PYN280" s="78"/>
      <c r="PYO280" s="78"/>
      <c r="PYP280" s="78"/>
      <c r="PYQ280" s="78"/>
      <c r="PYR280" s="78"/>
      <c r="PYS280" s="78"/>
      <c r="PYT280" s="78"/>
      <c r="PYU280" s="78"/>
      <c r="PYV280" s="78"/>
      <c r="PYW280" s="78"/>
      <c r="PYX280" s="78"/>
      <c r="PYY280" s="78"/>
      <c r="PYZ280" s="78"/>
      <c r="PZA280" s="78"/>
      <c r="PZB280" s="78"/>
      <c r="PZC280" s="78"/>
      <c r="PZD280" s="78"/>
      <c r="PZE280" s="78"/>
      <c r="PZF280" s="78"/>
      <c r="PZG280" s="78"/>
      <c r="PZH280" s="78"/>
      <c r="PZI280" s="78"/>
      <c r="PZJ280" s="78"/>
      <c r="PZK280" s="78"/>
      <c r="PZL280" s="78"/>
      <c r="PZM280" s="78"/>
      <c r="PZN280" s="78"/>
      <c r="PZO280" s="78"/>
      <c r="PZP280" s="78"/>
      <c r="PZQ280" s="78"/>
      <c r="PZR280" s="78"/>
      <c r="PZS280" s="78"/>
      <c r="PZT280" s="78"/>
      <c r="PZU280" s="78"/>
      <c r="PZV280" s="78"/>
      <c r="PZW280" s="78"/>
      <c r="PZX280" s="78"/>
      <c r="PZY280" s="78"/>
      <c r="PZZ280" s="78"/>
      <c r="QAA280" s="78"/>
      <c r="QAB280" s="78"/>
      <c r="QAC280" s="78"/>
      <c r="QAD280" s="78"/>
      <c r="QAE280" s="78"/>
      <c r="QAF280" s="78"/>
      <c r="QAG280" s="78"/>
      <c r="QAH280" s="78"/>
      <c r="QAI280" s="78"/>
      <c r="QAJ280" s="78"/>
      <c r="QAK280" s="78"/>
      <c r="QAL280" s="78"/>
      <c r="QAM280" s="78"/>
      <c r="QAN280" s="78"/>
      <c r="QAO280" s="78"/>
      <c r="QAP280" s="78"/>
      <c r="QAQ280" s="78"/>
      <c r="QAR280" s="78"/>
      <c r="QAS280" s="78"/>
      <c r="QAT280" s="78"/>
      <c r="QAU280" s="78"/>
      <c r="QAV280" s="78"/>
      <c r="QAW280" s="78"/>
      <c r="QAX280" s="78"/>
      <c r="QAY280" s="78"/>
      <c r="QAZ280" s="78"/>
      <c r="QBA280" s="78"/>
      <c r="QBB280" s="78"/>
      <c r="QBC280" s="78"/>
      <c r="QBD280" s="78"/>
      <c r="QBE280" s="78"/>
      <c r="QBF280" s="78"/>
      <c r="QBG280" s="78"/>
      <c r="QBH280" s="78"/>
      <c r="QBI280" s="78"/>
      <c r="QBJ280" s="78"/>
      <c r="QBK280" s="78"/>
      <c r="QBL280" s="78"/>
      <c r="QBM280" s="78"/>
      <c r="QBN280" s="78"/>
      <c r="QBO280" s="78"/>
      <c r="QBP280" s="78"/>
      <c r="QBQ280" s="78"/>
      <c r="QBR280" s="78"/>
      <c r="QBS280" s="78"/>
      <c r="QBT280" s="78"/>
      <c r="QBU280" s="78"/>
      <c r="QBV280" s="78"/>
      <c r="QBW280" s="78"/>
      <c r="QBX280" s="78"/>
      <c r="QBY280" s="78"/>
      <c r="QBZ280" s="78"/>
      <c r="QCA280" s="78"/>
      <c r="QCB280" s="78"/>
      <c r="QCC280" s="78"/>
      <c r="QCD280" s="78"/>
      <c r="QCE280" s="78"/>
      <c r="QCF280" s="78"/>
      <c r="QCG280" s="78"/>
      <c r="QCH280" s="78"/>
      <c r="QCI280" s="78"/>
      <c r="QCJ280" s="78"/>
      <c r="QCK280" s="78"/>
      <c r="QCL280" s="78"/>
      <c r="QCM280" s="78"/>
      <c r="QCN280" s="78"/>
      <c r="QCO280" s="78"/>
      <c r="QCP280" s="78"/>
      <c r="QCQ280" s="78"/>
      <c r="QCR280" s="78"/>
      <c r="QCS280" s="78"/>
      <c r="QCT280" s="78"/>
      <c r="QCU280" s="78"/>
      <c r="QCV280" s="78"/>
      <c r="QCW280" s="78"/>
      <c r="QCX280" s="78"/>
      <c r="QCY280" s="78"/>
      <c r="QCZ280" s="78"/>
      <c r="QDA280" s="78"/>
      <c r="QDB280" s="78"/>
      <c r="QDC280" s="78"/>
      <c r="QDD280" s="78"/>
      <c r="QDE280" s="78"/>
      <c r="QDF280" s="78"/>
      <c r="QDG280" s="78"/>
      <c r="QDH280" s="78"/>
      <c r="QDI280" s="78"/>
      <c r="QDJ280" s="78"/>
      <c r="QDK280" s="78"/>
      <c r="QDL280" s="78"/>
      <c r="QDM280" s="78"/>
      <c r="QDN280" s="78"/>
      <c r="QDO280" s="78"/>
      <c r="QDP280" s="78"/>
      <c r="QDQ280" s="78"/>
      <c r="QDR280" s="78"/>
      <c r="QDS280" s="78"/>
      <c r="QDT280" s="78"/>
      <c r="QDU280" s="78"/>
      <c r="QDV280" s="78"/>
      <c r="QDW280" s="78"/>
      <c r="QDX280" s="78"/>
      <c r="QDY280" s="78"/>
      <c r="QDZ280" s="78"/>
      <c r="QEA280" s="78"/>
      <c r="QEB280" s="78"/>
      <c r="QEC280" s="78"/>
      <c r="QED280" s="78"/>
      <c r="QEE280" s="78"/>
      <c r="QEF280" s="78"/>
      <c r="QEG280" s="78"/>
      <c r="QEH280" s="78"/>
      <c r="QEI280" s="78"/>
      <c r="QEJ280" s="78"/>
      <c r="QEK280" s="78"/>
      <c r="QEL280" s="78"/>
      <c r="QEM280" s="78"/>
      <c r="QEN280" s="78"/>
      <c r="QEO280" s="78"/>
      <c r="QEP280" s="78"/>
      <c r="QEQ280" s="78"/>
      <c r="QER280" s="78"/>
      <c r="QES280" s="78"/>
      <c r="QET280" s="78"/>
      <c r="QEU280" s="78"/>
      <c r="QEV280" s="78"/>
      <c r="QEW280" s="78"/>
      <c r="QEX280" s="78"/>
      <c r="QEY280" s="78"/>
      <c r="QEZ280" s="78"/>
      <c r="QFA280" s="78"/>
      <c r="QFB280" s="78"/>
      <c r="QFC280" s="78"/>
      <c r="QFD280" s="78"/>
      <c r="QFE280" s="78"/>
      <c r="QFF280" s="78"/>
      <c r="QFG280" s="78"/>
      <c r="QFH280" s="78"/>
      <c r="QFI280" s="78"/>
      <c r="QFJ280" s="78"/>
      <c r="QFK280" s="78"/>
      <c r="QFL280" s="78"/>
      <c r="QFM280" s="78"/>
      <c r="QFN280" s="78"/>
      <c r="QFO280" s="78"/>
      <c r="QFP280" s="78"/>
      <c r="QFQ280" s="78"/>
      <c r="QFR280" s="78"/>
      <c r="QFS280" s="78"/>
      <c r="QFT280" s="78"/>
      <c r="QFU280" s="78"/>
      <c r="QFV280" s="78"/>
      <c r="QFW280" s="78"/>
      <c r="QFX280" s="78"/>
      <c r="QFY280" s="78"/>
      <c r="QFZ280" s="78"/>
      <c r="QGA280" s="78"/>
      <c r="QGB280" s="78"/>
      <c r="QGC280" s="78"/>
      <c r="QGD280" s="78"/>
      <c r="QGE280" s="78"/>
      <c r="QGF280" s="78"/>
      <c r="QGG280" s="78"/>
      <c r="QGH280" s="78"/>
      <c r="QGI280" s="78"/>
      <c r="QGJ280" s="78"/>
      <c r="QGK280" s="78"/>
      <c r="QGL280" s="78"/>
      <c r="QGM280" s="78"/>
      <c r="QGN280" s="78"/>
      <c r="QGO280" s="78"/>
      <c r="QGP280" s="78"/>
      <c r="QGQ280" s="78"/>
      <c r="QGR280" s="78"/>
      <c r="QGS280" s="78"/>
      <c r="QGT280" s="78"/>
      <c r="QGU280" s="78"/>
      <c r="QGV280" s="78"/>
      <c r="QGW280" s="78"/>
      <c r="QGX280" s="78"/>
      <c r="QGY280" s="78"/>
      <c r="QGZ280" s="78"/>
      <c r="QHA280" s="78"/>
      <c r="QHB280" s="78"/>
      <c r="QHC280" s="78"/>
      <c r="QHD280" s="78"/>
      <c r="QHE280" s="78"/>
      <c r="QHF280" s="78"/>
      <c r="QHG280" s="78"/>
      <c r="QHH280" s="78"/>
      <c r="QHI280" s="78"/>
      <c r="QHJ280" s="78"/>
      <c r="QHK280" s="78"/>
      <c r="QHL280" s="78"/>
      <c r="QHM280" s="78"/>
      <c r="QHN280" s="78"/>
      <c r="QHO280" s="78"/>
      <c r="QHP280" s="78"/>
      <c r="QHQ280" s="78"/>
      <c r="QHR280" s="78"/>
      <c r="QHS280" s="78"/>
      <c r="QHT280" s="78"/>
      <c r="QHU280" s="78"/>
      <c r="QHV280" s="78"/>
      <c r="QHW280" s="78"/>
      <c r="QHX280" s="78"/>
      <c r="QHY280" s="78"/>
      <c r="QHZ280" s="78"/>
      <c r="QIA280" s="78"/>
      <c r="QIB280" s="78"/>
      <c r="QIC280" s="78"/>
      <c r="QID280" s="78"/>
      <c r="QIE280" s="78"/>
      <c r="QIF280" s="78"/>
      <c r="QIG280" s="78"/>
      <c r="QIH280" s="78"/>
      <c r="QII280" s="78"/>
      <c r="QIJ280" s="78"/>
      <c r="QIK280" s="78"/>
      <c r="QIL280" s="78"/>
      <c r="QIM280" s="78"/>
      <c r="QIN280" s="78"/>
      <c r="QIO280" s="78"/>
      <c r="QIP280" s="78"/>
      <c r="QIQ280" s="78"/>
      <c r="QIR280" s="78"/>
      <c r="QIS280" s="78"/>
      <c r="QIT280" s="78"/>
      <c r="QIU280" s="78"/>
      <c r="QIV280" s="78"/>
      <c r="QIW280" s="78"/>
      <c r="QIX280" s="78"/>
      <c r="QIY280" s="78"/>
      <c r="QIZ280" s="78"/>
      <c r="QJA280" s="78"/>
      <c r="QJB280" s="78"/>
      <c r="QJC280" s="78"/>
      <c r="QJD280" s="78"/>
      <c r="QJE280" s="78"/>
      <c r="QJF280" s="78"/>
      <c r="QJG280" s="78"/>
      <c r="QJH280" s="78"/>
      <c r="QJI280" s="78"/>
      <c r="QJJ280" s="78"/>
      <c r="QJK280" s="78"/>
      <c r="QJL280" s="78"/>
      <c r="QJM280" s="78"/>
      <c r="QJN280" s="78"/>
      <c r="QJO280" s="78"/>
      <c r="QJP280" s="78"/>
      <c r="QJQ280" s="78"/>
      <c r="QJR280" s="78"/>
      <c r="QJS280" s="78"/>
      <c r="QJT280" s="78"/>
      <c r="QJU280" s="78"/>
      <c r="QJV280" s="78"/>
      <c r="QJW280" s="78"/>
      <c r="QJX280" s="78"/>
      <c r="QJY280" s="78"/>
      <c r="QJZ280" s="78"/>
      <c r="QKA280" s="78"/>
      <c r="QKB280" s="78"/>
      <c r="QKC280" s="78"/>
      <c r="QKD280" s="78"/>
      <c r="QKE280" s="78"/>
      <c r="QKF280" s="78"/>
      <c r="QKG280" s="78"/>
      <c r="QKH280" s="78"/>
      <c r="QKI280" s="78"/>
      <c r="QKJ280" s="78"/>
      <c r="QKK280" s="78"/>
      <c r="QKL280" s="78"/>
      <c r="QKM280" s="78"/>
      <c r="QKN280" s="78"/>
      <c r="QKO280" s="78"/>
      <c r="QKP280" s="78"/>
      <c r="QKQ280" s="78"/>
      <c r="QKR280" s="78"/>
      <c r="QKS280" s="78"/>
      <c r="QKT280" s="78"/>
      <c r="QKU280" s="78"/>
      <c r="QKV280" s="78"/>
      <c r="QKW280" s="78"/>
      <c r="QKX280" s="78"/>
      <c r="QKY280" s="78"/>
      <c r="QKZ280" s="78"/>
      <c r="QLA280" s="78"/>
      <c r="QLB280" s="78"/>
      <c r="QLC280" s="78"/>
      <c r="QLD280" s="78"/>
      <c r="QLE280" s="78"/>
      <c r="QLF280" s="78"/>
      <c r="QLG280" s="78"/>
      <c r="QLH280" s="78"/>
      <c r="QLI280" s="78"/>
      <c r="QLJ280" s="78"/>
      <c r="QLK280" s="78"/>
      <c r="QLL280" s="78"/>
      <c r="QLM280" s="78"/>
      <c r="QLN280" s="78"/>
      <c r="QLO280" s="78"/>
      <c r="QLP280" s="78"/>
      <c r="QLQ280" s="78"/>
      <c r="QLR280" s="78"/>
      <c r="QLS280" s="78"/>
      <c r="QLT280" s="78"/>
      <c r="QLU280" s="78"/>
      <c r="QLV280" s="78"/>
      <c r="QLW280" s="78"/>
      <c r="QLX280" s="78"/>
      <c r="QLY280" s="78"/>
      <c r="QLZ280" s="78"/>
      <c r="QMA280" s="78"/>
      <c r="QMB280" s="78"/>
      <c r="QMC280" s="78"/>
      <c r="QMD280" s="78"/>
      <c r="QME280" s="78"/>
      <c r="QMF280" s="78"/>
      <c r="QMG280" s="78"/>
      <c r="QMH280" s="78"/>
      <c r="QMI280" s="78"/>
      <c r="QMJ280" s="78"/>
      <c r="QMK280" s="78"/>
      <c r="QML280" s="78"/>
      <c r="QMM280" s="78"/>
      <c r="QMN280" s="78"/>
      <c r="QMO280" s="78"/>
      <c r="QMP280" s="78"/>
      <c r="QMQ280" s="78"/>
      <c r="QMR280" s="78"/>
      <c r="QMS280" s="78"/>
      <c r="QMT280" s="78"/>
      <c r="QMU280" s="78"/>
      <c r="QMV280" s="78"/>
      <c r="QMW280" s="78"/>
      <c r="QMX280" s="78"/>
      <c r="QMY280" s="78"/>
      <c r="QMZ280" s="78"/>
      <c r="QNA280" s="78"/>
      <c r="QNB280" s="78"/>
      <c r="QNC280" s="78"/>
      <c r="QND280" s="78"/>
      <c r="QNE280" s="78"/>
      <c r="QNF280" s="78"/>
      <c r="QNG280" s="78"/>
      <c r="QNH280" s="78"/>
      <c r="QNI280" s="78"/>
      <c r="QNJ280" s="78"/>
      <c r="QNK280" s="78"/>
      <c r="QNL280" s="78"/>
      <c r="QNM280" s="78"/>
      <c r="QNN280" s="78"/>
      <c r="QNO280" s="78"/>
      <c r="QNP280" s="78"/>
      <c r="QNQ280" s="78"/>
      <c r="QNR280" s="78"/>
      <c r="QNS280" s="78"/>
      <c r="QNT280" s="78"/>
      <c r="QNU280" s="78"/>
      <c r="QNV280" s="78"/>
      <c r="QNW280" s="78"/>
      <c r="QNX280" s="78"/>
      <c r="QNY280" s="78"/>
      <c r="QNZ280" s="78"/>
      <c r="QOA280" s="78"/>
      <c r="QOB280" s="78"/>
      <c r="QOC280" s="78"/>
      <c r="QOD280" s="78"/>
      <c r="QOE280" s="78"/>
      <c r="QOF280" s="78"/>
      <c r="QOG280" s="78"/>
      <c r="QOH280" s="78"/>
      <c r="QOI280" s="78"/>
      <c r="QOJ280" s="78"/>
      <c r="QOK280" s="78"/>
      <c r="QOL280" s="78"/>
      <c r="QOM280" s="78"/>
      <c r="QON280" s="78"/>
      <c r="QOO280" s="78"/>
      <c r="QOP280" s="78"/>
      <c r="QOQ280" s="78"/>
      <c r="QOR280" s="78"/>
      <c r="QOS280" s="78"/>
      <c r="QOT280" s="78"/>
      <c r="QOU280" s="78"/>
      <c r="QOV280" s="78"/>
      <c r="QOW280" s="78"/>
      <c r="QOX280" s="78"/>
      <c r="QOY280" s="78"/>
      <c r="QOZ280" s="78"/>
      <c r="QPA280" s="78"/>
      <c r="QPB280" s="78"/>
      <c r="QPC280" s="78"/>
      <c r="QPD280" s="78"/>
      <c r="QPE280" s="78"/>
      <c r="QPF280" s="78"/>
      <c r="QPG280" s="78"/>
      <c r="QPH280" s="78"/>
      <c r="QPI280" s="78"/>
      <c r="QPJ280" s="78"/>
      <c r="QPK280" s="78"/>
      <c r="QPL280" s="78"/>
      <c r="QPM280" s="78"/>
      <c r="QPN280" s="78"/>
      <c r="QPO280" s="78"/>
      <c r="QPP280" s="78"/>
      <c r="QPQ280" s="78"/>
      <c r="QPR280" s="78"/>
      <c r="QPS280" s="78"/>
      <c r="QPT280" s="78"/>
      <c r="QPU280" s="78"/>
      <c r="QPV280" s="78"/>
      <c r="QPW280" s="78"/>
      <c r="QPX280" s="78"/>
      <c r="QPY280" s="78"/>
      <c r="QPZ280" s="78"/>
      <c r="QQA280" s="78"/>
      <c r="QQB280" s="78"/>
      <c r="QQC280" s="78"/>
      <c r="QQD280" s="78"/>
      <c r="QQE280" s="78"/>
      <c r="QQF280" s="78"/>
      <c r="QQG280" s="78"/>
      <c r="QQH280" s="78"/>
      <c r="QQI280" s="78"/>
      <c r="QQJ280" s="78"/>
      <c r="QQK280" s="78"/>
      <c r="QQL280" s="78"/>
      <c r="QQM280" s="78"/>
      <c r="QQN280" s="78"/>
      <c r="QQO280" s="78"/>
      <c r="QQP280" s="78"/>
      <c r="QQQ280" s="78"/>
      <c r="QQR280" s="78"/>
      <c r="QQS280" s="78"/>
      <c r="QQT280" s="78"/>
      <c r="QQU280" s="78"/>
      <c r="QQV280" s="78"/>
      <c r="QQW280" s="78"/>
      <c r="QQX280" s="78"/>
      <c r="QQY280" s="78"/>
      <c r="QQZ280" s="78"/>
      <c r="QRA280" s="78"/>
      <c r="QRB280" s="78"/>
      <c r="QRC280" s="78"/>
      <c r="QRD280" s="78"/>
      <c r="QRE280" s="78"/>
      <c r="QRF280" s="78"/>
      <c r="QRG280" s="78"/>
      <c r="QRH280" s="78"/>
      <c r="QRI280" s="78"/>
      <c r="QRJ280" s="78"/>
      <c r="QRK280" s="78"/>
      <c r="QRL280" s="78"/>
      <c r="QRM280" s="78"/>
      <c r="QRN280" s="78"/>
      <c r="QRO280" s="78"/>
      <c r="QRP280" s="78"/>
      <c r="QRQ280" s="78"/>
      <c r="QRR280" s="78"/>
      <c r="QRS280" s="78"/>
      <c r="QRT280" s="78"/>
      <c r="QRU280" s="78"/>
      <c r="QRV280" s="78"/>
      <c r="QRW280" s="78"/>
      <c r="QRX280" s="78"/>
      <c r="QRY280" s="78"/>
      <c r="QRZ280" s="78"/>
      <c r="QSA280" s="78"/>
      <c r="QSB280" s="78"/>
      <c r="QSC280" s="78"/>
      <c r="QSD280" s="78"/>
      <c r="QSE280" s="78"/>
      <c r="QSF280" s="78"/>
      <c r="QSG280" s="78"/>
      <c r="QSH280" s="78"/>
      <c r="QSI280" s="78"/>
      <c r="QSJ280" s="78"/>
      <c r="QSK280" s="78"/>
      <c r="QSL280" s="78"/>
      <c r="QSM280" s="78"/>
      <c r="QSN280" s="78"/>
      <c r="QSO280" s="78"/>
      <c r="QSP280" s="78"/>
      <c r="QSQ280" s="78"/>
      <c r="QSR280" s="78"/>
      <c r="QSS280" s="78"/>
      <c r="QST280" s="78"/>
      <c r="QSU280" s="78"/>
      <c r="QSV280" s="78"/>
      <c r="QSW280" s="78"/>
      <c r="QSX280" s="78"/>
      <c r="QSY280" s="78"/>
      <c r="QSZ280" s="78"/>
      <c r="QTA280" s="78"/>
      <c r="QTB280" s="78"/>
      <c r="QTC280" s="78"/>
      <c r="QTD280" s="78"/>
      <c r="QTE280" s="78"/>
      <c r="QTF280" s="78"/>
      <c r="QTG280" s="78"/>
      <c r="QTH280" s="78"/>
      <c r="QTI280" s="78"/>
      <c r="QTJ280" s="78"/>
      <c r="QTK280" s="78"/>
      <c r="QTL280" s="78"/>
      <c r="QTM280" s="78"/>
      <c r="QTN280" s="78"/>
      <c r="QTO280" s="78"/>
      <c r="QTP280" s="78"/>
      <c r="QTQ280" s="78"/>
      <c r="QTR280" s="78"/>
      <c r="QTS280" s="78"/>
      <c r="QTT280" s="78"/>
      <c r="QTU280" s="78"/>
      <c r="QTV280" s="78"/>
      <c r="QTW280" s="78"/>
      <c r="QTX280" s="78"/>
      <c r="QTY280" s="78"/>
      <c r="QTZ280" s="78"/>
      <c r="QUA280" s="78"/>
      <c r="QUB280" s="78"/>
      <c r="QUC280" s="78"/>
      <c r="QUD280" s="78"/>
      <c r="QUE280" s="78"/>
      <c r="QUF280" s="78"/>
      <c r="QUG280" s="78"/>
      <c r="QUH280" s="78"/>
      <c r="QUI280" s="78"/>
      <c r="QUJ280" s="78"/>
      <c r="QUK280" s="78"/>
      <c r="QUL280" s="78"/>
      <c r="QUM280" s="78"/>
      <c r="QUN280" s="78"/>
      <c r="QUO280" s="78"/>
      <c r="QUP280" s="78"/>
      <c r="QUQ280" s="78"/>
      <c r="QUR280" s="78"/>
      <c r="QUS280" s="78"/>
      <c r="QUT280" s="78"/>
      <c r="QUU280" s="78"/>
      <c r="QUV280" s="78"/>
      <c r="QUW280" s="78"/>
      <c r="QUX280" s="78"/>
      <c r="QUY280" s="78"/>
      <c r="QUZ280" s="78"/>
      <c r="QVA280" s="78"/>
      <c r="QVB280" s="78"/>
      <c r="QVC280" s="78"/>
      <c r="QVD280" s="78"/>
      <c r="QVE280" s="78"/>
      <c r="QVF280" s="78"/>
      <c r="QVG280" s="78"/>
      <c r="QVH280" s="78"/>
      <c r="QVI280" s="78"/>
      <c r="QVJ280" s="78"/>
      <c r="QVK280" s="78"/>
      <c r="QVL280" s="78"/>
      <c r="QVM280" s="78"/>
      <c r="QVN280" s="78"/>
      <c r="QVO280" s="78"/>
      <c r="QVP280" s="78"/>
      <c r="QVQ280" s="78"/>
      <c r="QVR280" s="78"/>
      <c r="QVS280" s="78"/>
      <c r="QVT280" s="78"/>
      <c r="QVU280" s="78"/>
      <c r="QVV280" s="78"/>
      <c r="QVW280" s="78"/>
      <c r="QVX280" s="78"/>
      <c r="QVY280" s="78"/>
      <c r="QVZ280" s="78"/>
      <c r="QWA280" s="78"/>
      <c r="QWB280" s="78"/>
      <c r="QWC280" s="78"/>
      <c r="QWD280" s="78"/>
      <c r="QWE280" s="78"/>
      <c r="QWF280" s="78"/>
      <c r="QWG280" s="78"/>
      <c r="QWH280" s="78"/>
      <c r="QWI280" s="78"/>
      <c r="QWJ280" s="78"/>
      <c r="QWK280" s="78"/>
      <c r="QWL280" s="78"/>
      <c r="QWM280" s="78"/>
      <c r="QWN280" s="78"/>
      <c r="QWO280" s="78"/>
      <c r="QWP280" s="78"/>
      <c r="QWQ280" s="78"/>
      <c r="QWR280" s="78"/>
      <c r="QWS280" s="78"/>
      <c r="QWT280" s="78"/>
      <c r="QWU280" s="78"/>
      <c r="QWV280" s="78"/>
      <c r="QWW280" s="78"/>
      <c r="QWX280" s="78"/>
      <c r="QWY280" s="78"/>
      <c r="QWZ280" s="78"/>
      <c r="QXA280" s="78"/>
      <c r="QXB280" s="78"/>
      <c r="QXC280" s="78"/>
      <c r="QXD280" s="78"/>
      <c r="QXE280" s="78"/>
      <c r="QXF280" s="78"/>
      <c r="QXG280" s="78"/>
      <c r="QXH280" s="78"/>
      <c r="QXI280" s="78"/>
      <c r="QXJ280" s="78"/>
      <c r="QXK280" s="78"/>
      <c r="QXL280" s="78"/>
      <c r="QXM280" s="78"/>
      <c r="QXN280" s="78"/>
      <c r="QXO280" s="78"/>
      <c r="QXP280" s="78"/>
      <c r="QXQ280" s="78"/>
      <c r="QXR280" s="78"/>
      <c r="QXS280" s="78"/>
      <c r="QXT280" s="78"/>
      <c r="QXU280" s="78"/>
      <c r="QXV280" s="78"/>
      <c r="QXW280" s="78"/>
      <c r="QXX280" s="78"/>
      <c r="QXY280" s="78"/>
      <c r="QXZ280" s="78"/>
      <c r="QYA280" s="78"/>
      <c r="QYB280" s="78"/>
      <c r="QYC280" s="78"/>
      <c r="QYD280" s="78"/>
      <c r="QYE280" s="78"/>
      <c r="QYF280" s="78"/>
      <c r="QYG280" s="78"/>
      <c r="QYH280" s="78"/>
      <c r="QYI280" s="78"/>
      <c r="QYJ280" s="78"/>
      <c r="QYK280" s="78"/>
      <c r="QYL280" s="78"/>
      <c r="QYM280" s="78"/>
      <c r="QYN280" s="78"/>
      <c r="QYO280" s="78"/>
      <c r="QYP280" s="78"/>
      <c r="QYQ280" s="78"/>
      <c r="QYR280" s="78"/>
      <c r="QYS280" s="78"/>
      <c r="QYT280" s="78"/>
      <c r="QYU280" s="78"/>
      <c r="QYV280" s="78"/>
      <c r="QYW280" s="78"/>
      <c r="QYX280" s="78"/>
      <c r="QYY280" s="78"/>
      <c r="QYZ280" s="78"/>
      <c r="QZA280" s="78"/>
      <c r="QZB280" s="78"/>
      <c r="QZC280" s="78"/>
      <c r="QZD280" s="78"/>
      <c r="QZE280" s="78"/>
      <c r="QZF280" s="78"/>
      <c r="QZG280" s="78"/>
      <c r="QZH280" s="78"/>
      <c r="QZI280" s="78"/>
      <c r="QZJ280" s="78"/>
      <c r="QZK280" s="78"/>
      <c r="QZL280" s="78"/>
      <c r="QZM280" s="78"/>
      <c r="QZN280" s="78"/>
      <c r="QZO280" s="78"/>
      <c r="QZP280" s="78"/>
      <c r="QZQ280" s="78"/>
      <c r="QZR280" s="78"/>
      <c r="QZS280" s="78"/>
      <c r="QZT280" s="78"/>
      <c r="QZU280" s="78"/>
      <c r="QZV280" s="78"/>
      <c r="QZW280" s="78"/>
      <c r="QZX280" s="78"/>
      <c r="QZY280" s="78"/>
      <c r="QZZ280" s="78"/>
      <c r="RAA280" s="78"/>
      <c r="RAB280" s="78"/>
      <c r="RAC280" s="78"/>
      <c r="RAD280" s="78"/>
      <c r="RAE280" s="78"/>
      <c r="RAF280" s="78"/>
      <c r="RAG280" s="78"/>
      <c r="RAH280" s="78"/>
      <c r="RAI280" s="78"/>
      <c r="RAJ280" s="78"/>
      <c r="RAK280" s="78"/>
      <c r="RAL280" s="78"/>
      <c r="RAM280" s="78"/>
      <c r="RAN280" s="78"/>
      <c r="RAO280" s="78"/>
      <c r="RAP280" s="78"/>
      <c r="RAQ280" s="78"/>
      <c r="RAR280" s="78"/>
      <c r="RAS280" s="78"/>
      <c r="RAT280" s="78"/>
      <c r="RAU280" s="78"/>
      <c r="RAV280" s="78"/>
      <c r="RAW280" s="78"/>
      <c r="RAX280" s="78"/>
      <c r="RAY280" s="78"/>
      <c r="RAZ280" s="78"/>
      <c r="RBA280" s="78"/>
      <c r="RBB280" s="78"/>
      <c r="RBC280" s="78"/>
      <c r="RBD280" s="78"/>
      <c r="RBE280" s="78"/>
      <c r="RBF280" s="78"/>
      <c r="RBG280" s="78"/>
      <c r="RBH280" s="78"/>
      <c r="RBI280" s="78"/>
      <c r="RBJ280" s="78"/>
      <c r="RBK280" s="78"/>
      <c r="RBL280" s="78"/>
      <c r="RBM280" s="78"/>
      <c r="RBN280" s="78"/>
      <c r="RBO280" s="78"/>
      <c r="RBP280" s="78"/>
      <c r="RBQ280" s="78"/>
      <c r="RBR280" s="78"/>
      <c r="RBS280" s="78"/>
      <c r="RBT280" s="78"/>
      <c r="RBU280" s="78"/>
      <c r="RBV280" s="78"/>
      <c r="RBW280" s="78"/>
      <c r="RBX280" s="78"/>
      <c r="RBY280" s="78"/>
      <c r="RBZ280" s="78"/>
      <c r="RCA280" s="78"/>
      <c r="RCB280" s="78"/>
      <c r="RCC280" s="78"/>
      <c r="RCD280" s="78"/>
      <c r="RCE280" s="78"/>
      <c r="RCF280" s="78"/>
      <c r="RCG280" s="78"/>
      <c r="RCH280" s="78"/>
      <c r="RCI280" s="78"/>
      <c r="RCJ280" s="78"/>
      <c r="RCK280" s="78"/>
      <c r="RCL280" s="78"/>
      <c r="RCM280" s="78"/>
      <c r="RCN280" s="78"/>
      <c r="RCO280" s="78"/>
      <c r="RCP280" s="78"/>
      <c r="RCQ280" s="78"/>
      <c r="RCR280" s="78"/>
      <c r="RCS280" s="78"/>
      <c r="RCT280" s="78"/>
      <c r="RCU280" s="78"/>
      <c r="RCV280" s="78"/>
      <c r="RCW280" s="78"/>
      <c r="RCX280" s="78"/>
      <c r="RCY280" s="78"/>
      <c r="RCZ280" s="78"/>
      <c r="RDA280" s="78"/>
      <c r="RDB280" s="78"/>
      <c r="RDC280" s="78"/>
      <c r="RDD280" s="78"/>
      <c r="RDE280" s="78"/>
      <c r="RDF280" s="78"/>
      <c r="RDG280" s="78"/>
      <c r="RDH280" s="78"/>
      <c r="RDI280" s="78"/>
      <c r="RDJ280" s="78"/>
      <c r="RDK280" s="78"/>
      <c r="RDL280" s="78"/>
      <c r="RDM280" s="78"/>
      <c r="RDN280" s="78"/>
      <c r="RDO280" s="78"/>
      <c r="RDP280" s="78"/>
      <c r="RDQ280" s="78"/>
      <c r="RDR280" s="78"/>
      <c r="RDS280" s="78"/>
      <c r="RDT280" s="78"/>
      <c r="RDU280" s="78"/>
      <c r="RDV280" s="78"/>
      <c r="RDW280" s="78"/>
      <c r="RDX280" s="78"/>
      <c r="RDY280" s="78"/>
      <c r="RDZ280" s="78"/>
      <c r="REA280" s="78"/>
      <c r="REB280" s="78"/>
      <c r="REC280" s="78"/>
      <c r="RED280" s="78"/>
      <c r="REE280" s="78"/>
      <c r="REF280" s="78"/>
      <c r="REG280" s="78"/>
      <c r="REH280" s="78"/>
      <c r="REI280" s="78"/>
      <c r="REJ280" s="78"/>
      <c r="REK280" s="78"/>
      <c r="REL280" s="78"/>
      <c r="REM280" s="78"/>
      <c r="REN280" s="78"/>
      <c r="REO280" s="78"/>
      <c r="REP280" s="78"/>
      <c r="REQ280" s="78"/>
      <c r="RER280" s="78"/>
      <c r="RES280" s="78"/>
      <c r="RET280" s="78"/>
      <c r="REU280" s="78"/>
      <c r="REV280" s="78"/>
      <c r="REW280" s="78"/>
      <c r="REX280" s="78"/>
      <c r="REY280" s="78"/>
      <c r="REZ280" s="78"/>
      <c r="RFA280" s="78"/>
      <c r="RFB280" s="78"/>
      <c r="RFC280" s="78"/>
      <c r="RFD280" s="78"/>
      <c r="RFE280" s="78"/>
      <c r="RFF280" s="78"/>
      <c r="RFG280" s="78"/>
      <c r="RFH280" s="78"/>
      <c r="RFI280" s="78"/>
      <c r="RFJ280" s="78"/>
      <c r="RFK280" s="78"/>
      <c r="RFL280" s="78"/>
      <c r="RFM280" s="78"/>
      <c r="RFN280" s="78"/>
      <c r="RFO280" s="78"/>
      <c r="RFP280" s="78"/>
      <c r="RFQ280" s="78"/>
      <c r="RFR280" s="78"/>
      <c r="RFS280" s="78"/>
      <c r="RFT280" s="78"/>
      <c r="RFU280" s="78"/>
      <c r="RFV280" s="78"/>
      <c r="RFW280" s="78"/>
      <c r="RFX280" s="78"/>
      <c r="RFY280" s="78"/>
      <c r="RFZ280" s="78"/>
      <c r="RGA280" s="78"/>
      <c r="RGB280" s="78"/>
      <c r="RGC280" s="78"/>
      <c r="RGD280" s="78"/>
      <c r="RGE280" s="78"/>
      <c r="RGF280" s="78"/>
      <c r="RGG280" s="78"/>
      <c r="RGH280" s="78"/>
      <c r="RGI280" s="78"/>
      <c r="RGJ280" s="78"/>
      <c r="RGK280" s="78"/>
      <c r="RGL280" s="78"/>
      <c r="RGM280" s="78"/>
      <c r="RGN280" s="78"/>
      <c r="RGO280" s="78"/>
      <c r="RGP280" s="78"/>
      <c r="RGQ280" s="78"/>
      <c r="RGR280" s="78"/>
      <c r="RGS280" s="78"/>
      <c r="RGT280" s="78"/>
      <c r="RGU280" s="78"/>
      <c r="RGV280" s="78"/>
      <c r="RGW280" s="78"/>
      <c r="RGX280" s="78"/>
      <c r="RGY280" s="78"/>
      <c r="RGZ280" s="78"/>
      <c r="RHA280" s="78"/>
      <c r="RHB280" s="78"/>
      <c r="RHC280" s="78"/>
      <c r="RHD280" s="78"/>
      <c r="RHE280" s="78"/>
      <c r="RHF280" s="78"/>
      <c r="RHG280" s="78"/>
      <c r="RHH280" s="78"/>
      <c r="RHI280" s="78"/>
      <c r="RHJ280" s="78"/>
      <c r="RHK280" s="78"/>
      <c r="RHL280" s="78"/>
      <c r="RHM280" s="78"/>
      <c r="RHN280" s="78"/>
      <c r="RHO280" s="78"/>
      <c r="RHP280" s="78"/>
      <c r="RHQ280" s="78"/>
      <c r="RHR280" s="78"/>
      <c r="RHS280" s="78"/>
      <c r="RHT280" s="78"/>
      <c r="RHU280" s="78"/>
      <c r="RHV280" s="78"/>
      <c r="RHW280" s="78"/>
      <c r="RHX280" s="78"/>
      <c r="RHY280" s="78"/>
      <c r="RHZ280" s="78"/>
      <c r="RIA280" s="78"/>
      <c r="RIB280" s="78"/>
      <c r="RIC280" s="78"/>
      <c r="RID280" s="78"/>
      <c r="RIE280" s="78"/>
      <c r="RIF280" s="78"/>
      <c r="RIG280" s="78"/>
      <c r="RIH280" s="78"/>
      <c r="RII280" s="78"/>
      <c r="RIJ280" s="78"/>
      <c r="RIK280" s="78"/>
      <c r="RIL280" s="78"/>
      <c r="RIM280" s="78"/>
      <c r="RIN280" s="78"/>
      <c r="RIO280" s="78"/>
      <c r="RIP280" s="78"/>
      <c r="RIQ280" s="78"/>
      <c r="RIR280" s="78"/>
      <c r="RIS280" s="78"/>
      <c r="RIT280" s="78"/>
      <c r="RIU280" s="78"/>
      <c r="RIV280" s="78"/>
      <c r="RIW280" s="78"/>
      <c r="RIX280" s="78"/>
      <c r="RIY280" s="78"/>
      <c r="RIZ280" s="78"/>
      <c r="RJA280" s="78"/>
      <c r="RJB280" s="78"/>
      <c r="RJC280" s="78"/>
      <c r="RJD280" s="78"/>
      <c r="RJE280" s="78"/>
      <c r="RJF280" s="78"/>
      <c r="RJG280" s="78"/>
      <c r="RJH280" s="78"/>
      <c r="RJI280" s="78"/>
      <c r="RJJ280" s="78"/>
      <c r="RJK280" s="78"/>
      <c r="RJL280" s="78"/>
      <c r="RJM280" s="78"/>
      <c r="RJN280" s="78"/>
      <c r="RJO280" s="78"/>
      <c r="RJP280" s="78"/>
      <c r="RJQ280" s="78"/>
      <c r="RJR280" s="78"/>
      <c r="RJS280" s="78"/>
      <c r="RJT280" s="78"/>
      <c r="RJU280" s="78"/>
      <c r="RJV280" s="78"/>
      <c r="RJW280" s="78"/>
      <c r="RJX280" s="78"/>
      <c r="RJY280" s="78"/>
      <c r="RJZ280" s="78"/>
      <c r="RKA280" s="78"/>
      <c r="RKB280" s="78"/>
      <c r="RKC280" s="78"/>
      <c r="RKD280" s="78"/>
      <c r="RKE280" s="78"/>
      <c r="RKF280" s="78"/>
      <c r="RKG280" s="78"/>
      <c r="RKH280" s="78"/>
      <c r="RKI280" s="78"/>
      <c r="RKJ280" s="78"/>
      <c r="RKK280" s="78"/>
      <c r="RKL280" s="78"/>
      <c r="RKM280" s="78"/>
      <c r="RKN280" s="78"/>
      <c r="RKO280" s="78"/>
      <c r="RKP280" s="78"/>
      <c r="RKQ280" s="78"/>
      <c r="RKR280" s="78"/>
      <c r="RKS280" s="78"/>
      <c r="RKT280" s="78"/>
      <c r="RKU280" s="78"/>
      <c r="RKV280" s="78"/>
      <c r="RKW280" s="78"/>
      <c r="RKX280" s="78"/>
      <c r="RKY280" s="78"/>
      <c r="RKZ280" s="78"/>
      <c r="RLA280" s="78"/>
      <c r="RLB280" s="78"/>
      <c r="RLC280" s="78"/>
      <c r="RLD280" s="78"/>
      <c r="RLE280" s="78"/>
      <c r="RLF280" s="78"/>
      <c r="RLG280" s="78"/>
      <c r="RLH280" s="78"/>
      <c r="RLI280" s="78"/>
      <c r="RLJ280" s="78"/>
      <c r="RLK280" s="78"/>
      <c r="RLL280" s="78"/>
      <c r="RLM280" s="78"/>
      <c r="RLN280" s="78"/>
      <c r="RLO280" s="78"/>
      <c r="RLP280" s="78"/>
      <c r="RLQ280" s="78"/>
      <c r="RLR280" s="78"/>
      <c r="RLS280" s="78"/>
      <c r="RLT280" s="78"/>
      <c r="RLU280" s="78"/>
      <c r="RLV280" s="78"/>
      <c r="RLW280" s="78"/>
      <c r="RLX280" s="78"/>
      <c r="RLY280" s="78"/>
      <c r="RLZ280" s="78"/>
      <c r="RMA280" s="78"/>
      <c r="RMB280" s="78"/>
      <c r="RMC280" s="78"/>
      <c r="RMD280" s="78"/>
      <c r="RME280" s="78"/>
      <c r="RMF280" s="78"/>
      <c r="RMG280" s="78"/>
      <c r="RMH280" s="78"/>
      <c r="RMI280" s="78"/>
      <c r="RMJ280" s="78"/>
      <c r="RMK280" s="78"/>
      <c r="RML280" s="78"/>
      <c r="RMM280" s="78"/>
      <c r="RMN280" s="78"/>
      <c r="RMO280" s="78"/>
      <c r="RMP280" s="78"/>
      <c r="RMQ280" s="78"/>
      <c r="RMR280" s="78"/>
      <c r="RMS280" s="78"/>
      <c r="RMT280" s="78"/>
      <c r="RMU280" s="78"/>
      <c r="RMV280" s="78"/>
      <c r="RMW280" s="78"/>
      <c r="RMX280" s="78"/>
      <c r="RMY280" s="78"/>
      <c r="RMZ280" s="78"/>
      <c r="RNA280" s="78"/>
      <c r="RNB280" s="78"/>
      <c r="RNC280" s="78"/>
      <c r="RND280" s="78"/>
      <c r="RNE280" s="78"/>
      <c r="RNF280" s="78"/>
      <c r="RNG280" s="78"/>
      <c r="RNH280" s="78"/>
      <c r="RNI280" s="78"/>
      <c r="RNJ280" s="78"/>
      <c r="RNK280" s="78"/>
      <c r="RNL280" s="78"/>
      <c r="RNM280" s="78"/>
      <c r="RNN280" s="78"/>
      <c r="RNO280" s="78"/>
      <c r="RNP280" s="78"/>
      <c r="RNQ280" s="78"/>
      <c r="RNR280" s="78"/>
      <c r="RNS280" s="78"/>
      <c r="RNT280" s="78"/>
      <c r="RNU280" s="78"/>
      <c r="RNV280" s="78"/>
      <c r="RNW280" s="78"/>
      <c r="RNX280" s="78"/>
      <c r="RNY280" s="78"/>
      <c r="RNZ280" s="78"/>
      <c r="ROA280" s="78"/>
      <c r="ROB280" s="78"/>
      <c r="ROC280" s="78"/>
      <c r="ROD280" s="78"/>
      <c r="ROE280" s="78"/>
      <c r="ROF280" s="78"/>
      <c r="ROG280" s="78"/>
      <c r="ROH280" s="78"/>
      <c r="ROI280" s="78"/>
      <c r="ROJ280" s="78"/>
      <c r="ROK280" s="78"/>
      <c r="ROL280" s="78"/>
      <c r="ROM280" s="78"/>
      <c r="RON280" s="78"/>
      <c r="ROO280" s="78"/>
      <c r="ROP280" s="78"/>
      <c r="ROQ280" s="78"/>
      <c r="ROR280" s="78"/>
      <c r="ROS280" s="78"/>
      <c r="ROT280" s="78"/>
      <c r="ROU280" s="78"/>
      <c r="ROV280" s="78"/>
      <c r="ROW280" s="78"/>
      <c r="ROX280" s="78"/>
      <c r="ROY280" s="78"/>
      <c r="ROZ280" s="78"/>
      <c r="RPA280" s="78"/>
      <c r="RPB280" s="78"/>
      <c r="RPC280" s="78"/>
      <c r="RPD280" s="78"/>
      <c r="RPE280" s="78"/>
      <c r="RPF280" s="78"/>
      <c r="RPG280" s="78"/>
      <c r="RPH280" s="78"/>
      <c r="RPI280" s="78"/>
      <c r="RPJ280" s="78"/>
      <c r="RPK280" s="78"/>
      <c r="RPL280" s="78"/>
      <c r="RPM280" s="78"/>
      <c r="RPN280" s="78"/>
      <c r="RPO280" s="78"/>
      <c r="RPP280" s="78"/>
      <c r="RPQ280" s="78"/>
      <c r="RPR280" s="78"/>
      <c r="RPS280" s="78"/>
      <c r="RPT280" s="78"/>
      <c r="RPU280" s="78"/>
      <c r="RPV280" s="78"/>
      <c r="RPW280" s="78"/>
      <c r="RPX280" s="78"/>
      <c r="RPY280" s="78"/>
      <c r="RPZ280" s="78"/>
      <c r="RQA280" s="78"/>
      <c r="RQB280" s="78"/>
      <c r="RQC280" s="78"/>
      <c r="RQD280" s="78"/>
      <c r="RQE280" s="78"/>
      <c r="RQF280" s="78"/>
      <c r="RQG280" s="78"/>
      <c r="RQH280" s="78"/>
      <c r="RQI280" s="78"/>
      <c r="RQJ280" s="78"/>
      <c r="RQK280" s="78"/>
      <c r="RQL280" s="78"/>
      <c r="RQM280" s="78"/>
      <c r="RQN280" s="78"/>
      <c r="RQO280" s="78"/>
      <c r="RQP280" s="78"/>
      <c r="RQQ280" s="78"/>
      <c r="RQR280" s="78"/>
      <c r="RQS280" s="78"/>
      <c r="RQT280" s="78"/>
      <c r="RQU280" s="78"/>
      <c r="RQV280" s="78"/>
      <c r="RQW280" s="78"/>
      <c r="RQX280" s="78"/>
      <c r="RQY280" s="78"/>
      <c r="RQZ280" s="78"/>
      <c r="RRA280" s="78"/>
      <c r="RRB280" s="78"/>
      <c r="RRC280" s="78"/>
      <c r="RRD280" s="78"/>
      <c r="RRE280" s="78"/>
      <c r="RRF280" s="78"/>
      <c r="RRG280" s="78"/>
      <c r="RRH280" s="78"/>
      <c r="RRI280" s="78"/>
      <c r="RRJ280" s="78"/>
      <c r="RRK280" s="78"/>
      <c r="RRL280" s="78"/>
      <c r="RRM280" s="78"/>
      <c r="RRN280" s="78"/>
      <c r="RRO280" s="78"/>
      <c r="RRP280" s="78"/>
      <c r="RRQ280" s="78"/>
      <c r="RRR280" s="78"/>
      <c r="RRS280" s="78"/>
      <c r="RRT280" s="78"/>
      <c r="RRU280" s="78"/>
      <c r="RRV280" s="78"/>
      <c r="RRW280" s="78"/>
      <c r="RRX280" s="78"/>
      <c r="RRY280" s="78"/>
      <c r="RRZ280" s="78"/>
      <c r="RSA280" s="78"/>
      <c r="RSB280" s="78"/>
      <c r="RSC280" s="78"/>
      <c r="RSD280" s="78"/>
      <c r="RSE280" s="78"/>
      <c r="RSF280" s="78"/>
      <c r="RSG280" s="78"/>
      <c r="RSH280" s="78"/>
      <c r="RSI280" s="78"/>
      <c r="RSJ280" s="78"/>
      <c r="RSK280" s="78"/>
      <c r="RSL280" s="78"/>
      <c r="RSM280" s="78"/>
      <c r="RSN280" s="78"/>
      <c r="RSO280" s="78"/>
      <c r="RSP280" s="78"/>
      <c r="RSQ280" s="78"/>
      <c r="RSR280" s="78"/>
      <c r="RSS280" s="78"/>
      <c r="RST280" s="78"/>
      <c r="RSU280" s="78"/>
      <c r="RSV280" s="78"/>
      <c r="RSW280" s="78"/>
      <c r="RSX280" s="78"/>
      <c r="RSY280" s="78"/>
      <c r="RSZ280" s="78"/>
      <c r="RTA280" s="78"/>
      <c r="RTB280" s="78"/>
      <c r="RTC280" s="78"/>
      <c r="RTD280" s="78"/>
      <c r="RTE280" s="78"/>
      <c r="RTF280" s="78"/>
      <c r="RTG280" s="78"/>
      <c r="RTH280" s="78"/>
      <c r="RTI280" s="78"/>
      <c r="RTJ280" s="78"/>
      <c r="RTK280" s="78"/>
      <c r="RTL280" s="78"/>
      <c r="RTM280" s="78"/>
      <c r="RTN280" s="78"/>
      <c r="RTO280" s="78"/>
      <c r="RTP280" s="78"/>
      <c r="RTQ280" s="78"/>
      <c r="RTR280" s="78"/>
      <c r="RTS280" s="78"/>
      <c r="RTT280" s="78"/>
      <c r="RTU280" s="78"/>
      <c r="RTV280" s="78"/>
      <c r="RTW280" s="78"/>
      <c r="RTX280" s="78"/>
      <c r="RTY280" s="78"/>
      <c r="RTZ280" s="78"/>
      <c r="RUA280" s="78"/>
      <c r="RUB280" s="78"/>
      <c r="RUC280" s="78"/>
      <c r="RUD280" s="78"/>
      <c r="RUE280" s="78"/>
      <c r="RUF280" s="78"/>
      <c r="RUG280" s="78"/>
      <c r="RUH280" s="78"/>
      <c r="RUI280" s="78"/>
      <c r="RUJ280" s="78"/>
      <c r="RUK280" s="78"/>
      <c r="RUL280" s="78"/>
      <c r="RUM280" s="78"/>
      <c r="RUN280" s="78"/>
      <c r="RUO280" s="78"/>
      <c r="RUP280" s="78"/>
      <c r="RUQ280" s="78"/>
      <c r="RUR280" s="78"/>
      <c r="RUS280" s="78"/>
      <c r="RUT280" s="78"/>
      <c r="RUU280" s="78"/>
      <c r="RUV280" s="78"/>
      <c r="RUW280" s="78"/>
      <c r="RUX280" s="78"/>
      <c r="RUY280" s="78"/>
      <c r="RUZ280" s="78"/>
      <c r="RVA280" s="78"/>
      <c r="RVB280" s="78"/>
      <c r="RVC280" s="78"/>
      <c r="RVD280" s="78"/>
      <c r="RVE280" s="78"/>
      <c r="RVF280" s="78"/>
      <c r="RVG280" s="78"/>
      <c r="RVH280" s="78"/>
      <c r="RVI280" s="78"/>
      <c r="RVJ280" s="78"/>
      <c r="RVK280" s="78"/>
      <c r="RVL280" s="78"/>
      <c r="RVM280" s="78"/>
      <c r="RVN280" s="78"/>
      <c r="RVO280" s="78"/>
      <c r="RVP280" s="78"/>
      <c r="RVQ280" s="78"/>
      <c r="RVR280" s="78"/>
      <c r="RVS280" s="78"/>
      <c r="RVT280" s="78"/>
      <c r="RVU280" s="78"/>
      <c r="RVV280" s="78"/>
      <c r="RVW280" s="78"/>
      <c r="RVX280" s="78"/>
      <c r="RVY280" s="78"/>
      <c r="RVZ280" s="78"/>
      <c r="RWA280" s="78"/>
      <c r="RWB280" s="78"/>
      <c r="RWC280" s="78"/>
      <c r="RWD280" s="78"/>
      <c r="RWE280" s="78"/>
      <c r="RWF280" s="78"/>
      <c r="RWG280" s="78"/>
      <c r="RWH280" s="78"/>
      <c r="RWI280" s="78"/>
      <c r="RWJ280" s="78"/>
      <c r="RWK280" s="78"/>
      <c r="RWL280" s="78"/>
      <c r="RWM280" s="78"/>
      <c r="RWN280" s="78"/>
      <c r="RWO280" s="78"/>
      <c r="RWP280" s="78"/>
      <c r="RWQ280" s="78"/>
      <c r="RWR280" s="78"/>
      <c r="RWS280" s="78"/>
      <c r="RWT280" s="78"/>
      <c r="RWU280" s="78"/>
      <c r="RWV280" s="78"/>
      <c r="RWW280" s="78"/>
      <c r="RWX280" s="78"/>
      <c r="RWY280" s="78"/>
      <c r="RWZ280" s="78"/>
      <c r="RXA280" s="78"/>
      <c r="RXB280" s="78"/>
      <c r="RXC280" s="78"/>
      <c r="RXD280" s="78"/>
      <c r="RXE280" s="78"/>
      <c r="RXF280" s="78"/>
      <c r="RXG280" s="78"/>
      <c r="RXH280" s="78"/>
      <c r="RXI280" s="78"/>
      <c r="RXJ280" s="78"/>
      <c r="RXK280" s="78"/>
      <c r="RXL280" s="78"/>
      <c r="RXM280" s="78"/>
      <c r="RXN280" s="78"/>
      <c r="RXO280" s="78"/>
      <c r="RXP280" s="78"/>
      <c r="RXQ280" s="78"/>
      <c r="RXR280" s="78"/>
      <c r="RXS280" s="78"/>
      <c r="RXT280" s="78"/>
      <c r="RXU280" s="78"/>
      <c r="RXV280" s="78"/>
      <c r="RXW280" s="78"/>
      <c r="RXX280" s="78"/>
      <c r="RXY280" s="78"/>
      <c r="RXZ280" s="78"/>
      <c r="RYA280" s="78"/>
      <c r="RYB280" s="78"/>
      <c r="RYC280" s="78"/>
      <c r="RYD280" s="78"/>
      <c r="RYE280" s="78"/>
      <c r="RYF280" s="78"/>
      <c r="RYG280" s="78"/>
      <c r="RYH280" s="78"/>
      <c r="RYI280" s="78"/>
      <c r="RYJ280" s="78"/>
      <c r="RYK280" s="78"/>
      <c r="RYL280" s="78"/>
      <c r="RYM280" s="78"/>
      <c r="RYN280" s="78"/>
      <c r="RYO280" s="78"/>
      <c r="RYP280" s="78"/>
      <c r="RYQ280" s="78"/>
      <c r="RYR280" s="78"/>
      <c r="RYS280" s="78"/>
      <c r="RYT280" s="78"/>
      <c r="RYU280" s="78"/>
      <c r="RYV280" s="78"/>
      <c r="RYW280" s="78"/>
      <c r="RYX280" s="78"/>
      <c r="RYY280" s="78"/>
      <c r="RYZ280" s="78"/>
      <c r="RZA280" s="78"/>
      <c r="RZB280" s="78"/>
      <c r="RZC280" s="78"/>
      <c r="RZD280" s="78"/>
      <c r="RZE280" s="78"/>
      <c r="RZF280" s="78"/>
      <c r="RZG280" s="78"/>
      <c r="RZH280" s="78"/>
      <c r="RZI280" s="78"/>
      <c r="RZJ280" s="78"/>
      <c r="RZK280" s="78"/>
      <c r="RZL280" s="78"/>
      <c r="RZM280" s="78"/>
      <c r="RZN280" s="78"/>
      <c r="RZO280" s="78"/>
      <c r="RZP280" s="78"/>
      <c r="RZQ280" s="78"/>
      <c r="RZR280" s="78"/>
      <c r="RZS280" s="78"/>
      <c r="RZT280" s="78"/>
      <c r="RZU280" s="78"/>
      <c r="RZV280" s="78"/>
      <c r="RZW280" s="78"/>
      <c r="RZX280" s="78"/>
      <c r="RZY280" s="78"/>
      <c r="RZZ280" s="78"/>
      <c r="SAA280" s="78"/>
      <c r="SAB280" s="78"/>
      <c r="SAC280" s="78"/>
      <c r="SAD280" s="78"/>
      <c r="SAE280" s="78"/>
      <c r="SAF280" s="78"/>
      <c r="SAG280" s="78"/>
      <c r="SAH280" s="78"/>
      <c r="SAI280" s="78"/>
      <c r="SAJ280" s="78"/>
      <c r="SAK280" s="78"/>
      <c r="SAL280" s="78"/>
      <c r="SAM280" s="78"/>
      <c r="SAN280" s="78"/>
      <c r="SAO280" s="78"/>
      <c r="SAP280" s="78"/>
      <c r="SAQ280" s="78"/>
      <c r="SAR280" s="78"/>
      <c r="SAS280" s="78"/>
      <c r="SAT280" s="78"/>
      <c r="SAU280" s="78"/>
      <c r="SAV280" s="78"/>
      <c r="SAW280" s="78"/>
      <c r="SAX280" s="78"/>
      <c r="SAY280" s="78"/>
      <c r="SAZ280" s="78"/>
      <c r="SBA280" s="78"/>
      <c r="SBB280" s="78"/>
      <c r="SBC280" s="78"/>
      <c r="SBD280" s="78"/>
      <c r="SBE280" s="78"/>
      <c r="SBF280" s="78"/>
      <c r="SBG280" s="78"/>
      <c r="SBH280" s="78"/>
      <c r="SBI280" s="78"/>
      <c r="SBJ280" s="78"/>
      <c r="SBK280" s="78"/>
      <c r="SBL280" s="78"/>
      <c r="SBM280" s="78"/>
      <c r="SBN280" s="78"/>
      <c r="SBO280" s="78"/>
      <c r="SBP280" s="78"/>
      <c r="SBQ280" s="78"/>
      <c r="SBR280" s="78"/>
      <c r="SBS280" s="78"/>
      <c r="SBT280" s="78"/>
      <c r="SBU280" s="78"/>
      <c r="SBV280" s="78"/>
      <c r="SBW280" s="78"/>
      <c r="SBX280" s="78"/>
      <c r="SBY280" s="78"/>
      <c r="SBZ280" s="78"/>
      <c r="SCA280" s="78"/>
      <c r="SCB280" s="78"/>
      <c r="SCC280" s="78"/>
      <c r="SCD280" s="78"/>
      <c r="SCE280" s="78"/>
      <c r="SCF280" s="78"/>
      <c r="SCG280" s="78"/>
      <c r="SCH280" s="78"/>
      <c r="SCI280" s="78"/>
      <c r="SCJ280" s="78"/>
      <c r="SCK280" s="78"/>
      <c r="SCL280" s="78"/>
      <c r="SCM280" s="78"/>
      <c r="SCN280" s="78"/>
      <c r="SCO280" s="78"/>
      <c r="SCP280" s="78"/>
      <c r="SCQ280" s="78"/>
      <c r="SCR280" s="78"/>
      <c r="SCS280" s="78"/>
      <c r="SCT280" s="78"/>
      <c r="SCU280" s="78"/>
      <c r="SCV280" s="78"/>
      <c r="SCW280" s="78"/>
      <c r="SCX280" s="78"/>
      <c r="SCY280" s="78"/>
      <c r="SCZ280" s="78"/>
      <c r="SDA280" s="78"/>
      <c r="SDB280" s="78"/>
      <c r="SDC280" s="78"/>
      <c r="SDD280" s="78"/>
      <c r="SDE280" s="78"/>
      <c r="SDF280" s="78"/>
      <c r="SDG280" s="78"/>
      <c r="SDH280" s="78"/>
      <c r="SDI280" s="78"/>
      <c r="SDJ280" s="78"/>
      <c r="SDK280" s="78"/>
      <c r="SDL280" s="78"/>
      <c r="SDM280" s="78"/>
      <c r="SDN280" s="78"/>
      <c r="SDO280" s="78"/>
      <c r="SDP280" s="78"/>
      <c r="SDQ280" s="78"/>
      <c r="SDR280" s="78"/>
      <c r="SDS280" s="78"/>
      <c r="SDT280" s="78"/>
      <c r="SDU280" s="78"/>
      <c r="SDV280" s="78"/>
      <c r="SDW280" s="78"/>
      <c r="SDX280" s="78"/>
      <c r="SDY280" s="78"/>
      <c r="SDZ280" s="78"/>
      <c r="SEA280" s="78"/>
      <c r="SEB280" s="78"/>
      <c r="SEC280" s="78"/>
      <c r="SED280" s="78"/>
      <c r="SEE280" s="78"/>
      <c r="SEF280" s="78"/>
      <c r="SEG280" s="78"/>
      <c r="SEH280" s="78"/>
      <c r="SEI280" s="78"/>
      <c r="SEJ280" s="78"/>
      <c r="SEK280" s="78"/>
      <c r="SEL280" s="78"/>
      <c r="SEM280" s="78"/>
      <c r="SEN280" s="78"/>
      <c r="SEO280" s="78"/>
      <c r="SEP280" s="78"/>
      <c r="SEQ280" s="78"/>
      <c r="SER280" s="78"/>
      <c r="SES280" s="78"/>
      <c r="SET280" s="78"/>
      <c r="SEU280" s="78"/>
      <c r="SEV280" s="78"/>
      <c r="SEW280" s="78"/>
      <c r="SEX280" s="78"/>
      <c r="SEY280" s="78"/>
      <c r="SEZ280" s="78"/>
      <c r="SFA280" s="78"/>
      <c r="SFB280" s="78"/>
      <c r="SFC280" s="78"/>
      <c r="SFD280" s="78"/>
      <c r="SFE280" s="78"/>
      <c r="SFF280" s="78"/>
      <c r="SFG280" s="78"/>
      <c r="SFH280" s="78"/>
      <c r="SFI280" s="78"/>
      <c r="SFJ280" s="78"/>
      <c r="SFK280" s="78"/>
      <c r="SFL280" s="78"/>
      <c r="SFM280" s="78"/>
      <c r="SFN280" s="78"/>
      <c r="SFO280" s="78"/>
      <c r="SFP280" s="78"/>
      <c r="SFQ280" s="78"/>
      <c r="SFR280" s="78"/>
      <c r="SFS280" s="78"/>
      <c r="SFT280" s="78"/>
      <c r="SFU280" s="78"/>
      <c r="SFV280" s="78"/>
      <c r="SFW280" s="78"/>
      <c r="SFX280" s="78"/>
      <c r="SFY280" s="78"/>
      <c r="SFZ280" s="78"/>
      <c r="SGA280" s="78"/>
      <c r="SGB280" s="78"/>
      <c r="SGC280" s="78"/>
      <c r="SGD280" s="78"/>
      <c r="SGE280" s="78"/>
      <c r="SGF280" s="78"/>
      <c r="SGG280" s="78"/>
      <c r="SGH280" s="78"/>
      <c r="SGI280" s="78"/>
      <c r="SGJ280" s="78"/>
      <c r="SGK280" s="78"/>
      <c r="SGL280" s="78"/>
      <c r="SGM280" s="78"/>
      <c r="SGN280" s="78"/>
      <c r="SGO280" s="78"/>
      <c r="SGP280" s="78"/>
      <c r="SGQ280" s="78"/>
      <c r="SGR280" s="78"/>
      <c r="SGS280" s="78"/>
      <c r="SGT280" s="78"/>
      <c r="SGU280" s="78"/>
      <c r="SGV280" s="78"/>
      <c r="SGW280" s="78"/>
      <c r="SGX280" s="78"/>
      <c r="SGY280" s="78"/>
      <c r="SGZ280" s="78"/>
      <c r="SHA280" s="78"/>
      <c r="SHB280" s="78"/>
      <c r="SHC280" s="78"/>
      <c r="SHD280" s="78"/>
      <c r="SHE280" s="78"/>
      <c r="SHF280" s="78"/>
      <c r="SHG280" s="78"/>
      <c r="SHH280" s="78"/>
      <c r="SHI280" s="78"/>
      <c r="SHJ280" s="78"/>
      <c r="SHK280" s="78"/>
      <c r="SHL280" s="78"/>
      <c r="SHM280" s="78"/>
      <c r="SHN280" s="78"/>
      <c r="SHO280" s="78"/>
      <c r="SHP280" s="78"/>
      <c r="SHQ280" s="78"/>
      <c r="SHR280" s="78"/>
      <c r="SHS280" s="78"/>
      <c r="SHT280" s="78"/>
      <c r="SHU280" s="78"/>
      <c r="SHV280" s="78"/>
      <c r="SHW280" s="78"/>
      <c r="SHX280" s="78"/>
      <c r="SHY280" s="78"/>
      <c r="SHZ280" s="78"/>
      <c r="SIA280" s="78"/>
      <c r="SIB280" s="78"/>
      <c r="SIC280" s="78"/>
      <c r="SID280" s="78"/>
      <c r="SIE280" s="78"/>
      <c r="SIF280" s="78"/>
      <c r="SIG280" s="78"/>
      <c r="SIH280" s="78"/>
      <c r="SII280" s="78"/>
      <c r="SIJ280" s="78"/>
      <c r="SIK280" s="78"/>
      <c r="SIL280" s="78"/>
      <c r="SIM280" s="78"/>
      <c r="SIN280" s="78"/>
      <c r="SIO280" s="78"/>
      <c r="SIP280" s="78"/>
      <c r="SIQ280" s="78"/>
      <c r="SIR280" s="78"/>
      <c r="SIS280" s="78"/>
      <c r="SIT280" s="78"/>
      <c r="SIU280" s="78"/>
      <c r="SIV280" s="78"/>
      <c r="SIW280" s="78"/>
      <c r="SIX280" s="78"/>
      <c r="SIY280" s="78"/>
      <c r="SIZ280" s="78"/>
      <c r="SJA280" s="78"/>
      <c r="SJB280" s="78"/>
      <c r="SJC280" s="78"/>
      <c r="SJD280" s="78"/>
      <c r="SJE280" s="78"/>
      <c r="SJF280" s="78"/>
      <c r="SJG280" s="78"/>
      <c r="SJH280" s="78"/>
      <c r="SJI280" s="78"/>
      <c r="SJJ280" s="78"/>
      <c r="SJK280" s="78"/>
      <c r="SJL280" s="78"/>
      <c r="SJM280" s="78"/>
      <c r="SJN280" s="78"/>
      <c r="SJO280" s="78"/>
      <c r="SJP280" s="78"/>
      <c r="SJQ280" s="78"/>
      <c r="SJR280" s="78"/>
      <c r="SJS280" s="78"/>
      <c r="SJT280" s="78"/>
      <c r="SJU280" s="78"/>
      <c r="SJV280" s="78"/>
      <c r="SJW280" s="78"/>
      <c r="SJX280" s="78"/>
      <c r="SJY280" s="78"/>
      <c r="SJZ280" s="78"/>
      <c r="SKA280" s="78"/>
      <c r="SKB280" s="78"/>
      <c r="SKC280" s="78"/>
      <c r="SKD280" s="78"/>
      <c r="SKE280" s="78"/>
      <c r="SKF280" s="78"/>
      <c r="SKG280" s="78"/>
      <c r="SKH280" s="78"/>
      <c r="SKI280" s="78"/>
      <c r="SKJ280" s="78"/>
      <c r="SKK280" s="78"/>
      <c r="SKL280" s="78"/>
      <c r="SKM280" s="78"/>
      <c r="SKN280" s="78"/>
      <c r="SKO280" s="78"/>
      <c r="SKP280" s="78"/>
      <c r="SKQ280" s="78"/>
      <c r="SKR280" s="78"/>
      <c r="SKS280" s="78"/>
      <c r="SKT280" s="78"/>
      <c r="SKU280" s="78"/>
      <c r="SKV280" s="78"/>
      <c r="SKW280" s="78"/>
      <c r="SKX280" s="78"/>
      <c r="SKY280" s="78"/>
      <c r="SKZ280" s="78"/>
      <c r="SLA280" s="78"/>
      <c r="SLB280" s="78"/>
      <c r="SLC280" s="78"/>
      <c r="SLD280" s="78"/>
      <c r="SLE280" s="78"/>
      <c r="SLF280" s="78"/>
      <c r="SLG280" s="78"/>
      <c r="SLH280" s="78"/>
      <c r="SLI280" s="78"/>
      <c r="SLJ280" s="78"/>
      <c r="SLK280" s="78"/>
      <c r="SLL280" s="78"/>
      <c r="SLM280" s="78"/>
      <c r="SLN280" s="78"/>
      <c r="SLO280" s="78"/>
      <c r="SLP280" s="78"/>
      <c r="SLQ280" s="78"/>
      <c r="SLR280" s="78"/>
      <c r="SLS280" s="78"/>
      <c r="SLT280" s="78"/>
      <c r="SLU280" s="78"/>
      <c r="SLV280" s="78"/>
      <c r="SLW280" s="78"/>
      <c r="SLX280" s="78"/>
      <c r="SLY280" s="78"/>
      <c r="SLZ280" s="78"/>
      <c r="SMA280" s="78"/>
      <c r="SMB280" s="78"/>
      <c r="SMC280" s="78"/>
      <c r="SMD280" s="78"/>
      <c r="SME280" s="78"/>
      <c r="SMF280" s="78"/>
      <c r="SMG280" s="78"/>
      <c r="SMH280" s="78"/>
      <c r="SMI280" s="78"/>
      <c r="SMJ280" s="78"/>
      <c r="SMK280" s="78"/>
      <c r="SML280" s="78"/>
      <c r="SMM280" s="78"/>
      <c r="SMN280" s="78"/>
      <c r="SMO280" s="78"/>
      <c r="SMP280" s="78"/>
      <c r="SMQ280" s="78"/>
      <c r="SMR280" s="78"/>
      <c r="SMS280" s="78"/>
      <c r="SMT280" s="78"/>
      <c r="SMU280" s="78"/>
      <c r="SMV280" s="78"/>
      <c r="SMW280" s="78"/>
      <c r="SMX280" s="78"/>
      <c r="SMY280" s="78"/>
      <c r="SMZ280" s="78"/>
      <c r="SNA280" s="78"/>
      <c r="SNB280" s="78"/>
      <c r="SNC280" s="78"/>
      <c r="SND280" s="78"/>
      <c r="SNE280" s="78"/>
      <c r="SNF280" s="78"/>
      <c r="SNG280" s="78"/>
      <c r="SNH280" s="78"/>
      <c r="SNI280" s="78"/>
      <c r="SNJ280" s="78"/>
      <c r="SNK280" s="78"/>
      <c r="SNL280" s="78"/>
      <c r="SNM280" s="78"/>
      <c r="SNN280" s="78"/>
      <c r="SNO280" s="78"/>
      <c r="SNP280" s="78"/>
      <c r="SNQ280" s="78"/>
      <c r="SNR280" s="78"/>
      <c r="SNS280" s="78"/>
      <c r="SNT280" s="78"/>
      <c r="SNU280" s="78"/>
      <c r="SNV280" s="78"/>
      <c r="SNW280" s="78"/>
      <c r="SNX280" s="78"/>
      <c r="SNY280" s="78"/>
      <c r="SNZ280" s="78"/>
      <c r="SOA280" s="78"/>
      <c r="SOB280" s="78"/>
      <c r="SOC280" s="78"/>
      <c r="SOD280" s="78"/>
      <c r="SOE280" s="78"/>
      <c r="SOF280" s="78"/>
      <c r="SOG280" s="78"/>
      <c r="SOH280" s="78"/>
      <c r="SOI280" s="78"/>
      <c r="SOJ280" s="78"/>
      <c r="SOK280" s="78"/>
      <c r="SOL280" s="78"/>
      <c r="SOM280" s="78"/>
      <c r="SON280" s="78"/>
      <c r="SOO280" s="78"/>
      <c r="SOP280" s="78"/>
      <c r="SOQ280" s="78"/>
      <c r="SOR280" s="78"/>
      <c r="SOS280" s="78"/>
      <c r="SOT280" s="78"/>
      <c r="SOU280" s="78"/>
      <c r="SOV280" s="78"/>
      <c r="SOW280" s="78"/>
      <c r="SOX280" s="78"/>
      <c r="SOY280" s="78"/>
      <c r="SOZ280" s="78"/>
      <c r="SPA280" s="78"/>
      <c r="SPB280" s="78"/>
      <c r="SPC280" s="78"/>
      <c r="SPD280" s="78"/>
      <c r="SPE280" s="78"/>
      <c r="SPF280" s="78"/>
      <c r="SPG280" s="78"/>
      <c r="SPH280" s="78"/>
      <c r="SPI280" s="78"/>
      <c r="SPJ280" s="78"/>
      <c r="SPK280" s="78"/>
      <c r="SPL280" s="78"/>
      <c r="SPM280" s="78"/>
      <c r="SPN280" s="78"/>
      <c r="SPO280" s="78"/>
      <c r="SPP280" s="78"/>
      <c r="SPQ280" s="78"/>
      <c r="SPR280" s="78"/>
      <c r="SPS280" s="78"/>
      <c r="SPT280" s="78"/>
      <c r="SPU280" s="78"/>
      <c r="SPV280" s="78"/>
      <c r="SPW280" s="78"/>
      <c r="SPX280" s="78"/>
      <c r="SPY280" s="78"/>
      <c r="SPZ280" s="78"/>
      <c r="SQA280" s="78"/>
      <c r="SQB280" s="78"/>
      <c r="SQC280" s="78"/>
      <c r="SQD280" s="78"/>
      <c r="SQE280" s="78"/>
      <c r="SQF280" s="78"/>
      <c r="SQG280" s="78"/>
      <c r="SQH280" s="78"/>
      <c r="SQI280" s="78"/>
      <c r="SQJ280" s="78"/>
      <c r="SQK280" s="78"/>
      <c r="SQL280" s="78"/>
      <c r="SQM280" s="78"/>
      <c r="SQN280" s="78"/>
      <c r="SQO280" s="78"/>
      <c r="SQP280" s="78"/>
      <c r="SQQ280" s="78"/>
      <c r="SQR280" s="78"/>
      <c r="SQS280" s="78"/>
      <c r="SQT280" s="78"/>
      <c r="SQU280" s="78"/>
      <c r="SQV280" s="78"/>
      <c r="SQW280" s="78"/>
      <c r="SQX280" s="78"/>
      <c r="SQY280" s="78"/>
      <c r="SQZ280" s="78"/>
      <c r="SRA280" s="78"/>
      <c r="SRB280" s="78"/>
      <c r="SRC280" s="78"/>
      <c r="SRD280" s="78"/>
      <c r="SRE280" s="78"/>
      <c r="SRF280" s="78"/>
      <c r="SRG280" s="78"/>
      <c r="SRH280" s="78"/>
      <c r="SRI280" s="78"/>
      <c r="SRJ280" s="78"/>
      <c r="SRK280" s="78"/>
      <c r="SRL280" s="78"/>
      <c r="SRM280" s="78"/>
      <c r="SRN280" s="78"/>
      <c r="SRO280" s="78"/>
      <c r="SRP280" s="78"/>
      <c r="SRQ280" s="78"/>
      <c r="SRR280" s="78"/>
      <c r="SRS280" s="78"/>
      <c r="SRT280" s="78"/>
      <c r="SRU280" s="78"/>
      <c r="SRV280" s="78"/>
      <c r="SRW280" s="78"/>
      <c r="SRX280" s="78"/>
      <c r="SRY280" s="78"/>
      <c r="SRZ280" s="78"/>
      <c r="SSA280" s="78"/>
      <c r="SSB280" s="78"/>
      <c r="SSC280" s="78"/>
      <c r="SSD280" s="78"/>
      <c r="SSE280" s="78"/>
      <c r="SSF280" s="78"/>
      <c r="SSG280" s="78"/>
      <c r="SSH280" s="78"/>
      <c r="SSI280" s="78"/>
      <c r="SSJ280" s="78"/>
      <c r="SSK280" s="78"/>
      <c r="SSL280" s="78"/>
      <c r="SSM280" s="78"/>
      <c r="SSN280" s="78"/>
      <c r="SSO280" s="78"/>
      <c r="SSP280" s="78"/>
      <c r="SSQ280" s="78"/>
      <c r="SSR280" s="78"/>
      <c r="SSS280" s="78"/>
      <c r="SST280" s="78"/>
      <c r="SSU280" s="78"/>
      <c r="SSV280" s="78"/>
      <c r="SSW280" s="78"/>
      <c r="SSX280" s="78"/>
      <c r="SSY280" s="78"/>
      <c r="SSZ280" s="78"/>
      <c r="STA280" s="78"/>
      <c r="STB280" s="78"/>
      <c r="STC280" s="78"/>
      <c r="STD280" s="78"/>
      <c r="STE280" s="78"/>
      <c r="STF280" s="78"/>
      <c r="STG280" s="78"/>
      <c r="STH280" s="78"/>
      <c r="STI280" s="78"/>
      <c r="STJ280" s="78"/>
      <c r="STK280" s="78"/>
      <c r="STL280" s="78"/>
      <c r="STM280" s="78"/>
      <c r="STN280" s="78"/>
      <c r="STO280" s="78"/>
      <c r="STP280" s="78"/>
      <c r="STQ280" s="78"/>
      <c r="STR280" s="78"/>
      <c r="STS280" s="78"/>
      <c r="STT280" s="78"/>
      <c r="STU280" s="78"/>
      <c r="STV280" s="78"/>
      <c r="STW280" s="78"/>
      <c r="STX280" s="78"/>
      <c r="STY280" s="78"/>
      <c r="STZ280" s="78"/>
      <c r="SUA280" s="78"/>
      <c r="SUB280" s="78"/>
      <c r="SUC280" s="78"/>
      <c r="SUD280" s="78"/>
      <c r="SUE280" s="78"/>
      <c r="SUF280" s="78"/>
      <c r="SUG280" s="78"/>
      <c r="SUH280" s="78"/>
      <c r="SUI280" s="78"/>
      <c r="SUJ280" s="78"/>
      <c r="SUK280" s="78"/>
      <c r="SUL280" s="78"/>
      <c r="SUM280" s="78"/>
      <c r="SUN280" s="78"/>
      <c r="SUO280" s="78"/>
      <c r="SUP280" s="78"/>
      <c r="SUQ280" s="78"/>
      <c r="SUR280" s="78"/>
      <c r="SUS280" s="78"/>
      <c r="SUT280" s="78"/>
      <c r="SUU280" s="78"/>
      <c r="SUV280" s="78"/>
      <c r="SUW280" s="78"/>
      <c r="SUX280" s="78"/>
      <c r="SUY280" s="78"/>
      <c r="SUZ280" s="78"/>
      <c r="SVA280" s="78"/>
      <c r="SVB280" s="78"/>
      <c r="SVC280" s="78"/>
      <c r="SVD280" s="78"/>
      <c r="SVE280" s="78"/>
      <c r="SVF280" s="78"/>
      <c r="SVG280" s="78"/>
      <c r="SVH280" s="78"/>
      <c r="SVI280" s="78"/>
      <c r="SVJ280" s="78"/>
      <c r="SVK280" s="78"/>
      <c r="SVL280" s="78"/>
      <c r="SVM280" s="78"/>
      <c r="SVN280" s="78"/>
      <c r="SVO280" s="78"/>
      <c r="SVP280" s="78"/>
      <c r="SVQ280" s="78"/>
      <c r="SVR280" s="78"/>
      <c r="SVS280" s="78"/>
      <c r="SVT280" s="78"/>
      <c r="SVU280" s="78"/>
      <c r="SVV280" s="78"/>
      <c r="SVW280" s="78"/>
      <c r="SVX280" s="78"/>
      <c r="SVY280" s="78"/>
      <c r="SVZ280" s="78"/>
      <c r="SWA280" s="78"/>
      <c r="SWB280" s="78"/>
      <c r="SWC280" s="78"/>
      <c r="SWD280" s="78"/>
      <c r="SWE280" s="78"/>
      <c r="SWF280" s="78"/>
      <c r="SWG280" s="78"/>
      <c r="SWH280" s="78"/>
      <c r="SWI280" s="78"/>
      <c r="SWJ280" s="78"/>
      <c r="SWK280" s="78"/>
      <c r="SWL280" s="78"/>
      <c r="SWM280" s="78"/>
      <c r="SWN280" s="78"/>
      <c r="SWO280" s="78"/>
      <c r="SWP280" s="78"/>
      <c r="SWQ280" s="78"/>
      <c r="SWR280" s="78"/>
      <c r="SWS280" s="78"/>
      <c r="SWT280" s="78"/>
      <c r="SWU280" s="78"/>
      <c r="SWV280" s="78"/>
      <c r="SWW280" s="78"/>
      <c r="SWX280" s="78"/>
      <c r="SWY280" s="78"/>
      <c r="SWZ280" s="78"/>
      <c r="SXA280" s="78"/>
      <c r="SXB280" s="78"/>
      <c r="SXC280" s="78"/>
      <c r="SXD280" s="78"/>
      <c r="SXE280" s="78"/>
      <c r="SXF280" s="78"/>
      <c r="SXG280" s="78"/>
      <c r="SXH280" s="78"/>
      <c r="SXI280" s="78"/>
      <c r="SXJ280" s="78"/>
      <c r="SXK280" s="78"/>
      <c r="SXL280" s="78"/>
      <c r="SXM280" s="78"/>
      <c r="SXN280" s="78"/>
      <c r="SXO280" s="78"/>
      <c r="SXP280" s="78"/>
      <c r="SXQ280" s="78"/>
      <c r="SXR280" s="78"/>
      <c r="SXS280" s="78"/>
      <c r="SXT280" s="78"/>
      <c r="SXU280" s="78"/>
      <c r="SXV280" s="78"/>
      <c r="SXW280" s="78"/>
      <c r="SXX280" s="78"/>
      <c r="SXY280" s="78"/>
      <c r="SXZ280" s="78"/>
      <c r="SYA280" s="78"/>
      <c r="SYB280" s="78"/>
      <c r="SYC280" s="78"/>
      <c r="SYD280" s="78"/>
      <c r="SYE280" s="78"/>
      <c r="SYF280" s="78"/>
      <c r="SYG280" s="78"/>
      <c r="SYH280" s="78"/>
      <c r="SYI280" s="78"/>
      <c r="SYJ280" s="78"/>
      <c r="SYK280" s="78"/>
      <c r="SYL280" s="78"/>
      <c r="SYM280" s="78"/>
      <c r="SYN280" s="78"/>
      <c r="SYO280" s="78"/>
      <c r="SYP280" s="78"/>
      <c r="SYQ280" s="78"/>
      <c r="SYR280" s="78"/>
      <c r="SYS280" s="78"/>
      <c r="SYT280" s="78"/>
      <c r="SYU280" s="78"/>
      <c r="SYV280" s="78"/>
      <c r="SYW280" s="78"/>
      <c r="SYX280" s="78"/>
      <c r="SYY280" s="78"/>
      <c r="SYZ280" s="78"/>
      <c r="SZA280" s="78"/>
      <c r="SZB280" s="78"/>
      <c r="SZC280" s="78"/>
      <c r="SZD280" s="78"/>
      <c r="SZE280" s="78"/>
      <c r="SZF280" s="78"/>
      <c r="SZG280" s="78"/>
      <c r="SZH280" s="78"/>
      <c r="SZI280" s="78"/>
      <c r="SZJ280" s="78"/>
      <c r="SZK280" s="78"/>
      <c r="SZL280" s="78"/>
      <c r="SZM280" s="78"/>
      <c r="SZN280" s="78"/>
      <c r="SZO280" s="78"/>
      <c r="SZP280" s="78"/>
      <c r="SZQ280" s="78"/>
      <c r="SZR280" s="78"/>
      <c r="SZS280" s="78"/>
      <c r="SZT280" s="78"/>
      <c r="SZU280" s="78"/>
      <c r="SZV280" s="78"/>
      <c r="SZW280" s="78"/>
      <c r="SZX280" s="78"/>
      <c r="SZY280" s="78"/>
      <c r="SZZ280" s="78"/>
      <c r="TAA280" s="78"/>
      <c r="TAB280" s="78"/>
      <c r="TAC280" s="78"/>
      <c r="TAD280" s="78"/>
      <c r="TAE280" s="78"/>
      <c r="TAF280" s="78"/>
      <c r="TAG280" s="78"/>
      <c r="TAH280" s="78"/>
      <c r="TAI280" s="78"/>
      <c r="TAJ280" s="78"/>
      <c r="TAK280" s="78"/>
      <c r="TAL280" s="78"/>
      <c r="TAM280" s="78"/>
      <c r="TAN280" s="78"/>
      <c r="TAO280" s="78"/>
      <c r="TAP280" s="78"/>
      <c r="TAQ280" s="78"/>
      <c r="TAR280" s="78"/>
      <c r="TAS280" s="78"/>
      <c r="TAT280" s="78"/>
      <c r="TAU280" s="78"/>
      <c r="TAV280" s="78"/>
      <c r="TAW280" s="78"/>
      <c r="TAX280" s="78"/>
      <c r="TAY280" s="78"/>
      <c r="TAZ280" s="78"/>
      <c r="TBA280" s="78"/>
      <c r="TBB280" s="78"/>
      <c r="TBC280" s="78"/>
      <c r="TBD280" s="78"/>
      <c r="TBE280" s="78"/>
      <c r="TBF280" s="78"/>
      <c r="TBG280" s="78"/>
      <c r="TBH280" s="78"/>
      <c r="TBI280" s="78"/>
      <c r="TBJ280" s="78"/>
      <c r="TBK280" s="78"/>
      <c r="TBL280" s="78"/>
      <c r="TBM280" s="78"/>
      <c r="TBN280" s="78"/>
      <c r="TBO280" s="78"/>
      <c r="TBP280" s="78"/>
      <c r="TBQ280" s="78"/>
      <c r="TBR280" s="78"/>
      <c r="TBS280" s="78"/>
      <c r="TBT280" s="78"/>
      <c r="TBU280" s="78"/>
      <c r="TBV280" s="78"/>
      <c r="TBW280" s="78"/>
      <c r="TBX280" s="78"/>
      <c r="TBY280" s="78"/>
      <c r="TBZ280" s="78"/>
      <c r="TCA280" s="78"/>
      <c r="TCB280" s="78"/>
      <c r="TCC280" s="78"/>
      <c r="TCD280" s="78"/>
      <c r="TCE280" s="78"/>
      <c r="TCF280" s="78"/>
      <c r="TCG280" s="78"/>
      <c r="TCH280" s="78"/>
      <c r="TCI280" s="78"/>
      <c r="TCJ280" s="78"/>
      <c r="TCK280" s="78"/>
      <c r="TCL280" s="78"/>
      <c r="TCM280" s="78"/>
      <c r="TCN280" s="78"/>
      <c r="TCO280" s="78"/>
      <c r="TCP280" s="78"/>
      <c r="TCQ280" s="78"/>
      <c r="TCR280" s="78"/>
      <c r="TCS280" s="78"/>
      <c r="TCT280" s="78"/>
      <c r="TCU280" s="78"/>
      <c r="TCV280" s="78"/>
      <c r="TCW280" s="78"/>
      <c r="TCX280" s="78"/>
      <c r="TCY280" s="78"/>
      <c r="TCZ280" s="78"/>
      <c r="TDA280" s="78"/>
      <c r="TDB280" s="78"/>
      <c r="TDC280" s="78"/>
      <c r="TDD280" s="78"/>
      <c r="TDE280" s="78"/>
      <c r="TDF280" s="78"/>
      <c r="TDG280" s="78"/>
      <c r="TDH280" s="78"/>
      <c r="TDI280" s="78"/>
      <c r="TDJ280" s="78"/>
      <c r="TDK280" s="78"/>
      <c r="TDL280" s="78"/>
      <c r="TDM280" s="78"/>
      <c r="TDN280" s="78"/>
      <c r="TDO280" s="78"/>
      <c r="TDP280" s="78"/>
      <c r="TDQ280" s="78"/>
      <c r="TDR280" s="78"/>
      <c r="TDS280" s="78"/>
      <c r="TDT280" s="78"/>
      <c r="TDU280" s="78"/>
      <c r="TDV280" s="78"/>
      <c r="TDW280" s="78"/>
      <c r="TDX280" s="78"/>
      <c r="TDY280" s="78"/>
      <c r="TDZ280" s="78"/>
      <c r="TEA280" s="78"/>
      <c r="TEB280" s="78"/>
      <c r="TEC280" s="78"/>
      <c r="TED280" s="78"/>
      <c r="TEE280" s="78"/>
      <c r="TEF280" s="78"/>
      <c r="TEG280" s="78"/>
      <c r="TEH280" s="78"/>
      <c r="TEI280" s="78"/>
      <c r="TEJ280" s="78"/>
      <c r="TEK280" s="78"/>
      <c r="TEL280" s="78"/>
      <c r="TEM280" s="78"/>
      <c r="TEN280" s="78"/>
      <c r="TEO280" s="78"/>
      <c r="TEP280" s="78"/>
      <c r="TEQ280" s="78"/>
      <c r="TER280" s="78"/>
      <c r="TES280" s="78"/>
      <c r="TET280" s="78"/>
      <c r="TEU280" s="78"/>
      <c r="TEV280" s="78"/>
      <c r="TEW280" s="78"/>
      <c r="TEX280" s="78"/>
      <c r="TEY280" s="78"/>
      <c r="TEZ280" s="78"/>
      <c r="TFA280" s="78"/>
      <c r="TFB280" s="78"/>
      <c r="TFC280" s="78"/>
      <c r="TFD280" s="78"/>
      <c r="TFE280" s="78"/>
      <c r="TFF280" s="78"/>
      <c r="TFG280" s="78"/>
      <c r="TFH280" s="78"/>
      <c r="TFI280" s="78"/>
      <c r="TFJ280" s="78"/>
      <c r="TFK280" s="78"/>
      <c r="TFL280" s="78"/>
      <c r="TFM280" s="78"/>
      <c r="TFN280" s="78"/>
      <c r="TFO280" s="78"/>
      <c r="TFP280" s="78"/>
      <c r="TFQ280" s="78"/>
      <c r="TFR280" s="78"/>
      <c r="TFS280" s="78"/>
      <c r="TFT280" s="78"/>
      <c r="TFU280" s="78"/>
      <c r="TFV280" s="78"/>
      <c r="TFW280" s="78"/>
      <c r="TFX280" s="78"/>
      <c r="TFY280" s="78"/>
      <c r="TFZ280" s="78"/>
      <c r="TGA280" s="78"/>
      <c r="TGB280" s="78"/>
      <c r="TGC280" s="78"/>
      <c r="TGD280" s="78"/>
      <c r="TGE280" s="78"/>
      <c r="TGF280" s="78"/>
      <c r="TGG280" s="78"/>
      <c r="TGH280" s="78"/>
      <c r="TGI280" s="78"/>
      <c r="TGJ280" s="78"/>
      <c r="TGK280" s="78"/>
      <c r="TGL280" s="78"/>
      <c r="TGM280" s="78"/>
      <c r="TGN280" s="78"/>
      <c r="TGO280" s="78"/>
      <c r="TGP280" s="78"/>
      <c r="TGQ280" s="78"/>
      <c r="TGR280" s="78"/>
      <c r="TGS280" s="78"/>
      <c r="TGT280" s="78"/>
      <c r="TGU280" s="78"/>
      <c r="TGV280" s="78"/>
      <c r="TGW280" s="78"/>
      <c r="TGX280" s="78"/>
      <c r="TGY280" s="78"/>
      <c r="TGZ280" s="78"/>
      <c r="THA280" s="78"/>
      <c r="THB280" s="78"/>
      <c r="THC280" s="78"/>
      <c r="THD280" s="78"/>
      <c r="THE280" s="78"/>
      <c r="THF280" s="78"/>
      <c r="THG280" s="78"/>
      <c r="THH280" s="78"/>
      <c r="THI280" s="78"/>
      <c r="THJ280" s="78"/>
      <c r="THK280" s="78"/>
      <c r="THL280" s="78"/>
      <c r="THM280" s="78"/>
      <c r="THN280" s="78"/>
      <c r="THO280" s="78"/>
      <c r="THP280" s="78"/>
      <c r="THQ280" s="78"/>
      <c r="THR280" s="78"/>
      <c r="THS280" s="78"/>
      <c r="THT280" s="78"/>
      <c r="THU280" s="78"/>
      <c r="THV280" s="78"/>
      <c r="THW280" s="78"/>
      <c r="THX280" s="78"/>
      <c r="THY280" s="78"/>
      <c r="THZ280" s="78"/>
      <c r="TIA280" s="78"/>
      <c r="TIB280" s="78"/>
      <c r="TIC280" s="78"/>
      <c r="TID280" s="78"/>
      <c r="TIE280" s="78"/>
      <c r="TIF280" s="78"/>
      <c r="TIG280" s="78"/>
      <c r="TIH280" s="78"/>
      <c r="TII280" s="78"/>
      <c r="TIJ280" s="78"/>
      <c r="TIK280" s="78"/>
      <c r="TIL280" s="78"/>
      <c r="TIM280" s="78"/>
      <c r="TIN280" s="78"/>
      <c r="TIO280" s="78"/>
      <c r="TIP280" s="78"/>
      <c r="TIQ280" s="78"/>
      <c r="TIR280" s="78"/>
      <c r="TIS280" s="78"/>
      <c r="TIT280" s="78"/>
      <c r="TIU280" s="78"/>
      <c r="TIV280" s="78"/>
      <c r="TIW280" s="78"/>
      <c r="TIX280" s="78"/>
      <c r="TIY280" s="78"/>
      <c r="TIZ280" s="78"/>
      <c r="TJA280" s="78"/>
      <c r="TJB280" s="78"/>
      <c r="TJC280" s="78"/>
      <c r="TJD280" s="78"/>
      <c r="TJE280" s="78"/>
      <c r="TJF280" s="78"/>
      <c r="TJG280" s="78"/>
      <c r="TJH280" s="78"/>
      <c r="TJI280" s="78"/>
      <c r="TJJ280" s="78"/>
      <c r="TJK280" s="78"/>
      <c r="TJL280" s="78"/>
      <c r="TJM280" s="78"/>
      <c r="TJN280" s="78"/>
      <c r="TJO280" s="78"/>
      <c r="TJP280" s="78"/>
      <c r="TJQ280" s="78"/>
      <c r="TJR280" s="78"/>
      <c r="TJS280" s="78"/>
      <c r="TJT280" s="78"/>
      <c r="TJU280" s="78"/>
      <c r="TJV280" s="78"/>
      <c r="TJW280" s="78"/>
      <c r="TJX280" s="78"/>
      <c r="TJY280" s="78"/>
      <c r="TJZ280" s="78"/>
      <c r="TKA280" s="78"/>
      <c r="TKB280" s="78"/>
      <c r="TKC280" s="78"/>
      <c r="TKD280" s="78"/>
      <c r="TKE280" s="78"/>
      <c r="TKF280" s="78"/>
      <c r="TKG280" s="78"/>
      <c r="TKH280" s="78"/>
      <c r="TKI280" s="78"/>
      <c r="TKJ280" s="78"/>
      <c r="TKK280" s="78"/>
      <c r="TKL280" s="78"/>
      <c r="TKM280" s="78"/>
      <c r="TKN280" s="78"/>
      <c r="TKO280" s="78"/>
      <c r="TKP280" s="78"/>
      <c r="TKQ280" s="78"/>
      <c r="TKR280" s="78"/>
      <c r="TKS280" s="78"/>
      <c r="TKT280" s="78"/>
      <c r="TKU280" s="78"/>
      <c r="TKV280" s="78"/>
      <c r="TKW280" s="78"/>
      <c r="TKX280" s="78"/>
      <c r="TKY280" s="78"/>
      <c r="TKZ280" s="78"/>
      <c r="TLA280" s="78"/>
      <c r="TLB280" s="78"/>
      <c r="TLC280" s="78"/>
      <c r="TLD280" s="78"/>
      <c r="TLE280" s="78"/>
      <c r="TLF280" s="78"/>
      <c r="TLG280" s="78"/>
      <c r="TLH280" s="78"/>
      <c r="TLI280" s="78"/>
      <c r="TLJ280" s="78"/>
      <c r="TLK280" s="78"/>
      <c r="TLL280" s="78"/>
      <c r="TLM280" s="78"/>
      <c r="TLN280" s="78"/>
      <c r="TLO280" s="78"/>
      <c r="TLP280" s="78"/>
      <c r="TLQ280" s="78"/>
      <c r="TLR280" s="78"/>
      <c r="TLS280" s="78"/>
      <c r="TLT280" s="78"/>
      <c r="TLU280" s="78"/>
      <c r="TLV280" s="78"/>
      <c r="TLW280" s="78"/>
      <c r="TLX280" s="78"/>
      <c r="TLY280" s="78"/>
      <c r="TLZ280" s="78"/>
      <c r="TMA280" s="78"/>
      <c r="TMB280" s="78"/>
      <c r="TMC280" s="78"/>
      <c r="TMD280" s="78"/>
      <c r="TME280" s="78"/>
      <c r="TMF280" s="78"/>
      <c r="TMG280" s="78"/>
      <c r="TMH280" s="78"/>
      <c r="TMI280" s="78"/>
      <c r="TMJ280" s="78"/>
      <c r="TMK280" s="78"/>
      <c r="TML280" s="78"/>
      <c r="TMM280" s="78"/>
      <c r="TMN280" s="78"/>
      <c r="TMO280" s="78"/>
      <c r="TMP280" s="78"/>
      <c r="TMQ280" s="78"/>
      <c r="TMR280" s="78"/>
      <c r="TMS280" s="78"/>
      <c r="TMT280" s="78"/>
      <c r="TMU280" s="78"/>
      <c r="TMV280" s="78"/>
      <c r="TMW280" s="78"/>
      <c r="TMX280" s="78"/>
      <c r="TMY280" s="78"/>
      <c r="TMZ280" s="78"/>
      <c r="TNA280" s="78"/>
      <c r="TNB280" s="78"/>
      <c r="TNC280" s="78"/>
      <c r="TND280" s="78"/>
      <c r="TNE280" s="78"/>
      <c r="TNF280" s="78"/>
      <c r="TNG280" s="78"/>
      <c r="TNH280" s="78"/>
      <c r="TNI280" s="78"/>
      <c r="TNJ280" s="78"/>
      <c r="TNK280" s="78"/>
      <c r="TNL280" s="78"/>
      <c r="TNM280" s="78"/>
      <c r="TNN280" s="78"/>
      <c r="TNO280" s="78"/>
      <c r="TNP280" s="78"/>
      <c r="TNQ280" s="78"/>
      <c r="TNR280" s="78"/>
      <c r="TNS280" s="78"/>
      <c r="TNT280" s="78"/>
      <c r="TNU280" s="78"/>
      <c r="TNV280" s="78"/>
      <c r="TNW280" s="78"/>
      <c r="TNX280" s="78"/>
      <c r="TNY280" s="78"/>
      <c r="TNZ280" s="78"/>
      <c r="TOA280" s="78"/>
      <c r="TOB280" s="78"/>
      <c r="TOC280" s="78"/>
      <c r="TOD280" s="78"/>
      <c r="TOE280" s="78"/>
      <c r="TOF280" s="78"/>
      <c r="TOG280" s="78"/>
      <c r="TOH280" s="78"/>
      <c r="TOI280" s="78"/>
      <c r="TOJ280" s="78"/>
      <c r="TOK280" s="78"/>
      <c r="TOL280" s="78"/>
      <c r="TOM280" s="78"/>
      <c r="TON280" s="78"/>
      <c r="TOO280" s="78"/>
      <c r="TOP280" s="78"/>
      <c r="TOQ280" s="78"/>
      <c r="TOR280" s="78"/>
      <c r="TOS280" s="78"/>
      <c r="TOT280" s="78"/>
      <c r="TOU280" s="78"/>
      <c r="TOV280" s="78"/>
      <c r="TOW280" s="78"/>
      <c r="TOX280" s="78"/>
      <c r="TOY280" s="78"/>
      <c r="TOZ280" s="78"/>
      <c r="TPA280" s="78"/>
      <c r="TPB280" s="78"/>
      <c r="TPC280" s="78"/>
      <c r="TPD280" s="78"/>
      <c r="TPE280" s="78"/>
      <c r="TPF280" s="78"/>
      <c r="TPG280" s="78"/>
      <c r="TPH280" s="78"/>
      <c r="TPI280" s="78"/>
      <c r="TPJ280" s="78"/>
      <c r="TPK280" s="78"/>
      <c r="TPL280" s="78"/>
      <c r="TPM280" s="78"/>
      <c r="TPN280" s="78"/>
      <c r="TPO280" s="78"/>
      <c r="TPP280" s="78"/>
      <c r="TPQ280" s="78"/>
      <c r="TPR280" s="78"/>
      <c r="TPS280" s="78"/>
      <c r="TPT280" s="78"/>
      <c r="TPU280" s="78"/>
      <c r="TPV280" s="78"/>
      <c r="TPW280" s="78"/>
      <c r="TPX280" s="78"/>
      <c r="TPY280" s="78"/>
      <c r="TPZ280" s="78"/>
      <c r="TQA280" s="78"/>
      <c r="TQB280" s="78"/>
      <c r="TQC280" s="78"/>
      <c r="TQD280" s="78"/>
      <c r="TQE280" s="78"/>
      <c r="TQF280" s="78"/>
      <c r="TQG280" s="78"/>
      <c r="TQH280" s="78"/>
      <c r="TQI280" s="78"/>
      <c r="TQJ280" s="78"/>
      <c r="TQK280" s="78"/>
      <c r="TQL280" s="78"/>
      <c r="TQM280" s="78"/>
      <c r="TQN280" s="78"/>
      <c r="TQO280" s="78"/>
      <c r="TQP280" s="78"/>
      <c r="TQQ280" s="78"/>
      <c r="TQR280" s="78"/>
      <c r="TQS280" s="78"/>
      <c r="TQT280" s="78"/>
      <c r="TQU280" s="78"/>
      <c r="TQV280" s="78"/>
      <c r="TQW280" s="78"/>
      <c r="TQX280" s="78"/>
      <c r="TQY280" s="78"/>
      <c r="TQZ280" s="78"/>
      <c r="TRA280" s="78"/>
      <c r="TRB280" s="78"/>
      <c r="TRC280" s="78"/>
      <c r="TRD280" s="78"/>
      <c r="TRE280" s="78"/>
      <c r="TRF280" s="78"/>
      <c r="TRG280" s="78"/>
      <c r="TRH280" s="78"/>
      <c r="TRI280" s="78"/>
      <c r="TRJ280" s="78"/>
      <c r="TRK280" s="78"/>
      <c r="TRL280" s="78"/>
      <c r="TRM280" s="78"/>
      <c r="TRN280" s="78"/>
      <c r="TRO280" s="78"/>
      <c r="TRP280" s="78"/>
      <c r="TRQ280" s="78"/>
      <c r="TRR280" s="78"/>
      <c r="TRS280" s="78"/>
      <c r="TRT280" s="78"/>
      <c r="TRU280" s="78"/>
      <c r="TRV280" s="78"/>
      <c r="TRW280" s="78"/>
      <c r="TRX280" s="78"/>
      <c r="TRY280" s="78"/>
      <c r="TRZ280" s="78"/>
      <c r="TSA280" s="78"/>
      <c r="TSB280" s="78"/>
      <c r="TSC280" s="78"/>
      <c r="TSD280" s="78"/>
      <c r="TSE280" s="78"/>
      <c r="TSF280" s="78"/>
      <c r="TSG280" s="78"/>
      <c r="TSH280" s="78"/>
      <c r="TSI280" s="78"/>
      <c r="TSJ280" s="78"/>
      <c r="TSK280" s="78"/>
      <c r="TSL280" s="78"/>
      <c r="TSM280" s="78"/>
      <c r="TSN280" s="78"/>
      <c r="TSO280" s="78"/>
      <c r="TSP280" s="78"/>
      <c r="TSQ280" s="78"/>
      <c r="TSR280" s="78"/>
      <c r="TSS280" s="78"/>
      <c r="TST280" s="78"/>
      <c r="TSU280" s="78"/>
      <c r="TSV280" s="78"/>
      <c r="TSW280" s="78"/>
      <c r="TSX280" s="78"/>
      <c r="TSY280" s="78"/>
      <c r="TSZ280" s="78"/>
      <c r="TTA280" s="78"/>
      <c r="TTB280" s="78"/>
      <c r="TTC280" s="78"/>
      <c r="TTD280" s="78"/>
      <c r="TTE280" s="78"/>
      <c r="TTF280" s="78"/>
      <c r="TTG280" s="78"/>
      <c r="TTH280" s="78"/>
      <c r="TTI280" s="78"/>
      <c r="TTJ280" s="78"/>
      <c r="TTK280" s="78"/>
      <c r="TTL280" s="78"/>
      <c r="TTM280" s="78"/>
      <c r="TTN280" s="78"/>
      <c r="TTO280" s="78"/>
      <c r="TTP280" s="78"/>
      <c r="TTQ280" s="78"/>
      <c r="TTR280" s="78"/>
      <c r="TTS280" s="78"/>
      <c r="TTT280" s="78"/>
      <c r="TTU280" s="78"/>
      <c r="TTV280" s="78"/>
      <c r="TTW280" s="78"/>
      <c r="TTX280" s="78"/>
      <c r="TTY280" s="78"/>
      <c r="TTZ280" s="78"/>
      <c r="TUA280" s="78"/>
      <c r="TUB280" s="78"/>
      <c r="TUC280" s="78"/>
      <c r="TUD280" s="78"/>
      <c r="TUE280" s="78"/>
      <c r="TUF280" s="78"/>
      <c r="TUG280" s="78"/>
      <c r="TUH280" s="78"/>
      <c r="TUI280" s="78"/>
      <c r="TUJ280" s="78"/>
      <c r="TUK280" s="78"/>
      <c r="TUL280" s="78"/>
      <c r="TUM280" s="78"/>
      <c r="TUN280" s="78"/>
      <c r="TUO280" s="78"/>
      <c r="TUP280" s="78"/>
      <c r="TUQ280" s="78"/>
      <c r="TUR280" s="78"/>
      <c r="TUS280" s="78"/>
      <c r="TUT280" s="78"/>
      <c r="TUU280" s="78"/>
      <c r="TUV280" s="78"/>
      <c r="TUW280" s="78"/>
      <c r="TUX280" s="78"/>
      <c r="TUY280" s="78"/>
      <c r="TUZ280" s="78"/>
      <c r="TVA280" s="78"/>
      <c r="TVB280" s="78"/>
      <c r="TVC280" s="78"/>
      <c r="TVD280" s="78"/>
      <c r="TVE280" s="78"/>
      <c r="TVF280" s="78"/>
      <c r="TVG280" s="78"/>
      <c r="TVH280" s="78"/>
      <c r="TVI280" s="78"/>
      <c r="TVJ280" s="78"/>
      <c r="TVK280" s="78"/>
      <c r="TVL280" s="78"/>
      <c r="TVM280" s="78"/>
      <c r="TVN280" s="78"/>
      <c r="TVO280" s="78"/>
      <c r="TVP280" s="78"/>
      <c r="TVQ280" s="78"/>
      <c r="TVR280" s="78"/>
      <c r="TVS280" s="78"/>
      <c r="TVT280" s="78"/>
      <c r="TVU280" s="78"/>
      <c r="TVV280" s="78"/>
      <c r="TVW280" s="78"/>
      <c r="TVX280" s="78"/>
      <c r="TVY280" s="78"/>
      <c r="TVZ280" s="78"/>
      <c r="TWA280" s="78"/>
      <c r="TWB280" s="78"/>
      <c r="TWC280" s="78"/>
      <c r="TWD280" s="78"/>
      <c r="TWE280" s="78"/>
      <c r="TWF280" s="78"/>
      <c r="TWG280" s="78"/>
      <c r="TWH280" s="78"/>
      <c r="TWI280" s="78"/>
      <c r="TWJ280" s="78"/>
      <c r="TWK280" s="78"/>
      <c r="TWL280" s="78"/>
      <c r="TWM280" s="78"/>
      <c r="TWN280" s="78"/>
      <c r="TWO280" s="78"/>
      <c r="TWP280" s="78"/>
      <c r="TWQ280" s="78"/>
      <c r="TWR280" s="78"/>
      <c r="TWS280" s="78"/>
      <c r="TWT280" s="78"/>
      <c r="TWU280" s="78"/>
      <c r="TWV280" s="78"/>
      <c r="TWW280" s="78"/>
      <c r="TWX280" s="78"/>
      <c r="TWY280" s="78"/>
      <c r="TWZ280" s="78"/>
      <c r="TXA280" s="78"/>
      <c r="TXB280" s="78"/>
      <c r="TXC280" s="78"/>
      <c r="TXD280" s="78"/>
      <c r="TXE280" s="78"/>
      <c r="TXF280" s="78"/>
      <c r="TXG280" s="78"/>
      <c r="TXH280" s="78"/>
      <c r="TXI280" s="78"/>
      <c r="TXJ280" s="78"/>
      <c r="TXK280" s="78"/>
      <c r="TXL280" s="78"/>
      <c r="TXM280" s="78"/>
      <c r="TXN280" s="78"/>
      <c r="TXO280" s="78"/>
      <c r="TXP280" s="78"/>
      <c r="TXQ280" s="78"/>
      <c r="TXR280" s="78"/>
      <c r="TXS280" s="78"/>
      <c r="TXT280" s="78"/>
      <c r="TXU280" s="78"/>
      <c r="TXV280" s="78"/>
      <c r="TXW280" s="78"/>
      <c r="TXX280" s="78"/>
      <c r="TXY280" s="78"/>
      <c r="TXZ280" s="78"/>
      <c r="TYA280" s="78"/>
      <c r="TYB280" s="78"/>
      <c r="TYC280" s="78"/>
      <c r="TYD280" s="78"/>
      <c r="TYE280" s="78"/>
      <c r="TYF280" s="78"/>
      <c r="TYG280" s="78"/>
      <c r="TYH280" s="78"/>
      <c r="TYI280" s="78"/>
      <c r="TYJ280" s="78"/>
      <c r="TYK280" s="78"/>
      <c r="TYL280" s="78"/>
      <c r="TYM280" s="78"/>
      <c r="TYN280" s="78"/>
      <c r="TYO280" s="78"/>
      <c r="TYP280" s="78"/>
      <c r="TYQ280" s="78"/>
      <c r="TYR280" s="78"/>
      <c r="TYS280" s="78"/>
      <c r="TYT280" s="78"/>
      <c r="TYU280" s="78"/>
      <c r="TYV280" s="78"/>
      <c r="TYW280" s="78"/>
      <c r="TYX280" s="78"/>
      <c r="TYY280" s="78"/>
      <c r="TYZ280" s="78"/>
      <c r="TZA280" s="78"/>
      <c r="TZB280" s="78"/>
      <c r="TZC280" s="78"/>
      <c r="TZD280" s="78"/>
      <c r="TZE280" s="78"/>
      <c r="TZF280" s="78"/>
      <c r="TZG280" s="78"/>
      <c r="TZH280" s="78"/>
      <c r="TZI280" s="78"/>
      <c r="TZJ280" s="78"/>
      <c r="TZK280" s="78"/>
      <c r="TZL280" s="78"/>
      <c r="TZM280" s="78"/>
      <c r="TZN280" s="78"/>
      <c r="TZO280" s="78"/>
      <c r="TZP280" s="78"/>
      <c r="TZQ280" s="78"/>
      <c r="TZR280" s="78"/>
      <c r="TZS280" s="78"/>
      <c r="TZT280" s="78"/>
      <c r="TZU280" s="78"/>
      <c r="TZV280" s="78"/>
      <c r="TZW280" s="78"/>
      <c r="TZX280" s="78"/>
      <c r="TZY280" s="78"/>
      <c r="TZZ280" s="78"/>
      <c r="UAA280" s="78"/>
      <c r="UAB280" s="78"/>
      <c r="UAC280" s="78"/>
      <c r="UAD280" s="78"/>
      <c r="UAE280" s="78"/>
      <c r="UAF280" s="78"/>
      <c r="UAG280" s="78"/>
      <c r="UAH280" s="78"/>
      <c r="UAI280" s="78"/>
      <c r="UAJ280" s="78"/>
      <c r="UAK280" s="78"/>
      <c r="UAL280" s="78"/>
      <c r="UAM280" s="78"/>
      <c r="UAN280" s="78"/>
      <c r="UAO280" s="78"/>
      <c r="UAP280" s="78"/>
      <c r="UAQ280" s="78"/>
      <c r="UAR280" s="78"/>
      <c r="UAS280" s="78"/>
      <c r="UAT280" s="78"/>
      <c r="UAU280" s="78"/>
      <c r="UAV280" s="78"/>
      <c r="UAW280" s="78"/>
      <c r="UAX280" s="78"/>
      <c r="UAY280" s="78"/>
      <c r="UAZ280" s="78"/>
      <c r="UBA280" s="78"/>
      <c r="UBB280" s="78"/>
      <c r="UBC280" s="78"/>
      <c r="UBD280" s="78"/>
      <c r="UBE280" s="78"/>
      <c r="UBF280" s="78"/>
      <c r="UBG280" s="78"/>
      <c r="UBH280" s="78"/>
      <c r="UBI280" s="78"/>
      <c r="UBJ280" s="78"/>
      <c r="UBK280" s="78"/>
      <c r="UBL280" s="78"/>
      <c r="UBM280" s="78"/>
      <c r="UBN280" s="78"/>
      <c r="UBO280" s="78"/>
      <c r="UBP280" s="78"/>
      <c r="UBQ280" s="78"/>
      <c r="UBR280" s="78"/>
      <c r="UBS280" s="78"/>
      <c r="UBT280" s="78"/>
      <c r="UBU280" s="78"/>
      <c r="UBV280" s="78"/>
      <c r="UBW280" s="78"/>
      <c r="UBX280" s="78"/>
      <c r="UBY280" s="78"/>
      <c r="UBZ280" s="78"/>
      <c r="UCA280" s="78"/>
      <c r="UCB280" s="78"/>
      <c r="UCC280" s="78"/>
      <c r="UCD280" s="78"/>
      <c r="UCE280" s="78"/>
      <c r="UCF280" s="78"/>
      <c r="UCG280" s="78"/>
      <c r="UCH280" s="78"/>
      <c r="UCI280" s="78"/>
      <c r="UCJ280" s="78"/>
      <c r="UCK280" s="78"/>
      <c r="UCL280" s="78"/>
      <c r="UCM280" s="78"/>
      <c r="UCN280" s="78"/>
      <c r="UCO280" s="78"/>
      <c r="UCP280" s="78"/>
      <c r="UCQ280" s="78"/>
      <c r="UCR280" s="78"/>
      <c r="UCS280" s="78"/>
      <c r="UCT280" s="78"/>
      <c r="UCU280" s="78"/>
      <c r="UCV280" s="78"/>
      <c r="UCW280" s="78"/>
      <c r="UCX280" s="78"/>
      <c r="UCY280" s="78"/>
      <c r="UCZ280" s="78"/>
      <c r="UDA280" s="78"/>
      <c r="UDB280" s="78"/>
      <c r="UDC280" s="78"/>
      <c r="UDD280" s="78"/>
      <c r="UDE280" s="78"/>
      <c r="UDF280" s="78"/>
      <c r="UDG280" s="78"/>
      <c r="UDH280" s="78"/>
      <c r="UDI280" s="78"/>
      <c r="UDJ280" s="78"/>
      <c r="UDK280" s="78"/>
      <c r="UDL280" s="78"/>
      <c r="UDM280" s="78"/>
      <c r="UDN280" s="78"/>
      <c r="UDO280" s="78"/>
      <c r="UDP280" s="78"/>
      <c r="UDQ280" s="78"/>
      <c r="UDR280" s="78"/>
      <c r="UDS280" s="78"/>
      <c r="UDT280" s="78"/>
      <c r="UDU280" s="78"/>
      <c r="UDV280" s="78"/>
      <c r="UDW280" s="78"/>
      <c r="UDX280" s="78"/>
      <c r="UDY280" s="78"/>
      <c r="UDZ280" s="78"/>
      <c r="UEA280" s="78"/>
      <c r="UEB280" s="78"/>
      <c r="UEC280" s="78"/>
      <c r="UED280" s="78"/>
      <c r="UEE280" s="78"/>
      <c r="UEF280" s="78"/>
      <c r="UEG280" s="78"/>
      <c r="UEH280" s="78"/>
      <c r="UEI280" s="78"/>
      <c r="UEJ280" s="78"/>
      <c r="UEK280" s="78"/>
      <c r="UEL280" s="78"/>
      <c r="UEM280" s="78"/>
      <c r="UEN280" s="78"/>
      <c r="UEO280" s="78"/>
      <c r="UEP280" s="78"/>
      <c r="UEQ280" s="78"/>
      <c r="UER280" s="78"/>
      <c r="UES280" s="78"/>
      <c r="UET280" s="78"/>
      <c r="UEU280" s="78"/>
      <c r="UEV280" s="78"/>
      <c r="UEW280" s="78"/>
      <c r="UEX280" s="78"/>
      <c r="UEY280" s="78"/>
      <c r="UEZ280" s="78"/>
      <c r="UFA280" s="78"/>
      <c r="UFB280" s="78"/>
      <c r="UFC280" s="78"/>
      <c r="UFD280" s="78"/>
      <c r="UFE280" s="78"/>
      <c r="UFF280" s="78"/>
      <c r="UFG280" s="78"/>
      <c r="UFH280" s="78"/>
      <c r="UFI280" s="78"/>
      <c r="UFJ280" s="78"/>
      <c r="UFK280" s="78"/>
      <c r="UFL280" s="78"/>
      <c r="UFM280" s="78"/>
      <c r="UFN280" s="78"/>
      <c r="UFO280" s="78"/>
      <c r="UFP280" s="78"/>
      <c r="UFQ280" s="78"/>
      <c r="UFR280" s="78"/>
      <c r="UFS280" s="78"/>
      <c r="UFT280" s="78"/>
      <c r="UFU280" s="78"/>
      <c r="UFV280" s="78"/>
      <c r="UFW280" s="78"/>
      <c r="UFX280" s="78"/>
      <c r="UFY280" s="78"/>
      <c r="UFZ280" s="78"/>
      <c r="UGA280" s="78"/>
      <c r="UGB280" s="78"/>
      <c r="UGC280" s="78"/>
      <c r="UGD280" s="78"/>
      <c r="UGE280" s="78"/>
      <c r="UGF280" s="78"/>
      <c r="UGG280" s="78"/>
      <c r="UGH280" s="78"/>
      <c r="UGI280" s="78"/>
      <c r="UGJ280" s="78"/>
      <c r="UGK280" s="78"/>
      <c r="UGL280" s="78"/>
      <c r="UGM280" s="78"/>
      <c r="UGN280" s="78"/>
      <c r="UGO280" s="78"/>
      <c r="UGP280" s="78"/>
      <c r="UGQ280" s="78"/>
      <c r="UGR280" s="78"/>
      <c r="UGS280" s="78"/>
      <c r="UGT280" s="78"/>
      <c r="UGU280" s="78"/>
      <c r="UGV280" s="78"/>
      <c r="UGW280" s="78"/>
      <c r="UGX280" s="78"/>
      <c r="UGY280" s="78"/>
      <c r="UGZ280" s="78"/>
      <c r="UHA280" s="78"/>
      <c r="UHB280" s="78"/>
      <c r="UHC280" s="78"/>
      <c r="UHD280" s="78"/>
      <c r="UHE280" s="78"/>
      <c r="UHF280" s="78"/>
      <c r="UHG280" s="78"/>
      <c r="UHH280" s="78"/>
      <c r="UHI280" s="78"/>
      <c r="UHJ280" s="78"/>
      <c r="UHK280" s="78"/>
      <c r="UHL280" s="78"/>
      <c r="UHM280" s="78"/>
      <c r="UHN280" s="78"/>
      <c r="UHO280" s="78"/>
      <c r="UHP280" s="78"/>
      <c r="UHQ280" s="78"/>
      <c r="UHR280" s="78"/>
      <c r="UHS280" s="78"/>
      <c r="UHT280" s="78"/>
      <c r="UHU280" s="78"/>
      <c r="UHV280" s="78"/>
      <c r="UHW280" s="78"/>
      <c r="UHX280" s="78"/>
      <c r="UHY280" s="78"/>
      <c r="UHZ280" s="78"/>
      <c r="UIA280" s="78"/>
      <c r="UIB280" s="78"/>
      <c r="UIC280" s="78"/>
      <c r="UID280" s="78"/>
      <c r="UIE280" s="78"/>
      <c r="UIF280" s="78"/>
      <c r="UIG280" s="78"/>
      <c r="UIH280" s="78"/>
      <c r="UII280" s="78"/>
      <c r="UIJ280" s="78"/>
      <c r="UIK280" s="78"/>
      <c r="UIL280" s="78"/>
      <c r="UIM280" s="78"/>
      <c r="UIN280" s="78"/>
      <c r="UIO280" s="78"/>
      <c r="UIP280" s="78"/>
      <c r="UIQ280" s="78"/>
      <c r="UIR280" s="78"/>
      <c r="UIS280" s="78"/>
      <c r="UIT280" s="78"/>
      <c r="UIU280" s="78"/>
      <c r="UIV280" s="78"/>
      <c r="UIW280" s="78"/>
      <c r="UIX280" s="78"/>
      <c r="UIY280" s="78"/>
      <c r="UIZ280" s="78"/>
      <c r="UJA280" s="78"/>
      <c r="UJB280" s="78"/>
      <c r="UJC280" s="78"/>
      <c r="UJD280" s="78"/>
      <c r="UJE280" s="78"/>
      <c r="UJF280" s="78"/>
      <c r="UJG280" s="78"/>
      <c r="UJH280" s="78"/>
      <c r="UJI280" s="78"/>
      <c r="UJJ280" s="78"/>
      <c r="UJK280" s="78"/>
      <c r="UJL280" s="78"/>
      <c r="UJM280" s="78"/>
      <c r="UJN280" s="78"/>
      <c r="UJO280" s="78"/>
      <c r="UJP280" s="78"/>
      <c r="UJQ280" s="78"/>
      <c r="UJR280" s="78"/>
      <c r="UJS280" s="78"/>
      <c r="UJT280" s="78"/>
      <c r="UJU280" s="78"/>
      <c r="UJV280" s="78"/>
      <c r="UJW280" s="78"/>
      <c r="UJX280" s="78"/>
      <c r="UJY280" s="78"/>
      <c r="UJZ280" s="78"/>
      <c r="UKA280" s="78"/>
      <c r="UKB280" s="78"/>
      <c r="UKC280" s="78"/>
      <c r="UKD280" s="78"/>
      <c r="UKE280" s="78"/>
      <c r="UKF280" s="78"/>
      <c r="UKG280" s="78"/>
      <c r="UKH280" s="78"/>
      <c r="UKI280" s="78"/>
      <c r="UKJ280" s="78"/>
      <c r="UKK280" s="78"/>
      <c r="UKL280" s="78"/>
      <c r="UKM280" s="78"/>
      <c r="UKN280" s="78"/>
      <c r="UKO280" s="78"/>
      <c r="UKP280" s="78"/>
      <c r="UKQ280" s="78"/>
      <c r="UKR280" s="78"/>
      <c r="UKS280" s="78"/>
      <c r="UKT280" s="78"/>
      <c r="UKU280" s="78"/>
      <c r="UKV280" s="78"/>
      <c r="UKW280" s="78"/>
      <c r="UKX280" s="78"/>
      <c r="UKY280" s="78"/>
      <c r="UKZ280" s="78"/>
      <c r="ULA280" s="78"/>
      <c r="ULB280" s="78"/>
      <c r="ULC280" s="78"/>
      <c r="ULD280" s="78"/>
      <c r="ULE280" s="78"/>
      <c r="ULF280" s="78"/>
      <c r="ULG280" s="78"/>
      <c r="ULH280" s="78"/>
      <c r="ULI280" s="78"/>
      <c r="ULJ280" s="78"/>
      <c r="ULK280" s="78"/>
      <c r="ULL280" s="78"/>
      <c r="ULM280" s="78"/>
      <c r="ULN280" s="78"/>
      <c r="ULO280" s="78"/>
      <c r="ULP280" s="78"/>
      <c r="ULQ280" s="78"/>
      <c r="ULR280" s="78"/>
      <c r="ULS280" s="78"/>
      <c r="ULT280" s="78"/>
      <c r="ULU280" s="78"/>
      <c r="ULV280" s="78"/>
      <c r="ULW280" s="78"/>
      <c r="ULX280" s="78"/>
      <c r="ULY280" s="78"/>
      <c r="ULZ280" s="78"/>
      <c r="UMA280" s="78"/>
      <c r="UMB280" s="78"/>
      <c r="UMC280" s="78"/>
      <c r="UMD280" s="78"/>
      <c r="UME280" s="78"/>
      <c r="UMF280" s="78"/>
      <c r="UMG280" s="78"/>
      <c r="UMH280" s="78"/>
      <c r="UMI280" s="78"/>
      <c r="UMJ280" s="78"/>
      <c r="UMK280" s="78"/>
      <c r="UML280" s="78"/>
      <c r="UMM280" s="78"/>
      <c r="UMN280" s="78"/>
      <c r="UMO280" s="78"/>
      <c r="UMP280" s="78"/>
      <c r="UMQ280" s="78"/>
      <c r="UMR280" s="78"/>
      <c r="UMS280" s="78"/>
      <c r="UMT280" s="78"/>
      <c r="UMU280" s="78"/>
      <c r="UMV280" s="78"/>
      <c r="UMW280" s="78"/>
      <c r="UMX280" s="78"/>
      <c r="UMY280" s="78"/>
      <c r="UMZ280" s="78"/>
      <c r="UNA280" s="78"/>
      <c r="UNB280" s="78"/>
      <c r="UNC280" s="78"/>
      <c r="UND280" s="78"/>
      <c r="UNE280" s="78"/>
      <c r="UNF280" s="78"/>
      <c r="UNG280" s="78"/>
      <c r="UNH280" s="78"/>
      <c r="UNI280" s="78"/>
      <c r="UNJ280" s="78"/>
      <c r="UNK280" s="78"/>
      <c r="UNL280" s="78"/>
      <c r="UNM280" s="78"/>
      <c r="UNN280" s="78"/>
      <c r="UNO280" s="78"/>
      <c r="UNP280" s="78"/>
      <c r="UNQ280" s="78"/>
      <c r="UNR280" s="78"/>
      <c r="UNS280" s="78"/>
      <c r="UNT280" s="78"/>
      <c r="UNU280" s="78"/>
      <c r="UNV280" s="78"/>
      <c r="UNW280" s="78"/>
      <c r="UNX280" s="78"/>
      <c r="UNY280" s="78"/>
      <c r="UNZ280" s="78"/>
      <c r="UOA280" s="78"/>
      <c r="UOB280" s="78"/>
      <c r="UOC280" s="78"/>
      <c r="UOD280" s="78"/>
      <c r="UOE280" s="78"/>
      <c r="UOF280" s="78"/>
      <c r="UOG280" s="78"/>
      <c r="UOH280" s="78"/>
      <c r="UOI280" s="78"/>
      <c r="UOJ280" s="78"/>
      <c r="UOK280" s="78"/>
      <c r="UOL280" s="78"/>
      <c r="UOM280" s="78"/>
      <c r="UON280" s="78"/>
      <c r="UOO280" s="78"/>
      <c r="UOP280" s="78"/>
      <c r="UOQ280" s="78"/>
      <c r="UOR280" s="78"/>
      <c r="UOS280" s="78"/>
      <c r="UOT280" s="78"/>
      <c r="UOU280" s="78"/>
      <c r="UOV280" s="78"/>
      <c r="UOW280" s="78"/>
      <c r="UOX280" s="78"/>
      <c r="UOY280" s="78"/>
      <c r="UOZ280" s="78"/>
      <c r="UPA280" s="78"/>
      <c r="UPB280" s="78"/>
      <c r="UPC280" s="78"/>
      <c r="UPD280" s="78"/>
      <c r="UPE280" s="78"/>
      <c r="UPF280" s="78"/>
      <c r="UPG280" s="78"/>
      <c r="UPH280" s="78"/>
      <c r="UPI280" s="78"/>
      <c r="UPJ280" s="78"/>
      <c r="UPK280" s="78"/>
      <c r="UPL280" s="78"/>
      <c r="UPM280" s="78"/>
      <c r="UPN280" s="78"/>
      <c r="UPO280" s="78"/>
      <c r="UPP280" s="78"/>
      <c r="UPQ280" s="78"/>
      <c r="UPR280" s="78"/>
      <c r="UPS280" s="78"/>
      <c r="UPT280" s="78"/>
      <c r="UPU280" s="78"/>
      <c r="UPV280" s="78"/>
      <c r="UPW280" s="78"/>
      <c r="UPX280" s="78"/>
      <c r="UPY280" s="78"/>
      <c r="UPZ280" s="78"/>
      <c r="UQA280" s="78"/>
      <c r="UQB280" s="78"/>
      <c r="UQC280" s="78"/>
      <c r="UQD280" s="78"/>
      <c r="UQE280" s="78"/>
      <c r="UQF280" s="78"/>
      <c r="UQG280" s="78"/>
      <c r="UQH280" s="78"/>
      <c r="UQI280" s="78"/>
      <c r="UQJ280" s="78"/>
      <c r="UQK280" s="78"/>
      <c r="UQL280" s="78"/>
      <c r="UQM280" s="78"/>
      <c r="UQN280" s="78"/>
      <c r="UQO280" s="78"/>
      <c r="UQP280" s="78"/>
      <c r="UQQ280" s="78"/>
      <c r="UQR280" s="78"/>
      <c r="UQS280" s="78"/>
      <c r="UQT280" s="78"/>
      <c r="UQU280" s="78"/>
      <c r="UQV280" s="78"/>
      <c r="UQW280" s="78"/>
      <c r="UQX280" s="78"/>
      <c r="UQY280" s="78"/>
      <c r="UQZ280" s="78"/>
      <c r="URA280" s="78"/>
      <c r="URB280" s="78"/>
      <c r="URC280" s="78"/>
      <c r="URD280" s="78"/>
      <c r="URE280" s="78"/>
      <c r="URF280" s="78"/>
      <c r="URG280" s="78"/>
      <c r="URH280" s="78"/>
      <c r="URI280" s="78"/>
      <c r="URJ280" s="78"/>
      <c r="URK280" s="78"/>
      <c r="URL280" s="78"/>
      <c r="URM280" s="78"/>
      <c r="URN280" s="78"/>
      <c r="URO280" s="78"/>
      <c r="URP280" s="78"/>
      <c r="URQ280" s="78"/>
      <c r="URR280" s="78"/>
      <c r="URS280" s="78"/>
      <c r="URT280" s="78"/>
      <c r="URU280" s="78"/>
      <c r="URV280" s="78"/>
      <c r="URW280" s="78"/>
      <c r="URX280" s="78"/>
      <c r="URY280" s="78"/>
      <c r="URZ280" s="78"/>
      <c r="USA280" s="78"/>
      <c r="USB280" s="78"/>
      <c r="USC280" s="78"/>
      <c r="USD280" s="78"/>
      <c r="USE280" s="78"/>
      <c r="USF280" s="78"/>
      <c r="USG280" s="78"/>
      <c r="USH280" s="78"/>
      <c r="USI280" s="78"/>
      <c r="USJ280" s="78"/>
      <c r="USK280" s="78"/>
      <c r="USL280" s="78"/>
      <c r="USM280" s="78"/>
      <c r="USN280" s="78"/>
      <c r="USO280" s="78"/>
      <c r="USP280" s="78"/>
      <c r="USQ280" s="78"/>
      <c r="USR280" s="78"/>
      <c r="USS280" s="78"/>
      <c r="UST280" s="78"/>
      <c r="USU280" s="78"/>
      <c r="USV280" s="78"/>
      <c r="USW280" s="78"/>
      <c r="USX280" s="78"/>
      <c r="USY280" s="78"/>
      <c r="USZ280" s="78"/>
      <c r="UTA280" s="78"/>
      <c r="UTB280" s="78"/>
      <c r="UTC280" s="78"/>
      <c r="UTD280" s="78"/>
      <c r="UTE280" s="78"/>
      <c r="UTF280" s="78"/>
      <c r="UTG280" s="78"/>
      <c r="UTH280" s="78"/>
      <c r="UTI280" s="78"/>
      <c r="UTJ280" s="78"/>
      <c r="UTK280" s="78"/>
      <c r="UTL280" s="78"/>
      <c r="UTM280" s="78"/>
      <c r="UTN280" s="78"/>
      <c r="UTO280" s="78"/>
      <c r="UTP280" s="78"/>
      <c r="UTQ280" s="78"/>
      <c r="UTR280" s="78"/>
      <c r="UTS280" s="78"/>
      <c r="UTT280" s="78"/>
      <c r="UTU280" s="78"/>
      <c r="UTV280" s="78"/>
      <c r="UTW280" s="78"/>
      <c r="UTX280" s="78"/>
      <c r="UTY280" s="78"/>
      <c r="UTZ280" s="78"/>
      <c r="UUA280" s="78"/>
      <c r="UUB280" s="78"/>
      <c r="UUC280" s="78"/>
      <c r="UUD280" s="78"/>
      <c r="UUE280" s="78"/>
      <c r="UUF280" s="78"/>
      <c r="UUG280" s="78"/>
      <c r="UUH280" s="78"/>
      <c r="UUI280" s="78"/>
      <c r="UUJ280" s="78"/>
      <c r="UUK280" s="78"/>
      <c r="UUL280" s="78"/>
      <c r="UUM280" s="78"/>
      <c r="UUN280" s="78"/>
      <c r="UUO280" s="78"/>
      <c r="UUP280" s="78"/>
      <c r="UUQ280" s="78"/>
      <c r="UUR280" s="78"/>
      <c r="UUS280" s="78"/>
      <c r="UUT280" s="78"/>
      <c r="UUU280" s="78"/>
      <c r="UUV280" s="78"/>
      <c r="UUW280" s="78"/>
      <c r="UUX280" s="78"/>
      <c r="UUY280" s="78"/>
      <c r="UUZ280" s="78"/>
      <c r="UVA280" s="78"/>
      <c r="UVB280" s="78"/>
      <c r="UVC280" s="78"/>
      <c r="UVD280" s="78"/>
      <c r="UVE280" s="78"/>
      <c r="UVF280" s="78"/>
      <c r="UVG280" s="78"/>
      <c r="UVH280" s="78"/>
      <c r="UVI280" s="78"/>
      <c r="UVJ280" s="78"/>
      <c r="UVK280" s="78"/>
      <c r="UVL280" s="78"/>
      <c r="UVM280" s="78"/>
      <c r="UVN280" s="78"/>
      <c r="UVO280" s="78"/>
      <c r="UVP280" s="78"/>
      <c r="UVQ280" s="78"/>
      <c r="UVR280" s="78"/>
      <c r="UVS280" s="78"/>
      <c r="UVT280" s="78"/>
      <c r="UVU280" s="78"/>
      <c r="UVV280" s="78"/>
      <c r="UVW280" s="78"/>
      <c r="UVX280" s="78"/>
      <c r="UVY280" s="78"/>
      <c r="UVZ280" s="78"/>
      <c r="UWA280" s="78"/>
      <c r="UWB280" s="78"/>
      <c r="UWC280" s="78"/>
      <c r="UWD280" s="78"/>
      <c r="UWE280" s="78"/>
      <c r="UWF280" s="78"/>
      <c r="UWG280" s="78"/>
      <c r="UWH280" s="78"/>
      <c r="UWI280" s="78"/>
      <c r="UWJ280" s="78"/>
      <c r="UWK280" s="78"/>
      <c r="UWL280" s="78"/>
      <c r="UWM280" s="78"/>
      <c r="UWN280" s="78"/>
      <c r="UWO280" s="78"/>
      <c r="UWP280" s="78"/>
      <c r="UWQ280" s="78"/>
      <c r="UWR280" s="78"/>
      <c r="UWS280" s="78"/>
      <c r="UWT280" s="78"/>
      <c r="UWU280" s="78"/>
      <c r="UWV280" s="78"/>
      <c r="UWW280" s="78"/>
      <c r="UWX280" s="78"/>
      <c r="UWY280" s="78"/>
      <c r="UWZ280" s="78"/>
      <c r="UXA280" s="78"/>
      <c r="UXB280" s="78"/>
      <c r="UXC280" s="78"/>
      <c r="UXD280" s="78"/>
      <c r="UXE280" s="78"/>
      <c r="UXF280" s="78"/>
      <c r="UXG280" s="78"/>
      <c r="UXH280" s="78"/>
      <c r="UXI280" s="78"/>
      <c r="UXJ280" s="78"/>
      <c r="UXK280" s="78"/>
      <c r="UXL280" s="78"/>
      <c r="UXM280" s="78"/>
      <c r="UXN280" s="78"/>
      <c r="UXO280" s="78"/>
      <c r="UXP280" s="78"/>
      <c r="UXQ280" s="78"/>
      <c r="UXR280" s="78"/>
      <c r="UXS280" s="78"/>
      <c r="UXT280" s="78"/>
      <c r="UXU280" s="78"/>
      <c r="UXV280" s="78"/>
      <c r="UXW280" s="78"/>
      <c r="UXX280" s="78"/>
      <c r="UXY280" s="78"/>
      <c r="UXZ280" s="78"/>
      <c r="UYA280" s="78"/>
      <c r="UYB280" s="78"/>
      <c r="UYC280" s="78"/>
      <c r="UYD280" s="78"/>
      <c r="UYE280" s="78"/>
      <c r="UYF280" s="78"/>
      <c r="UYG280" s="78"/>
      <c r="UYH280" s="78"/>
      <c r="UYI280" s="78"/>
      <c r="UYJ280" s="78"/>
      <c r="UYK280" s="78"/>
      <c r="UYL280" s="78"/>
      <c r="UYM280" s="78"/>
      <c r="UYN280" s="78"/>
      <c r="UYO280" s="78"/>
      <c r="UYP280" s="78"/>
      <c r="UYQ280" s="78"/>
      <c r="UYR280" s="78"/>
      <c r="UYS280" s="78"/>
      <c r="UYT280" s="78"/>
      <c r="UYU280" s="78"/>
      <c r="UYV280" s="78"/>
      <c r="UYW280" s="78"/>
      <c r="UYX280" s="78"/>
      <c r="UYY280" s="78"/>
      <c r="UYZ280" s="78"/>
      <c r="UZA280" s="78"/>
      <c r="UZB280" s="78"/>
      <c r="UZC280" s="78"/>
      <c r="UZD280" s="78"/>
      <c r="UZE280" s="78"/>
      <c r="UZF280" s="78"/>
      <c r="UZG280" s="78"/>
      <c r="UZH280" s="78"/>
      <c r="UZI280" s="78"/>
      <c r="UZJ280" s="78"/>
      <c r="UZK280" s="78"/>
      <c r="UZL280" s="78"/>
      <c r="UZM280" s="78"/>
      <c r="UZN280" s="78"/>
      <c r="UZO280" s="78"/>
      <c r="UZP280" s="78"/>
      <c r="UZQ280" s="78"/>
      <c r="UZR280" s="78"/>
      <c r="UZS280" s="78"/>
      <c r="UZT280" s="78"/>
      <c r="UZU280" s="78"/>
      <c r="UZV280" s="78"/>
      <c r="UZW280" s="78"/>
      <c r="UZX280" s="78"/>
      <c r="UZY280" s="78"/>
      <c r="UZZ280" s="78"/>
      <c r="VAA280" s="78"/>
      <c r="VAB280" s="78"/>
      <c r="VAC280" s="78"/>
      <c r="VAD280" s="78"/>
      <c r="VAE280" s="78"/>
      <c r="VAF280" s="78"/>
      <c r="VAG280" s="78"/>
      <c r="VAH280" s="78"/>
      <c r="VAI280" s="78"/>
      <c r="VAJ280" s="78"/>
      <c r="VAK280" s="78"/>
      <c r="VAL280" s="78"/>
      <c r="VAM280" s="78"/>
      <c r="VAN280" s="78"/>
      <c r="VAO280" s="78"/>
      <c r="VAP280" s="78"/>
      <c r="VAQ280" s="78"/>
      <c r="VAR280" s="78"/>
      <c r="VAS280" s="78"/>
      <c r="VAT280" s="78"/>
      <c r="VAU280" s="78"/>
      <c r="VAV280" s="78"/>
      <c r="VAW280" s="78"/>
      <c r="VAX280" s="78"/>
      <c r="VAY280" s="78"/>
      <c r="VAZ280" s="78"/>
      <c r="VBA280" s="78"/>
      <c r="VBB280" s="78"/>
      <c r="VBC280" s="78"/>
      <c r="VBD280" s="78"/>
      <c r="VBE280" s="78"/>
      <c r="VBF280" s="78"/>
      <c r="VBG280" s="78"/>
      <c r="VBH280" s="78"/>
      <c r="VBI280" s="78"/>
      <c r="VBJ280" s="78"/>
      <c r="VBK280" s="78"/>
      <c r="VBL280" s="78"/>
      <c r="VBM280" s="78"/>
      <c r="VBN280" s="78"/>
      <c r="VBO280" s="78"/>
      <c r="VBP280" s="78"/>
      <c r="VBQ280" s="78"/>
      <c r="VBR280" s="78"/>
      <c r="VBS280" s="78"/>
      <c r="VBT280" s="78"/>
      <c r="VBU280" s="78"/>
      <c r="VBV280" s="78"/>
      <c r="VBW280" s="78"/>
      <c r="VBX280" s="78"/>
      <c r="VBY280" s="78"/>
      <c r="VBZ280" s="78"/>
      <c r="VCA280" s="78"/>
      <c r="VCB280" s="78"/>
      <c r="VCC280" s="78"/>
      <c r="VCD280" s="78"/>
      <c r="VCE280" s="78"/>
      <c r="VCF280" s="78"/>
      <c r="VCG280" s="78"/>
      <c r="VCH280" s="78"/>
      <c r="VCI280" s="78"/>
      <c r="VCJ280" s="78"/>
      <c r="VCK280" s="78"/>
      <c r="VCL280" s="78"/>
      <c r="VCM280" s="78"/>
      <c r="VCN280" s="78"/>
      <c r="VCO280" s="78"/>
      <c r="VCP280" s="78"/>
      <c r="VCQ280" s="78"/>
      <c r="VCR280" s="78"/>
      <c r="VCS280" s="78"/>
      <c r="VCT280" s="78"/>
      <c r="VCU280" s="78"/>
      <c r="VCV280" s="78"/>
      <c r="VCW280" s="78"/>
      <c r="VCX280" s="78"/>
      <c r="VCY280" s="78"/>
      <c r="VCZ280" s="78"/>
      <c r="VDA280" s="78"/>
      <c r="VDB280" s="78"/>
      <c r="VDC280" s="78"/>
      <c r="VDD280" s="78"/>
      <c r="VDE280" s="78"/>
      <c r="VDF280" s="78"/>
      <c r="VDG280" s="78"/>
      <c r="VDH280" s="78"/>
      <c r="VDI280" s="78"/>
      <c r="VDJ280" s="78"/>
      <c r="VDK280" s="78"/>
      <c r="VDL280" s="78"/>
      <c r="VDM280" s="78"/>
      <c r="VDN280" s="78"/>
      <c r="VDO280" s="78"/>
      <c r="VDP280" s="78"/>
      <c r="VDQ280" s="78"/>
      <c r="VDR280" s="78"/>
      <c r="VDS280" s="78"/>
      <c r="VDT280" s="78"/>
      <c r="VDU280" s="78"/>
      <c r="VDV280" s="78"/>
      <c r="VDW280" s="78"/>
      <c r="VDX280" s="78"/>
      <c r="VDY280" s="78"/>
      <c r="VDZ280" s="78"/>
      <c r="VEA280" s="78"/>
      <c r="VEB280" s="78"/>
      <c r="VEC280" s="78"/>
      <c r="VED280" s="78"/>
      <c r="VEE280" s="78"/>
      <c r="VEF280" s="78"/>
      <c r="VEG280" s="78"/>
      <c r="VEH280" s="78"/>
      <c r="VEI280" s="78"/>
      <c r="VEJ280" s="78"/>
      <c r="VEK280" s="78"/>
      <c r="VEL280" s="78"/>
      <c r="VEM280" s="78"/>
      <c r="VEN280" s="78"/>
      <c r="VEO280" s="78"/>
      <c r="VEP280" s="78"/>
      <c r="VEQ280" s="78"/>
      <c r="VER280" s="78"/>
      <c r="VES280" s="78"/>
      <c r="VET280" s="78"/>
      <c r="VEU280" s="78"/>
      <c r="VEV280" s="78"/>
      <c r="VEW280" s="78"/>
      <c r="VEX280" s="78"/>
      <c r="VEY280" s="78"/>
      <c r="VEZ280" s="78"/>
      <c r="VFA280" s="78"/>
      <c r="VFB280" s="78"/>
      <c r="VFC280" s="78"/>
      <c r="VFD280" s="78"/>
      <c r="VFE280" s="78"/>
      <c r="VFF280" s="78"/>
      <c r="VFG280" s="78"/>
      <c r="VFH280" s="78"/>
      <c r="VFI280" s="78"/>
      <c r="VFJ280" s="78"/>
      <c r="VFK280" s="78"/>
      <c r="VFL280" s="78"/>
      <c r="VFM280" s="78"/>
      <c r="VFN280" s="78"/>
      <c r="VFO280" s="78"/>
      <c r="VFP280" s="78"/>
      <c r="VFQ280" s="78"/>
      <c r="VFR280" s="78"/>
      <c r="VFS280" s="78"/>
      <c r="VFT280" s="78"/>
      <c r="VFU280" s="78"/>
      <c r="VFV280" s="78"/>
      <c r="VFW280" s="78"/>
      <c r="VFX280" s="78"/>
      <c r="VFY280" s="78"/>
      <c r="VFZ280" s="78"/>
      <c r="VGA280" s="78"/>
      <c r="VGB280" s="78"/>
      <c r="VGC280" s="78"/>
      <c r="VGD280" s="78"/>
      <c r="VGE280" s="78"/>
      <c r="VGF280" s="78"/>
      <c r="VGG280" s="78"/>
      <c r="VGH280" s="78"/>
      <c r="VGI280" s="78"/>
      <c r="VGJ280" s="78"/>
      <c r="VGK280" s="78"/>
      <c r="VGL280" s="78"/>
      <c r="VGM280" s="78"/>
      <c r="VGN280" s="78"/>
      <c r="VGO280" s="78"/>
      <c r="VGP280" s="78"/>
      <c r="VGQ280" s="78"/>
      <c r="VGR280" s="78"/>
      <c r="VGS280" s="78"/>
      <c r="VGT280" s="78"/>
      <c r="VGU280" s="78"/>
      <c r="VGV280" s="78"/>
      <c r="VGW280" s="78"/>
      <c r="VGX280" s="78"/>
      <c r="VGY280" s="78"/>
      <c r="VGZ280" s="78"/>
      <c r="VHA280" s="78"/>
      <c r="VHB280" s="78"/>
      <c r="VHC280" s="78"/>
      <c r="VHD280" s="78"/>
      <c r="VHE280" s="78"/>
      <c r="VHF280" s="78"/>
      <c r="VHG280" s="78"/>
      <c r="VHH280" s="78"/>
      <c r="VHI280" s="78"/>
      <c r="VHJ280" s="78"/>
      <c r="VHK280" s="78"/>
      <c r="VHL280" s="78"/>
      <c r="VHM280" s="78"/>
      <c r="VHN280" s="78"/>
      <c r="VHO280" s="78"/>
      <c r="VHP280" s="78"/>
      <c r="VHQ280" s="78"/>
      <c r="VHR280" s="78"/>
      <c r="VHS280" s="78"/>
      <c r="VHT280" s="78"/>
      <c r="VHU280" s="78"/>
      <c r="VHV280" s="78"/>
      <c r="VHW280" s="78"/>
      <c r="VHX280" s="78"/>
      <c r="VHY280" s="78"/>
      <c r="VHZ280" s="78"/>
      <c r="VIA280" s="78"/>
      <c r="VIB280" s="78"/>
      <c r="VIC280" s="78"/>
      <c r="VID280" s="78"/>
      <c r="VIE280" s="78"/>
      <c r="VIF280" s="78"/>
      <c r="VIG280" s="78"/>
      <c r="VIH280" s="78"/>
      <c r="VII280" s="78"/>
      <c r="VIJ280" s="78"/>
      <c r="VIK280" s="78"/>
      <c r="VIL280" s="78"/>
      <c r="VIM280" s="78"/>
      <c r="VIN280" s="78"/>
      <c r="VIO280" s="78"/>
      <c r="VIP280" s="78"/>
      <c r="VIQ280" s="78"/>
      <c r="VIR280" s="78"/>
      <c r="VIS280" s="78"/>
      <c r="VIT280" s="78"/>
      <c r="VIU280" s="78"/>
      <c r="VIV280" s="78"/>
      <c r="VIW280" s="78"/>
      <c r="VIX280" s="78"/>
      <c r="VIY280" s="78"/>
      <c r="VIZ280" s="78"/>
      <c r="VJA280" s="78"/>
      <c r="VJB280" s="78"/>
      <c r="VJC280" s="78"/>
      <c r="VJD280" s="78"/>
      <c r="VJE280" s="78"/>
      <c r="VJF280" s="78"/>
      <c r="VJG280" s="78"/>
      <c r="VJH280" s="78"/>
      <c r="VJI280" s="78"/>
      <c r="VJJ280" s="78"/>
      <c r="VJK280" s="78"/>
      <c r="VJL280" s="78"/>
      <c r="VJM280" s="78"/>
      <c r="VJN280" s="78"/>
      <c r="VJO280" s="78"/>
      <c r="VJP280" s="78"/>
      <c r="VJQ280" s="78"/>
      <c r="VJR280" s="78"/>
      <c r="VJS280" s="78"/>
      <c r="VJT280" s="78"/>
      <c r="VJU280" s="78"/>
      <c r="VJV280" s="78"/>
      <c r="VJW280" s="78"/>
      <c r="VJX280" s="78"/>
      <c r="VJY280" s="78"/>
      <c r="VJZ280" s="78"/>
      <c r="VKA280" s="78"/>
      <c r="VKB280" s="78"/>
      <c r="VKC280" s="78"/>
      <c r="VKD280" s="78"/>
      <c r="VKE280" s="78"/>
      <c r="VKF280" s="78"/>
      <c r="VKG280" s="78"/>
      <c r="VKH280" s="78"/>
      <c r="VKI280" s="78"/>
      <c r="VKJ280" s="78"/>
      <c r="VKK280" s="78"/>
      <c r="VKL280" s="78"/>
      <c r="VKM280" s="78"/>
      <c r="VKN280" s="78"/>
      <c r="VKO280" s="78"/>
      <c r="VKP280" s="78"/>
      <c r="VKQ280" s="78"/>
      <c r="VKR280" s="78"/>
      <c r="VKS280" s="78"/>
      <c r="VKT280" s="78"/>
      <c r="VKU280" s="78"/>
      <c r="VKV280" s="78"/>
      <c r="VKW280" s="78"/>
      <c r="VKX280" s="78"/>
      <c r="VKY280" s="78"/>
      <c r="VKZ280" s="78"/>
      <c r="VLA280" s="78"/>
      <c r="VLB280" s="78"/>
      <c r="VLC280" s="78"/>
      <c r="VLD280" s="78"/>
      <c r="VLE280" s="78"/>
      <c r="VLF280" s="78"/>
      <c r="VLG280" s="78"/>
      <c r="VLH280" s="78"/>
      <c r="VLI280" s="78"/>
      <c r="VLJ280" s="78"/>
      <c r="VLK280" s="78"/>
      <c r="VLL280" s="78"/>
      <c r="VLM280" s="78"/>
      <c r="VLN280" s="78"/>
      <c r="VLO280" s="78"/>
      <c r="VLP280" s="78"/>
      <c r="VLQ280" s="78"/>
      <c r="VLR280" s="78"/>
      <c r="VLS280" s="78"/>
      <c r="VLT280" s="78"/>
      <c r="VLU280" s="78"/>
      <c r="VLV280" s="78"/>
      <c r="VLW280" s="78"/>
      <c r="VLX280" s="78"/>
      <c r="VLY280" s="78"/>
      <c r="VLZ280" s="78"/>
      <c r="VMA280" s="78"/>
      <c r="VMB280" s="78"/>
      <c r="VMC280" s="78"/>
      <c r="VMD280" s="78"/>
      <c r="VME280" s="78"/>
      <c r="VMF280" s="78"/>
      <c r="VMG280" s="78"/>
      <c r="VMH280" s="78"/>
      <c r="VMI280" s="78"/>
      <c r="VMJ280" s="78"/>
      <c r="VMK280" s="78"/>
      <c r="VML280" s="78"/>
      <c r="VMM280" s="78"/>
      <c r="VMN280" s="78"/>
      <c r="VMO280" s="78"/>
      <c r="VMP280" s="78"/>
      <c r="VMQ280" s="78"/>
      <c r="VMR280" s="78"/>
      <c r="VMS280" s="78"/>
      <c r="VMT280" s="78"/>
      <c r="VMU280" s="78"/>
      <c r="VMV280" s="78"/>
      <c r="VMW280" s="78"/>
      <c r="VMX280" s="78"/>
      <c r="VMY280" s="78"/>
      <c r="VMZ280" s="78"/>
      <c r="VNA280" s="78"/>
      <c r="VNB280" s="78"/>
      <c r="VNC280" s="78"/>
      <c r="VND280" s="78"/>
      <c r="VNE280" s="78"/>
      <c r="VNF280" s="78"/>
      <c r="VNG280" s="78"/>
      <c r="VNH280" s="78"/>
      <c r="VNI280" s="78"/>
      <c r="VNJ280" s="78"/>
      <c r="VNK280" s="78"/>
      <c r="VNL280" s="78"/>
      <c r="VNM280" s="78"/>
      <c r="VNN280" s="78"/>
      <c r="VNO280" s="78"/>
      <c r="VNP280" s="78"/>
      <c r="VNQ280" s="78"/>
      <c r="VNR280" s="78"/>
      <c r="VNS280" s="78"/>
      <c r="VNT280" s="78"/>
      <c r="VNU280" s="78"/>
      <c r="VNV280" s="78"/>
      <c r="VNW280" s="78"/>
      <c r="VNX280" s="78"/>
      <c r="VNY280" s="78"/>
      <c r="VNZ280" s="78"/>
      <c r="VOA280" s="78"/>
      <c r="VOB280" s="78"/>
      <c r="VOC280" s="78"/>
      <c r="VOD280" s="78"/>
      <c r="VOE280" s="78"/>
      <c r="VOF280" s="78"/>
      <c r="VOG280" s="78"/>
      <c r="VOH280" s="78"/>
      <c r="VOI280" s="78"/>
      <c r="VOJ280" s="78"/>
      <c r="VOK280" s="78"/>
      <c r="VOL280" s="78"/>
      <c r="VOM280" s="78"/>
      <c r="VON280" s="78"/>
      <c r="VOO280" s="78"/>
      <c r="VOP280" s="78"/>
      <c r="VOQ280" s="78"/>
      <c r="VOR280" s="78"/>
      <c r="VOS280" s="78"/>
      <c r="VOT280" s="78"/>
      <c r="VOU280" s="78"/>
      <c r="VOV280" s="78"/>
      <c r="VOW280" s="78"/>
      <c r="VOX280" s="78"/>
      <c r="VOY280" s="78"/>
      <c r="VOZ280" s="78"/>
      <c r="VPA280" s="78"/>
      <c r="VPB280" s="78"/>
      <c r="VPC280" s="78"/>
      <c r="VPD280" s="78"/>
      <c r="VPE280" s="78"/>
      <c r="VPF280" s="78"/>
      <c r="VPG280" s="78"/>
      <c r="VPH280" s="78"/>
      <c r="VPI280" s="78"/>
      <c r="VPJ280" s="78"/>
      <c r="VPK280" s="78"/>
      <c r="VPL280" s="78"/>
      <c r="VPM280" s="78"/>
      <c r="VPN280" s="78"/>
      <c r="VPO280" s="78"/>
      <c r="VPP280" s="78"/>
      <c r="VPQ280" s="78"/>
      <c r="VPR280" s="78"/>
      <c r="VPS280" s="78"/>
      <c r="VPT280" s="78"/>
      <c r="VPU280" s="78"/>
      <c r="VPV280" s="78"/>
      <c r="VPW280" s="78"/>
      <c r="VPX280" s="78"/>
      <c r="VPY280" s="78"/>
      <c r="VPZ280" s="78"/>
      <c r="VQA280" s="78"/>
      <c r="VQB280" s="78"/>
      <c r="VQC280" s="78"/>
      <c r="VQD280" s="78"/>
      <c r="VQE280" s="78"/>
      <c r="VQF280" s="78"/>
      <c r="VQG280" s="78"/>
      <c r="VQH280" s="78"/>
      <c r="VQI280" s="78"/>
      <c r="VQJ280" s="78"/>
      <c r="VQK280" s="78"/>
      <c r="VQL280" s="78"/>
      <c r="VQM280" s="78"/>
      <c r="VQN280" s="78"/>
      <c r="VQO280" s="78"/>
      <c r="VQP280" s="78"/>
      <c r="VQQ280" s="78"/>
      <c r="VQR280" s="78"/>
      <c r="VQS280" s="78"/>
      <c r="VQT280" s="78"/>
      <c r="VQU280" s="78"/>
      <c r="VQV280" s="78"/>
      <c r="VQW280" s="78"/>
      <c r="VQX280" s="78"/>
      <c r="VQY280" s="78"/>
      <c r="VQZ280" s="78"/>
      <c r="VRA280" s="78"/>
      <c r="VRB280" s="78"/>
      <c r="VRC280" s="78"/>
      <c r="VRD280" s="78"/>
      <c r="VRE280" s="78"/>
      <c r="VRF280" s="78"/>
      <c r="VRG280" s="78"/>
      <c r="VRH280" s="78"/>
      <c r="VRI280" s="78"/>
      <c r="VRJ280" s="78"/>
      <c r="VRK280" s="78"/>
      <c r="VRL280" s="78"/>
      <c r="VRM280" s="78"/>
      <c r="VRN280" s="78"/>
      <c r="VRO280" s="78"/>
      <c r="VRP280" s="78"/>
      <c r="VRQ280" s="78"/>
      <c r="VRR280" s="78"/>
      <c r="VRS280" s="78"/>
      <c r="VRT280" s="78"/>
      <c r="VRU280" s="78"/>
      <c r="VRV280" s="78"/>
      <c r="VRW280" s="78"/>
      <c r="VRX280" s="78"/>
      <c r="VRY280" s="78"/>
      <c r="VRZ280" s="78"/>
      <c r="VSA280" s="78"/>
      <c r="VSB280" s="78"/>
      <c r="VSC280" s="78"/>
      <c r="VSD280" s="78"/>
      <c r="VSE280" s="78"/>
      <c r="VSF280" s="78"/>
      <c r="VSG280" s="78"/>
      <c r="VSH280" s="78"/>
      <c r="VSI280" s="78"/>
      <c r="VSJ280" s="78"/>
      <c r="VSK280" s="78"/>
      <c r="VSL280" s="78"/>
      <c r="VSM280" s="78"/>
      <c r="VSN280" s="78"/>
      <c r="VSO280" s="78"/>
      <c r="VSP280" s="78"/>
      <c r="VSQ280" s="78"/>
      <c r="VSR280" s="78"/>
      <c r="VSS280" s="78"/>
      <c r="VST280" s="78"/>
      <c r="VSU280" s="78"/>
      <c r="VSV280" s="78"/>
      <c r="VSW280" s="78"/>
      <c r="VSX280" s="78"/>
      <c r="VSY280" s="78"/>
      <c r="VSZ280" s="78"/>
      <c r="VTA280" s="78"/>
      <c r="VTB280" s="78"/>
      <c r="VTC280" s="78"/>
      <c r="VTD280" s="78"/>
      <c r="VTE280" s="78"/>
      <c r="VTF280" s="78"/>
      <c r="VTG280" s="78"/>
      <c r="VTH280" s="78"/>
      <c r="VTI280" s="78"/>
      <c r="VTJ280" s="78"/>
      <c r="VTK280" s="78"/>
      <c r="VTL280" s="78"/>
      <c r="VTM280" s="78"/>
      <c r="VTN280" s="78"/>
      <c r="VTO280" s="78"/>
      <c r="VTP280" s="78"/>
      <c r="VTQ280" s="78"/>
      <c r="VTR280" s="78"/>
      <c r="VTS280" s="78"/>
      <c r="VTT280" s="78"/>
      <c r="VTU280" s="78"/>
      <c r="VTV280" s="78"/>
      <c r="VTW280" s="78"/>
      <c r="VTX280" s="78"/>
      <c r="VTY280" s="78"/>
      <c r="VTZ280" s="78"/>
      <c r="VUA280" s="78"/>
      <c r="VUB280" s="78"/>
      <c r="VUC280" s="78"/>
      <c r="VUD280" s="78"/>
      <c r="VUE280" s="78"/>
      <c r="VUF280" s="78"/>
      <c r="VUG280" s="78"/>
      <c r="VUH280" s="78"/>
      <c r="VUI280" s="78"/>
      <c r="VUJ280" s="78"/>
      <c r="VUK280" s="78"/>
      <c r="VUL280" s="78"/>
      <c r="VUM280" s="78"/>
      <c r="VUN280" s="78"/>
      <c r="VUO280" s="78"/>
      <c r="VUP280" s="78"/>
      <c r="VUQ280" s="78"/>
      <c r="VUR280" s="78"/>
      <c r="VUS280" s="78"/>
      <c r="VUT280" s="78"/>
      <c r="VUU280" s="78"/>
      <c r="VUV280" s="78"/>
      <c r="VUW280" s="78"/>
      <c r="VUX280" s="78"/>
      <c r="VUY280" s="78"/>
      <c r="VUZ280" s="78"/>
      <c r="VVA280" s="78"/>
      <c r="VVB280" s="78"/>
      <c r="VVC280" s="78"/>
      <c r="VVD280" s="78"/>
      <c r="VVE280" s="78"/>
      <c r="VVF280" s="78"/>
      <c r="VVG280" s="78"/>
      <c r="VVH280" s="78"/>
      <c r="VVI280" s="78"/>
      <c r="VVJ280" s="78"/>
      <c r="VVK280" s="78"/>
      <c r="VVL280" s="78"/>
      <c r="VVM280" s="78"/>
      <c r="VVN280" s="78"/>
      <c r="VVO280" s="78"/>
      <c r="VVP280" s="78"/>
      <c r="VVQ280" s="78"/>
      <c r="VVR280" s="78"/>
      <c r="VVS280" s="78"/>
      <c r="VVT280" s="78"/>
      <c r="VVU280" s="78"/>
      <c r="VVV280" s="78"/>
      <c r="VVW280" s="78"/>
      <c r="VVX280" s="78"/>
      <c r="VVY280" s="78"/>
      <c r="VVZ280" s="78"/>
      <c r="VWA280" s="78"/>
      <c r="VWB280" s="78"/>
      <c r="VWC280" s="78"/>
      <c r="VWD280" s="78"/>
      <c r="VWE280" s="78"/>
      <c r="VWF280" s="78"/>
      <c r="VWG280" s="78"/>
      <c r="VWH280" s="78"/>
      <c r="VWI280" s="78"/>
      <c r="VWJ280" s="78"/>
      <c r="VWK280" s="78"/>
      <c r="VWL280" s="78"/>
      <c r="VWM280" s="78"/>
      <c r="VWN280" s="78"/>
      <c r="VWO280" s="78"/>
      <c r="VWP280" s="78"/>
      <c r="VWQ280" s="78"/>
      <c r="VWR280" s="78"/>
      <c r="VWS280" s="78"/>
      <c r="VWT280" s="78"/>
      <c r="VWU280" s="78"/>
      <c r="VWV280" s="78"/>
      <c r="VWW280" s="78"/>
      <c r="VWX280" s="78"/>
      <c r="VWY280" s="78"/>
      <c r="VWZ280" s="78"/>
      <c r="VXA280" s="78"/>
      <c r="VXB280" s="78"/>
      <c r="VXC280" s="78"/>
      <c r="VXD280" s="78"/>
      <c r="VXE280" s="78"/>
      <c r="VXF280" s="78"/>
      <c r="VXG280" s="78"/>
      <c r="VXH280" s="78"/>
      <c r="VXI280" s="78"/>
      <c r="VXJ280" s="78"/>
      <c r="VXK280" s="78"/>
      <c r="VXL280" s="78"/>
      <c r="VXM280" s="78"/>
      <c r="VXN280" s="78"/>
      <c r="VXO280" s="78"/>
      <c r="VXP280" s="78"/>
      <c r="VXQ280" s="78"/>
      <c r="VXR280" s="78"/>
      <c r="VXS280" s="78"/>
      <c r="VXT280" s="78"/>
      <c r="VXU280" s="78"/>
      <c r="VXV280" s="78"/>
      <c r="VXW280" s="78"/>
      <c r="VXX280" s="78"/>
      <c r="VXY280" s="78"/>
      <c r="VXZ280" s="78"/>
      <c r="VYA280" s="78"/>
      <c r="VYB280" s="78"/>
      <c r="VYC280" s="78"/>
      <c r="VYD280" s="78"/>
      <c r="VYE280" s="78"/>
      <c r="VYF280" s="78"/>
      <c r="VYG280" s="78"/>
      <c r="VYH280" s="78"/>
      <c r="VYI280" s="78"/>
      <c r="VYJ280" s="78"/>
      <c r="VYK280" s="78"/>
      <c r="VYL280" s="78"/>
      <c r="VYM280" s="78"/>
      <c r="VYN280" s="78"/>
      <c r="VYO280" s="78"/>
      <c r="VYP280" s="78"/>
      <c r="VYQ280" s="78"/>
      <c r="VYR280" s="78"/>
      <c r="VYS280" s="78"/>
      <c r="VYT280" s="78"/>
      <c r="VYU280" s="78"/>
      <c r="VYV280" s="78"/>
      <c r="VYW280" s="78"/>
      <c r="VYX280" s="78"/>
      <c r="VYY280" s="78"/>
      <c r="VYZ280" s="78"/>
      <c r="VZA280" s="78"/>
      <c r="VZB280" s="78"/>
      <c r="VZC280" s="78"/>
      <c r="VZD280" s="78"/>
      <c r="VZE280" s="78"/>
      <c r="VZF280" s="78"/>
      <c r="VZG280" s="78"/>
      <c r="VZH280" s="78"/>
      <c r="VZI280" s="78"/>
      <c r="VZJ280" s="78"/>
      <c r="VZK280" s="78"/>
      <c r="VZL280" s="78"/>
      <c r="VZM280" s="78"/>
      <c r="VZN280" s="78"/>
      <c r="VZO280" s="78"/>
      <c r="VZP280" s="78"/>
      <c r="VZQ280" s="78"/>
      <c r="VZR280" s="78"/>
      <c r="VZS280" s="78"/>
      <c r="VZT280" s="78"/>
      <c r="VZU280" s="78"/>
      <c r="VZV280" s="78"/>
      <c r="VZW280" s="78"/>
      <c r="VZX280" s="78"/>
      <c r="VZY280" s="78"/>
      <c r="VZZ280" s="78"/>
      <c r="WAA280" s="78"/>
      <c r="WAB280" s="78"/>
      <c r="WAC280" s="78"/>
      <c r="WAD280" s="78"/>
      <c r="WAE280" s="78"/>
      <c r="WAF280" s="78"/>
      <c r="WAG280" s="78"/>
      <c r="WAH280" s="78"/>
      <c r="WAI280" s="78"/>
      <c r="WAJ280" s="78"/>
      <c r="WAK280" s="78"/>
      <c r="WAL280" s="78"/>
      <c r="WAM280" s="78"/>
      <c r="WAN280" s="78"/>
      <c r="WAO280" s="78"/>
      <c r="WAP280" s="78"/>
      <c r="WAQ280" s="78"/>
      <c r="WAR280" s="78"/>
      <c r="WAS280" s="78"/>
      <c r="WAT280" s="78"/>
      <c r="WAU280" s="78"/>
      <c r="WAV280" s="78"/>
      <c r="WAW280" s="78"/>
      <c r="WAX280" s="78"/>
      <c r="WAY280" s="78"/>
      <c r="WAZ280" s="78"/>
      <c r="WBA280" s="78"/>
      <c r="WBB280" s="78"/>
      <c r="WBC280" s="78"/>
      <c r="WBD280" s="78"/>
      <c r="WBE280" s="78"/>
      <c r="WBF280" s="78"/>
      <c r="WBG280" s="78"/>
      <c r="WBH280" s="78"/>
      <c r="WBI280" s="78"/>
      <c r="WBJ280" s="78"/>
      <c r="WBK280" s="78"/>
      <c r="WBL280" s="78"/>
      <c r="WBM280" s="78"/>
      <c r="WBN280" s="78"/>
      <c r="WBO280" s="78"/>
      <c r="WBP280" s="78"/>
      <c r="WBQ280" s="78"/>
      <c r="WBR280" s="78"/>
      <c r="WBS280" s="78"/>
      <c r="WBT280" s="78"/>
      <c r="WBU280" s="78"/>
      <c r="WBV280" s="78"/>
      <c r="WBW280" s="78"/>
      <c r="WBX280" s="78"/>
      <c r="WBY280" s="78"/>
      <c r="WBZ280" s="78"/>
      <c r="WCA280" s="78"/>
      <c r="WCB280" s="78"/>
      <c r="WCC280" s="78"/>
      <c r="WCD280" s="78"/>
      <c r="WCE280" s="78"/>
      <c r="WCF280" s="78"/>
      <c r="WCG280" s="78"/>
      <c r="WCH280" s="78"/>
      <c r="WCI280" s="78"/>
      <c r="WCJ280" s="78"/>
      <c r="WCK280" s="78"/>
      <c r="WCL280" s="78"/>
      <c r="WCM280" s="78"/>
      <c r="WCN280" s="78"/>
      <c r="WCO280" s="78"/>
      <c r="WCP280" s="78"/>
      <c r="WCQ280" s="78"/>
      <c r="WCR280" s="78"/>
      <c r="WCS280" s="78"/>
      <c r="WCT280" s="78"/>
      <c r="WCU280" s="78"/>
      <c r="WCV280" s="78"/>
      <c r="WCW280" s="78"/>
      <c r="WCX280" s="78"/>
      <c r="WCY280" s="78"/>
      <c r="WCZ280" s="78"/>
      <c r="WDA280" s="78"/>
      <c r="WDB280" s="78"/>
      <c r="WDC280" s="78"/>
      <c r="WDD280" s="78"/>
      <c r="WDE280" s="78"/>
      <c r="WDF280" s="78"/>
      <c r="WDG280" s="78"/>
      <c r="WDH280" s="78"/>
      <c r="WDI280" s="78"/>
      <c r="WDJ280" s="78"/>
      <c r="WDK280" s="78"/>
      <c r="WDL280" s="78"/>
      <c r="WDM280" s="78"/>
      <c r="WDN280" s="78"/>
      <c r="WDO280" s="78"/>
      <c r="WDP280" s="78"/>
      <c r="WDQ280" s="78"/>
      <c r="WDR280" s="78"/>
      <c r="WDS280" s="78"/>
      <c r="WDT280" s="78"/>
      <c r="WDU280" s="78"/>
      <c r="WDV280" s="78"/>
      <c r="WDW280" s="78"/>
      <c r="WDX280" s="78"/>
      <c r="WDY280" s="78"/>
      <c r="WDZ280" s="78"/>
      <c r="WEA280" s="78"/>
      <c r="WEB280" s="78"/>
      <c r="WEC280" s="78"/>
      <c r="WED280" s="78"/>
      <c r="WEE280" s="78"/>
      <c r="WEF280" s="78"/>
      <c r="WEG280" s="78"/>
      <c r="WEH280" s="78"/>
      <c r="WEI280" s="78"/>
      <c r="WEJ280" s="78"/>
      <c r="WEK280" s="78"/>
      <c r="WEL280" s="78"/>
      <c r="WEM280" s="78"/>
      <c r="WEN280" s="78"/>
      <c r="WEO280" s="78"/>
      <c r="WEP280" s="78"/>
      <c r="WEQ280" s="78"/>
      <c r="WER280" s="78"/>
      <c r="WES280" s="78"/>
      <c r="WET280" s="78"/>
      <c r="WEU280" s="78"/>
      <c r="WEV280" s="78"/>
      <c r="WEW280" s="78"/>
      <c r="WEX280" s="78"/>
      <c r="WEY280" s="78"/>
      <c r="WEZ280" s="78"/>
      <c r="WFA280" s="78"/>
      <c r="WFB280" s="78"/>
      <c r="WFC280" s="78"/>
      <c r="WFD280" s="78"/>
      <c r="WFE280" s="78"/>
      <c r="WFF280" s="78"/>
      <c r="WFG280" s="78"/>
      <c r="WFH280" s="78"/>
      <c r="WFI280" s="78"/>
      <c r="WFJ280" s="78"/>
      <c r="WFK280" s="78"/>
      <c r="WFL280" s="78"/>
      <c r="WFM280" s="78"/>
      <c r="WFN280" s="78"/>
      <c r="WFO280" s="78"/>
      <c r="WFP280" s="78"/>
      <c r="WFQ280" s="78"/>
      <c r="WFR280" s="78"/>
      <c r="WFS280" s="78"/>
      <c r="WFT280" s="78"/>
      <c r="WFU280" s="78"/>
      <c r="WFV280" s="78"/>
      <c r="WFW280" s="78"/>
      <c r="WFX280" s="78"/>
      <c r="WFY280" s="78"/>
      <c r="WFZ280" s="78"/>
      <c r="WGA280" s="78"/>
      <c r="WGB280" s="78"/>
      <c r="WGC280" s="78"/>
      <c r="WGD280" s="78"/>
      <c r="WGE280" s="78"/>
      <c r="WGF280" s="78"/>
      <c r="WGG280" s="78"/>
      <c r="WGH280" s="78"/>
      <c r="WGI280" s="78"/>
      <c r="WGJ280" s="78"/>
      <c r="WGK280" s="78"/>
      <c r="WGL280" s="78"/>
      <c r="WGM280" s="78"/>
      <c r="WGN280" s="78"/>
      <c r="WGO280" s="78"/>
      <c r="WGP280" s="78"/>
      <c r="WGQ280" s="78"/>
      <c r="WGR280" s="78"/>
      <c r="WGS280" s="78"/>
      <c r="WGT280" s="78"/>
      <c r="WGU280" s="78"/>
      <c r="WGV280" s="78"/>
      <c r="WGW280" s="78"/>
      <c r="WGX280" s="78"/>
      <c r="WGY280" s="78"/>
      <c r="WGZ280" s="78"/>
      <c r="WHA280" s="78"/>
      <c r="WHB280" s="78"/>
      <c r="WHC280" s="78"/>
      <c r="WHD280" s="78"/>
      <c r="WHE280" s="78"/>
      <c r="WHF280" s="78"/>
      <c r="WHG280" s="78"/>
      <c r="WHH280" s="78"/>
      <c r="WHI280" s="78"/>
      <c r="WHJ280" s="78"/>
      <c r="WHK280" s="78"/>
      <c r="WHL280" s="78"/>
      <c r="WHM280" s="78"/>
      <c r="WHN280" s="78"/>
      <c r="WHO280" s="78"/>
      <c r="WHP280" s="78"/>
      <c r="WHQ280" s="78"/>
      <c r="WHR280" s="78"/>
      <c r="WHS280" s="78"/>
      <c r="WHT280" s="78"/>
      <c r="WHU280" s="78"/>
      <c r="WHV280" s="78"/>
      <c r="WHW280" s="78"/>
      <c r="WHX280" s="78"/>
      <c r="WHY280" s="78"/>
      <c r="WHZ280" s="78"/>
      <c r="WIA280" s="78"/>
      <c r="WIB280" s="78"/>
      <c r="WIC280" s="78"/>
      <c r="WID280" s="78"/>
      <c r="WIE280" s="78"/>
      <c r="WIF280" s="78"/>
      <c r="WIG280" s="78"/>
      <c r="WIH280" s="78"/>
      <c r="WII280" s="78"/>
      <c r="WIJ280" s="78"/>
      <c r="WIK280" s="78"/>
      <c r="WIL280" s="78"/>
      <c r="WIM280" s="78"/>
    </row>
    <row r="281" spans="2:15795" s="75" customFormat="1" x14ac:dyDescent="0.2">
      <c r="B281" s="77"/>
      <c r="D281" s="79"/>
      <c r="E281" s="79"/>
      <c r="F281" s="448"/>
      <c r="G281" s="751" t="s">
        <v>112</v>
      </c>
      <c r="H281" s="752"/>
      <c r="I281" s="752"/>
      <c r="J281" s="753"/>
      <c r="K281" s="79"/>
      <c r="R281" s="448"/>
      <c r="AP281" s="448"/>
      <c r="BN281" s="448"/>
    </row>
    <row r="282" spans="2:15795" s="78" customFormat="1" ht="30" x14ac:dyDescent="0.2">
      <c r="B282" s="77"/>
      <c r="D282" s="79"/>
      <c r="E282" s="79"/>
      <c r="F282" s="449"/>
      <c r="G282" s="127" t="s">
        <v>106</v>
      </c>
      <c r="H282" s="127"/>
      <c r="I282" s="127"/>
      <c r="J282" s="127" t="s">
        <v>107</v>
      </c>
      <c r="R282" s="455"/>
      <c r="AC282" s="77"/>
      <c r="AD282" s="77"/>
      <c r="AK282" s="77"/>
      <c r="AP282" s="455"/>
      <c r="BA282" s="77"/>
      <c r="BB282" s="77"/>
      <c r="BN282" s="455"/>
      <c r="BY282" s="77"/>
      <c r="BZ282" s="77"/>
      <c r="CR282" s="77"/>
      <c r="CS282" s="77"/>
      <c r="DK282" s="77"/>
      <c r="DL282" s="77"/>
      <c r="ED282" s="77"/>
      <c r="EE282" s="77"/>
      <c r="EW282" s="77"/>
      <c r="EX282" s="77"/>
      <c r="FP282" s="77"/>
      <c r="FQ282" s="77"/>
      <c r="GI282" s="77"/>
      <c r="GJ282" s="77"/>
      <c r="HB282" s="77"/>
      <c r="HC282" s="77"/>
      <c r="HU282" s="77"/>
      <c r="HV282" s="77"/>
      <c r="IN282" s="77"/>
      <c r="IO282" s="77"/>
      <c r="JG282" s="77"/>
      <c r="JH282" s="77"/>
    </row>
    <row r="283" spans="2:15795" s="78" customFormat="1" x14ac:dyDescent="0.2">
      <c r="B283" s="128"/>
      <c r="D283" s="754" t="s">
        <v>113</v>
      </c>
      <c r="E283" s="755"/>
      <c r="F283" s="120" t="s">
        <v>139</v>
      </c>
      <c r="G283" s="129">
        <v>23</v>
      </c>
      <c r="H283" s="129"/>
      <c r="I283" s="129"/>
      <c r="J283" s="129">
        <v>24</v>
      </c>
      <c r="P283" s="131" t="s">
        <v>108</v>
      </c>
      <c r="Q283" s="131"/>
      <c r="R283" s="120" t="s">
        <v>48</v>
      </c>
      <c r="AC283" s="77"/>
      <c r="AD283" s="77"/>
      <c r="AK283" s="77"/>
      <c r="AN283" s="131" t="s">
        <v>108</v>
      </c>
      <c r="AO283" s="131"/>
      <c r="AP283" s="120" t="s">
        <v>48</v>
      </c>
      <c r="BA283" s="77"/>
      <c r="BB283" s="77"/>
      <c r="BL283" s="131" t="s">
        <v>108</v>
      </c>
      <c r="BM283" s="131"/>
      <c r="BN283" s="120" t="s">
        <v>48</v>
      </c>
      <c r="BY283" s="77"/>
      <c r="BZ283" s="77"/>
      <c r="CJ283" s="131" t="s">
        <v>108</v>
      </c>
      <c r="CK283" s="131"/>
      <c r="CL283" s="218" t="s">
        <v>48</v>
      </c>
      <c r="CR283" s="77"/>
      <c r="CS283" s="77"/>
      <c r="DC283" s="131" t="s">
        <v>108</v>
      </c>
      <c r="DD283" s="131"/>
      <c r="DE283" s="218" t="s">
        <v>48</v>
      </c>
      <c r="DK283" s="77"/>
      <c r="DL283" s="77"/>
      <c r="DV283" s="131" t="s">
        <v>108</v>
      </c>
      <c r="DW283" s="131"/>
      <c r="DX283" s="218" t="s">
        <v>48</v>
      </c>
      <c r="ED283" s="77"/>
      <c r="EE283" s="77"/>
      <c r="EO283" s="131" t="s">
        <v>108</v>
      </c>
      <c r="EP283" s="131"/>
      <c r="EQ283" s="218" t="s">
        <v>48</v>
      </c>
      <c r="EW283" s="77"/>
      <c r="EX283" s="77"/>
      <c r="FH283" s="330"/>
      <c r="FI283" s="330"/>
      <c r="FJ283" s="331"/>
      <c r="FK283" s="332"/>
      <c r="FP283" s="77"/>
      <c r="FQ283" s="77"/>
      <c r="GA283" s="330"/>
      <c r="GB283" s="330"/>
      <c r="GC283" s="331"/>
      <c r="GD283" s="332"/>
      <c r="GI283" s="77"/>
      <c r="GJ283" s="77"/>
      <c r="GT283" s="330"/>
      <c r="GU283" s="330"/>
      <c r="GV283" s="331"/>
      <c r="GW283" s="332"/>
      <c r="HB283" s="77"/>
      <c r="HC283" s="77"/>
      <c r="HM283" s="330"/>
      <c r="HN283" s="330"/>
      <c r="HO283" s="331"/>
      <c r="HP283" s="332"/>
      <c r="HU283" s="77"/>
      <c r="HV283" s="77"/>
      <c r="IF283" s="330"/>
      <c r="IG283" s="330"/>
      <c r="IH283" s="331"/>
      <c r="II283" s="332"/>
      <c r="IN283" s="77"/>
      <c r="IO283" s="77"/>
      <c r="IY283" s="330"/>
      <c r="IZ283" s="330"/>
      <c r="JA283" s="331"/>
      <c r="JB283" s="332"/>
      <c r="JG283" s="77"/>
      <c r="JH283" s="77"/>
    </row>
    <row r="284" spans="2:15795" s="78" customFormat="1" ht="18" x14ac:dyDescent="0.2">
      <c r="B284" s="128"/>
      <c r="D284" s="119">
        <v>1</v>
      </c>
      <c r="E284" s="121" t="str">
        <f>VLOOKUP(D284,[0]!LISTA_OFERENTES,2,FALSE)</f>
        <v>CONTROL REGIONAL DE HIGIENE MANTENIMIENTO S.A.S.</v>
      </c>
      <c r="F284" s="450">
        <f t="shared" ref="F284:F300" ca="1" si="2799">INDIRECT(G284,TRUE)</f>
        <v>180605000</v>
      </c>
      <c r="G284" s="122" t="str">
        <f>ADDRESS(267,J284,1,1)</f>
        <v>$W$267</v>
      </c>
      <c r="H284" s="122"/>
      <c r="I284" s="122"/>
      <c r="J284" s="122">
        <f>G283</f>
        <v>23</v>
      </c>
      <c r="P284" s="119">
        <v>1</v>
      </c>
      <c r="Q284" s="121" t="str">
        <f>VLOOKUP(P284,[0]!LISTA_OFERENTES,2,FALSE)</f>
        <v>CONTROL REGIONAL DE HIGIENE MANTENIMIENTO S.A.S.</v>
      </c>
      <c r="R284" s="118" t="str">
        <f t="shared" ref="R284:R300" si="2800">IF(HLOOKUP(P284,VER_UNI,2,FALSE)="OK","H","NH")</f>
        <v>H</v>
      </c>
      <c r="AC284" s="77"/>
      <c r="AD284" s="77"/>
      <c r="AK284" s="77"/>
      <c r="AN284" s="119">
        <v>1</v>
      </c>
      <c r="AO284" s="121" t="str">
        <f>VLOOKUP(AN284,[0]!LISTA_OFERENTES,2,FALSE)</f>
        <v>CONTROL REGIONAL DE HIGIENE MANTENIMIENTO S.A.S.</v>
      </c>
      <c r="AP284" s="118" t="str">
        <f>IF(HLOOKUP(AN284,VER_UNI,2,FALSE)="OK","H","NH")</f>
        <v>H</v>
      </c>
      <c r="BA284" s="77"/>
      <c r="BB284" s="77"/>
      <c r="BL284" s="119">
        <v>1</v>
      </c>
      <c r="BM284" s="121" t="e">
        <v>#N/A</v>
      </c>
      <c r="BN284" s="118" t="str">
        <f>IF(HLOOKUP(BL284,VER_UNI,2,FALSE)="OK","H","NH")</f>
        <v>H</v>
      </c>
      <c r="BY284" s="77"/>
      <c r="BZ284" s="77"/>
      <c r="CJ284" s="119">
        <v>1</v>
      </c>
      <c r="CK284" s="121" t="e">
        <v>#N/A</v>
      </c>
      <c r="CL284" s="119" t="str">
        <f>IF(HLOOKUP(CJ284,VER_UNI,2,FALSE)="OK","H","NH")</f>
        <v>H</v>
      </c>
      <c r="CR284" s="77"/>
      <c r="CS284" s="77"/>
      <c r="DC284" s="119">
        <v>1</v>
      </c>
      <c r="DD284" s="121" t="e">
        <v>#N/A</v>
      </c>
      <c r="DE284" s="119" t="str">
        <f>IF(HLOOKUP(DC284,VER_UNI,2,FALSE)="OK","H","NH")</f>
        <v>H</v>
      </c>
      <c r="DK284" s="77"/>
      <c r="DL284" s="77"/>
      <c r="DV284" s="119">
        <v>1</v>
      </c>
      <c r="DW284" s="121" t="e">
        <v>#N/A</v>
      </c>
      <c r="DX284" s="119" t="str">
        <f>IF(HLOOKUP(DV284,VER_UNI,2,FALSE)="OK","H","NH")</f>
        <v>H</v>
      </c>
      <c r="ED284" s="77"/>
      <c r="EE284" s="77"/>
      <c r="EO284" s="119">
        <v>1</v>
      </c>
      <c r="EP284" s="121" t="e">
        <v>#N/A</v>
      </c>
      <c r="EQ284" s="119" t="str">
        <f>IF(HLOOKUP(EO284,VER_UNI,2,FALSE)="OK","H","NH")</f>
        <v>H</v>
      </c>
      <c r="EW284" s="77"/>
      <c r="EX284" s="77"/>
      <c r="FH284" s="333"/>
      <c r="FI284" s="334"/>
      <c r="FJ284" s="333"/>
      <c r="FK284" s="332"/>
      <c r="FP284" s="77"/>
      <c r="FQ284" s="77"/>
      <c r="GA284" s="333"/>
      <c r="GB284" s="334"/>
      <c r="GC284" s="333"/>
      <c r="GD284" s="332"/>
      <c r="GI284" s="77"/>
      <c r="GJ284" s="77"/>
      <c r="GT284" s="333"/>
      <c r="GU284" s="334"/>
      <c r="GV284" s="333"/>
      <c r="GW284" s="332"/>
      <c r="HB284" s="77"/>
      <c r="HC284" s="77"/>
      <c r="HM284" s="333"/>
      <c r="HN284" s="334"/>
      <c r="HO284" s="333"/>
      <c r="HP284" s="332"/>
      <c r="HU284" s="77"/>
      <c r="HV284" s="77"/>
      <c r="IF284" s="333"/>
      <c r="IG284" s="334"/>
      <c r="IH284" s="333"/>
      <c r="II284" s="332"/>
      <c r="IN284" s="77"/>
      <c r="IO284" s="77"/>
      <c r="IY284" s="333"/>
      <c r="IZ284" s="334"/>
      <c r="JA284" s="333"/>
      <c r="JB284" s="332"/>
      <c r="JG284" s="77"/>
      <c r="JH284" s="77"/>
    </row>
    <row r="285" spans="2:15795" s="78" customFormat="1" ht="18" x14ac:dyDescent="0.2">
      <c r="B285" s="128"/>
      <c r="D285" s="119">
        <v>2</v>
      </c>
      <c r="E285" s="121" t="str">
        <f>VLOOKUP(D285,[0]!LISTA_OFERENTES,2,FALSE)</f>
        <v>FUMIGADORES DE COLOMBIA FUMICOL S.A.S.</v>
      </c>
      <c r="F285" s="450">
        <f t="shared" ca="1" si="2799"/>
        <v>167304561</v>
      </c>
      <c r="G285" s="122" t="str">
        <f t="shared" ref="G285:G300" si="2801">ADDRESS(267,J285,1,1)</f>
        <v>$AU$267</v>
      </c>
      <c r="H285" s="122"/>
      <c r="I285" s="122"/>
      <c r="J285" s="130">
        <f>J284+$J$283</f>
        <v>47</v>
      </c>
      <c r="P285" s="119">
        <v>2</v>
      </c>
      <c r="Q285" s="121" t="str">
        <f>VLOOKUP(P285,[0]!LISTA_OFERENTES,2,FALSE)</f>
        <v>FUMIGADORES DE COLOMBIA FUMICOL S.A.S.</v>
      </c>
      <c r="R285" s="118" t="str">
        <f t="shared" si="2800"/>
        <v>H</v>
      </c>
      <c r="AC285" s="77"/>
      <c r="AD285" s="77"/>
      <c r="AK285" s="77"/>
      <c r="AN285" s="119">
        <v>2</v>
      </c>
      <c r="AO285" s="121" t="str">
        <f>VLOOKUP(AN285,[0]!LISTA_OFERENTES,2,FALSE)</f>
        <v>FUMIGADORES DE COLOMBIA FUMICOL S.A.S.</v>
      </c>
      <c r="AP285" s="118" t="str">
        <f t="shared" ref="AP285:AP300" si="2802">IF(HLOOKUP(AN285,VER_UNI,2,FALSE)="OK","H","NH")</f>
        <v>H</v>
      </c>
      <c r="BA285" s="77"/>
      <c r="BB285" s="77"/>
      <c r="BL285" s="119">
        <v>2</v>
      </c>
      <c r="BM285" s="121" t="e">
        <v>#N/A</v>
      </c>
      <c r="BN285" s="118" t="str">
        <f t="shared" ref="BN285:BN300" si="2803">IF(HLOOKUP(BL285,VER_UNI,2,FALSE)="OK","H","NH")</f>
        <v>H</v>
      </c>
      <c r="BY285" s="77"/>
      <c r="BZ285" s="77"/>
      <c r="CJ285" s="119">
        <v>2</v>
      </c>
      <c r="CK285" s="121" t="e">
        <v>#N/A</v>
      </c>
      <c r="CL285" s="119" t="str">
        <f t="shared" ref="CL285:CL300" si="2804">IF(HLOOKUP(CJ285,VER_UNI,2,FALSE)="OK","H","NH")</f>
        <v>H</v>
      </c>
      <c r="CR285" s="77"/>
      <c r="CS285" s="77"/>
      <c r="DC285" s="119">
        <v>2</v>
      </c>
      <c r="DD285" s="121" t="e">
        <v>#N/A</v>
      </c>
      <c r="DE285" s="119" t="str">
        <f t="shared" ref="DE285:DE300" si="2805">IF(HLOOKUP(DC285,VER_UNI,2,FALSE)="OK","H","NH")</f>
        <v>H</v>
      </c>
      <c r="DK285" s="77"/>
      <c r="DL285" s="77"/>
      <c r="DV285" s="119">
        <v>2</v>
      </c>
      <c r="DW285" s="121" t="e">
        <v>#N/A</v>
      </c>
      <c r="DX285" s="119" t="str">
        <f t="shared" ref="DX285:DX300" si="2806">IF(HLOOKUP(DV285,VER_UNI,2,FALSE)="OK","H","NH")</f>
        <v>H</v>
      </c>
      <c r="ED285" s="77"/>
      <c r="EE285" s="77"/>
      <c r="EO285" s="119">
        <v>2</v>
      </c>
      <c r="EP285" s="121" t="e">
        <v>#N/A</v>
      </c>
      <c r="EQ285" s="119" t="str">
        <f t="shared" ref="EQ285:EQ300" si="2807">IF(HLOOKUP(EO285,VER_UNI,2,FALSE)="OK","H","NH")</f>
        <v>H</v>
      </c>
      <c r="EW285" s="77"/>
      <c r="EX285" s="77"/>
      <c r="FH285" s="333"/>
      <c r="FI285" s="334"/>
      <c r="FJ285" s="333"/>
      <c r="FK285" s="332"/>
      <c r="FP285" s="77"/>
      <c r="FQ285" s="77"/>
      <c r="GA285" s="333"/>
      <c r="GB285" s="334"/>
      <c r="GC285" s="333"/>
      <c r="GD285" s="332"/>
      <c r="GI285" s="77"/>
      <c r="GJ285" s="77"/>
      <c r="GT285" s="333"/>
      <c r="GU285" s="334"/>
      <c r="GV285" s="333"/>
      <c r="GW285" s="332"/>
      <c r="HB285" s="77"/>
      <c r="HC285" s="77"/>
      <c r="HM285" s="333"/>
      <c r="HN285" s="334"/>
      <c r="HO285" s="333"/>
      <c r="HP285" s="332"/>
      <c r="HU285" s="77"/>
      <c r="HV285" s="77"/>
      <c r="IF285" s="333"/>
      <c r="IG285" s="334"/>
      <c r="IH285" s="333"/>
      <c r="II285" s="332"/>
      <c r="IN285" s="77"/>
      <c r="IO285" s="77"/>
      <c r="IY285" s="333"/>
      <c r="IZ285" s="334"/>
      <c r="JA285" s="333"/>
      <c r="JB285" s="332"/>
      <c r="JG285" s="77"/>
      <c r="JH285" s="77"/>
    </row>
    <row r="286" spans="2:15795" s="78" customFormat="1" ht="18" x14ac:dyDescent="0.2">
      <c r="B286" s="128"/>
      <c r="D286" s="119">
        <v>3</v>
      </c>
      <c r="E286" s="121" t="str">
        <f>VLOOKUP(D286,[0]!LISTA_OFERENTES,2,FALSE)</f>
        <v>TRULY NOLEN SOLUCIONES  S.A.S.</v>
      </c>
      <c r="F286" s="450">
        <f t="shared" ca="1" si="2799"/>
        <v>177050000</v>
      </c>
      <c r="G286" s="122" t="str">
        <f t="shared" si="2801"/>
        <v>$BS$267</v>
      </c>
      <c r="H286" s="122"/>
      <c r="I286" s="122"/>
      <c r="J286" s="130">
        <f t="shared" ref="J286:J300" si="2808">J285+$J$283</f>
        <v>71</v>
      </c>
      <c r="P286" s="119">
        <v>3</v>
      </c>
      <c r="Q286" s="121" t="str">
        <f>VLOOKUP(P286,[0]!LISTA_OFERENTES,2,FALSE)</f>
        <v>TRULY NOLEN SOLUCIONES  S.A.S.</v>
      </c>
      <c r="R286" s="118" t="str">
        <f t="shared" si="2800"/>
        <v>H</v>
      </c>
      <c r="AC286" s="77"/>
      <c r="AD286" s="77"/>
      <c r="AK286" s="77"/>
      <c r="AN286" s="119">
        <v>3</v>
      </c>
      <c r="AO286" s="121" t="str">
        <f>VLOOKUP(AN286,[0]!LISTA_OFERENTES,2,FALSE)</f>
        <v>TRULY NOLEN SOLUCIONES  S.A.S.</v>
      </c>
      <c r="AP286" s="118" t="str">
        <f t="shared" si="2802"/>
        <v>H</v>
      </c>
      <c r="BA286" s="77"/>
      <c r="BB286" s="77"/>
      <c r="BL286" s="119">
        <v>3</v>
      </c>
      <c r="BM286" s="121" t="e">
        <v>#N/A</v>
      </c>
      <c r="BN286" s="118" t="str">
        <f t="shared" si="2803"/>
        <v>H</v>
      </c>
      <c r="BY286" s="77"/>
      <c r="BZ286" s="77"/>
      <c r="CJ286" s="119">
        <v>3</v>
      </c>
      <c r="CK286" s="121" t="e">
        <v>#N/A</v>
      </c>
      <c r="CL286" s="119" t="str">
        <f t="shared" si="2804"/>
        <v>H</v>
      </c>
      <c r="CR286" s="77"/>
      <c r="CS286" s="77"/>
      <c r="DC286" s="119">
        <v>3</v>
      </c>
      <c r="DD286" s="121" t="e">
        <v>#N/A</v>
      </c>
      <c r="DE286" s="119" t="str">
        <f t="shared" si="2805"/>
        <v>H</v>
      </c>
      <c r="DK286" s="77"/>
      <c r="DL286" s="77"/>
      <c r="DV286" s="119">
        <v>3</v>
      </c>
      <c r="DW286" s="121" t="e">
        <v>#N/A</v>
      </c>
      <c r="DX286" s="119" t="str">
        <f t="shared" si="2806"/>
        <v>H</v>
      </c>
      <c r="ED286" s="77"/>
      <c r="EE286" s="77"/>
      <c r="EO286" s="119">
        <v>3</v>
      </c>
      <c r="EP286" s="121" t="e">
        <v>#N/A</v>
      </c>
      <c r="EQ286" s="119" t="str">
        <f t="shared" si="2807"/>
        <v>H</v>
      </c>
      <c r="EW286" s="77"/>
      <c r="EX286" s="77"/>
      <c r="FH286" s="333"/>
      <c r="FI286" s="334"/>
      <c r="FJ286" s="333"/>
      <c r="FK286" s="332"/>
      <c r="FP286" s="77"/>
      <c r="FQ286" s="77"/>
      <c r="GA286" s="333"/>
      <c r="GB286" s="334"/>
      <c r="GC286" s="333"/>
      <c r="GD286" s="332"/>
      <c r="GI286" s="77"/>
      <c r="GJ286" s="77"/>
      <c r="GT286" s="333"/>
      <c r="GU286" s="334"/>
      <c r="GV286" s="333"/>
      <c r="GW286" s="332"/>
      <c r="HB286" s="77"/>
      <c r="HC286" s="77"/>
      <c r="HM286" s="333"/>
      <c r="HN286" s="334"/>
      <c r="HO286" s="333"/>
      <c r="HP286" s="332"/>
      <c r="HU286" s="77"/>
      <c r="HV286" s="77"/>
      <c r="IF286" s="333"/>
      <c r="IG286" s="334"/>
      <c r="IH286" s="333"/>
      <c r="II286" s="332"/>
      <c r="IN286" s="77"/>
      <c r="IO286" s="77"/>
      <c r="IY286" s="333"/>
      <c r="IZ286" s="334"/>
      <c r="JA286" s="333"/>
      <c r="JB286" s="332"/>
      <c r="JG286" s="77"/>
      <c r="JH286" s="77"/>
    </row>
    <row r="287" spans="2:15795" s="78" customFormat="1" ht="18" hidden="1" x14ac:dyDescent="0.2">
      <c r="B287" s="128"/>
      <c r="D287" s="119">
        <v>4</v>
      </c>
      <c r="E287" s="121">
        <f>VLOOKUP(D287,[0]!LISTA_OFERENTES,2,FALSE)</f>
        <v>0</v>
      </c>
      <c r="F287" s="450">
        <f t="shared" ca="1" si="2799"/>
        <v>0</v>
      </c>
      <c r="G287" s="122" t="str">
        <f t="shared" si="2801"/>
        <v>$CQ$267</v>
      </c>
      <c r="H287" s="122"/>
      <c r="I287" s="122"/>
      <c r="J287" s="130">
        <f t="shared" si="2808"/>
        <v>95</v>
      </c>
      <c r="P287" s="119">
        <v>4</v>
      </c>
      <c r="Q287" s="121" t="e">
        <v>#N/A</v>
      </c>
      <c r="R287" s="118" t="e">
        <f t="shared" si="2800"/>
        <v>#REF!</v>
      </c>
      <c r="AC287" s="77"/>
      <c r="AD287" s="77"/>
      <c r="AK287" s="77"/>
      <c r="AN287" s="119">
        <v>4</v>
      </c>
      <c r="AO287" s="121" t="e">
        <v>#N/A</v>
      </c>
      <c r="AP287" s="118" t="e">
        <f t="shared" si="2802"/>
        <v>#REF!</v>
      </c>
      <c r="BA287" s="77"/>
      <c r="BB287" s="77"/>
      <c r="BL287" s="119">
        <v>4</v>
      </c>
      <c r="BM287" s="121" t="e">
        <v>#N/A</v>
      </c>
      <c r="BN287" s="118" t="e">
        <f t="shared" si="2803"/>
        <v>#REF!</v>
      </c>
      <c r="BY287" s="77"/>
      <c r="BZ287" s="77"/>
      <c r="CJ287" s="119">
        <v>4</v>
      </c>
      <c r="CK287" s="121" t="e">
        <v>#N/A</v>
      </c>
      <c r="CL287" s="119" t="e">
        <f t="shared" si="2804"/>
        <v>#REF!</v>
      </c>
      <c r="CR287" s="77"/>
      <c r="CS287" s="77"/>
      <c r="DC287" s="119">
        <v>4</v>
      </c>
      <c r="DD287" s="121" t="e">
        <v>#N/A</v>
      </c>
      <c r="DE287" s="119" t="e">
        <f t="shared" si="2805"/>
        <v>#REF!</v>
      </c>
      <c r="DK287" s="77"/>
      <c r="DL287" s="77"/>
      <c r="DV287" s="119">
        <v>4</v>
      </c>
      <c r="DW287" s="121" t="e">
        <v>#N/A</v>
      </c>
      <c r="DX287" s="119" t="e">
        <f t="shared" si="2806"/>
        <v>#REF!</v>
      </c>
      <c r="ED287" s="77"/>
      <c r="EE287" s="77"/>
      <c r="EO287" s="119">
        <v>4</v>
      </c>
      <c r="EP287" s="121" t="e">
        <v>#N/A</v>
      </c>
      <c r="EQ287" s="119" t="e">
        <f t="shared" si="2807"/>
        <v>#REF!</v>
      </c>
      <c r="EW287" s="77"/>
      <c r="EX287" s="77"/>
      <c r="FH287" s="333"/>
      <c r="FI287" s="334"/>
      <c r="FJ287" s="333"/>
      <c r="FK287" s="332"/>
      <c r="FP287" s="77"/>
      <c r="FQ287" s="77"/>
      <c r="GA287" s="333"/>
      <c r="GB287" s="334"/>
      <c r="GC287" s="333"/>
      <c r="GD287" s="332"/>
      <c r="GI287" s="77"/>
      <c r="GJ287" s="77"/>
      <c r="GT287" s="333"/>
      <c r="GU287" s="334"/>
      <c r="GV287" s="333"/>
      <c r="GW287" s="332"/>
      <c r="HB287" s="77"/>
      <c r="HC287" s="77"/>
      <c r="HM287" s="333"/>
      <c r="HN287" s="334"/>
      <c r="HO287" s="333"/>
      <c r="HP287" s="332"/>
      <c r="HU287" s="77"/>
      <c r="HV287" s="77"/>
      <c r="IF287" s="333"/>
      <c r="IG287" s="334"/>
      <c r="IH287" s="333"/>
      <c r="II287" s="332"/>
      <c r="IN287" s="77"/>
      <c r="IO287" s="77"/>
      <c r="IY287" s="333"/>
      <c r="IZ287" s="334"/>
      <c r="JA287" s="333"/>
      <c r="JB287" s="332"/>
      <c r="JG287" s="77"/>
      <c r="JH287" s="77"/>
    </row>
    <row r="288" spans="2:15795" s="78" customFormat="1" ht="18" hidden="1" x14ac:dyDescent="0.2">
      <c r="B288" s="128"/>
      <c r="D288" s="119">
        <v>5</v>
      </c>
      <c r="E288" s="121">
        <f>VLOOKUP(D288,[0]!LISTA_OFERENTES,2,FALSE)</f>
        <v>0</v>
      </c>
      <c r="F288" s="450">
        <f t="shared" ca="1" si="2799"/>
        <v>0</v>
      </c>
      <c r="G288" s="122" t="str">
        <f t="shared" si="2801"/>
        <v>$DO$267</v>
      </c>
      <c r="H288" s="122"/>
      <c r="I288" s="122"/>
      <c r="J288" s="130">
        <f t="shared" si="2808"/>
        <v>119</v>
      </c>
      <c r="P288" s="119">
        <v>5</v>
      </c>
      <c r="Q288" s="121" t="e">
        <v>#N/A</v>
      </c>
      <c r="R288" s="118" t="e">
        <f t="shared" si="2800"/>
        <v>#REF!</v>
      </c>
      <c r="AN288" s="119">
        <v>5</v>
      </c>
      <c r="AO288" s="121" t="e">
        <v>#N/A</v>
      </c>
      <c r="AP288" s="118" t="e">
        <f t="shared" si="2802"/>
        <v>#REF!</v>
      </c>
      <c r="BL288" s="119">
        <v>5</v>
      </c>
      <c r="BM288" s="121" t="e">
        <v>#N/A</v>
      </c>
      <c r="BN288" s="118" t="e">
        <f t="shared" si="2803"/>
        <v>#REF!</v>
      </c>
      <c r="CJ288" s="119">
        <v>5</v>
      </c>
      <c r="CK288" s="121" t="e">
        <v>#N/A</v>
      </c>
      <c r="CL288" s="119" t="e">
        <f t="shared" si="2804"/>
        <v>#REF!</v>
      </c>
      <c r="DC288" s="119">
        <v>5</v>
      </c>
      <c r="DD288" s="121" t="e">
        <v>#N/A</v>
      </c>
      <c r="DE288" s="119" t="e">
        <f t="shared" si="2805"/>
        <v>#REF!</v>
      </c>
      <c r="DV288" s="119">
        <v>5</v>
      </c>
      <c r="DW288" s="121" t="e">
        <v>#N/A</v>
      </c>
      <c r="DX288" s="119" t="e">
        <f t="shared" si="2806"/>
        <v>#REF!</v>
      </c>
      <c r="EO288" s="119">
        <v>5</v>
      </c>
      <c r="EP288" s="121" t="e">
        <v>#N/A</v>
      </c>
      <c r="EQ288" s="119" t="e">
        <f t="shared" si="2807"/>
        <v>#REF!</v>
      </c>
      <c r="FH288" s="333"/>
      <c r="FI288" s="334"/>
      <c r="FJ288" s="333"/>
      <c r="FK288" s="332"/>
      <c r="GA288" s="333"/>
      <c r="GB288" s="334"/>
      <c r="GC288" s="333"/>
      <c r="GD288" s="332"/>
      <c r="GT288" s="333"/>
      <c r="GU288" s="334"/>
      <c r="GV288" s="333"/>
      <c r="GW288" s="332"/>
      <c r="HM288" s="333"/>
      <c r="HN288" s="334"/>
      <c r="HO288" s="333"/>
      <c r="HP288" s="332"/>
      <c r="IF288" s="333"/>
      <c r="IG288" s="334"/>
      <c r="IH288" s="333"/>
      <c r="II288" s="332"/>
      <c r="IY288" s="333"/>
      <c r="IZ288" s="334"/>
      <c r="JA288" s="333"/>
      <c r="JB288" s="332"/>
    </row>
    <row r="289" spans="2:273" s="78" customFormat="1" ht="18" hidden="1" x14ac:dyDescent="0.2">
      <c r="B289" s="128"/>
      <c r="D289" s="119">
        <v>6</v>
      </c>
      <c r="E289" s="121">
        <f>VLOOKUP(D289,[0]!LISTA_OFERENTES,2,FALSE)</f>
        <v>0</v>
      </c>
      <c r="F289" s="450" t="str">
        <f t="shared" ca="1" si="2799"/>
        <v>TOTAL COSTO DIRECTO</v>
      </c>
      <c r="G289" s="122" t="str">
        <f t="shared" si="2801"/>
        <v>$EM$267</v>
      </c>
      <c r="H289" s="122"/>
      <c r="I289" s="122"/>
      <c r="J289" s="130">
        <f t="shared" si="2808"/>
        <v>143</v>
      </c>
      <c r="P289" s="119">
        <v>6</v>
      </c>
      <c r="Q289" s="121" t="e">
        <v>#N/A</v>
      </c>
      <c r="R289" s="118" t="e">
        <f t="shared" si="2800"/>
        <v>#REF!</v>
      </c>
      <c r="AN289" s="119">
        <v>6</v>
      </c>
      <c r="AO289" s="121" t="e">
        <v>#N/A</v>
      </c>
      <c r="AP289" s="118" t="e">
        <f t="shared" si="2802"/>
        <v>#REF!</v>
      </c>
      <c r="BL289" s="119">
        <v>6</v>
      </c>
      <c r="BM289" s="121" t="e">
        <v>#N/A</v>
      </c>
      <c r="BN289" s="118" t="e">
        <f t="shared" si="2803"/>
        <v>#REF!</v>
      </c>
      <c r="CJ289" s="119">
        <v>6</v>
      </c>
      <c r="CK289" s="121" t="e">
        <v>#N/A</v>
      </c>
      <c r="CL289" s="119" t="e">
        <f t="shared" si="2804"/>
        <v>#REF!</v>
      </c>
      <c r="DC289" s="119">
        <v>6</v>
      </c>
      <c r="DD289" s="121" t="e">
        <v>#N/A</v>
      </c>
      <c r="DE289" s="119" t="e">
        <f t="shared" si="2805"/>
        <v>#REF!</v>
      </c>
      <c r="DV289" s="119">
        <v>6</v>
      </c>
      <c r="DW289" s="121" t="e">
        <v>#N/A</v>
      </c>
      <c r="DX289" s="119" t="e">
        <f t="shared" si="2806"/>
        <v>#REF!</v>
      </c>
      <c r="EO289" s="119">
        <v>6</v>
      </c>
      <c r="EP289" s="121" t="e">
        <v>#N/A</v>
      </c>
      <c r="EQ289" s="119" t="e">
        <f t="shared" si="2807"/>
        <v>#REF!</v>
      </c>
      <c r="FH289" s="333"/>
      <c r="FI289" s="334"/>
      <c r="FJ289" s="333"/>
      <c r="FK289" s="332"/>
      <c r="GA289" s="333"/>
      <c r="GB289" s="334"/>
      <c r="GC289" s="333"/>
      <c r="GD289" s="332"/>
      <c r="GT289" s="333"/>
      <c r="GU289" s="334"/>
      <c r="GV289" s="333"/>
      <c r="GW289" s="332"/>
      <c r="HM289" s="333"/>
      <c r="HN289" s="334"/>
      <c r="HO289" s="333"/>
      <c r="HP289" s="332"/>
      <c r="IF289" s="333"/>
      <c r="IG289" s="334"/>
      <c r="IH289" s="333"/>
      <c r="II289" s="332"/>
      <c r="IY289" s="333"/>
      <c r="IZ289" s="334"/>
      <c r="JA289" s="333"/>
      <c r="JB289" s="332"/>
    </row>
    <row r="290" spans="2:273" s="78" customFormat="1" ht="18" hidden="1" x14ac:dyDescent="0.2">
      <c r="B290" s="128"/>
      <c r="D290" s="119">
        <v>7</v>
      </c>
      <c r="E290" s="121">
        <f>VLOOKUP(D290,[0]!LISTA_OFERENTES,2,FALSE)</f>
        <v>0</v>
      </c>
      <c r="F290" s="450">
        <f t="shared" ca="1" si="2799"/>
        <v>0</v>
      </c>
      <c r="G290" s="122" t="str">
        <f t="shared" si="2801"/>
        <v>$FK$267</v>
      </c>
      <c r="H290" s="122"/>
      <c r="I290" s="122"/>
      <c r="J290" s="130">
        <f t="shared" si="2808"/>
        <v>167</v>
      </c>
      <c r="P290" s="119">
        <v>7</v>
      </c>
      <c r="Q290" s="121" t="e">
        <v>#N/A</v>
      </c>
      <c r="R290" s="118" t="e">
        <f t="shared" si="2800"/>
        <v>#REF!</v>
      </c>
      <c r="AN290" s="119">
        <v>7</v>
      </c>
      <c r="AO290" s="121" t="e">
        <v>#N/A</v>
      </c>
      <c r="AP290" s="118" t="e">
        <f t="shared" si="2802"/>
        <v>#REF!</v>
      </c>
      <c r="BL290" s="119">
        <v>7</v>
      </c>
      <c r="BM290" s="121" t="e">
        <v>#N/A</v>
      </c>
      <c r="BN290" s="118" t="e">
        <f t="shared" si="2803"/>
        <v>#REF!</v>
      </c>
      <c r="CJ290" s="119">
        <v>7</v>
      </c>
      <c r="CK290" s="121" t="e">
        <v>#N/A</v>
      </c>
      <c r="CL290" s="119" t="e">
        <f t="shared" si="2804"/>
        <v>#REF!</v>
      </c>
      <c r="DC290" s="119">
        <v>7</v>
      </c>
      <c r="DD290" s="121" t="e">
        <v>#N/A</v>
      </c>
      <c r="DE290" s="119" t="e">
        <f t="shared" si="2805"/>
        <v>#REF!</v>
      </c>
      <c r="DV290" s="119">
        <v>7</v>
      </c>
      <c r="DW290" s="121" t="e">
        <v>#N/A</v>
      </c>
      <c r="DX290" s="119" t="e">
        <f t="shared" si="2806"/>
        <v>#REF!</v>
      </c>
      <c r="EO290" s="119">
        <v>7</v>
      </c>
      <c r="EP290" s="121" t="e">
        <v>#N/A</v>
      </c>
      <c r="EQ290" s="119" t="e">
        <f t="shared" si="2807"/>
        <v>#REF!</v>
      </c>
      <c r="FH290" s="333"/>
      <c r="FI290" s="334"/>
      <c r="FJ290" s="333"/>
      <c r="FK290" s="332"/>
      <c r="GA290" s="333"/>
      <c r="GB290" s="334"/>
      <c r="GC290" s="333"/>
      <c r="GD290" s="332"/>
      <c r="GT290" s="333"/>
      <c r="GU290" s="334"/>
      <c r="GV290" s="333"/>
      <c r="GW290" s="332"/>
      <c r="HM290" s="333"/>
      <c r="HN290" s="334"/>
      <c r="HO290" s="333"/>
      <c r="HP290" s="332"/>
      <c r="IF290" s="333"/>
      <c r="IG290" s="334"/>
      <c r="IH290" s="333"/>
      <c r="II290" s="332"/>
      <c r="IY290" s="333"/>
      <c r="IZ290" s="334"/>
      <c r="JA290" s="333"/>
      <c r="JB290" s="332"/>
    </row>
    <row r="291" spans="2:273" s="78" customFormat="1" ht="18" hidden="1" x14ac:dyDescent="0.2">
      <c r="B291" s="128"/>
      <c r="D291" s="119">
        <v>8</v>
      </c>
      <c r="E291" s="121">
        <f>VLOOKUP(D291,[0]!LISTA_OFERENTES,2,FALSE)</f>
        <v>0</v>
      </c>
      <c r="F291" s="450">
        <f t="shared" ca="1" si="2799"/>
        <v>0</v>
      </c>
      <c r="G291" s="122" t="str">
        <f t="shared" si="2801"/>
        <v>$GI$267</v>
      </c>
      <c r="H291" s="122"/>
      <c r="I291" s="122"/>
      <c r="J291" s="130">
        <f t="shared" si="2808"/>
        <v>191</v>
      </c>
      <c r="P291" s="119">
        <v>8</v>
      </c>
      <c r="Q291" s="121" t="e">
        <v>#N/A</v>
      </c>
      <c r="R291" s="118" t="e">
        <f t="shared" si="2800"/>
        <v>#REF!</v>
      </c>
      <c r="AN291" s="119">
        <v>8</v>
      </c>
      <c r="AO291" s="121" t="e">
        <v>#N/A</v>
      </c>
      <c r="AP291" s="118" t="e">
        <f t="shared" si="2802"/>
        <v>#REF!</v>
      </c>
      <c r="BL291" s="119">
        <v>8</v>
      </c>
      <c r="BM291" s="121" t="e">
        <v>#N/A</v>
      </c>
      <c r="BN291" s="118" t="e">
        <f t="shared" si="2803"/>
        <v>#REF!</v>
      </c>
      <c r="CJ291" s="119">
        <v>8</v>
      </c>
      <c r="CK291" s="121" t="e">
        <v>#N/A</v>
      </c>
      <c r="CL291" s="119" t="e">
        <f t="shared" si="2804"/>
        <v>#REF!</v>
      </c>
      <c r="DC291" s="119">
        <v>8</v>
      </c>
      <c r="DD291" s="121" t="e">
        <v>#N/A</v>
      </c>
      <c r="DE291" s="119" t="e">
        <f t="shared" si="2805"/>
        <v>#REF!</v>
      </c>
      <c r="DV291" s="119">
        <v>8</v>
      </c>
      <c r="DW291" s="121" t="e">
        <v>#N/A</v>
      </c>
      <c r="DX291" s="119" t="e">
        <f t="shared" si="2806"/>
        <v>#REF!</v>
      </c>
      <c r="EO291" s="119">
        <v>8</v>
      </c>
      <c r="EP291" s="121" t="e">
        <v>#N/A</v>
      </c>
      <c r="EQ291" s="119" t="e">
        <f t="shared" si="2807"/>
        <v>#REF!</v>
      </c>
      <c r="FH291" s="333"/>
      <c r="FI291" s="334"/>
      <c r="FJ291" s="333"/>
      <c r="FK291" s="332"/>
      <c r="GA291" s="333"/>
      <c r="GB291" s="334"/>
      <c r="GC291" s="333"/>
      <c r="GD291" s="332"/>
      <c r="GT291" s="333"/>
      <c r="GU291" s="334"/>
      <c r="GV291" s="333"/>
      <c r="GW291" s="332"/>
      <c r="HM291" s="333"/>
      <c r="HN291" s="334"/>
      <c r="HO291" s="333"/>
      <c r="HP291" s="332"/>
      <c r="IF291" s="333"/>
      <c r="IG291" s="334"/>
      <c r="IH291" s="333"/>
      <c r="II291" s="332"/>
      <c r="IY291" s="333"/>
      <c r="IZ291" s="334"/>
      <c r="JA291" s="333"/>
      <c r="JB291" s="332"/>
    </row>
    <row r="292" spans="2:273" s="78" customFormat="1" ht="18" hidden="1" x14ac:dyDescent="0.2">
      <c r="B292" s="128"/>
      <c r="D292" s="119">
        <v>9</v>
      </c>
      <c r="E292" s="121">
        <f>VLOOKUP(D292,[0]!LISTA_OFERENTES,2,FALSE)</f>
        <v>0</v>
      </c>
      <c r="F292" s="450" t="str">
        <f t="shared" ca="1" si="2799"/>
        <v>TOTAL DIFERENCIA</v>
      </c>
      <c r="G292" s="122" t="str">
        <f t="shared" si="2801"/>
        <v>$HG$267</v>
      </c>
      <c r="H292" s="122"/>
      <c r="I292" s="122"/>
      <c r="J292" s="130">
        <f t="shared" si="2808"/>
        <v>215</v>
      </c>
      <c r="P292" s="119">
        <v>9</v>
      </c>
      <c r="Q292" s="121" t="e">
        <v>#N/A</v>
      </c>
      <c r="R292" s="118" t="e">
        <f t="shared" si="2800"/>
        <v>#REF!</v>
      </c>
      <c r="AN292" s="119">
        <v>9</v>
      </c>
      <c r="AO292" s="121" t="e">
        <v>#N/A</v>
      </c>
      <c r="AP292" s="118" t="e">
        <f t="shared" si="2802"/>
        <v>#REF!</v>
      </c>
      <c r="BL292" s="119">
        <v>9</v>
      </c>
      <c r="BM292" s="121" t="e">
        <v>#N/A</v>
      </c>
      <c r="BN292" s="118" t="e">
        <f t="shared" si="2803"/>
        <v>#REF!</v>
      </c>
      <c r="CJ292" s="119">
        <v>9</v>
      </c>
      <c r="CK292" s="121" t="e">
        <v>#N/A</v>
      </c>
      <c r="CL292" s="119" t="e">
        <f t="shared" si="2804"/>
        <v>#REF!</v>
      </c>
      <c r="DC292" s="119">
        <v>9</v>
      </c>
      <c r="DD292" s="121" t="e">
        <v>#N/A</v>
      </c>
      <c r="DE292" s="119" t="e">
        <f t="shared" si="2805"/>
        <v>#REF!</v>
      </c>
      <c r="DV292" s="119">
        <v>9</v>
      </c>
      <c r="DW292" s="121" t="e">
        <v>#N/A</v>
      </c>
      <c r="DX292" s="119" t="e">
        <f t="shared" si="2806"/>
        <v>#REF!</v>
      </c>
      <c r="EO292" s="119">
        <v>9</v>
      </c>
      <c r="EP292" s="121" t="e">
        <v>#N/A</v>
      </c>
      <c r="EQ292" s="119" t="e">
        <f t="shared" si="2807"/>
        <v>#REF!</v>
      </c>
      <c r="FH292" s="333"/>
      <c r="FI292" s="334"/>
      <c r="FJ292" s="333"/>
      <c r="FK292" s="332"/>
      <c r="GA292" s="333"/>
      <c r="GB292" s="334"/>
      <c r="GC292" s="333"/>
      <c r="GD292" s="332"/>
      <c r="GT292" s="333"/>
      <c r="GU292" s="334"/>
      <c r="GV292" s="333"/>
      <c r="GW292" s="332"/>
      <c r="HM292" s="333"/>
      <c r="HN292" s="334"/>
      <c r="HO292" s="333"/>
      <c r="HP292" s="332"/>
      <c r="IF292" s="333"/>
      <c r="IG292" s="334"/>
      <c r="IH292" s="333"/>
      <c r="II292" s="332"/>
      <c r="IY292" s="333"/>
      <c r="IZ292" s="334"/>
      <c r="JA292" s="333"/>
      <c r="JB292" s="332"/>
    </row>
    <row r="293" spans="2:273" s="78" customFormat="1" ht="18" hidden="1" x14ac:dyDescent="0.2">
      <c r="B293" s="128"/>
      <c r="D293" s="119">
        <v>10</v>
      </c>
      <c r="E293" s="121">
        <f>VLOOKUP(D293,[0]!LISTA_OFERENTES,2,FALSE)</f>
        <v>0</v>
      </c>
      <c r="F293" s="450">
        <f t="shared" ca="1" si="2799"/>
        <v>0</v>
      </c>
      <c r="G293" s="122" t="str">
        <f t="shared" si="2801"/>
        <v>$IE$267</v>
      </c>
      <c r="H293" s="122"/>
      <c r="I293" s="122"/>
      <c r="J293" s="130">
        <f t="shared" si="2808"/>
        <v>239</v>
      </c>
      <c r="P293" s="119">
        <v>10</v>
      </c>
      <c r="Q293" s="121" t="e">
        <v>#N/A</v>
      </c>
      <c r="R293" s="118" t="e">
        <f t="shared" si="2800"/>
        <v>#REF!</v>
      </c>
      <c r="AN293" s="119">
        <v>10</v>
      </c>
      <c r="AO293" s="121" t="e">
        <v>#N/A</v>
      </c>
      <c r="AP293" s="118" t="e">
        <f t="shared" si="2802"/>
        <v>#REF!</v>
      </c>
      <c r="BL293" s="119">
        <v>10</v>
      </c>
      <c r="BM293" s="121" t="e">
        <v>#N/A</v>
      </c>
      <c r="BN293" s="118" t="e">
        <f t="shared" si="2803"/>
        <v>#REF!</v>
      </c>
      <c r="CJ293" s="119">
        <v>10</v>
      </c>
      <c r="CK293" s="121" t="e">
        <v>#N/A</v>
      </c>
      <c r="CL293" s="119" t="e">
        <f t="shared" si="2804"/>
        <v>#REF!</v>
      </c>
      <c r="DC293" s="119">
        <v>10</v>
      </c>
      <c r="DD293" s="121" t="e">
        <v>#N/A</v>
      </c>
      <c r="DE293" s="119" t="e">
        <f t="shared" si="2805"/>
        <v>#REF!</v>
      </c>
      <c r="DV293" s="119">
        <v>10</v>
      </c>
      <c r="DW293" s="121" t="e">
        <v>#N/A</v>
      </c>
      <c r="DX293" s="119" t="e">
        <f t="shared" si="2806"/>
        <v>#REF!</v>
      </c>
      <c r="EO293" s="119">
        <v>10</v>
      </c>
      <c r="EP293" s="121" t="e">
        <v>#N/A</v>
      </c>
      <c r="EQ293" s="119" t="e">
        <f t="shared" si="2807"/>
        <v>#REF!</v>
      </c>
      <c r="FH293" s="333"/>
      <c r="FI293" s="334"/>
      <c r="FJ293" s="333"/>
      <c r="FK293" s="332"/>
      <c r="GA293" s="333"/>
      <c r="GB293" s="334"/>
      <c r="GC293" s="333"/>
      <c r="GD293" s="332"/>
      <c r="GT293" s="333"/>
      <c r="GU293" s="334"/>
      <c r="GV293" s="333"/>
      <c r="GW293" s="332"/>
      <c r="HM293" s="333"/>
      <c r="HN293" s="334"/>
      <c r="HO293" s="333"/>
      <c r="HP293" s="332"/>
      <c r="IF293" s="333"/>
      <c r="IG293" s="334"/>
      <c r="IH293" s="333"/>
      <c r="II293" s="332"/>
      <c r="IY293" s="333"/>
      <c r="IZ293" s="334"/>
      <c r="JA293" s="333"/>
      <c r="JB293" s="332"/>
    </row>
    <row r="294" spans="2:273" s="78" customFormat="1" ht="18" hidden="1" x14ac:dyDescent="0.2">
      <c r="B294" s="128"/>
      <c r="D294" s="119">
        <v>11</v>
      </c>
      <c r="E294" s="121">
        <f>VLOOKUP(D294,[0]!LISTA_OFERENTES,2,FALSE)</f>
        <v>0</v>
      </c>
      <c r="F294" s="450">
        <f t="shared" ca="1" si="2799"/>
        <v>0</v>
      </c>
      <c r="G294" s="122" t="str">
        <f t="shared" si="2801"/>
        <v>$JC$267</v>
      </c>
      <c r="H294" s="122"/>
      <c r="I294" s="122"/>
      <c r="J294" s="130">
        <f t="shared" si="2808"/>
        <v>263</v>
      </c>
      <c r="P294" s="119">
        <v>11</v>
      </c>
      <c r="Q294" s="121" t="e">
        <v>#N/A</v>
      </c>
      <c r="R294" s="118" t="e">
        <f t="shared" si="2800"/>
        <v>#REF!</v>
      </c>
      <c r="AN294" s="119">
        <v>11</v>
      </c>
      <c r="AO294" s="121" t="e">
        <v>#N/A</v>
      </c>
      <c r="AP294" s="118" t="e">
        <f t="shared" si="2802"/>
        <v>#REF!</v>
      </c>
      <c r="BL294" s="119">
        <v>11</v>
      </c>
      <c r="BM294" s="121" t="e">
        <v>#N/A</v>
      </c>
      <c r="BN294" s="118" t="e">
        <f t="shared" si="2803"/>
        <v>#REF!</v>
      </c>
      <c r="CJ294" s="119">
        <v>11</v>
      </c>
      <c r="CK294" s="121" t="e">
        <v>#N/A</v>
      </c>
      <c r="CL294" s="119" t="e">
        <f t="shared" si="2804"/>
        <v>#REF!</v>
      </c>
      <c r="DC294" s="119">
        <v>11</v>
      </c>
      <c r="DD294" s="121" t="e">
        <v>#N/A</v>
      </c>
      <c r="DE294" s="119" t="e">
        <f t="shared" si="2805"/>
        <v>#REF!</v>
      </c>
      <c r="DV294" s="119">
        <v>11</v>
      </c>
      <c r="DW294" s="121" t="e">
        <v>#N/A</v>
      </c>
      <c r="DX294" s="119" t="e">
        <f t="shared" si="2806"/>
        <v>#REF!</v>
      </c>
      <c r="EO294" s="119">
        <v>11</v>
      </c>
      <c r="EP294" s="121" t="e">
        <v>#N/A</v>
      </c>
      <c r="EQ294" s="119" t="e">
        <f t="shared" si="2807"/>
        <v>#REF!</v>
      </c>
      <c r="FH294" s="333"/>
      <c r="FI294" s="334"/>
      <c r="FJ294" s="333"/>
      <c r="FK294" s="332"/>
      <c r="GA294" s="333"/>
      <c r="GB294" s="334"/>
      <c r="GC294" s="333"/>
      <c r="GD294" s="332"/>
      <c r="GT294" s="333"/>
      <c r="GU294" s="334"/>
      <c r="GV294" s="333"/>
      <c r="GW294" s="332"/>
      <c r="HM294" s="333"/>
      <c r="HN294" s="334"/>
      <c r="HO294" s="333"/>
      <c r="HP294" s="332"/>
      <c r="IF294" s="333"/>
      <c r="IG294" s="334"/>
      <c r="IH294" s="333"/>
      <c r="II294" s="332"/>
      <c r="IY294" s="333"/>
      <c r="IZ294" s="334"/>
      <c r="JA294" s="333"/>
      <c r="JB294" s="332"/>
    </row>
    <row r="295" spans="2:273" s="78" customFormat="1" ht="18" hidden="1" x14ac:dyDescent="0.2">
      <c r="B295" s="128"/>
      <c r="D295" s="119">
        <v>12</v>
      </c>
      <c r="E295" s="121">
        <f>VLOOKUP(D295,[0]!LISTA_OFERENTES,2,FALSE)</f>
        <v>0</v>
      </c>
      <c r="F295" s="450">
        <f t="shared" ca="1" si="2799"/>
        <v>0</v>
      </c>
      <c r="G295" s="122" t="str">
        <f t="shared" si="2801"/>
        <v>$KA$267</v>
      </c>
      <c r="H295" s="122"/>
      <c r="I295" s="122"/>
      <c r="J295" s="130">
        <f t="shared" si="2808"/>
        <v>287</v>
      </c>
      <c r="P295" s="119">
        <v>12</v>
      </c>
      <c r="Q295" s="121" t="e">
        <v>#N/A</v>
      </c>
      <c r="R295" s="118" t="e">
        <f t="shared" si="2800"/>
        <v>#REF!</v>
      </c>
      <c r="AN295" s="119">
        <v>12</v>
      </c>
      <c r="AO295" s="121" t="e">
        <v>#N/A</v>
      </c>
      <c r="AP295" s="118" t="e">
        <f t="shared" si="2802"/>
        <v>#REF!</v>
      </c>
      <c r="BL295" s="119">
        <v>12</v>
      </c>
      <c r="BM295" s="121" t="e">
        <v>#N/A</v>
      </c>
      <c r="BN295" s="118" t="e">
        <f t="shared" si="2803"/>
        <v>#REF!</v>
      </c>
      <c r="CJ295" s="119">
        <v>12</v>
      </c>
      <c r="CK295" s="121" t="e">
        <v>#N/A</v>
      </c>
      <c r="CL295" s="119" t="e">
        <f t="shared" si="2804"/>
        <v>#REF!</v>
      </c>
      <c r="DC295" s="119">
        <v>12</v>
      </c>
      <c r="DD295" s="121" t="e">
        <v>#N/A</v>
      </c>
      <c r="DE295" s="119" t="e">
        <f t="shared" si="2805"/>
        <v>#REF!</v>
      </c>
      <c r="DV295" s="119">
        <v>12</v>
      </c>
      <c r="DW295" s="121" t="e">
        <v>#N/A</v>
      </c>
      <c r="DX295" s="119" t="e">
        <f t="shared" si="2806"/>
        <v>#REF!</v>
      </c>
      <c r="EO295" s="119">
        <v>12</v>
      </c>
      <c r="EP295" s="121" t="e">
        <v>#N/A</v>
      </c>
      <c r="EQ295" s="119" t="e">
        <f t="shared" si="2807"/>
        <v>#REF!</v>
      </c>
      <c r="FH295" s="333"/>
      <c r="FI295" s="334"/>
      <c r="FJ295" s="333"/>
      <c r="FK295" s="332"/>
      <c r="GA295" s="333"/>
      <c r="GB295" s="334"/>
      <c r="GC295" s="333"/>
      <c r="GD295" s="332"/>
      <c r="GT295" s="333"/>
      <c r="GU295" s="334"/>
      <c r="GV295" s="333"/>
      <c r="GW295" s="332"/>
      <c r="HM295" s="333"/>
      <c r="HN295" s="334"/>
      <c r="HO295" s="333"/>
      <c r="HP295" s="332"/>
      <c r="IF295" s="333"/>
      <c r="IG295" s="334"/>
      <c r="IH295" s="333"/>
      <c r="II295" s="332"/>
      <c r="IY295" s="333"/>
      <c r="IZ295" s="334"/>
      <c r="JA295" s="333"/>
      <c r="JB295" s="332"/>
    </row>
    <row r="296" spans="2:273" s="78" customFormat="1" ht="18" hidden="1" x14ac:dyDescent="0.2">
      <c r="B296" s="128"/>
      <c r="D296" s="119">
        <v>13</v>
      </c>
      <c r="E296" s="121">
        <f>VLOOKUP(D296,[0]!LISTA_OFERENTES,2,FALSE)</f>
        <v>0</v>
      </c>
      <c r="F296" s="450">
        <f t="shared" ca="1" si="2799"/>
        <v>0</v>
      </c>
      <c r="G296" s="122" t="str">
        <f t="shared" si="2801"/>
        <v>$KY$267</v>
      </c>
      <c r="H296" s="122"/>
      <c r="I296" s="122"/>
      <c r="J296" s="130">
        <f t="shared" si="2808"/>
        <v>311</v>
      </c>
      <c r="P296" s="119">
        <v>13</v>
      </c>
      <c r="Q296" s="121" t="e">
        <v>#N/A</v>
      </c>
      <c r="R296" s="118" t="e">
        <f t="shared" si="2800"/>
        <v>#REF!</v>
      </c>
      <c r="AN296" s="119">
        <v>13</v>
      </c>
      <c r="AO296" s="121" t="e">
        <v>#N/A</v>
      </c>
      <c r="AP296" s="118" t="e">
        <f t="shared" si="2802"/>
        <v>#REF!</v>
      </c>
      <c r="BL296" s="119">
        <v>13</v>
      </c>
      <c r="BM296" s="121" t="e">
        <v>#N/A</v>
      </c>
      <c r="BN296" s="118" t="e">
        <f t="shared" si="2803"/>
        <v>#REF!</v>
      </c>
      <c r="CJ296" s="119">
        <v>13</v>
      </c>
      <c r="CK296" s="121" t="e">
        <v>#N/A</v>
      </c>
      <c r="CL296" s="119" t="e">
        <f t="shared" si="2804"/>
        <v>#REF!</v>
      </c>
      <c r="DC296" s="119">
        <v>13</v>
      </c>
      <c r="DD296" s="121" t="e">
        <v>#N/A</v>
      </c>
      <c r="DE296" s="119" t="e">
        <f t="shared" si="2805"/>
        <v>#REF!</v>
      </c>
      <c r="DV296" s="119">
        <v>13</v>
      </c>
      <c r="DW296" s="121" t="e">
        <v>#N/A</v>
      </c>
      <c r="DX296" s="119" t="e">
        <f t="shared" si="2806"/>
        <v>#REF!</v>
      </c>
      <c r="EO296" s="119">
        <v>13</v>
      </c>
      <c r="EP296" s="121" t="e">
        <v>#N/A</v>
      </c>
      <c r="EQ296" s="119" t="e">
        <f t="shared" si="2807"/>
        <v>#REF!</v>
      </c>
      <c r="FH296" s="333"/>
      <c r="FI296" s="334"/>
      <c r="FJ296" s="333"/>
      <c r="FK296" s="332"/>
      <c r="GA296" s="333"/>
      <c r="GB296" s="334"/>
      <c r="GC296" s="333"/>
      <c r="GD296" s="332"/>
      <c r="GT296" s="333"/>
      <c r="GU296" s="334"/>
      <c r="GV296" s="333"/>
      <c r="GW296" s="332"/>
      <c r="HM296" s="333"/>
      <c r="HN296" s="334"/>
      <c r="HO296" s="333"/>
      <c r="HP296" s="332"/>
      <c r="IF296" s="333"/>
      <c r="IG296" s="334"/>
      <c r="IH296" s="333"/>
      <c r="II296" s="332"/>
      <c r="IY296" s="333"/>
      <c r="IZ296" s="334"/>
      <c r="JA296" s="333"/>
      <c r="JB296" s="332"/>
    </row>
    <row r="297" spans="2:273" s="78" customFormat="1" ht="18" hidden="1" x14ac:dyDescent="0.2">
      <c r="B297" s="128"/>
      <c r="D297" s="119">
        <v>14</v>
      </c>
      <c r="E297" s="121">
        <f>VLOOKUP(D297,[0]!LISTA_OFERENTES,2,FALSE)</f>
        <v>0</v>
      </c>
      <c r="F297" s="450">
        <f t="shared" ca="1" si="2799"/>
        <v>0</v>
      </c>
      <c r="G297" s="122" t="str">
        <f t="shared" si="2801"/>
        <v>$LW$267</v>
      </c>
      <c r="H297" s="122"/>
      <c r="I297" s="122"/>
      <c r="J297" s="130">
        <f t="shared" si="2808"/>
        <v>335</v>
      </c>
      <c r="P297" s="119">
        <v>14</v>
      </c>
      <c r="Q297" s="121" t="e">
        <v>#N/A</v>
      </c>
      <c r="R297" s="118" t="e">
        <f t="shared" si="2800"/>
        <v>#N/A</v>
      </c>
      <c r="AN297" s="119">
        <v>14</v>
      </c>
      <c r="AO297" s="121" t="e">
        <v>#N/A</v>
      </c>
      <c r="AP297" s="118" t="e">
        <f t="shared" si="2802"/>
        <v>#N/A</v>
      </c>
      <c r="BL297" s="119">
        <v>14</v>
      </c>
      <c r="BM297" s="121" t="e">
        <v>#N/A</v>
      </c>
      <c r="BN297" s="118" t="e">
        <f t="shared" si="2803"/>
        <v>#N/A</v>
      </c>
      <c r="CJ297" s="119">
        <v>14</v>
      </c>
      <c r="CK297" s="121" t="e">
        <v>#N/A</v>
      </c>
      <c r="CL297" s="119" t="e">
        <f t="shared" si="2804"/>
        <v>#N/A</v>
      </c>
      <c r="DC297" s="119">
        <v>14</v>
      </c>
      <c r="DD297" s="121" t="e">
        <v>#N/A</v>
      </c>
      <c r="DE297" s="119" t="e">
        <f t="shared" si="2805"/>
        <v>#N/A</v>
      </c>
      <c r="DV297" s="119">
        <v>14</v>
      </c>
      <c r="DW297" s="121" t="e">
        <v>#N/A</v>
      </c>
      <c r="DX297" s="119" t="e">
        <f t="shared" si="2806"/>
        <v>#N/A</v>
      </c>
      <c r="EO297" s="119">
        <v>14</v>
      </c>
      <c r="EP297" s="121" t="e">
        <v>#N/A</v>
      </c>
      <c r="EQ297" s="119" t="e">
        <f t="shared" si="2807"/>
        <v>#N/A</v>
      </c>
      <c r="FH297" s="333"/>
      <c r="FI297" s="334"/>
      <c r="FJ297" s="333"/>
      <c r="FK297" s="332"/>
      <c r="GA297" s="333"/>
      <c r="GB297" s="334"/>
      <c r="GC297" s="333"/>
      <c r="GD297" s="332"/>
      <c r="GT297" s="333"/>
      <c r="GU297" s="334"/>
      <c r="GV297" s="333"/>
      <c r="GW297" s="332"/>
      <c r="HM297" s="333"/>
      <c r="HN297" s="334"/>
      <c r="HO297" s="333"/>
      <c r="HP297" s="332"/>
      <c r="IF297" s="333"/>
      <c r="IG297" s="334"/>
      <c r="IH297" s="333"/>
      <c r="II297" s="332"/>
      <c r="IY297" s="333"/>
      <c r="IZ297" s="334"/>
      <c r="JA297" s="333"/>
      <c r="JB297" s="332"/>
    </row>
    <row r="298" spans="2:273" s="78" customFormat="1" ht="18" hidden="1" x14ac:dyDescent="0.2">
      <c r="B298" s="128"/>
      <c r="D298" s="119">
        <v>15</v>
      </c>
      <c r="E298" s="121">
        <f>VLOOKUP(D298,[0]!LISTA_OFERENTES,2,FALSE)</f>
        <v>0</v>
      </c>
      <c r="F298" s="450">
        <f t="shared" ca="1" si="2799"/>
        <v>0</v>
      </c>
      <c r="G298" s="122" t="str">
        <f t="shared" si="2801"/>
        <v>$MU$267</v>
      </c>
      <c r="H298" s="122"/>
      <c r="I298" s="122"/>
      <c r="J298" s="130">
        <f t="shared" si="2808"/>
        <v>359</v>
      </c>
      <c r="P298" s="119">
        <v>15</v>
      </c>
      <c r="Q298" s="121" t="e">
        <v>#N/A</v>
      </c>
      <c r="R298" s="118" t="e">
        <f t="shared" si="2800"/>
        <v>#N/A</v>
      </c>
      <c r="AN298" s="119">
        <v>15</v>
      </c>
      <c r="AO298" s="121" t="e">
        <v>#N/A</v>
      </c>
      <c r="AP298" s="118" t="e">
        <f t="shared" si="2802"/>
        <v>#N/A</v>
      </c>
      <c r="BL298" s="119">
        <v>15</v>
      </c>
      <c r="BM298" s="121" t="e">
        <v>#N/A</v>
      </c>
      <c r="BN298" s="118" t="e">
        <f t="shared" si="2803"/>
        <v>#N/A</v>
      </c>
      <c r="CJ298" s="119">
        <v>15</v>
      </c>
      <c r="CK298" s="121" t="e">
        <v>#N/A</v>
      </c>
      <c r="CL298" s="119" t="e">
        <f t="shared" si="2804"/>
        <v>#N/A</v>
      </c>
      <c r="DC298" s="119">
        <v>15</v>
      </c>
      <c r="DD298" s="121" t="e">
        <v>#N/A</v>
      </c>
      <c r="DE298" s="119" t="e">
        <f t="shared" si="2805"/>
        <v>#N/A</v>
      </c>
      <c r="DV298" s="119">
        <v>15</v>
      </c>
      <c r="DW298" s="121" t="e">
        <v>#N/A</v>
      </c>
      <c r="DX298" s="119" t="e">
        <f t="shared" si="2806"/>
        <v>#N/A</v>
      </c>
      <c r="EO298" s="119">
        <v>15</v>
      </c>
      <c r="EP298" s="121" t="e">
        <v>#N/A</v>
      </c>
      <c r="EQ298" s="119" t="e">
        <f t="shared" si="2807"/>
        <v>#N/A</v>
      </c>
      <c r="FH298" s="333"/>
      <c r="FI298" s="334"/>
      <c r="FJ298" s="333"/>
      <c r="FK298" s="332"/>
      <c r="GA298" s="333"/>
      <c r="GB298" s="334"/>
      <c r="GC298" s="333"/>
      <c r="GD298" s="332"/>
      <c r="GT298" s="333"/>
      <c r="GU298" s="334"/>
      <c r="GV298" s="333"/>
      <c r="GW298" s="332"/>
      <c r="HM298" s="333"/>
      <c r="HN298" s="334"/>
      <c r="HO298" s="333"/>
      <c r="HP298" s="332"/>
      <c r="IF298" s="333"/>
      <c r="IG298" s="334"/>
      <c r="IH298" s="333"/>
      <c r="II298" s="332"/>
      <c r="IY298" s="333"/>
      <c r="IZ298" s="334"/>
      <c r="JA298" s="333"/>
      <c r="JB298" s="332"/>
    </row>
    <row r="299" spans="2:273" s="78" customFormat="1" ht="18" hidden="1" x14ac:dyDescent="0.2">
      <c r="B299" s="128"/>
      <c r="D299" s="119">
        <v>16</v>
      </c>
      <c r="E299" s="121">
        <f>VLOOKUP(D299,[0]!LISTA_OFERENTES,2,FALSE)</f>
        <v>0</v>
      </c>
      <c r="F299" s="450">
        <f t="shared" ca="1" si="2799"/>
        <v>0</v>
      </c>
      <c r="G299" s="122" t="str">
        <f t="shared" si="2801"/>
        <v>$NS$267</v>
      </c>
      <c r="H299" s="122"/>
      <c r="I299" s="122"/>
      <c r="J299" s="130">
        <f t="shared" si="2808"/>
        <v>383</v>
      </c>
      <c r="P299" s="119">
        <v>16</v>
      </c>
      <c r="Q299" s="121" t="e">
        <v>#N/A</v>
      </c>
      <c r="R299" s="118" t="e">
        <f t="shared" si="2800"/>
        <v>#N/A</v>
      </c>
      <c r="AN299" s="119">
        <v>16</v>
      </c>
      <c r="AO299" s="121" t="e">
        <v>#N/A</v>
      </c>
      <c r="AP299" s="118" t="e">
        <f t="shared" si="2802"/>
        <v>#N/A</v>
      </c>
      <c r="BL299" s="119">
        <v>16</v>
      </c>
      <c r="BM299" s="121" t="e">
        <v>#N/A</v>
      </c>
      <c r="BN299" s="118" t="e">
        <f t="shared" si="2803"/>
        <v>#N/A</v>
      </c>
      <c r="CJ299" s="119">
        <v>16</v>
      </c>
      <c r="CK299" s="121" t="e">
        <v>#N/A</v>
      </c>
      <c r="CL299" s="119" t="e">
        <f t="shared" si="2804"/>
        <v>#N/A</v>
      </c>
      <c r="DC299" s="119">
        <v>16</v>
      </c>
      <c r="DD299" s="121" t="e">
        <v>#N/A</v>
      </c>
      <c r="DE299" s="119" t="e">
        <f t="shared" si="2805"/>
        <v>#N/A</v>
      </c>
      <c r="DV299" s="119">
        <v>16</v>
      </c>
      <c r="DW299" s="121" t="e">
        <v>#N/A</v>
      </c>
      <c r="DX299" s="119" t="e">
        <f t="shared" si="2806"/>
        <v>#N/A</v>
      </c>
      <c r="EO299" s="119">
        <v>16</v>
      </c>
      <c r="EP299" s="121" t="e">
        <v>#N/A</v>
      </c>
      <c r="EQ299" s="119" t="e">
        <f t="shared" si="2807"/>
        <v>#N/A</v>
      </c>
      <c r="FH299" s="333"/>
      <c r="FI299" s="334"/>
      <c r="FJ299" s="333"/>
      <c r="FK299" s="332"/>
      <c r="GA299" s="333"/>
      <c r="GB299" s="334"/>
      <c r="GC299" s="333"/>
      <c r="GD299" s="332"/>
      <c r="GT299" s="333"/>
      <c r="GU299" s="334"/>
      <c r="GV299" s="333"/>
      <c r="GW299" s="332"/>
      <c r="HM299" s="333"/>
      <c r="HN299" s="334"/>
      <c r="HO299" s="333"/>
      <c r="HP299" s="332"/>
      <c r="IF299" s="333"/>
      <c r="IG299" s="334"/>
      <c r="IH299" s="333"/>
      <c r="II299" s="332"/>
      <c r="IY299" s="333"/>
      <c r="IZ299" s="334"/>
      <c r="JA299" s="333"/>
      <c r="JB299" s="332"/>
    </row>
    <row r="300" spans="2:273" s="78" customFormat="1" ht="18" hidden="1" x14ac:dyDescent="0.2">
      <c r="B300" s="128"/>
      <c r="D300" s="119">
        <v>17</v>
      </c>
      <c r="E300" s="121">
        <f>VLOOKUP(D300,[0]!LISTA_OFERENTES,2,FALSE)</f>
        <v>0</v>
      </c>
      <c r="F300" s="450">
        <f t="shared" ca="1" si="2799"/>
        <v>0</v>
      </c>
      <c r="G300" s="122" t="str">
        <f t="shared" si="2801"/>
        <v>$OQ$267</v>
      </c>
      <c r="H300" s="122"/>
      <c r="I300" s="122"/>
      <c r="J300" s="130">
        <f t="shared" si="2808"/>
        <v>407</v>
      </c>
      <c r="P300" s="119">
        <v>17</v>
      </c>
      <c r="Q300" s="121" t="e">
        <v>#N/A</v>
      </c>
      <c r="R300" s="118" t="e">
        <f t="shared" si="2800"/>
        <v>#N/A</v>
      </c>
      <c r="AN300" s="119">
        <v>17</v>
      </c>
      <c r="AO300" s="121" t="e">
        <v>#N/A</v>
      </c>
      <c r="AP300" s="118" t="e">
        <f t="shared" si="2802"/>
        <v>#N/A</v>
      </c>
      <c r="BL300" s="119">
        <v>17</v>
      </c>
      <c r="BM300" s="121" t="e">
        <v>#N/A</v>
      </c>
      <c r="BN300" s="118" t="e">
        <f t="shared" si="2803"/>
        <v>#N/A</v>
      </c>
      <c r="CJ300" s="119">
        <v>17</v>
      </c>
      <c r="CK300" s="121" t="e">
        <v>#N/A</v>
      </c>
      <c r="CL300" s="119" t="e">
        <f t="shared" si="2804"/>
        <v>#N/A</v>
      </c>
      <c r="DC300" s="119">
        <v>17</v>
      </c>
      <c r="DD300" s="121" t="e">
        <v>#N/A</v>
      </c>
      <c r="DE300" s="119" t="e">
        <f t="shared" si="2805"/>
        <v>#N/A</v>
      </c>
      <c r="DV300" s="119">
        <v>17</v>
      </c>
      <c r="DW300" s="121" t="e">
        <v>#N/A</v>
      </c>
      <c r="DX300" s="119" t="e">
        <f t="shared" si="2806"/>
        <v>#N/A</v>
      </c>
      <c r="EO300" s="119">
        <v>17</v>
      </c>
      <c r="EP300" s="121" t="e">
        <v>#N/A</v>
      </c>
      <c r="EQ300" s="119" t="e">
        <f t="shared" si="2807"/>
        <v>#N/A</v>
      </c>
      <c r="FH300" s="333"/>
      <c r="FI300" s="334"/>
      <c r="FJ300" s="333"/>
      <c r="FK300" s="332"/>
      <c r="GA300" s="333"/>
      <c r="GB300" s="334"/>
      <c r="GC300" s="333"/>
      <c r="GD300" s="332"/>
      <c r="GT300" s="333"/>
      <c r="GU300" s="334"/>
      <c r="GV300" s="333"/>
      <c r="GW300" s="332"/>
      <c r="HM300" s="333"/>
      <c r="HN300" s="334"/>
      <c r="HO300" s="333"/>
      <c r="HP300" s="332"/>
      <c r="IF300" s="333"/>
      <c r="IG300" s="334"/>
      <c r="IH300" s="333"/>
      <c r="II300" s="332"/>
      <c r="IY300" s="333"/>
      <c r="IZ300" s="334"/>
      <c r="JA300" s="333"/>
      <c r="JB300" s="332"/>
    </row>
    <row r="301" spans="2:273" hidden="1" x14ac:dyDescent="0.2">
      <c r="X301" s="78"/>
      <c r="Y301" s="78"/>
      <c r="Z301" s="78"/>
      <c r="AA301" s="78"/>
      <c r="AB301" s="78"/>
      <c r="AC301" s="78"/>
      <c r="AD301" s="78"/>
      <c r="AE301" s="78"/>
      <c r="AF301" s="78"/>
      <c r="AG301" s="78"/>
      <c r="AH301" s="78"/>
      <c r="AI301" s="78"/>
      <c r="AV301" s="78"/>
      <c r="AW301" s="78"/>
      <c r="AX301" s="78"/>
      <c r="AY301" s="78"/>
      <c r="AZ301" s="78"/>
      <c r="BA301" s="78"/>
      <c r="BB301" s="78"/>
      <c r="BC301" s="78"/>
      <c r="BD301" s="78"/>
      <c r="BE301" s="78"/>
      <c r="BF301" s="78"/>
      <c r="BG301" s="78"/>
      <c r="BT301" s="78"/>
      <c r="BU301" s="78"/>
      <c r="BV301" s="78"/>
      <c r="BW301" s="78"/>
      <c r="BX301" s="78"/>
      <c r="BY301" s="78"/>
      <c r="BZ301" s="78"/>
      <c r="CA301" s="78"/>
      <c r="CB301" s="78"/>
      <c r="CC301" s="78"/>
      <c r="CD301" s="78"/>
      <c r="CE301" s="78"/>
      <c r="CP301" s="78"/>
      <c r="CQ301" s="78"/>
      <c r="CR301" s="78"/>
      <c r="CS301" s="78"/>
      <c r="CT301" s="78"/>
      <c r="CU301" s="78"/>
      <c r="CV301" s="78"/>
      <c r="CW301" s="78"/>
      <c r="CX301" s="78"/>
      <c r="DI301" s="78"/>
      <c r="DJ301" s="78"/>
      <c r="DK301" s="78"/>
      <c r="DL301" s="78"/>
      <c r="DM301" s="78"/>
      <c r="DN301" s="78"/>
      <c r="DO301" s="78"/>
      <c r="DP301" s="78"/>
      <c r="DQ301" s="78"/>
      <c r="EB301" s="78"/>
      <c r="EC301" s="78"/>
      <c r="ED301" s="78"/>
      <c r="EE301" s="78"/>
      <c r="EF301" s="78"/>
      <c r="EG301" s="78"/>
      <c r="EH301" s="78"/>
      <c r="EI301" s="78"/>
      <c r="EJ301" s="78"/>
      <c r="EU301" s="78"/>
      <c r="EV301" s="78"/>
      <c r="EW301" s="78"/>
      <c r="EX301" s="78"/>
      <c r="EY301" s="78"/>
      <c r="EZ301" s="78"/>
      <c r="FA301" s="78"/>
      <c r="FB301" s="78"/>
      <c r="FC301" s="78"/>
      <c r="FH301" s="303"/>
      <c r="FI301" s="303"/>
      <c r="FJ301" s="303"/>
      <c r="FK301" s="303"/>
      <c r="FN301" s="78"/>
      <c r="FO301" s="78"/>
      <c r="FP301" s="78"/>
      <c r="FQ301" s="78"/>
      <c r="FR301" s="78"/>
      <c r="FS301" s="78"/>
      <c r="FT301" s="78"/>
      <c r="FU301" s="78"/>
      <c r="FV301" s="78"/>
      <c r="GA301" s="303"/>
      <c r="GB301" s="303"/>
      <c r="GC301" s="303"/>
      <c r="GD301" s="303"/>
      <c r="GG301" s="78"/>
      <c r="GH301" s="78"/>
      <c r="GI301" s="78"/>
      <c r="GJ301" s="78"/>
      <c r="GK301" s="78"/>
      <c r="GL301" s="78"/>
      <c r="GM301" s="78"/>
      <c r="GN301" s="78"/>
      <c r="GO301" s="78"/>
      <c r="GT301" s="303"/>
      <c r="GU301" s="303"/>
      <c r="GV301" s="303"/>
      <c r="GW301" s="303"/>
      <c r="GZ301" s="78"/>
      <c r="HA301" s="78"/>
      <c r="HB301" s="78"/>
      <c r="HC301" s="78"/>
      <c r="HD301" s="78"/>
      <c r="HE301" s="78"/>
      <c r="HF301" s="78"/>
      <c r="HG301" s="78"/>
      <c r="HH301" s="78"/>
      <c r="HM301" s="303"/>
      <c r="HN301" s="303"/>
      <c r="HO301" s="303"/>
      <c r="HP301" s="303"/>
      <c r="HS301" s="78"/>
      <c r="HT301" s="78"/>
      <c r="HU301" s="78"/>
      <c r="HV301" s="78"/>
      <c r="HW301" s="78"/>
      <c r="HX301" s="78"/>
      <c r="HY301" s="78"/>
      <c r="HZ301" s="78"/>
      <c r="IA301" s="78"/>
      <c r="IF301" s="303"/>
      <c r="IG301" s="303"/>
      <c r="IH301" s="303"/>
      <c r="II301" s="303"/>
      <c r="IL301" s="78"/>
      <c r="IM301" s="78"/>
      <c r="IN301" s="78"/>
      <c r="IO301" s="78"/>
      <c r="IP301" s="78"/>
      <c r="IQ301" s="78"/>
      <c r="IR301" s="78"/>
      <c r="IS301" s="78"/>
      <c r="IT301" s="78"/>
      <c r="IY301" s="303"/>
      <c r="IZ301" s="303"/>
      <c r="JA301" s="303"/>
      <c r="JB301" s="303"/>
      <c r="JE301" s="78"/>
      <c r="JF301" s="78"/>
      <c r="JG301" s="78"/>
      <c r="JH301" s="78"/>
      <c r="JI301" s="78"/>
      <c r="JJ301" s="78"/>
      <c r="JK301" s="78"/>
      <c r="JL301" s="78"/>
      <c r="JM301" s="78"/>
    </row>
    <row r="302" spans="2:273" hidden="1" x14ac:dyDescent="0.2">
      <c r="X302" s="78"/>
      <c r="Y302" s="78"/>
      <c r="Z302" s="78"/>
      <c r="AA302" s="78"/>
      <c r="AB302" s="78"/>
      <c r="AC302" s="78"/>
      <c r="AD302" s="78"/>
      <c r="AE302" s="78"/>
      <c r="AF302" s="78"/>
      <c r="AG302" s="78"/>
      <c r="AH302" s="78"/>
      <c r="AI302" s="78"/>
      <c r="AV302" s="78"/>
      <c r="AW302" s="78"/>
      <c r="AX302" s="78"/>
      <c r="AY302" s="78"/>
      <c r="AZ302" s="78"/>
      <c r="BA302" s="78"/>
      <c r="BB302" s="78"/>
      <c r="BC302" s="78"/>
      <c r="BD302" s="78"/>
      <c r="BE302" s="78"/>
      <c r="BF302" s="78"/>
      <c r="BG302" s="78"/>
      <c r="BT302" s="78"/>
      <c r="BU302" s="78"/>
      <c r="BV302" s="78"/>
      <c r="BW302" s="78"/>
      <c r="BX302" s="78"/>
      <c r="BY302" s="78"/>
      <c r="BZ302" s="78"/>
      <c r="CA302" s="78"/>
      <c r="CB302" s="78"/>
      <c r="CC302" s="78"/>
      <c r="CD302" s="78"/>
      <c r="CE302" s="78"/>
      <c r="CP302" s="78"/>
      <c r="CQ302" s="78"/>
      <c r="CR302" s="78"/>
      <c r="CS302" s="78"/>
      <c r="CT302" s="78"/>
      <c r="CU302" s="78"/>
      <c r="CV302" s="78"/>
      <c r="CW302" s="78"/>
      <c r="CX302" s="78"/>
      <c r="DI302" s="78"/>
      <c r="DJ302" s="78"/>
      <c r="DK302" s="78"/>
      <c r="DL302" s="78"/>
      <c r="DM302" s="78"/>
      <c r="DN302" s="78"/>
      <c r="DO302" s="78"/>
      <c r="DP302" s="78"/>
      <c r="DQ302" s="78"/>
      <c r="EB302" s="78"/>
      <c r="EC302" s="78"/>
      <c r="ED302" s="78"/>
      <c r="EE302" s="78"/>
      <c r="EF302" s="78"/>
      <c r="EG302" s="78"/>
      <c r="EH302" s="78"/>
      <c r="EI302" s="78"/>
      <c r="EJ302" s="78"/>
      <c r="EU302" s="78"/>
      <c r="EV302" s="78"/>
      <c r="EW302" s="78"/>
      <c r="EX302" s="78"/>
      <c r="EY302" s="78"/>
      <c r="EZ302" s="78"/>
      <c r="FA302" s="78"/>
      <c r="FB302" s="78"/>
      <c r="FC302" s="78"/>
      <c r="FH302" s="303"/>
      <c r="FI302" s="303"/>
      <c r="FJ302" s="303"/>
      <c r="FK302" s="303"/>
      <c r="FN302" s="78"/>
      <c r="FO302" s="78"/>
      <c r="FP302" s="78"/>
      <c r="FQ302" s="78"/>
      <c r="FR302" s="78"/>
      <c r="FS302" s="78"/>
      <c r="FT302" s="78"/>
      <c r="FU302" s="78"/>
      <c r="FV302" s="78"/>
      <c r="GA302" s="303"/>
      <c r="GB302" s="303"/>
      <c r="GC302" s="303"/>
      <c r="GD302" s="303"/>
      <c r="GG302" s="78"/>
      <c r="GH302" s="78"/>
      <c r="GI302" s="78"/>
      <c r="GJ302" s="78"/>
      <c r="GK302" s="78"/>
      <c r="GL302" s="78"/>
      <c r="GM302" s="78"/>
      <c r="GN302" s="78"/>
      <c r="GO302" s="78"/>
      <c r="GT302" s="303"/>
      <c r="GU302" s="303"/>
      <c r="GV302" s="303"/>
      <c r="GW302" s="303"/>
      <c r="GZ302" s="78"/>
      <c r="HA302" s="78"/>
      <c r="HB302" s="78"/>
      <c r="HC302" s="78"/>
      <c r="HD302" s="78"/>
      <c r="HE302" s="78"/>
      <c r="HF302" s="78"/>
      <c r="HG302" s="78"/>
      <c r="HH302" s="78"/>
      <c r="HM302" s="303"/>
      <c r="HN302" s="303"/>
      <c r="HO302" s="303"/>
      <c r="HP302" s="303"/>
      <c r="HS302" s="78"/>
      <c r="HT302" s="78"/>
      <c r="HU302" s="78"/>
      <c r="HV302" s="78"/>
      <c r="HW302" s="78"/>
      <c r="HX302" s="78"/>
      <c r="HY302" s="78"/>
      <c r="HZ302" s="78"/>
      <c r="IA302" s="78"/>
      <c r="IF302" s="303"/>
      <c r="IG302" s="303"/>
      <c r="IH302" s="303"/>
      <c r="II302" s="303"/>
      <c r="IL302" s="78"/>
      <c r="IM302" s="78"/>
      <c r="IN302" s="78"/>
      <c r="IO302" s="78"/>
      <c r="IP302" s="78"/>
      <c r="IQ302" s="78"/>
      <c r="IR302" s="78"/>
      <c r="IS302" s="78"/>
      <c r="IT302" s="78"/>
      <c r="IY302" s="303"/>
      <c r="IZ302" s="303"/>
      <c r="JA302" s="303"/>
      <c r="JB302" s="303"/>
      <c r="JE302" s="78"/>
      <c r="JF302" s="78"/>
      <c r="JG302" s="78"/>
      <c r="JH302" s="78"/>
      <c r="JI302" s="78"/>
      <c r="JJ302" s="78"/>
      <c r="JK302" s="78"/>
      <c r="JL302" s="78"/>
      <c r="JM302" s="78"/>
    </row>
    <row r="303" spans="2:273" hidden="1" x14ac:dyDescent="0.2">
      <c r="X303" s="78"/>
      <c r="Y303" s="78"/>
      <c r="Z303" s="78"/>
      <c r="AA303" s="78"/>
      <c r="AB303" s="78"/>
      <c r="AC303" s="78"/>
      <c r="AD303" s="78"/>
      <c r="AE303" s="78"/>
      <c r="AF303" s="78"/>
      <c r="AG303" s="78"/>
      <c r="AH303" s="78"/>
      <c r="AI303" s="78"/>
      <c r="AV303" s="78"/>
      <c r="AW303" s="78"/>
      <c r="AX303" s="78"/>
      <c r="AY303" s="78"/>
      <c r="AZ303" s="78"/>
      <c r="BA303" s="78"/>
      <c r="BB303" s="78"/>
      <c r="BC303" s="78"/>
      <c r="BD303" s="78"/>
      <c r="BE303" s="78"/>
      <c r="BF303" s="78"/>
      <c r="BG303" s="78"/>
      <c r="BT303" s="78"/>
      <c r="BU303" s="78"/>
      <c r="BV303" s="78"/>
      <c r="BW303" s="78"/>
      <c r="BX303" s="78"/>
      <c r="BY303" s="78"/>
      <c r="BZ303" s="78"/>
      <c r="CA303" s="78"/>
      <c r="CB303" s="78"/>
      <c r="CC303" s="78"/>
      <c r="CD303" s="78"/>
      <c r="CE303" s="78"/>
      <c r="CP303" s="78"/>
      <c r="CQ303" s="78"/>
      <c r="CR303" s="78"/>
      <c r="CS303" s="78"/>
      <c r="CT303" s="78"/>
      <c r="CU303" s="78"/>
      <c r="CV303" s="78"/>
      <c r="CW303" s="78"/>
      <c r="CX303" s="78"/>
      <c r="DI303" s="78"/>
      <c r="DJ303" s="78"/>
      <c r="DK303" s="78"/>
      <c r="DL303" s="78"/>
      <c r="DM303" s="78"/>
      <c r="DN303" s="78"/>
      <c r="DO303" s="78"/>
      <c r="DP303" s="78"/>
      <c r="DQ303" s="78"/>
      <c r="EB303" s="78"/>
      <c r="EC303" s="78"/>
      <c r="ED303" s="78"/>
      <c r="EE303" s="78"/>
      <c r="EF303" s="78"/>
      <c r="EG303" s="78"/>
      <c r="EH303" s="78"/>
      <c r="EI303" s="78"/>
      <c r="EJ303" s="78"/>
      <c r="EU303" s="78"/>
      <c r="EV303" s="78"/>
      <c r="EW303" s="78"/>
      <c r="EX303" s="78"/>
      <c r="EY303" s="78"/>
      <c r="EZ303" s="78"/>
      <c r="FA303" s="78"/>
      <c r="FB303" s="78"/>
      <c r="FC303" s="78"/>
      <c r="FH303" s="303"/>
      <c r="FI303" s="303"/>
      <c r="FJ303" s="303"/>
      <c r="FK303" s="303"/>
      <c r="FN303" s="78"/>
      <c r="FO303" s="78"/>
      <c r="FP303" s="78"/>
      <c r="FQ303" s="78"/>
      <c r="FR303" s="78"/>
      <c r="FS303" s="78"/>
      <c r="FT303" s="78"/>
      <c r="FU303" s="78"/>
      <c r="FV303" s="78"/>
      <c r="GA303" s="303"/>
      <c r="GB303" s="303"/>
      <c r="GC303" s="303"/>
      <c r="GD303" s="303"/>
      <c r="GG303" s="78"/>
      <c r="GH303" s="78"/>
      <c r="GI303" s="78"/>
      <c r="GJ303" s="78"/>
      <c r="GK303" s="78"/>
      <c r="GL303" s="78"/>
      <c r="GM303" s="78"/>
      <c r="GN303" s="78"/>
      <c r="GO303" s="78"/>
      <c r="GT303" s="303"/>
      <c r="GU303" s="303"/>
      <c r="GV303" s="303"/>
      <c r="GW303" s="303"/>
      <c r="GZ303" s="78"/>
      <c r="HA303" s="78"/>
      <c r="HB303" s="78"/>
      <c r="HC303" s="78"/>
      <c r="HD303" s="78"/>
      <c r="HE303" s="78"/>
      <c r="HF303" s="78"/>
      <c r="HG303" s="78"/>
      <c r="HH303" s="78"/>
      <c r="HM303" s="303"/>
      <c r="HN303" s="303"/>
      <c r="HO303" s="303"/>
      <c r="HP303" s="303"/>
      <c r="HS303" s="78"/>
      <c r="HT303" s="78"/>
      <c r="HU303" s="78"/>
      <c r="HV303" s="78"/>
      <c r="HW303" s="78"/>
      <c r="HX303" s="78"/>
      <c r="HY303" s="78"/>
      <c r="HZ303" s="78"/>
      <c r="IA303" s="78"/>
      <c r="IF303" s="303"/>
      <c r="IG303" s="303"/>
      <c r="IH303" s="303"/>
      <c r="II303" s="303"/>
      <c r="IL303" s="78"/>
      <c r="IM303" s="78"/>
      <c r="IN303" s="78"/>
      <c r="IO303" s="78"/>
      <c r="IP303" s="78"/>
      <c r="IQ303" s="78"/>
      <c r="IR303" s="78"/>
      <c r="IS303" s="78"/>
      <c r="IT303" s="78"/>
      <c r="IY303" s="303"/>
      <c r="IZ303" s="303"/>
      <c r="JA303" s="303"/>
      <c r="JB303" s="303"/>
      <c r="JE303" s="78"/>
      <c r="JF303" s="78"/>
      <c r="JG303" s="78"/>
      <c r="JH303" s="78"/>
      <c r="JI303" s="78"/>
      <c r="JJ303" s="78"/>
      <c r="JK303" s="78"/>
      <c r="JL303" s="78"/>
      <c r="JM303" s="78"/>
    </row>
    <row r="304" spans="2:273" hidden="1" x14ac:dyDescent="0.2">
      <c r="X304" s="78"/>
      <c r="Y304" s="78"/>
      <c r="Z304" s="78"/>
      <c r="AA304" s="78"/>
      <c r="AB304" s="78"/>
      <c r="AC304" s="78"/>
      <c r="AD304" s="78"/>
      <c r="AE304" s="78"/>
      <c r="AF304" s="78"/>
      <c r="AG304" s="78"/>
      <c r="AH304" s="78"/>
      <c r="AI304" s="78"/>
      <c r="AV304" s="78"/>
      <c r="AW304" s="78"/>
      <c r="AX304" s="78"/>
      <c r="AY304" s="78"/>
      <c r="AZ304" s="78"/>
      <c r="BA304" s="78"/>
      <c r="BB304" s="78"/>
      <c r="BC304" s="78"/>
      <c r="BD304" s="78"/>
      <c r="BE304" s="78"/>
      <c r="BF304" s="78"/>
      <c r="BG304" s="78"/>
      <c r="BT304" s="78"/>
      <c r="BU304" s="78"/>
      <c r="BV304" s="78"/>
      <c r="BW304" s="78"/>
      <c r="BX304" s="78"/>
      <c r="BY304" s="78"/>
      <c r="BZ304" s="78"/>
      <c r="CA304" s="78"/>
      <c r="CB304" s="78"/>
      <c r="CC304" s="78"/>
      <c r="CD304" s="78"/>
      <c r="CE304" s="78"/>
      <c r="CP304" s="78"/>
      <c r="CQ304" s="78"/>
      <c r="CR304" s="78"/>
      <c r="CS304" s="78"/>
      <c r="CT304" s="78"/>
      <c r="CU304" s="78"/>
      <c r="CV304" s="78"/>
      <c r="CW304" s="78"/>
      <c r="CX304" s="78"/>
      <c r="DI304" s="78"/>
      <c r="DJ304" s="78"/>
      <c r="DK304" s="78"/>
      <c r="DL304" s="78"/>
      <c r="DM304" s="78"/>
      <c r="DN304" s="78"/>
      <c r="DO304" s="78"/>
      <c r="DP304" s="78"/>
      <c r="DQ304" s="78"/>
      <c r="EB304" s="78"/>
      <c r="EC304" s="78"/>
      <c r="ED304" s="78"/>
      <c r="EE304" s="78"/>
      <c r="EF304" s="78"/>
      <c r="EG304" s="78"/>
      <c r="EH304" s="78"/>
      <c r="EI304" s="78"/>
      <c r="EJ304" s="78"/>
      <c r="EU304" s="78"/>
      <c r="EV304" s="78"/>
      <c r="EW304" s="78"/>
      <c r="EX304" s="78"/>
      <c r="EY304" s="78"/>
      <c r="EZ304" s="78"/>
      <c r="FA304" s="78"/>
      <c r="FB304" s="78"/>
      <c r="FC304" s="78"/>
      <c r="FH304" s="303"/>
      <c r="FI304" s="303"/>
      <c r="FJ304" s="303"/>
      <c r="FK304" s="303"/>
      <c r="FN304" s="78"/>
      <c r="FO304" s="78"/>
      <c r="FP304" s="78"/>
      <c r="FQ304" s="78"/>
      <c r="FR304" s="78"/>
      <c r="FS304" s="78"/>
      <c r="FT304" s="78"/>
      <c r="FU304" s="78"/>
      <c r="FV304" s="78"/>
      <c r="GA304" s="303"/>
      <c r="GB304" s="303"/>
      <c r="GC304" s="303"/>
      <c r="GD304" s="303"/>
      <c r="GG304" s="78"/>
      <c r="GH304" s="78"/>
      <c r="GI304" s="78"/>
      <c r="GJ304" s="78"/>
      <c r="GK304" s="78"/>
      <c r="GL304" s="78"/>
      <c r="GM304" s="78"/>
      <c r="GN304" s="78"/>
      <c r="GO304" s="78"/>
      <c r="GT304" s="303"/>
      <c r="GU304" s="303"/>
      <c r="GV304" s="303"/>
      <c r="GW304" s="303"/>
      <c r="GZ304" s="78"/>
      <c r="HA304" s="78"/>
      <c r="HB304" s="78"/>
      <c r="HC304" s="78"/>
      <c r="HD304" s="78"/>
      <c r="HE304" s="78"/>
      <c r="HF304" s="78"/>
      <c r="HG304" s="78"/>
      <c r="HH304" s="78"/>
      <c r="HM304" s="303"/>
      <c r="HN304" s="303"/>
      <c r="HO304" s="303"/>
      <c r="HP304" s="303"/>
      <c r="HS304" s="78"/>
      <c r="HT304" s="78"/>
      <c r="HU304" s="78"/>
      <c r="HV304" s="78"/>
      <c r="HW304" s="78"/>
      <c r="HX304" s="78"/>
      <c r="HY304" s="78"/>
      <c r="HZ304" s="78"/>
      <c r="IA304" s="78"/>
      <c r="IF304" s="303"/>
      <c r="IG304" s="303"/>
      <c r="IH304" s="303"/>
      <c r="II304" s="303"/>
      <c r="IL304" s="78"/>
      <c r="IM304" s="78"/>
      <c r="IN304" s="78"/>
      <c r="IO304" s="78"/>
      <c r="IP304" s="78"/>
      <c r="IQ304" s="78"/>
      <c r="IR304" s="78"/>
      <c r="IS304" s="78"/>
      <c r="IT304" s="78"/>
      <c r="IY304" s="303"/>
      <c r="IZ304" s="303"/>
      <c r="JA304" s="303"/>
      <c r="JB304" s="303"/>
      <c r="JE304" s="78"/>
      <c r="JF304" s="78"/>
      <c r="JG304" s="78"/>
      <c r="JH304" s="78"/>
      <c r="JI304" s="78"/>
      <c r="JJ304" s="78"/>
      <c r="JK304" s="78"/>
      <c r="JL304" s="78"/>
      <c r="JM304" s="78"/>
    </row>
    <row r="305" spans="4:273" hidden="1" x14ac:dyDescent="0.25">
      <c r="D305" s="756" t="s">
        <v>109</v>
      </c>
      <c r="E305" s="757"/>
      <c r="F305" s="449"/>
      <c r="G305" s="79"/>
      <c r="H305" s="79"/>
      <c r="I305" s="79"/>
    </row>
    <row r="306" spans="4:273" hidden="1" x14ac:dyDescent="0.2">
      <c r="D306" s="118" t="s">
        <v>106</v>
      </c>
      <c r="E306" s="118" t="s">
        <v>110</v>
      </c>
      <c r="F306" s="449"/>
      <c r="G306" s="79"/>
      <c r="H306" s="79"/>
      <c r="I306" s="79"/>
      <c r="X306" s="75"/>
      <c r="Y306" s="75"/>
      <c r="Z306" s="75"/>
      <c r="AA306" s="75"/>
      <c r="AB306" s="75"/>
      <c r="AC306" s="75"/>
      <c r="AD306" s="75"/>
      <c r="AE306" s="75"/>
      <c r="AF306" s="75"/>
      <c r="AG306" s="75"/>
      <c r="AH306" s="75"/>
      <c r="AI306" s="75"/>
      <c r="AV306" s="75"/>
      <c r="AW306" s="75"/>
      <c r="AX306" s="75"/>
      <c r="AY306" s="75"/>
      <c r="AZ306" s="75"/>
      <c r="BA306" s="75"/>
      <c r="BB306" s="75"/>
      <c r="BC306" s="75"/>
      <c r="BD306" s="75"/>
      <c r="BE306" s="75"/>
      <c r="BF306" s="75"/>
      <c r="BG306" s="75"/>
      <c r="BT306" s="75"/>
      <c r="BU306" s="75"/>
      <c r="BV306" s="75"/>
      <c r="BW306" s="75"/>
      <c r="BX306" s="75"/>
      <c r="BY306" s="75"/>
      <c r="BZ306" s="75"/>
      <c r="CA306" s="75"/>
      <c r="CB306" s="75"/>
      <c r="CC306" s="75"/>
      <c r="CD306" s="75"/>
      <c r="CE306" s="75"/>
      <c r="CP306" s="75"/>
      <c r="CQ306" s="75"/>
      <c r="CR306" s="75"/>
      <c r="CS306" s="75"/>
      <c r="CT306" s="75"/>
      <c r="CU306" s="75"/>
      <c r="CV306" s="75"/>
      <c r="CW306" s="75"/>
      <c r="CX306" s="75"/>
      <c r="DI306" s="75"/>
      <c r="DJ306" s="75"/>
      <c r="DK306" s="75"/>
      <c r="DL306" s="75"/>
      <c r="DM306" s="75"/>
      <c r="DN306" s="75"/>
      <c r="DO306" s="75"/>
      <c r="DP306" s="75"/>
      <c r="DQ306" s="75"/>
      <c r="EB306" s="75"/>
      <c r="EC306" s="75"/>
      <c r="ED306" s="75"/>
      <c r="EE306" s="75"/>
      <c r="EF306" s="75"/>
      <c r="EG306" s="75"/>
      <c r="EH306" s="75"/>
      <c r="EI306" s="75"/>
      <c r="EJ306" s="75"/>
      <c r="EU306" s="75"/>
      <c r="EV306" s="75"/>
      <c r="EW306" s="75"/>
      <c r="EX306" s="75"/>
      <c r="EY306" s="75"/>
      <c r="EZ306" s="75"/>
      <c r="FA306" s="75"/>
      <c r="FB306" s="75"/>
      <c r="FC306" s="75"/>
      <c r="FN306" s="75"/>
      <c r="FO306" s="75"/>
      <c r="FP306" s="75"/>
      <c r="FQ306" s="75"/>
      <c r="FR306" s="75"/>
      <c r="FS306" s="75"/>
      <c r="FT306" s="75"/>
      <c r="FU306" s="75"/>
      <c r="FV306" s="75"/>
      <c r="GG306" s="75"/>
      <c r="GH306" s="75"/>
      <c r="GI306" s="75"/>
      <c r="GJ306" s="75"/>
      <c r="GK306" s="75"/>
      <c r="GL306" s="75"/>
      <c r="GM306" s="75"/>
      <c r="GN306" s="75"/>
      <c r="GO306" s="75"/>
      <c r="GZ306" s="75"/>
      <c r="HA306" s="75"/>
      <c r="HB306" s="75"/>
      <c r="HC306" s="75"/>
      <c r="HD306" s="75"/>
      <c r="HE306" s="75"/>
      <c r="HF306" s="75"/>
      <c r="HG306" s="75"/>
      <c r="HH306" s="75"/>
      <c r="HS306" s="75"/>
      <c r="HT306" s="75"/>
      <c r="HU306" s="75"/>
      <c r="HV306" s="75"/>
      <c r="HW306" s="75"/>
      <c r="HX306" s="75"/>
      <c r="HY306" s="75"/>
      <c r="HZ306" s="75"/>
      <c r="IA306" s="75"/>
      <c r="IL306" s="75"/>
      <c r="IM306" s="75"/>
      <c r="IN306" s="75"/>
      <c r="IO306" s="75"/>
      <c r="IP306" s="75"/>
      <c r="IQ306" s="75"/>
      <c r="IR306" s="75"/>
      <c r="IS306" s="75"/>
      <c r="IT306" s="75"/>
      <c r="JE306" s="75"/>
      <c r="JF306" s="75"/>
      <c r="JG306" s="75"/>
      <c r="JH306" s="75"/>
      <c r="JI306" s="75"/>
      <c r="JJ306" s="75"/>
      <c r="JK306" s="75"/>
      <c r="JL306" s="75"/>
      <c r="JM306" s="75"/>
    </row>
    <row r="307" spans="4:273" hidden="1" x14ac:dyDescent="0.2">
      <c r="D307" s="119">
        <v>17</v>
      </c>
      <c r="E307" s="119">
        <v>19</v>
      </c>
      <c r="F307" s="449"/>
      <c r="G307" s="79"/>
      <c r="H307" s="79"/>
      <c r="I307" s="79"/>
    </row>
    <row r="308" spans="4:273" hidden="1" x14ac:dyDescent="0.2">
      <c r="D308" s="79"/>
      <c r="E308" s="79"/>
      <c r="F308" s="449"/>
      <c r="G308" s="79"/>
      <c r="H308" s="79"/>
      <c r="I308" s="79"/>
    </row>
    <row r="309" spans="4:273" hidden="1" x14ac:dyDescent="0.2">
      <c r="D309" s="218" t="s">
        <v>3</v>
      </c>
      <c r="E309" s="120" t="s">
        <v>111</v>
      </c>
      <c r="F309" s="449"/>
      <c r="G309" s="79"/>
      <c r="H309" s="79"/>
      <c r="I309" s="79"/>
    </row>
    <row r="310" spans="4:273" ht="18" hidden="1" x14ac:dyDescent="0.2">
      <c r="D310" s="123">
        <v>1</v>
      </c>
      <c r="E310" s="124">
        <f t="shared" ref="E310:E323" ca="1" si="2809">INDIRECT(F310,TRUE)</f>
        <v>0</v>
      </c>
      <c r="F310" s="451" t="str">
        <f>ADDRESS(272,G310,1,1)</f>
        <v>$Q$272</v>
      </c>
      <c r="G310" s="125">
        <f>D307</f>
        <v>17</v>
      </c>
      <c r="H310" s="376"/>
      <c r="I310" s="376"/>
    </row>
    <row r="311" spans="4:273" ht="18" hidden="1" x14ac:dyDescent="0.2">
      <c r="D311" s="123">
        <v>2</v>
      </c>
      <c r="E311" s="124">
        <f t="shared" ca="1" si="2809"/>
        <v>0</v>
      </c>
      <c r="F311" s="451" t="str">
        <f t="shared" ref="F311:F323" si="2810">ADDRESS(272,G311,1,1)</f>
        <v>$AJ$272</v>
      </c>
      <c r="G311" s="125">
        <f>G310+$E$307</f>
        <v>36</v>
      </c>
      <c r="H311" s="376"/>
      <c r="I311" s="376"/>
    </row>
    <row r="312" spans="4:273" ht="18" hidden="1" x14ac:dyDescent="0.2">
      <c r="D312" s="123">
        <v>3</v>
      </c>
      <c r="E312" s="124">
        <f t="shared" ca="1" si="2809"/>
        <v>0</v>
      </c>
      <c r="F312" s="451" t="str">
        <f t="shared" si="2810"/>
        <v>$BC$272</v>
      </c>
      <c r="G312" s="125">
        <f t="shared" ref="G312:G323" si="2811">G311+$E$307</f>
        <v>55</v>
      </c>
      <c r="H312" s="376"/>
      <c r="I312" s="376"/>
    </row>
    <row r="313" spans="4:273" ht="18" hidden="1" x14ac:dyDescent="0.2">
      <c r="D313" s="123">
        <v>4</v>
      </c>
      <c r="E313" s="124">
        <f t="shared" ca="1" si="2809"/>
        <v>0</v>
      </c>
      <c r="F313" s="451" t="str">
        <f t="shared" si="2810"/>
        <v>$BV$272</v>
      </c>
      <c r="G313" s="125">
        <f t="shared" si="2811"/>
        <v>74</v>
      </c>
      <c r="H313" s="376"/>
      <c r="I313" s="376"/>
    </row>
    <row r="314" spans="4:273" ht="18" hidden="1" x14ac:dyDescent="0.2">
      <c r="D314" s="123">
        <v>5</v>
      </c>
      <c r="E314" s="124">
        <f t="shared" ca="1" si="2809"/>
        <v>0</v>
      </c>
      <c r="F314" s="451" t="str">
        <f t="shared" si="2810"/>
        <v>$CO$272</v>
      </c>
      <c r="G314" s="125">
        <f t="shared" si="2811"/>
        <v>93</v>
      </c>
      <c r="H314" s="376"/>
      <c r="I314" s="376"/>
    </row>
    <row r="315" spans="4:273" ht="18" hidden="1" x14ac:dyDescent="0.2">
      <c r="D315" s="123">
        <v>6</v>
      </c>
      <c r="E315" s="124">
        <f t="shared" ca="1" si="2809"/>
        <v>0</v>
      </c>
      <c r="F315" s="451" t="str">
        <f t="shared" si="2810"/>
        <v>$DH$272</v>
      </c>
      <c r="G315" s="125">
        <f t="shared" si="2811"/>
        <v>112</v>
      </c>
      <c r="H315" s="376"/>
      <c r="I315" s="376"/>
    </row>
    <row r="316" spans="4:273" ht="18" hidden="1" x14ac:dyDescent="0.2">
      <c r="D316" s="123">
        <v>7</v>
      </c>
      <c r="E316" s="124">
        <f t="shared" ca="1" si="2809"/>
        <v>0</v>
      </c>
      <c r="F316" s="451" t="str">
        <f t="shared" si="2810"/>
        <v>$EA$272</v>
      </c>
      <c r="G316" s="125">
        <f t="shared" si="2811"/>
        <v>131</v>
      </c>
      <c r="H316" s="376"/>
      <c r="I316" s="376"/>
    </row>
    <row r="317" spans="4:273" ht="18" hidden="1" x14ac:dyDescent="0.2">
      <c r="D317" s="123">
        <v>8</v>
      </c>
      <c r="E317" s="124">
        <f t="shared" ca="1" si="2809"/>
        <v>0</v>
      </c>
      <c r="F317" s="451" t="str">
        <f t="shared" si="2810"/>
        <v>$ET$272</v>
      </c>
      <c r="G317" s="125">
        <f t="shared" si="2811"/>
        <v>150</v>
      </c>
      <c r="H317" s="376"/>
      <c r="I317" s="376"/>
    </row>
    <row r="318" spans="4:273" ht="18" hidden="1" x14ac:dyDescent="0.2">
      <c r="D318" s="123">
        <v>9</v>
      </c>
      <c r="E318" s="124">
        <f t="shared" ca="1" si="2809"/>
        <v>0</v>
      </c>
      <c r="F318" s="451" t="str">
        <f t="shared" si="2810"/>
        <v>$FM$272</v>
      </c>
      <c r="G318" s="125">
        <f t="shared" si="2811"/>
        <v>169</v>
      </c>
      <c r="H318" s="376"/>
      <c r="I318" s="376"/>
    </row>
    <row r="319" spans="4:273" ht="18" hidden="1" x14ac:dyDescent="0.2">
      <c r="D319" s="123">
        <v>10</v>
      </c>
      <c r="E319" s="124">
        <f t="shared" ca="1" si="2809"/>
        <v>0</v>
      </c>
      <c r="F319" s="451" t="str">
        <f t="shared" si="2810"/>
        <v>$GF$272</v>
      </c>
      <c r="G319" s="125">
        <f t="shared" si="2811"/>
        <v>188</v>
      </c>
      <c r="H319" s="376"/>
      <c r="I319" s="376"/>
    </row>
    <row r="320" spans="4:273" ht="18" hidden="1" x14ac:dyDescent="0.2">
      <c r="D320" s="123">
        <v>11</v>
      </c>
      <c r="E320" s="124">
        <f t="shared" ca="1" si="2809"/>
        <v>0</v>
      </c>
      <c r="F320" s="451" t="str">
        <f t="shared" si="2810"/>
        <v>$GY$272</v>
      </c>
      <c r="G320" s="125">
        <f t="shared" si="2811"/>
        <v>207</v>
      </c>
      <c r="H320" s="376"/>
      <c r="I320" s="376"/>
    </row>
    <row r="321" spans="4:9" ht="18" hidden="1" x14ac:dyDescent="0.2">
      <c r="D321" s="123">
        <v>12</v>
      </c>
      <c r="E321" s="124">
        <f t="shared" ca="1" si="2809"/>
        <v>0</v>
      </c>
      <c r="F321" s="451" t="str">
        <f t="shared" si="2810"/>
        <v>$HR$272</v>
      </c>
      <c r="G321" s="125">
        <f t="shared" si="2811"/>
        <v>226</v>
      </c>
      <c r="H321" s="376"/>
      <c r="I321" s="376"/>
    </row>
    <row r="322" spans="4:9" ht="18" hidden="1" x14ac:dyDescent="0.2">
      <c r="D322" s="123">
        <v>13</v>
      </c>
      <c r="E322" s="124">
        <f t="shared" ca="1" si="2809"/>
        <v>0</v>
      </c>
      <c r="F322" s="451" t="str">
        <f t="shared" si="2810"/>
        <v>$IK$272</v>
      </c>
      <c r="G322" s="125">
        <f t="shared" si="2811"/>
        <v>245</v>
      </c>
      <c r="H322" s="376"/>
      <c r="I322" s="376"/>
    </row>
    <row r="323" spans="4:9" ht="18" hidden="1" x14ac:dyDescent="0.2">
      <c r="D323" s="123">
        <v>14</v>
      </c>
      <c r="E323" s="124">
        <f t="shared" ca="1" si="2809"/>
        <v>0</v>
      </c>
      <c r="F323" s="451" t="str">
        <f t="shared" si="2810"/>
        <v>$JD$272</v>
      </c>
      <c r="G323" s="125">
        <f t="shared" si="2811"/>
        <v>264</v>
      </c>
      <c r="H323" s="376"/>
      <c r="I323" s="376"/>
    </row>
    <row r="324" spans="4:9" x14ac:dyDescent="0.25">
      <c r="D324"/>
      <c r="E324"/>
      <c r="F324" s="452"/>
      <c r="G324"/>
      <c r="H324"/>
      <c r="I324"/>
    </row>
    <row r="325" spans="4:9" x14ac:dyDescent="0.25">
      <c r="D325"/>
      <c r="E325"/>
      <c r="F325" s="452"/>
      <c r="G325"/>
      <c r="H325"/>
      <c r="I325"/>
    </row>
    <row r="344" spans="24:273" x14ac:dyDescent="0.2">
      <c r="X344" s="75"/>
      <c r="Y344" s="75"/>
      <c r="Z344" s="75"/>
      <c r="AA344" s="77"/>
      <c r="AB344" s="77"/>
      <c r="AC344" s="78"/>
      <c r="AD344" s="77"/>
      <c r="AE344" s="78"/>
      <c r="AF344" s="77"/>
      <c r="AG344" s="78"/>
      <c r="AH344" s="77"/>
      <c r="AI344" s="75"/>
      <c r="AV344" s="75"/>
      <c r="AW344" s="75"/>
      <c r="AX344" s="75"/>
      <c r="AY344" s="75"/>
      <c r="AZ344" s="77"/>
      <c r="BA344" s="78"/>
      <c r="BB344" s="77"/>
      <c r="BC344" s="78"/>
      <c r="BD344" s="77"/>
      <c r="BE344" s="78"/>
      <c r="BF344" s="77"/>
      <c r="BG344" s="75"/>
      <c r="BT344" s="75"/>
      <c r="BU344" s="75"/>
      <c r="BV344" s="75"/>
      <c r="BW344" s="75"/>
      <c r="BX344" s="77"/>
      <c r="BY344" s="78"/>
      <c r="BZ344" s="77"/>
      <c r="CA344" s="78"/>
      <c r="CB344" s="77"/>
      <c r="CC344" s="78"/>
      <c r="CD344" s="77"/>
      <c r="CE344" s="75"/>
      <c r="CP344" s="75"/>
      <c r="CQ344" s="77"/>
      <c r="CR344" s="78"/>
      <c r="CS344" s="77"/>
      <c r="CT344" s="78"/>
      <c r="CU344" s="77"/>
      <c r="CV344" s="78"/>
      <c r="CW344" s="77"/>
      <c r="CX344" s="75"/>
      <c r="DI344" s="75"/>
      <c r="DJ344" s="77"/>
      <c r="DK344" s="78"/>
      <c r="DL344" s="77"/>
      <c r="DM344" s="78"/>
      <c r="DN344" s="77"/>
      <c r="DO344" s="78"/>
      <c r="DP344" s="77"/>
      <c r="DQ344" s="75"/>
      <c r="EB344" s="75"/>
      <c r="EC344" s="77"/>
      <c r="ED344" s="78"/>
      <c r="EE344" s="77"/>
      <c r="EF344" s="78"/>
      <c r="EG344" s="77"/>
      <c r="EH344" s="78"/>
      <c r="EI344" s="77"/>
      <c r="EJ344" s="75"/>
      <c r="EU344" s="75"/>
      <c r="EV344" s="77"/>
      <c r="EW344" s="78"/>
      <c r="EX344" s="77"/>
      <c r="EY344" s="78"/>
      <c r="EZ344" s="77"/>
      <c r="FA344" s="78"/>
      <c r="FB344" s="77"/>
      <c r="FC344" s="75"/>
      <c r="FN344" s="75"/>
      <c r="FO344" s="77"/>
      <c r="FP344" s="78"/>
      <c r="FQ344" s="77"/>
      <c r="FR344" s="78"/>
      <c r="FS344" s="77"/>
      <c r="FT344" s="78"/>
      <c r="FU344" s="77"/>
      <c r="FV344" s="75"/>
      <c r="GG344" s="75"/>
      <c r="GH344" s="77"/>
      <c r="GI344" s="78"/>
      <c r="GJ344" s="77"/>
      <c r="GK344" s="78"/>
      <c r="GL344" s="77"/>
      <c r="GM344" s="78"/>
      <c r="GN344" s="77"/>
      <c r="GO344" s="75"/>
      <c r="GZ344" s="75"/>
      <c r="HA344" s="77"/>
      <c r="HB344" s="78"/>
      <c r="HC344" s="77"/>
      <c r="HD344" s="78"/>
      <c r="HE344" s="77"/>
      <c r="HF344" s="78"/>
      <c r="HG344" s="77"/>
      <c r="HH344" s="75"/>
      <c r="HS344" s="75"/>
      <c r="HT344" s="77"/>
      <c r="HU344" s="78"/>
      <c r="HV344" s="77"/>
      <c r="HW344" s="78"/>
      <c r="HX344" s="77"/>
      <c r="HY344" s="78"/>
      <c r="HZ344" s="77"/>
      <c r="IA344" s="75"/>
      <c r="IL344" s="75"/>
      <c r="IM344" s="77"/>
      <c r="IN344" s="78"/>
      <c r="IO344" s="77"/>
      <c r="IP344" s="78"/>
      <c r="IQ344" s="77"/>
      <c r="IR344" s="78"/>
      <c r="IS344" s="77"/>
      <c r="IT344" s="75"/>
      <c r="JE344" s="75"/>
      <c r="JF344" s="77"/>
      <c r="JG344" s="78"/>
      <c r="JH344" s="77"/>
      <c r="JI344" s="78"/>
      <c r="JJ344" s="77"/>
      <c r="JK344" s="78"/>
      <c r="JL344" s="77"/>
      <c r="JM344" s="75"/>
    </row>
    <row r="345" spans="24:273" x14ac:dyDescent="0.2">
      <c r="X345" s="75"/>
      <c r="Y345" s="75"/>
      <c r="Z345" s="75"/>
      <c r="AA345" s="75"/>
      <c r="AB345" s="75"/>
      <c r="AC345" s="75"/>
      <c r="AD345" s="75"/>
      <c r="AE345" s="75"/>
      <c r="AF345" s="75"/>
      <c r="AG345" s="75"/>
      <c r="AH345" s="75"/>
      <c r="AI345" s="75"/>
      <c r="AV345" s="75"/>
      <c r="AW345" s="75"/>
      <c r="AX345" s="75"/>
      <c r="AY345" s="75"/>
      <c r="AZ345" s="75"/>
      <c r="BA345" s="75"/>
      <c r="BB345" s="75"/>
      <c r="BC345" s="75"/>
      <c r="BD345" s="75"/>
      <c r="BE345" s="75"/>
      <c r="BF345" s="75"/>
      <c r="BG345" s="75"/>
      <c r="BT345" s="75"/>
      <c r="BU345" s="75"/>
      <c r="BV345" s="75"/>
      <c r="BW345" s="75"/>
      <c r="BX345" s="75"/>
      <c r="BY345" s="75"/>
      <c r="BZ345" s="75"/>
      <c r="CA345" s="75"/>
      <c r="CB345" s="75"/>
      <c r="CC345" s="75"/>
      <c r="CD345" s="75"/>
      <c r="CE345" s="75"/>
      <c r="CP345" s="75"/>
      <c r="CQ345" s="75"/>
      <c r="CR345" s="75"/>
      <c r="CS345" s="75"/>
      <c r="CT345" s="75"/>
      <c r="CU345" s="75"/>
      <c r="CV345" s="75"/>
      <c r="CW345" s="75"/>
      <c r="CX345" s="75"/>
      <c r="DI345" s="75"/>
      <c r="DJ345" s="75"/>
      <c r="DK345" s="75"/>
      <c r="DL345" s="75"/>
      <c r="DM345" s="75"/>
      <c r="DN345" s="75"/>
      <c r="DO345" s="75"/>
      <c r="DP345" s="75"/>
      <c r="DQ345" s="75"/>
      <c r="EB345" s="75"/>
      <c r="EC345" s="75"/>
      <c r="ED345" s="75"/>
      <c r="EE345" s="75"/>
      <c r="EF345" s="75"/>
      <c r="EG345" s="75"/>
      <c r="EH345" s="75"/>
      <c r="EI345" s="75"/>
      <c r="EJ345" s="75"/>
      <c r="EU345" s="75"/>
      <c r="EV345" s="75"/>
      <c r="EW345" s="75"/>
      <c r="EX345" s="75"/>
      <c r="EY345" s="75"/>
      <c r="EZ345" s="75"/>
      <c r="FA345" s="75"/>
      <c r="FB345" s="75"/>
      <c r="FC345" s="75"/>
      <c r="FN345" s="75"/>
      <c r="FO345" s="75"/>
      <c r="FP345" s="75"/>
      <c r="FQ345" s="75"/>
      <c r="FR345" s="75"/>
      <c r="FS345" s="75"/>
      <c r="FT345" s="75"/>
      <c r="FU345" s="75"/>
      <c r="FV345" s="75"/>
      <c r="GG345" s="75"/>
      <c r="GH345" s="75"/>
      <c r="GI345" s="75"/>
      <c r="GJ345" s="75"/>
      <c r="GK345" s="75"/>
      <c r="GL345" s="75"/>
      <c r="GM345" s="75"/>
      <c r="GN345" s="75"/>
      <c r="GO345" s="75"/>
      <c r="GZ345" s="75"/>
      <c r="HA345" s="75"/>
      <c r="HB345" s="75"/>
      <c r="HC345" s="75"/>
      <c r="HD345" s="75"/>
      <c r="HE345" s="75"/>
      <c r="HF345" s="75"/>
      <c r="HG345" s="75"/>
      <c r="HH345" s="75"/>
      <c r="HS345" s="75"/>
      <c r="HT345" s="75"/>
      <c r="HU345" s="75"/>
      <c r="HV345" s="75"/>
      <c r="HW345" s="75"/>
      <c r="HX345" s="75"/>
      <c r="HY345" s="75"/>
      <c r="HZ345" s="75"/>
      <c r="IA345" s="75"/>
      <c r="IL345" s="75"/>
      <c r="IM345" s="75"/>
      <c r="IN345" s="75"/>
      <c r="IO345" s="75"/>
      <c r="IP345" s="75"/>
      <c r="IQ345" s="75"/>
      <c r="IR345" s="75"/>
      <c r="IS345" s="75"/>
      <c r="IT345" s="75"/>
      <c r="JE345" s="75"/>
      <c r="JF345" s="75"/>
      <c r="JG345" s="75"/>
      <c r="JH345" s="75"/>
      <c r="JI345" s="75"/>
      <c r="JJ345" s="75"/>
      <c r="JK345" s="75"/>
      <c r="JL345" s="75"/>
      <c r="JM345" s="75"/>
    </row>
    <row r="346" spans="24:273" x14ac:dyDescent="0.2">
      <c r="X346" s="78"/>
      <c r="Y346" s="78"/>
      <c r="Z346" s="78"/>
      <c r="AA346" s="77"/>
      <c r="AB346" s="77"/>
      <c r="AC346" s="78"/>
      <c r="AD346" s="77"/>
      <c r="AE346" s="78"/>
      <c r="AF346" s="77"/>
      <c r="AG346" s="78"/>
      <c r="AH346" s="77"/>
      <c r="AI346" s="78"/>
      <c r="AV346" s="78"/>
      <c r="AW346" s="78"/>
      <c r="AX346" s="78"/>
      <c r="AY346" s="78"/>
      <c r="AZ346" s="77"/>
      <c r="BA346" s="78"/>
      <c r="BB346" s="77"/>
      <c r="BC346" s="78"/>
      <c r="BD346" s="77"/>
      <c r="BE346" s="78"/>
      <c r="BF346" s="77"/>
      <c r="BG346" s="78"/>
      <c r="BT346" s="78"/>
      <c r="BU346" s="78"/>
      <c r="BV346" s="78"/>
      <c r="BW346" s="78"/>
      <c r="BX346" s="77"/>
      <c r="BY346" s="78"/>
      <c r="BZ346" s="77"/>
      <c r="CA346" s="78"/>
      <c r="CB346" s="77"/>
      <c r="CC346" s="78"/>
      <c r="CD346" s="77"/>
      <c r="CE346" s="78"/>
      <c r="CP346" s="78"/>
      <c r="CQ346" s="77"/>
      <c r="CR346" s="78"/>
      <c r="CS346" s="77"/>
      <c r="CT346" s="78"/>
      <c r="CU346" s="77"/>
      <c r="CV346" s="78"/>
      <c r="CW346" s="77"/>
      <c r="CX346" s="78"/>
      <c r="DI346" s="78"/>
      <c r="DJ346" s="77"/>
      <c r="DK346" s="78"/>
      <c r="DL346" s="77"/>
      <c r="DM346" s="78"/>
      <c r="DN346" s="77"/>
      <c r="DO346" s="78"/>
      <c r="DP346" s="77"/>
      <c r="DQ346" s="78"/>
      <c r="EB346" s="78"/>
      <c r="EC346" s="77"/>
      <c r="ED346" s="78"/>
      <c r="EE346" s="77"/>
      <c r="EF346" s="78"/>
      <c r="EG346" s="77"/>
      <c r="EH346" s="78"/>
      <c r="EI346" s="77"/>
      <c r="EJ346" s="78"/>
      <c r="EU346" s="78"/>
      <c r="EV346" s="77"/>
      <c r="EW346" s="78"/>
      <c r="EX346" s="77"/>
      <c r="EY346" s="78"/>
      <c r="EZ346" s="77"/>
      <c r="FA346" s="78"/>
      <c r="FB346" s="77"/>
      <c r="FC346" s="78"/>
      <c r="FN346" s="78"/>
      <c r="FO346" s="77"/>
      <c r="FP346" s="78"/>
      <c r="FQ346" s="77"/>
      <c r="FR346" s="78"/>
      <c r="FS346" s="77"/>
      <c r="FT346" s="78"/>
      <c r="FU346" s="77"/>
      <c r="FV346" s="78"/>
      <c r="GG346" s="78"/>
      <c r="GH346" s="77"/>
      <c r="GI346" s="78"/>
      <c r="GJ346" s="77"/>
      <c r="GK346" s="78"/>
      <c r="GL346" s="77"/>
      <c r="GM346" s="78"/>
      <c r="GN346" s="77"/>
      <c r="GO346" s="78"/>
      <c r="GZ346" s="78"/>
      <c r="HA346" s="77"/>
      <c r="HB346" s="78"/>
      <c r="HC346" s="77"/>
      <c r="HD346" s="78"/>
      <c r="HE346" s="77"/>
      <c r="HF346" s="78"/>
      <c r="HG346" s="77"/>
      <c r="HH346" s="78"/>
      <c r="HS346" s="78"/>
      <c r="HT346" s="77"/>
      <c r="HU346" s="78"/>
      <c r="HV346" s="77"/>
      <c r="HW346" s="78"/>
      <c r="HX346" s="77"/>
      <c r="HY346" s="78"/>
      <c r="HZ346" s="77"/>
      <c r="IA346" s="78"/>
      <c r="IL346" s="78"/>
      <c r="IM346" s="77"/>
      <c r="IN346" s="78"/>
      <c r="IO346" s="77"/>
      <c r="IP346" s="78"/>
      <c r="IQ346" s="77"/>
      <c r="IR346" s="78"/>
      <c r="IS346" s="77"/>
      <c r="IT346" s="78"/>
      <c r="JE346" s="78"/>
      <c r="JF346" s="77"/>
      <c r="JG346" s="78"/>
      <c r="JH346" s="77"/>
      <c r="JI346" s="78"/>
      <c r="JJ346" s="77"/>
      <c r="JK346" s="78"/>
      <c r="JL346" s="77"/>
      <c r="JM346" s="78"/>
    </row>
    <row r="347" spans="24:273" x14ac:dyDescent="0.2">
      <c r="X347" s="78"/>
      <c r="Y347" s="78"/>
      <c r="Z347" s="78"/>
      <c r="AA347" s="77"/>
      <c r="AB347" s="77"/>
      <c r="AC347" s="78"/>
      <c r="AD347" s="77"/>
      <c r="AE347" s="78"/>
      <c r="AF347" s="77"/>
      <c r="AG347" s="78"/>
      <c r="AH347" s="77"/>
      <c r="AI347" s="78"/>
      <c r="AV347" s="78"/>
      <c r="AW347" s="78"/>
      <c r="AX347" s="78"/>
      <c r="AY347" s="78"/>
      <c r="AZ347" s="77"/>
      <c r="BA347" s="78"/>
      <c r="BB347" s="77"/>
      <c r="BC347" s="78"/>
      <c r="BD347" s="77"/>
      <c r="BE347" s="78"/>
      <c r="BF347" s="77"/>
      <c r="BG347" s="78"/>
      <c r="BT347" s="78"/>
      <c r="BU347" s="78"/>
      <c r="BV347" s="78"/>
      <c r="BW347" s="78"/>
      <c r="BX347" s="77"/>
      <c r="BY347" s="78"/>
      <c r="BZ347" s="77"/>
      <c r="CA347" s="78"/>
      <c r="CB347" s="77"/>
      <c r="CC347" s="78"/>
      <c r="CD347" s="77"/>
      <c r="CE347" s="78"/>
      <c r="CP347" s="78"/>
      <c r="CQ347" s="77"/>
      <c r="CR347" s="78"/>
      <c r="CS347" s="77"/>
      <c r="CT347" s="78"/>
      <c r="CU347" s="77"/>
      <c r="CV347" s="78"/>
      <c r="CW347" s="77"/>
      <c r="CX347" s="78"/>
      <c r="DI347" s="78"/>
      <c r="DJ347" s="77"/>
      <c r="DK347" s="78"/>
      <c r="DL347" s="77"/>
      <c r="DM347" s="78"/>
      <c r="DN347" s="77"/>
      <c r="DO347" s="78"/>
      <c r="DP347" s="77"/>
      <c r="DQ347" s="78"/>
      <c r="EB347" s="78"/>
      <c r="EC347" s="77"/>
      <c r="ED347" s="78"/>
      <c r="EE347" s="77"/>
      <c r="EF347" s="78"/>
      <c r="EG347" s="77"/>
      <c r="EH347" s="78"/>
      <c r="EI347" s="77"/>
      <c r="EJ347" s="78"/>
      <c r="EU347" s="78"/>
      <c r="EV347" s="77"/>
      <c r="EW347" s="78"/>
      <c r="EX347" s="77"/>
      <c r="EY347" s="78"/>
      <c r="EZ347" s="77"/>
      <c r="FA347" s="78"/>
      <c r="FB347" s="77"/>
      <c r="FC347" s="78"/>
      <c r="FN347" s="78"/>
      <c r="FO347" s="77"/>
      <c r="FP347" s="78"/>
      <c r="FQ347" s="77"/>
      <c r="FR347" s="78"/>
      <c r="FS347" s="77"/>
      <c r="FT347" s="78"/>
      <c r="FU347" s="77"/>
      <c r="FV347" s="78"/>
      <c r="GG347" s="78"/>
      <c r="GH347" s="77"/>
      <c r="GI347" s="78"/>
      <c r="GJ347" s="77"/>
      <c r="GK347" s="78"/>
      <c r="GL347" s="77"/>
      <c r="GM347" s="78"/>
      <c r="GN347" s="77"/>
      <c r="GO347" s="78"/>
      <c r="GZ347" s="78"/>
      <c r="HA347" s="77"/>
      <c r="HB347" s="78"/>
      <c r="HC347" s="77"/>
      <c r="HD347" s="78"/>
      <c r="HE347" s="77"/>
      <c r="HF347" s="78"/>
      <c r="HG347" s="77"/>
      <c r="HH347" s="78"/>
      <c r="HS347" s="78"/>
      <c r="HT347" s="77"/>
      <c r="HU347" s="78"/>
      <c r="HV347" s="77"/>
      <c r="HW347" s="78"/>
      <c r="HX347" s="77"/>
      <c r="HY347" s="78"/>
      <c r="HZ347" s="77"/>
      <c r="IA347" s="78"/>
      <c r="IL347" s="78"/>
      <c r="IM347" s="77"/>
      <c r="IN347" s="78"/>
      <c r="IO347" s="77"/>
      <c r="IP347" s="78"/>
      <c r="IQ347" s="77"/>
      <c r="IR347" s="78"/>
      <c r="IS347" s="77"/>
      <c r="IT347" s="78"/>
      <c r="JE347" s="78"/>
      <c r="JF347" s="77"/>
      <c r="JG347" s="78"/>
      <c r="JH347" s="77"/>
      <c r="JI347" s="78"/>
      <c r="JJ347" s="77"/>
      <c r="JK347" s="78"/>
      <c r="JL347" s="77"/>
      <c r="JM347" s="78"/>
    </row>
    <row r="348" spans="24:273" x14ac:dyDescent="0.2">
      <c r="X348" s="78"/>
      <c r="Y348" s="78"/>
      <c r="Z348" s="78"/>
      <c r="AA348" s="77"/>
      <c r="AB348" s="77"/>
      <c r="AC348" s="78"/>
      <c r="AD348" s="77"/>
      <c r="AE348" s="78"/>
      <c r="AF348" s="77"/>
      <c r="AG348" s="78"/>
      <c r="AH348" s="77"/>
      <c r="AI348" s="78"/>
      <c r="AV348" s="78"/>
      <c r="AW348" s="78"/>
      <c r="AX348" s="78"/>
      <c r="AY348" s="78"/>
      <c r="AZ348" s="77"/>
      <c r="BA348" s="78"/>
      <c r="BB348" s="77"/>
      <c r="BC348" s="78"/>
      <c r="BD348" s="77"/>
      <c r="BE348" s="78"/>
      <c r="BF348" s="77"/>
      <c r="BG348" s="78"/>
      <c r="BT348" s="78"/>
      <c r="BU348" s="78"/>
      <c r="BV348" s="78"/>
      <c r="BW348" s="78"/>
      <c r="BX348" s="77"/>
      <c r="BY348" s="78"/>
      <c r="BZ348" s="77"/>
      <c r="CA348" s="78"/>
      <c r="CB348" s="77"/>
      <c r="CC348" s="78"/>
      <c r="CD348" s="77"/>
      <c r="CE348" s="78"/>
      <c r="CP348" s="78"/>
      <c r="CQ348" s="77"/>
      <c r="CR348" s="78"/>
      <c r="CS348" s="77"/>
      <c r="CT348" s="78"/>
      <c r="CU348" s="77"/>
      <c r="CV348" s="78"/>
      <c r="CW348" s="77"/>
      <c r="CX348" s="78"/>
      <c r="DI348" s="78"/>
      <c r="DJ348" s="77"/>
      <c r="DK348" s="78"/>
      <c r="DL348" s="77"/>
      <c r="DM348" s="78"/>
      <c r="DN348" s="77"/>
      <c r="DO348" s="78"/>
      <c r="DP348" s="77"/>
      <c r="DQ348" s="78"/>
      <c r="EB348" s="78"/>
      <c r="EC348" s="77"/>
      <c r="ED348" s="78"/>
      <c r="EE348" s="77"/>
      <c r="EF348" s="78"/>
      <c r="EG348" s="77"/>
      <c r="EH348" s="78"/>
      <c r="EI348" s="77"/>
      <c r="EJ348" s="78"/>
      <c r="EU348" s="78"/>
      <c r="EV348" s="77"/>
      <c r="EW348" s="78"/>
      <c r="EX348" s="77"/>
      <c r="EY348" s="78"/>
      <c r="EZ348" s="77"/>
      <c r="FA348" s="78"/>
      <c r="FB348" s="77"/>
      <c r="FC348" s="78"/>
      <c r="FN348" s="78"/>
      <c r="FO348" s="77"/>
      <c r="FP348" s="78"/>
      <c r="FQ348" s="77"/>
      <c r="FR348" s="78"/>
      <c r="FS348" s="77"/>
      <c r="FT348" s="78"/>
      <c r="FU348" s="77"/>
      <c r="FV348" s="78"/>
      <c r="GG348" s="78"/>
      <c r="GH348" s="77"/>
      <c r="GI348" s="78"/>
      <c r="GJ348" s="77"/>
      <c r="GK348" s="78"/>
      <c r="GL348" s="77"/>
      <c r="GM348" s="78"/>
      <c r="GN348" s="77"/>
      <c r="GO348" s="78"/>
      <c r="GZ348" s="78"/>
      <c r="HA348" s="77"/>
      <c r="HB348" s="78"/>
      <c r="HC348" s="77"/>
      <c r="HD348" s="78"/>
      <c r="HE348" s="77"/>
      <c r="HF348" s="78"/>
      <c r="HG348" s="77"/>
      <c r="HH348" s="78"/>
      <c r="HS348" s="78"/>
      <c r="HT348" s="77"/>
      <c r="HU348" s="78"/>
      <c r="HV348" s="77"/>
      <c r="HW348" s="78"/>
      <c r="HX348" s="77"/>
      <c r="HY348" s="78"/>
      <c r="HZ348" s="77"/>
      <c r="IA348" s="78"/>
      <c r="IL348" s="78"/>
      <c r="IM348" s="77"/>
      <c r="IN348" s="78"/>
      <c r="IO348" s="77"/>
      <c r="IP348" s="78"/>
      <c r="IQ348" s="77"/>
      <c r="IR348" s="78"/>
      <c r="IS348" s="77"/>
      <c r="IT348" s="78"/>
      <c r="JE348" s="78"/>
      <c r="JF348" s="77"/>
      <c r="JG348" s="78"/>
      <c r="JH348" s="77"/>
      <c r="JI348" s="78"/>
      <c r="JJ348" s="77"/>
      <c r="JK348" s="78"/>
      <c r="JL348" s="77"/>
      <c r="JM348" s="78"/>
    </row>
    <row r="349" spans="24:273" x14ac:dyDescent="0.2">
      <c r="X349" s="78"/>
      <c r="Y349" s="78"/>
      <c r="Z349" s="78"/>
      <c r="AA349" s="77"/>
      <c r="AB349" s="77"/>
      <c r="AC349" s="78"/>
      <c r="AD349" s="77"/>
      <c r="AE349" s="78"/>
      <c r="AF349" s="77"/>
      <c r="AG349" s="78"/>
      <c r="AH349" s="77"/>
      <c r="AI349" s="78"/>
      <c r="AV349" s="78"/>
      <c r="AW349" s="78"/>
      <c r="AX349" s="78"/>
      <c r="AY349" s="78"/>
      <c r="AZ349" s="77"/>
      <c r="BA349" s="78"/>
      <c r="BB349" s="77"/>
      <c r="BC349" s="78"/>
      <c r="BD349" s="77"/>
      <c r="BE349" s="78"/>
      <c r="BF349" s="77"/>
      <c r="BG349" s="78"/>
      <c r="BT349" s="78"/>
      <c r="BU349" s="78"/>
      <c r="BV349" s="78"/>
      <c r="BW349" s="78"/>
      <c r="BX349" s="77"/>
      <c r="BY349" s="78"/>
      <c r="BZ349" s="77"/>
      <c r="CA349" s="78"/>
      <c r="CB349" s="77"/>
      <c r="CC349" s="78"/>
      <c r="CD349" s="77"/>
      <c r="CE349" s="78"/>
      <c r="CP349" s="78"/>
      <c r="CQ349" s="77"/>
      <c r="CR349" s="78"/>
      <c r="CS349" s="77"/>
      <c r="CT349" s="78"/>
      <c r="CU349" s="77"/>
      <c r="CV349" s="78"/>
      <c r="CW349" s="77"/>
      <c r="CX349" s="78"/>
      <c r="DI349" s="78"/>
      <c r="DJ349" s="77"/>
      <c r="DK349" s="78"/>
      <c r="DL349" s="77"/>
      <c r="DM349" s="78"/>
      <c r="DN349" s="77"/>
      <c r="DO349" s="78"/>
      <c r="DP349" s="77"/>
      <c r="DQ349" s="78"/>
      <c r="EB349" s="78"/>
      <c r="EC349" s="77"/>
      <c r="ED349" s="78"/>
      <c r="EE349" s="77"/>
      <c r="EF349" s="78"/>
      <c r="EG349" s="77"/>
      <c r="EH349" s="78"/>
      <c r="EI349" s="77"/>
      <c r="EJ349" s="78"/>
      <c r="EU349" s="78"/>
      <c r="EV349" s="77"/>
      <c r="EW349" s="78"/>
      <c r="EX349" s="77"/>
      <c r="EY349" s="78"/>
      <c r="EZ349" s="77"/>
      <c r="FA349" s="78"/>
      <c r="FB349" s="77"/>
      <c r="FC349" s="78"/>
      <c r="FN349" s="78"/>
      <c r="FO349" s="77"/>
      <c r="FP349" s="78"/>
      <c r="FQ349" s="77"/>
      <c r="FR349" s="78"/>
      <c r="FS349" s="77"/>
      <c r="FT349" s="78"/>
      <c r="FU349" s="77"/>
      <c r="FV349" s="78"/>
      <c r="GG349" s="78"/>
      <c r="GH349" s="77"/>
      <c r="GI349" s="78"/>
      <c r="GJ349" s="77"/>
      <c r="GK349" s="78"/>
      <c r="GL349" s="77"/>
      <c r="GM349" s="78"/>
      <c r="GN349" s="77"/>
      <c r="GO349" s="78"/>
      <c r="GZ349" s="78"/>
      <c r="HA349" s="77"/>
      <c r="HB349" s="78"/>
      <c r="HC349" s="77"/>
      <c r="HD349" s="78"/>
      <c r="HE349" s="77"/>
      <c r="HF349" s="78"/>
      <c r="HG349" s="77"/>
      <c r="HH349" s="78"/>
      <c r="HS349" s="78"/>
      <c r="HT349" s="77"/>
      <c r="HU349" s="78"/>
      <c r="HV349" s="77"/>
      <c r="HW349" s="78"/>
      <c r="HX349" s="77"/>
      <c r="HY349" s="78"/>
      <c r="HZ349" s="77"/>
      <c r="IA349" s="78"/>
      <c r="IL349" s="78"/>
      <c r="IM349" s="77"/>
      <c r="IN349" s="78"/>
      <c r="IO349" s="77"/>
      <c r="IP349" s="78"/>
      <c r="IQ349" s="77"/>
      <c r="IR349" s="78"/>
      <c r="IS349" s="77"/>
      <c r="IT349" s="78"/>
      <c r="JE349" s="78"/>
      <c r="JF349" s="77"/>
      <c r="JG349" s="78"/>
      <c r="JH349" s="77"/>
      <c r="JI349" s="78"/>
      <c r="JJ349" s="77"/>
      <c r="JK349" s="78"/>
      <c r="JL349" s="77"/>
      <c r="JM349" s="78"/>
    </row>
    <row r="350" spans="24:273" x14ac:dyDescent="0.2">
      <c r="X350" s="78"/>
      <c r="Y350" s="78"/>
      <c r="Z350" s="78"/>
      <c r="AA350" s="77"/>
      <c r="AB350" s="77"/>
      <c r="AC350" s="78"/>
      <c r="AD350" s="77"/>
      <c r="AE350" s="78"/>
      <c r="AF350" s="77"/>
      <c r="AG350" s="78"/>
      <c r="AH350" s="77"/>
      <c r="AI350" s="78"/>
      <c r="AV350" s="78"/>
      <c r="AW350" s="78"/>
      <c r="AX350" s="78"/>
      <c r="AY350" s="78"/>
      <c r="AZ350" s="77"/>
      <c r="BA350" s="78"/>
      <c r="BB350" s="77"/>
      <c r="BC350" s="78"/>
      <c r="BD350" s="77"/>
      <c r="BE350" s="78"/>
      <c r="BF350" s="77"/>
      <c r="BG350" s="78"/>
      <c r="BT350" s="78"/>
      <c r="BU350" s="78"/>
      <c r="BV350" s="78"/>
      <c r="BW350" s="78"/>
      <c r="BX350" s="77"/>
      <c r="BY350" s="78"/>
      <c r="BZ350" s="77"/>
      <c r="CA350" s="78"/>
      <c r="CB350" s="77"/>
      <c r="CC350" s="78"/>
      <c r="CD350" s="77"/>
      <c r="CE350" s="78"/>
      <c r="CP350" s="78"/>
      <c r="CQ350" s="77"/>
      <c r="CR350" s="78"/>
      <c r="CS350" s="77"/>
      <c r="CT350" s="78"/>
      <c r="CU350" s="77"/>
      <c r="CV350" s="78"/>
      <c r="CW350" s="77"/>
      <c r="CX350" s="78"/>
      <c r="DI350" s="78"/>
      <c r="DJ350" s="77"/>
      <c r="DK350" s="78"/>
      <c r="DL350" s="77"/>
      <c r="DM350" s="78"/>
      <c r="DN350" s="77"/>
      <c r="DO350" s="78"/>
      <c r="DP350" s="77"/>
      <c r="DQ350" s="78"/>
      <c r="EB350" s="78"/>
      <c r="EC350" s="77"/>
      <c r="ED350" s="78"/>
      <c r="EE350" s="77"/>
      <c r="EF350" s="78"/>
      <c r="EG350" s="77"/>
      <c r="EH350" s="78"/>
      <c r="EI350" s="77"/>
      <c r="EJ350" s="78"/>
      <c r="EU350" s="78"/>
      <c r="EV350" s="77"/>
      <c r="EW350" s="78"/>
      <c r="EX350" s="77"/>
      <c r="EY350" s="78"/>
      <c r="EZ350" s="77"/>
      <c r="FA350" s="78"/>
      <c r="FB350" s="77"/>
      <c r="FC350" s="78"/>
      <c r="FN350" s="78"/>
      <c r="FO350" s="77"/>
      <c r="FP350" s="78"/>
      <c r="FQ350" s="77"/>
      <c r="FR350" s="78"/>
      <c r="FS350" s="77"/>
      <c r="FT350" s="78"/>
      <c r="FU350" s="77"/>
      <c r="FV350" s="78"/>
      <c r="GG350" s="78"/>
      <c r="GH350" s="77"/>
      <c r="GI350" s="78"/>
      <c r="GJ350" s="77"/>
      <c r="GK350" s="78"/>
      <c r="GL350" s="77"/>
      <c r="GM350" s="78"/>
      <c r="GN350" s="77"/>
      <c r="GO350" s="78"/>
      <c r="GZ350" s="78"/>
      <c r="HA350" s="77"/>
      <c r="HB350" s="78"/>
      <c r="HC350" s="77"/>
      <c r="HD350" s="78"/>
      <c r="HE350" s="77"/>
      <c r="HF350" s="78"/>
      <c r="HG350" s="77"/>
      <c r="HH350" s="78"/>
      <c r="HS350" s="78"/>
      <c r="HT350" s="77"/>
      <c r="HU350" s="78"/>
      <c r="HV350" s="77"/>
      <c r="HW350" s="78"/>
      <c r="HX350" s="77"/>
      <c r="HY350" s="78"/>
      <c r="HZ350" s="77"/>
      <c r="IA350" s="78"/>
      <c r="IL350" s="78"/>
      <c r="IM350" s="77"/>
      <c r="IN350" s="78"/>
      <c r="IO350" s="77"/>
      <c r="IP350" s="78"/>
      <c r="IQ350" s="77"/>
      <c r="IR350" s="78"/>
      <c r="IS350" s="77"/>
      <c r="IT350" s="78"/>
      <c r="JE350" s="78"/>
      <c r="JF350" s="77"/>
      <c r="JG350" s="78"/>
      <c r="JH350" s="77"/>
      <c r="JI350" s="78"/>
      <c r="JJ350" s="77"/>
      <c r="JK350" s="78"/>
      <c r="JL350" s="77"/>
      <c r="JM350" s="78"/>
    </row>
    <row r="351" spans="24:273" x14ac:dyDescent="0.2">
      <c r="X351" s="78"/>
      <c r="Y351" s="78"/>
      <c r="Z351" s="78"/>
      <c r="AA351" s="77"/>
      <c r="AB351" s="77"/>
      <c r="AC351" s="78"/>
      <c r="AD351" s="77"/>
      <c r="AE351" s="78"/>
      <c r="AF351" s="77"/>
      <c r="AG351" s="78"/>
      <c r="AH351" s="77"/>
      <c r="AI351" s="78"/>
      <c r="AV351" s="78"/>
      <c r="AW351" s="78"/>
      <c r="AX351" s="78"/>
      <c r="AY351" s="78"/>
      <c r="AZ351" s="77"/>
      <c r="BA351" s="78"/>
      <c r="BB351" s="77"/>
      <c r="BC351" s="78"/>
      <c r="BD351" s="77"/>
      <c r="BE351" s="78"/>
      <c r="BF351" s="77"/>
      <c r="BG351" s="78"/>
      <c r="BT351" s="78"/>
      <c r="BU351" s="78"/>
      <c r="BV351" s="78"/>
      <c r="BW351" s="78"/>
      <c r="BX351" s="77"/>
      <c r="BY351" s="78"/>
      <c r="BZ351" s="77"/>
      <c r="CA351" s="78"/>
      <c r="CB351" s="77"/>
      <c r="CC351" s="78"/>
      <c r="CD351" s="77"/>
      <c r="CE351" s="78"/>
      <c r="CP351" s="78"/>
      <c r="CQ351" s="77"/>
      <c r="CR351" s="78"/>
      <c r="CS351" s="77"/>
      <c r="CT351" s="78"/>
      <c r="CU351" s="77"/>
      <c r="CV351" s="78"/>
      <c r="CW351" s="77"/>
      <c r="CX351" s="78"/>
      <c r="DI351" s="78"/>
      <c r="DJ351" s="77"/>
      <c r="DK351" s="78"/>
      <c r="DL351" s="77"/>
      <c r="DM351" s="78"/>
      <c r="DN351" s="77"/>
      <c r="DO351" s="78"/>
      <c r="DP351" s="77"/>
      <c r="DQ351" s="78"/>
      <c r="EB351" s="78"/>
      <c r="EC351" s="77"/>
      <c r="ED351" s="78"/>
      <c r="EE351" s="77"/>
      <c r="EF351" s="78"/>
      <c r="EG351" s="77"/>
      <c r="EH351" s="78"/>
      <c r="EI351" s="77"/>
      <c r="EJ351" s="78"/>
      <c r="EU351" s="78"/>
      <c r="EV351" s="77"/>
      <c r="EW351" s="78"/>
      <c r="EX351" s="77"/>
      <c r="EY351" s="78"/>
      <c r="EZ351" s="77"/>
      <c r="FA351" s="78"/>
      <c r="FB351" s="77"/>
      <c r="FC351" s="78"/>
      <c r="FN351" s="78"/>
      <c r="FO351" s="77"/>
      <c r="FP351" s="78"/>
      <c r="FQ351" s="77"/>
      <c r="FR351" s="78"/>
      <c r="FS351" s="77"/>
      <c r="FT351" s="78"/>
      <c r="FU351" s="77"/>
      <c r="FV351" s="78"/>
      <c r="GG351" s="78"/>
      <c r="GH351" s="77"/>
      <c r="GI351" s="78"/>
      <c r="GJ351" s="77"/>
      <c r="GK351" s="78"/>
      <c r="GL351" s="77"/>
      <c r="GM351" s="78"/>
      <c r="GN351" s="77"/>
      <c r="GO351" s="78"/>
      <c r="GZ351" s="78"/>
      <c r="HA351" s="77"/>
      <c r="HB351" s="78"/>
      <c r="HC351" s="77"/>
      <c r="HD351" s="78"/>
      <c r="HE351" s="77"/>
      <c r="HF351" s="78"/>
      <c r="HG351" s="77"/>
      <c r="HH351" s="78"/>
      <c r="HS351" s="78"/>
      <c r="HT351" s="77"/>
      <c r="HU351" s="78"/>
      <c r="HV351" s="77"/>
      <c r="HW351" s="78"/>
      <c r="HX351" s="77"/>
      <c r="HY351" s="78"/>
      <c r="HZ351" s="77"/>
      <c r="IA351" s="78"/>
      <c r="IL351" s="78"/>
      <c r="IM351" s="77"/>
      <c r="IN351" s="78"/>
      <c r="IO351" s="77"/>
      <c r="IP351" s="78"/>
      <c r="IQ351" s="77"/>
      <c r="IR351" s="78"/>
      <c r="IS351" s="77"/>
      <c r="IT351" s="78"/>
      <c r="JE351" s="78"/>
      <c r="JF351" s="77"/>
      <c r="JG351" s="78"/>
      <c r="JH351" s="77"/>
      <c r="JI351" s="78"/>
      <c r="JJ351" s="77"/>
      <c r="JK351" s="78"/>
      <c r="JL351" s="77"/>
      <c r="JM351" s="78"/>
    </row>
    <row r="352" spans="24:273" x14ac:dyDescent="0.2">
      <c r="X352" s="78"/>
      <c r="Y352" s="78"/>
      <c r="Z352" s="78"/>
      <c r="AA352" s="78"/>
      <c r="AB352" s="78"/>
      <c r="AC352" s="78"/>
      <c r="AD352" s="78"/>
      <c r="AE352" s="78"/>
      <c r="AF352" s="78"/>
      <c r="AG352" s="78"/>
      <c r="AH352" s="78"/>
      <c r="AI352" s="78"/>
      <c r="AV352" s="78"/>
      <c r="AW352" s="78"/>
      <c r="AX352" s="78"/>
      <c r="AY352" s="78"/>
      <c r="AZ352" s="78"/>
      <c r="BA352" s="78"/>
      <c r="BB352" s="78"/>
      <c r="BC352" s="78"/>
      <c r="BD352" s="78"/>
      <c r="BE352" s="78"/>
      <c r="BF352" s="78"/>
      <c r="BG352" s="78"/>
      <c r="BT352" s="78"/>
      <c r="BU352" s="78"/>
      <c r="BV352" s="78"/>
      <c r="BW352" s="78"/>
      <c r="BX352" s="78"/>
      <c r="BY352" s="78"/>
      <c r="BZ352" s="78"/>
      <c r="CA352" s="78"/>
      <c r="CB352" s="78"/>
      <c r="CC352" s="78"/>
      <c r="CD352" s="78"/>
      <c r="CE352" s="78"/>
      <c r="CP352" s="78"/>
      <c r="CQ352" s="78"/>
      <c r="CR352" s="78"/>
      <c r="CS352" s="78"/>
      <c r="CT352" s="78"/>
      <c r="CU352" s="78"/>
      <c r="CV352" s="78"/>
      <c r="CW352" s="78"/>
      <c r="CX352" s="78"/>
      <c r="DI352" s="78"/>
      <c r="DJ352" s="78"/>
      <c r="DK352" s="78"/>
      <c r="DL352" s="78"/>
      <c r="DM352" s="78"/>
      <c r="DN352" s="78"/>
      <c r="DO352" s="78"/>
      <c r="DP352" s="78"/>
      <c r="DQ352" s="78"/>
      <c r="EB352" s="78"/>
      <c r="EC352" s="78"/>
      <c r="ED352" s="78"/>
      <c r="EE352" s="78"/>
      <c r="EF352" s="78"/>
      <c r="EG352" s="78"/>
      <c r="EH352" s="78"/>
      <c r="EI352" s="78"/>
      <c r="EJ352" s="78"/>
      <c r="EU352" s="78"/>
      <c r="EV352" s="78"/>
      <c r="EW352" s="78"/>
      <c r="EX352" s="78"/>
      <c r="EY352" s="78"/>
      <c r="EZ352" s="78"/>
      <c r="FA352" s="78"/>
      <c r="FB352" s="78"/>
      <c r="FC352" s="78"/>
      <c r="FN352" s="78"/>
      <c r="FO352" s="78"/>
      <c r="FP352" s="78"/>
      <c r="FQ352" s="78"/>
      <c r="FR352" s="78"/>
      <c r="FS352" s="78"/>
      <c r="FT352" s="78"/>
      <c r="FU352" s="78"/>
      <c r="FV352" s="78"/>
      <c r="GG352" s="78"/>
      <c r="GH352" s="78"/>
      <c r="GI352" s="78"/>
      <c r="GJ352" s="78"/>
      <c r="GK352" s="78"/>
      <c r="GL352" s="78"/>
      <c r="GM352" s="78"/>
      <c r="GN352" s="78"/>
      <c r="GO352" s="78"/>
      <c r="GZ352" s="78"/>
      <c r="HA352" s="78"/>
      <c r="HB352" s="78"/>
      <c r="HC352" s="78"/>
      <c r="HD352" s="78"/>
      <c r="HE352" s="78"/>
      <c r="HF352" s="78"/>
      <c r="HG352" s="78"/>
      <c r="HH352" s="78"/>
      <c r="HS352" s="78"/>
      <c r="HT352" s="78"/>
      <c r="HU352" s="78"/>
      <c r="HV352" s="78"/>
      <c r="HW352" s="78"/>
      <c r="HX352" s="78"/>
      <c r="HY352" s="78"/>
      <c r="HZ352" s="78"/>
      <c r="IA352" s="78"/>
      <c r="IL352" s="78"/>
      <c r="IM352" s="78"/>
      <c r="IN352" s="78"/>
      <c r="IO352" s="78"/>
      <c r="IP352" s="78"/>
      <c r="IQ352" s="78"/>
      <c r="IR352" s="78"/>
      <c r="IS352" s="78"/>
      <c r="IT352" s="78"/>
      <c r="JE352" s="78"/>
      <c r="JF352" s="78"/>
      <c r="JG352" s="78"/>
      <c r="JH352" s="78"/>
      <c r="JI352" s="78"/>
      <c r="JJ352" s="78"/>
      <c r="JK352" s="78"/>
      <c r="JL352" s="78"/>
      <c r="JM352" s="78"/>
    </row>
    <row r="353" spans="24:273" x14ac:dyDescent="0.2">
      <c r="X353" s="78"/>
      <c r="Y353" s="78"/>
      <c r="Z353" s="78"/>
      <c r="AA353" s="78"/>
      <c r="AB353" s="78"/>
      <c r="AC353" s="78"/>
      <c r="AD353" s="78"/>
      <c r="AE353" s="78"/>
      <c r="AF353" s="78"/>
      <c r="AG353" s="78"/>
      <c r="AH353" s="78"/>
      <c r="AI353" s="78"/>
      <c r="AV353" s="78"/>
      <c r="AW353" s="78"/>
      <c r="AX353" s="78"/>
      <c r="AY353" s="78"/>
      <c r="AZ353" s="78"/>
      <c r="BA353" s="78"/>
      <c r="BB353" s="78"/>
      <c r="BC353" s="78"/>
      <c r="BD353" s="78"/>
      <c r="BE353" s="78"/>
      <c r="BF353" s="78"/>
      <c r="BG353" s="78"/>
      <c r="BT353" s="78"/>
      <c r="BU353" s="78"/>
      <c r="BV353" s="78"/>
      <c r="BW353" s="78"/>
      <c r="BX353" s="78"/>
      <c r="BY353" s="78"/>
      <c r="BZ353" s="78"/>
      <c r="CA353" s="78"/>
      <c r="CB353" s="78"/>
      <c r="CC353" s="78"/>
      <c r="CD353" s="78"/>
      <c r="CE353" s="78"/>
      <c r="CP353" s="78"/>
      <c r="CQ353" s="78"/>
      <c r="CR353" s="78"/>
      <c r="CS353" s="78"/>
      <c r="CT353" s="78"/>
      <c r="CU353" s="78"/>
      <c r="CV353" s="78"/>
      <c r="CW353" s="78"/>
      <c r="CX353" s="78"/>
      <c r="DI353" s="78"/>
      <c r="DJ353" s="78"/>
      <c r="DK353" s="78"/>
      <c r="DL353" s="78"/>
      <c r="DM353" s="78"/>
      <c r="DN353" s="78"/>
      <c r="DO353" s="78"/>
      <c r="DP353" s="78"/>
      <c r="DQ353" s="78"/>
      <c r="EB353" s="78"/>
      <c r="EC353" s="78"/>
      <c r="ED353" s="78"/>
      <c r="EE353" s="78"/>
      <c r="EF353" s="78"/>
      <c r="EG353" s="78"/>
      <c r="EH353" s="78"/>
      <c r="EI353" s="78"/>
      <c r="EJ353" s="78"/>
      <c r="EU353" s="78"/>
      <c r="EV353" s="78"/>
      <c r="EW353" s="78"/>
      <c r="EX353" s="78"/>
      <c r="EY353" s="78"/>
      <c r="EZ353" s="78"/>
      <c r="FA353" s="78"/>
      <c r="FB353" s="78"/>
      <c r="FC353" s="78"/>
      <c r="FN353" s="78"/>
      <c r="FO353" s="78"/>
      <c r="FP353" s="78"/>
      <c r="FQ353" s="78"/>
      <c r="FR353" s="78"/>
      <c r="FS353" s="78"/>
      <c r="FT353" s="78"/>
      <c r="FU353" s="78"/>
      <c r="FV353" s="78"/>
      <c r="GG353" s="78"/>
      <c r="GH353" s="78"/>
      <c r="GI353" s="78"/>
      <c r="GJ353" s="78"/>
      <c r="GK353" s="78"/>
      <c r="GL353" s="78"/>
      <c r="GM353" s="78"/>
      <c r="GN353" s="78"/>
      <c r="GO353" s="78"/>
      <c r="GZ353" s="78"/>
      <c r="HA353" s="78"/>
      <c r="HB353" s="78"/>
      <c r="HC353" s="78"/>
      <c r="HD353" s="78"/>
      <c r="HE353" s="78"/>
      <c r="HF353" s="78"/>
      <c r="HG353" s="78"/>
      <c r="HH353" s="78"/>
      <c r="HS353" s="78"/>
      <c r="HT353" s="78"/>
      <c r="HU353" s="78"/>
      <c r="HV353" s="78"/>
      <c r="HW353" s="78"/>
      <c r="HX353" s="78"/>
      <c r="HY353" s="78"/>
      <c r="HZ353" s="78"/>
      <c r="IA353" s="78"/>
      <c r="IL353" s="78"/>
      <c r="IM353" s="78"/>
      <c r="IN353" s="78"/>
      <c r="IO353" s="78"/>
      <c r="IP353" s="78"/>
      <c r="IQ353" s="78"/>
      <c r="IR353" s="78"/>
      <c r="IS353" s="78"/>
      <c r="IT353" s="78"/>
      <c r="JE353" s="78"/>
      <c r="JF353" s="78"/>
      <c r="JG353" s="78"/>
      <c r="JH353" s="78"/>
      <c r="JI353" s="78"/>
      <c r="JJ353" s="78"/>
      <c r="JK353" s="78"/>
      <c r="JL353" s="78"/>
      <c r="JM353" s="78"/>
    </row>
    <row r="354" spans="24:273" x14ac:dyDescent="0.2">
      <c r="X354" s="78"/>
      <c r="Y354" s="78"/>
      <c r="Z354" s="78"/>
      <c r="AA354" s="78"/>
      <c r="AB354" s="78"/>
      <c r="AC354" s="78"/>
      <c r="AD354" s="78"/>
      <c r="AE354" s="78"/>
      <c r="AF354" s="78"/>
      <c r="AG354" s="78"/>
      <c r="AH354" s="78"/>
      <c r="AI354" s="78"/>
      <c r="AV354" s="78"/>
      <c r="AW354" s="78"/>
      <c r="AX354" s="78"/>
      <c r="AY354" s="78"/>
      <c r="AZ354" s="78"/>
      <c r="BA354" s="78"/>
      <c r="BB354" s="78"/>
      <c r="BC354" s="78"/>
      <c r="BD354" s="78"/>
      <c r="BE354" s="78"/>
      <c r="BF354" s="78"/>
      <c r="BG354" s="78"/>
      <c r="BT354" s="78"/>
      <c r="BU354" s="78"/>
      <c r="BV354" s="78"/>
      <c r="BW354" s="78"/>
      <c r="BX354" s="78"/>
      <c r="BY354" s="78"/>
      <c r="BZ354" s="78"/>
      <c r="CA354" s="78"/>
      <c r="CB354" s="78"/>
      <c r="CC354" s="78"/>
      <c r="CD354" s="78"/>
      <c r="CE354" s="78"/>
      <c r="CP354" s="78"/>
      <c r="CQ354" s="78"/>
      <c r="CR354" s="78"/>
      <c r="CS354" s="78"/>
      <c r="CT354" s="78"/>
      <c r="CU354" s="78"/>
      <c r="CV354" s="78"/>
      <c r="CW354" s="78"/>
      <c r="CX354" s="78"/>
      <c r="DI354" s="78"/>
      <c r="DJ354" s="78"/>
      <c r="DK354" s="78"/>
      <c r="DL354" s="78"/>
      <c r="DM354" s="78"/>
      <c r="DN354" s="78"/>
      <c r="DO354" s="78"/>
      <c r="DP354" s="78"/>
      <c r="DQ354" s="78"/>
      <c r="EB354" s="78"/>
      <c r="EC354" s="78"/>
      <c r="ED354" s="78"/>
      <c r="EE354" s="78"/>
      <c r="EF354" s="78"/>
      <c r="EG354" s="78"/>
      <c r="EH354" s="78"/>
      <c r="EI354" s="78"/>
      <c r="EJ354" s="78"/>
      <c r="EU354" s="78"/>
      <c r="EV354" s="78"/>
      <c r="EW354" s="78"/>
      <c r="EX354" s="78"/>
      <c r="EY354" s="78"/>
      <c r="EZ354" s="78"/>
      <c r="FA354" s="78"/>
      <c r="FB354" s="78"/>
      <c r="FC354" s="78"/>
      <c r="FN354" s="78"/>
      <c r="FO354" s="78"/>
      <c r="FP354" s="78"/>
      <c r="FQ354" s="78"/>
      <c r="FR354" s="78"/>
      <c r="FS354" s="78"/>
      <c r="FT354" s="78"/>
      <c r="FU354" s="78"/>
      <c r="FV354" s="78"/>
      <c r="GG354" s="78"/>
      <c r="GH354" s="78"/>
      <c r="GI354" s="78"/>
      <c r="GJ354" s="78"/>
      <c r="GK354" s="78"/>
      <c r="GL354" s="78"/>
      <c r="GM354" s="78"/>
      <c r="GN354" s="78"/>
      <c r="GO354" s="78"/>
      <c r="GZ354" s="78"/>
      <c r="HA354" s="78"/>
      <c r="HB354" s="78"/>
      <c r="HC354" s="78"/>
      <c r="HD354" s="78"/>
      <c r="HE354" s="78"/>
      <c r="HF354" s="78"/>
      <c r="HG354" s="78"/>
      <c r="HH354" s="78"/>
      <c r="HS354" s="78"/>
      <c r="HT354" s="78"/>
      <c r="HU354" s="78"/>
      <c r="HV354" s="78"/>
      <c r="HW354" s="78"/>
      <c r="HX354" s="78"/>
      <c r="HY354" s="78"/>
      <c r="HZ354" s="78"/>
      <c r="IA354" s="78"/>
      <c r="IL354" s="78"/>
      <c r="IM354" s="78"/>
      <c r="IN354" s="78"/>
      <c r="IO354" s="78"/>
      <c r="IP354" s="78"/>
      <c r="IQ354" s="78"/>
      <c r="IR354" s="78"/>
      <c r="IS354" s="78"/>
      <c r="IT354" s="78"/>
      <c r="JE354" s="78"/>
      <c r="JF354" s="78"/>
      <c r="JG354" s="78"/>
      <c r="JH354" s="78"/>
      <c r="JI354" s="78"/>
      <c r="JJ354" s="78"/>
      <c r="JK354" s="78"/>
      <c r="JL354" s="78"/>
      <c r="JM354" s="78"/>
    </row>
    <row r="355" spans="24:273" x14ac:dyDescent="0.2">
      <c r="X355" s="78"/>
      <c r="Y355" s="78"/>
      <c r="Z355" s="78"/>
      <c r="AA355" s="78"/>
      <c r="AB355" s="78"/>
      <c r="AC355" s="78"/>
      <c r="AD355" s="78"/>
      <c r="AE355" s="78"/>
      <c r="AF355" s="78"/>
      <c r="AG355" s="78"/>
      <c r="AH355" s="78"/>
      <c r="AI355" s="78"/>
      <c r="AV355" s="78"/>
      <c r="AW355" s="78"/>
      <c r="AX355" s="78"/>
      <c r="AY355" s="78"/>
      <c r="AZ355" s="78"/>
      <c r="BA355" s="78"/>
      <c r="BB355" s="78"/>
      <c r="BC355" s="78"/>
      <c r="BD355" s="78"/>
      <c r="BE355" s="78"/>
      <c r="BF355" s="78"/>
      <c r="BG355" s="78"/>
      <c r="BT355" s="78"/>
      <c r="BU355" s="78"/>
      <c r="BV355" s="78"/>
      <c r="BW355" s="78"/>
      <c r="BX355" s="78"/>
      <c r="BY355" s="78"/>
      <c r="BZ355" s="78"/>
      <c r="CA355" s="78"/>
      <c r="CB355" s="78"/>
      <c r="CC355" s="78"/>
      <c r="CD355" s="78"/>
      <c r="CE355" s="78"/>
      <c r="CP355" s="78"/>
      <c r="CQ355" s="78"/>
      <c r="CR355" s="78"/>
      <c r="CS355" s="78"/>
      <c r="CT355" s="78"/>
      <c r="CU355" s="78"/>
      <c r="CV355" s="78"/>
      <c r="CW355" s="78"/>
      <c r="CX355" s="78"/>
      <c r="DI355" s="78"/>
      <c r="DJ355" s="78"/>
      <c r="DK355" s="78"/>
      <c r="DL355" s="78"/>
      <c r="DM355" s="78"/>
      <c r="DN355" s="78"/>
      <c r="DO355" s="78"/>
      <c r="DP355" s="78"/>
      <c r="DQ355" s="78"/>
      <c r="EB355" s="78"/>
      <c r="EC355" s="78"/>
      <c r="ED355" s="78"/>
      <c r="EE355" s="78"/>
      <c r="EF355" s="78"/>
      <c r="EG355" s="78"/>
      <c r="EH355" s="78"/>
      <c r="EI355" s="78"/>
      <c r="EJ355" s="78"/>
      <c r="EU355" s="78"/>
      <c r="EV355" s="78"/>
      <c r="EW355" s="78"/>
      <c r="EX355" s="78"/>
      <c r="EY355" s="78"/>
      <c r="EZ355" s="78"/>
      <c r="FA355" s="78"/>
      <c r="FB355" s="78"/>
      <c r="FC355" s="78"/>
      <c r="FN355" s="78"/>
      <c r="FO355" s="78"/>
      <c r="FP355" s="78"/>
      <c r="FQ355" s="78"/>
      <c r="FR355" s="78"/>
      <c r="FS355" s="78"/>
      <c r="FT355" s="78"/>
      <c r="FU355" s="78"/>
      <c r="FV355" s="78"/>
      <c r="GG355" s="78"/>
      <c r="GH355" s="78"/>
      <c r="GI355" s="78"/>
      <c r="GJ355" s="78"/>
      <c r="GK355" s="78"/>
      <c r="GL355" s="78"/>
      <c r="GM355" s="78"/>
      <c r="GN355" s="78"/>
      <c r="GO355" s="78"/>
      <c r="GZ355" s="78"/>
      <c r="HA355" s="78"/>
      <c r="HB355" s="78"/>
      <c r="HC355" s="78"/>
      <c r="HD355" s="78"/>
      <c r="HE355" s="78"/>
      <c r="HF355" s="78"/>
      <c r="HG355" s="78"/>
      <c r="HH355" s="78"/>
      <c r="HS355" s="78"/>
      <c r="HT355" s="78"/>
      <c r="HU355" s="78"/>
      <c r="HV355" s="78"/>
      <c r="HW355" s="78"/>
      <c r="HX355" s="78"/>
      <c r="HY355" s="78"/>
      <c r="HZ355" s="78"/>
      <c r="IA355" s="78"/>
      <c r="IL355" s="78"/>
      <c r="IM355" s="78"/>
      <c r="IN355" s="78"/>
      <c r="IO355" s="78"/>
      <c r="IP355" s="78"/>
      <c r="IQ355" s="78"/>
      <c r="IR355" s="78"/>
      <c r="IS355" s="78"/>
      <c r="IT355" s="78"/>
      <c r="JE355" s="78"/>
      <c r="JF355" s="78"/>
      <c r="JG355" s="78"/>
      <c r="JH355" s="78"/>
      <c r="JI355" s="78"/>
      <c r="JJ355" s="78"/>
      <c r="JK355" s="78"/>
      <c r="JL355" s="78"/>
      <c r="JM355" s="78"/>
    </row>
    <row r="356" spans="24:273" x14ac:dyDescent="0.2">
      <c r="X356" s="78"/>
      <c r="Y356" s="78"/>
      <c r="Z356" s="78"/>
      <c r="AA356" s="78"/>
      <c r="AB356" s="78"/>
      <c r="AC356" s="78"/>
      <c r="AD356" s="78"/>
      <c r="AE356" s="78"/>
      <c r="AF356" s="78"/>
      <c r="AG356" s="78"/>
      <c r="AH356" s="78"/>
      <c r="AI356" s="78"/>
      <c r="AV356" s="78"/>
      <c r="AW356" s="78"/>
      <c r="AX356" s="78"/>
      <c r="AY356" s="78"/>
      <c r="AZ356" s="78"/>
      <c r="BA356" s="78"/>
      <c r="BB356" s="78"/>
      <c r="BC356" s="78"/>
      <c r="BD356" s="78"/>
      <c r="BE356" s="78"/>
      <c r="BF356" s="78"/>
      <c r="BG356" s="78"/>
      <c r="BT356" s="78"/>
      <c r="BU356" s="78"/>
      <c r="BV356" s="78"/>
      <c r="BW356" s="78"/>
      <c r="BX356" s="78"/>
      <c r="BY356" s="78"/>
      <c r="BZ356" s="78"/>
      <c r="CA356" s="78"/>
      <c r="CB356" s="78"/>
      <c r="CC356" s="78"/>
      <c r="CD356" s="78"/>
      <c r="CE356" s="78"/>
      <c r="CP356" s="78"/>
      <c r="CQ356" s="78"/>
      <c r="CR356" s="78"/>
      <c r="CS356" s="78"/>
      <c r="CT356" s="78"/>
      <c r="CU356" s="78"/>
      <c r="CV356" s="78"/>
      <c r="CW356" s="78"/>
      <c r="CX356" s="78"/>
      <c r="DI356" s="78"/>
      <c r="DJ356" s="78"/>
      <c r="DK356" s="78"/>
      <c r="DL356" s="78"/>
      <c r="DM356" s="78"/>
      <c r="DN356" s="78"/>
      <c r="DO356" s="78"/>
      <c r="DP356" s="78"/>
      <c r="DQ356" s="78"/>
      <c r="EB356" s="78"/>
      <c r="EC356" s="78"/>
      <c r="ED356" s="78"/>
      <c r="EE356" s="78"/>
      <c r="EF356" s="78"/>
      <c r="EG356" s="78"/>
      <c r="EH356" s="78"/>
      <c r="EI356" s="78"/>
      <c r="EJ356" s="78"/>
      <c r="EU356" s="78"/>
      <c r="EV356" s="78"/>
      <c r="EW356" s="78"/>
      <c r="EX356" s="78"/>
      <c r="EY356" s="78"/>
      <c r="EZ356" s="78"/>
      <c r="FA356" s="78"/>
      <c r="FB356" s="78"/>
      <c r="FC356" s="78"/>
      <c r="FN356" s="78"/>
      <c r="FO356" s="78"/>
      <c r="FP356" s="78"/>
      <c r="FQ356" s="78"/>
      <c r="FR356" s="78"/>
      <c r="FS356" s="78"/>
      <c r="FT356" s="78"/>
      <c r="FU356" s="78"/>
      <c r="FV356" s="78"/>
      <c r="GG356" s="78"/>
      <c r="GH356" s="78"/>
      <c r="GI356" s="78"/>
      <c r="GJ356" s="78"/>
      <c r="GK356" s="78"/>
      <c r="GL356" s="78"/>
      <c r="GM356" s="78"/>
      <c r="GN356" s="78"/>
      <c r="GO356" s="78"/>
      <c r="GZ356" s="78"/>
      <c r="HA356" s="78"/>
      <c r="HB356" s="78"/>
      <c r="HC356" s="78"/>
      <c r="HD356" s="78"/>
      <c r="HE356" s="78"/>
      <c r="HF356" s="78"/>
      <c r="HG356" s="78"/>
      <c r="HH356" s="78"/>
      <c r="HS356" s="78"/>
      <c r="HT356" s="78"/>
      <c r="HU356" s="78"/>
      <c r="HV356" s="78"/>
      <c r="HW356" s="78"/>
      <c r="HX356" s="78"/>
      <c r="HY356" s="78"/>
      <c r="HZ356" s="78"/>
      <c r="IA356" s="78"/>
      <c r="IL356" s="78"/>
      <c r="IM356" s="78"/>
      <c r="IN356" s="78"/>
      <c r="IO356" s="78"/>
      <c r="IP356" s="78"/>
      <c r="IQ356" s="78"/>
      <c r="IR356" s="78"/>
      <c r="IS356" s="78"/>
      <c r="IT356" s="78"/>
      <c r="JE356" s="78"/>
      <c r="JF356" s="78"/>
      <c r="JG356" s="78"/>
      <c r="JH356" s="78"/>
      <c r="JI356" s="78"/>
      <c r="JJ356" s="78"/>
      <c r="JK356" s="78"/>
      <c r="JL356" s="78"/>
      <c r="JM356" s="78"/>
    </row>
    <row r="357" spans="24:273" x14ac:dyDescent="0.2">
      <c r="X357" s="78"/>
      <c r="Y357" s="78"/>
      <c r="Z357" s="78"/>
      <c r="AA357" s="78"/>
      <c r="AB357" s="78"/>
      <c r="AC357" s="78"/>
      <c r="AD357" s="78"/>
      <c r="AE357" s="78"/>
      <c r="AF357" s="78"/>
      <c r="AG357" s="78"/>
      <c r="AH357" s="78"/>
      <c r="AI357" s="78"/>
      <c r="AV357" s="78"/>
      <c r="AW357" s="78"/>
      <c r="AX357" s="78"/>
      <c r="AY357" s="78"/>
      <c r="AZ357" s="78"/>
      <c r="BA357" s="78"/>
      <c r="BB357" s="78"/>
      <c r="BC357" s="78"/>
      <c r="BD357" s="78"/>
      <c r="BE357" s="78"/>
      <c r="BF357" s="78"/>
      <c r="BG357" s="78"/>
      <c r="BT357" s="78"/>
      <c r="BU357" s="78"/>
      <c r="BV357" s="78"/>
      <c r="BW357" s="78"/>
      <c r="BX357" s="78"/>
      <c r="BY357" s="78"/>
      <c r="BZ357" s="78"/>
      <c r="CA357" s="78"/>
      <c r="CB357" s="78"/>
      <c r="CC357" s="78"/>
      <c r="CD357" s="78"/>
      <c r="CE357" s="78"/>
      <c r="CP357" s="78"/>
      <c r="CQ357" s="78"/>
      <c r="CR357" s="78"/>
      <c r="CS357" s="78"/>
      <c r="CT357" s="78"/>
      <c r="CU357" s="78"/>
      <c r="CV357" s="78"/>
      <c r="CW357" s="78"/>
      <c r="CX357" s="78"/>
      <c r="DI357" s="78"/>
      <c r="DJ357" s="78"/>
      <c r="DK357" s="78"/>
      <c r="DL357" s="78"/>
      <c r="DM357" s="78"/>
      <c r="DN357" s="78"/>
      <c r="DO357" s="78"/>
      <c r="DP357" s="78"/>
      <c r="DQ357" s="78"/>
      <c r="EB357" s="78"/>
      <c r="EC357" s="78"/>
      <c r="ED357" s="78"/>
      <c r="EE357" s="78"/>
      <c r="EF357" s="78"/>
      <c r="EG357" s="78"/>
      <c r="EH357" s="78"/>
      <c r="EI357" s="78"/>
      <c r="EJ357" s="78"/>
      <c r="EU357" s="78"/>
      <c r="EV357" s="78"/>
      <c r="EW357" s="78"/>
      <c r="EX357" s="78"/>
      <c r="EY357" s="78"/>
      <c r="EZ357" s="78"/>
      <c r="FA357" s="78"/>
      <c r="FB357" s="78"/>
      <c r="FC357" s="78"/>
      <c r="FN357" s="78"/>
      <c r="FO357" s="78"/>
      <c r="FP357" s="78"/>
      <c r="FQ357" s="78"/>
      <c r="FR357" s="78"/>
      <c r="FS357" s="78"/>
      <c r="FT357" s="78"/>
      <c r="FU357" s="78"/>
      <c r="FV357" s="78"/>
      <c r="GG357" s="78"/>
      <c r="GH357" s="78"/>
      <c r="GI357" s="78"/>
      <c r="GJ357" s="78"/>
      <c r="GK357" s="78"/>
      <c r="GL357" s="78"/>
      <c r="GM357" s="78"/>
      <c r="GN357" s="78"/>
      <c r="GO357" s="78"/>
      <c r="GZ357" s="78"/>
      <c r="HA357" s="78"/>
      <c r="HB357" s="78"/>
      <c r="HC357" s="78"/>
      <c r="HD357" s="78"/>
      <c r="HE357" s="78"/>
      <c r="HF357" s="78"/>
      <c r="HG357" s="78"/>
      <c r="HH357" s="78"/>
      <c r="HS357" s="78"/>
      <c r="HT357" s="78"/>
      <c r="HU357" s="78"/>
      <c r="HV357" s="78"/>
      <c r="HW357" s="78"/>
      <c r="HX357" s="78"/>
      <c r="HY357" s="78"/>
      <c r="HZ357" s="78"/>
      <c r="IA357" s="78"/>
      <c r="IL357" s="78"/>
      <c r="IM357" s="78"/>
      <c r="IN357" s="78"/>
      <c r="IO357" s="78"/>
      <c r="IP357" s="78"/>
      <c r="IQ357" s="78"/>
      <c r="IR357" s="78"/>
      <c r="IS357" s="78"/>
      <c r="IT357" s="78"/>
      <c r="JE357" s="78"/>
      <c r="JF357" s="78"/>
      <c r="JG357" s="78"/>
      <c r="JH357" s="78"/>
      <c r="JI357" s="78"/>
      <c r="JJ357" s="78"/>
      <c r="JK357" s="78"/>
      <c r="JL357" s="78"/>
      <c r="JM357" s="78"/>
    </row>
    <row r="358" spans="24:273" x14ac:dyDescent="0.2">
      <c r="X358" s="78"/>
      <c r="Y358" s="78"/>
      <c r="Z358" s="78"/>
      <c r="AA358" s="78"/>
      <c r="AB358" s="78"/>
      <c r="AC358" s="78"/>
      <c r="AD358" s="78"/>
      <c r="AE358" s="78"/>
      <c r="AF358" s="78"/>
      <c r="AG358" s="78"/>
      <c r="AH358" s="78"/>
      <c r="AI358" s="78"/>
      <c r="AV358" s="78"/>
      <c r="AW358" s="78"/>
      <c r="AX358" s="78"/>
      <c r="AY358" s="78"/>
      <c r="AZ358" s="78"/>
      <c r="BA358" s="78"/>
      <c r="BB358" s="78"/>
      <c r="BC358" s="78"/>
      <c r="BD358" s="78"/>
      <c r="BE358" s="78"/>
      <c r="BF358" s="78"/>
      <c r="BG358" s="78"/>
      <c r="BT358" s="78"/>
      <c r="BU358" s="78"/>
      <c r="BV358" s="78"/>
      <c r="BW358" s="78"/>
      <c r="BX358" s="78"/>
      <c r="BY358" s="78"/>
      <c r="BZ358" s="78"/>
      <c r="CA358" s="78"/>
      <c r="CB358" s="78"/>
      <c r="CC358" s="78"/>
      <c r="CD358" s="78"/>
      <c r="CE358" s="78"/>
      <c r="CP358" s="78"/>
      <c r="CQ358" s="78"/>
      <c r="CR358" s="78"/>
      <c r="CS358" s="78"/>
      <c r="CT358" s="78"/>
      <c r="CU358" s="78"/>
      <c r="CV358" s="78"/>
      <c r="CW358" s="78"/>
      <c r="CX358" s="78"/>
      <c r="DI358" s="78"/>
      <c r="DJ358" s="78"/>
      <c r="DK358" s="78"/>
      <c r="DL358" s="78"/>
      <c r="DM358" s="78"/>
      <c r="DN358" s="78"/>
      <c r="DO358" s="78"/>
      <c r="DP358" s="78"/>
      <c r="DQ358" s="78"/>
      <c r="EB358" s="78"/>
      <c r="EC358" s="78"/>
      <c r="ED358" s="78"/>
      <c r="EE358" s="78"/>
      <c r="EF358" s="78"/>
      <c r="EG358" s="78"/>
      <c r="EH358" s="78"/>
      <c r="EI358" s="78"/>
      <c r="EJ358" s="78"/>
      <c r="EU358" s="78"/>
      <c r="EV358" s="78"/>
      <c r="EW358" s="78"/>
      <c r="EX358" s="78"/>
      <c r="EY358" s="78"/>
      <c r="EZ358" s="78"/>
      <c r="FA358" s="78"/>
      <c r="FB358" s="78"/>
      <c r="FC358" s="78"/>
      <c r="FN358" s="78"/>
      <c r="FO358" s="78"/>
      <c r="FP358" s="78"/>
      <c r="FQ358" s="78"/>
      <c r="FR358" s="78"/>
      <c r="FS358" s="78"/>
      <c r="FT358" s="78"/>
      <c r="FU358" s="78"/>
      <c r="FV358" s="78"/>
      <c r="GG358" s="78"/>
      <c r="GH358" s="78"/>
      <c r="GI358" s="78"/>
      <c r="GJ358" s="78"/>
      <c r="GK358" s="78"/>
      <c r="GL358" s="78"/>
      <c r="GM358" s="78"/>
      <c r="GN358" s="78"/>
      <c r="GO358" s="78"/>
      <c r="GZ358" s="78"/>
      <c r="HA358" s="78"/>
      <c r="HB358" s="78"/>
      <c r="HC358" s="78"/>
      <c r="HD358" s="78"/>
      <c r="HE358" s="78"/>
      <c r="HF358" s="78"/>
      <c r="HG358" s="78"/>
      <c r="HH358" s="78"/>
      <c r="HS358" s="78"/>
      <c r="HT358" s="78"/>
      <c r="HU358" s="78"/>
      <c r="HV358" s="78"/>
      <c r="HW358" s="78"/>
      <c r="HX358" s="78"/>
      <c r="HY358" s="78"/>
      <c r="HZ358" s="78"/>
      <c r="IA358" s="78"/>
      <c r="IL358" s="78"/>
      <c r="IM358" s="78"/>
      <c r="IN358" s="78"/>
      <c r="IO358" s="78"/>
      <c r="IP358" s="78"/>
      <c r="IQ358" s="78"/>
      <c r="IR358" s="78"/>
      <c r="IS358" s="78"/>
      <c r="IT358" s="78"/>
      <c r="JE358" s="78"/>
      <c r="JF358" s="78"/>
      <c r="JG358" s="78"/>
      <c r="JH358" s="78"/>
      <c r="JI358" s="78"/>
      <c r="JJ358" s="78"/>
      <c r="JK358" s="78"/>
      <c r="JL358" s="78"/>
      <c r="JM358" s="78"/>
    </row>
    <row r="359" spans="24:273" x14ac:dyDescent="0.2">
      <c r="X359" s="78"/>
      <c r="Y359" s="78"/>
      <c r="Z359" s="78"/>
      <c r="AA359" s="78"/>
      <c r="AB359" s="78"/>
      <c r="AC359" s="78"/>
      <c r="AD359" s="78"/>
      <c r="AE359" s="78"/>
      <c r="AF359" s="78"/>
      <c r="AG359" s="78"/>
      <c r="AH359" s="78"/>
      <c r="AI359" s="78"/>
      <c r="AV359" s="78"/>
      <c r="AW359" s="78"/>
      <c r="AX359" s="78"/>
      <c r="AY359" s="78"/>
      <c r="AZ359" s="78"/>
      <c r="BA359" s="78"/>
      <c r="BB359" s="78"/>
      <c r="BC359" s="78"/>
      <c r="BD359" s="78"/>
      <c r="BE359" s="78"/>
      <c r="BF359" s="78"/>
      <c r="BG359" s="78"/>
      <c r="BT359" s="78"/>
      <c r="BU359" s="78"/>
      <c r="BV359" s="78"/>
      <c r="BW359" s="78"/>
      <c r="BX359" s="78"/>
      <c r="BY359" s="78"/>
      <c r="BZ359" s="78"/>
      <c r="CA359" s="78"/>
      <c r="CB359" s="78"/>
      <c r="CC359" s="78"/>
      <c r="CD359" s="78"/>
      <c r="CE359" s="78"/>
      <c r="CP359" s="78"/>
      <c r="CQ359" s="78"/>
      <c r="CR359" s="78"/>
      <c r="CS359" s="78"/>
      <c r="CT359" s="78"/>
      <c r="CU359" s="78"/>
      <c r="CV359" s="78"/>
      <c r="CW359" s="78"/>
      <c r="CX359" s="78"/>
      <c r="DI359" s="78"/>
      <c r="DJ359" s="78"/>
      <c r="DK359" s="78"/>
      <c r="DL359" s="78"/>
      <c r="DM359" s="78"/>
      <c r="DN359" s="78"/>
      <c r="DO359" s="78"/>
      <c r="DP359" s="78"/>
      <c r="DQ359" s="78"/>
      <c r="EB359" s="78"/>
      <c r="EC359" s="78"/>
      <c r="ED359" s="78"/>
      <c r="EE359" s="78"/>
      <c r="EF359" s="78"/>
      <c r="EG359" s="78"/>
      <c r="EH359" s="78"/>
      <c r="EI359" s="78"/>
      <c r="EJ359" s="78"/>
      <c r="EU359" s="78"/>
      <c r="EV359" s="78"/>
      <c r="EW359" s="78"/>
      <c r="EX359" s="78"/>
      <c r="EY359" s="78"/>
      <c r="EZ359" s="78"/>
      <c r="FA359" s="78"/>
      <c r="FB359" s="78"/>
      <c r="FC359" s="78"/>
      <c r="FN359" s="78"/>
      <c r="FO359" s="78"/>
      <c r="FP359" s="78"/>
      <c r="FQ359" s="78"/>
      <c r="FR359" s="78"/>
      <c r="FS359" s="78"/>
      <c r="FT359" s="78"/>
      <c r="FU359" s="78"/>
      <c r="FV359" s="78"/>
      <c r="GG359" s="78"/>
      <c r="GH359" s="78"/>
      <c r="GI359" s="78"/>
      <c r="GJ359" s="78"/>
      <c r="GK359" s="78"/>
      <c r="GL359" s="78"/>
      <c r="GM359" s="78"/>
      <c r="GN359" s="78"/>
      <c r="GO359" s="78"/>
      <c r="GZ359" s="78"/>
      <c r="HA359" s="78"/>
      <c r="HB359" s="78"/>
      <c r="HC359" s="78"/>
      <c r="HD359" s="78"/>
      <c r="HE359" s="78"/>
      <c r="HF359" s="78"/>
      <c r="HG359" s="78"/>
      <c r="HH359" s="78"/>
      <c r="HS359" s="78"/>
      <c r="HT359" s="78"/>
      <c r="HU359" s="78"/>
      <c r="HV359" s="78"/>
      <c r="HW359" s="78"/>
      <c r="HX359" s="78"/>
      <c r="HY359" s="78"/>
      <c r="HZ359" s="78"/>
      <c r="IA359" s="78"/>
      <c r="IL359" s="78"/>
      <c r="IM359" s="78"/>
      <c r="IN359" s="78"/>
      <c r="IO359" s="78"/>
      <c r="IP359" s="78"/>
      <c r="IQ359" s="78"/>
      <c r="IR359" s="78"/>
      <c r="IS359" s="78"/>
      <c r="IT359" s="78"/>
      <c r="JE359" s="78"/>
      <c r="JF359" s="78"/>
      <c r="JG359" s="78"/>
      <c r="JH359" s="78"/>
      <c r="JI359" s="78"/>
      <c r="JJ359" s="78"/>
      <c r="JK359" s="78"/>
      <c r="JL359" s="78"/>
      <c r="JM359" s="78"/>
    </row>
    <row r="360" spans="24:273" x14ac:dyDescent="0.2">
      <c r="X360" s="78"/>
      <c r="Y360" s="78"/>
      <c r="Z360" s="78"/>
      <c r="AA360" s="78"/>
      <c r="AB360" s="78"/>
      <c r="AC360" s="78"/>
      <c r="AD360" s="78"/>
      <c r="AE360" s="78"/>
      <c r="AF360" s="78"/>
      <c r="AG360" s="78"/>
      <c r="AH360" s="78"/>
      <c r="AI360" s="78"/>
      <c r="AV360" s="78"/>
      <c r="AW360" s="78"/>
      <c r="AX360" s="78"/>
      <c r="AY360" s="78"/>
      <c r="AZ360" s="78"/>
      <c r="BA360" s="78"/>
      <c r="BB360" s="78"/>
      <c r="BC360" s="78"/>
      <c r="BD360" s="78"/>
      <c r="BE360" s="78"/>
      <c r="BF360" s="78"/>
      <c r="BG360" s="78"/>
      <c r="BT360" s="78"/>
      <c r="BU360" s="78"/>
      <c r="BV360" s="78"/>
      <c r="BW360" s="78"/>
      <c r="BX360" s="78"/>
      <c r="BY360" s="78"/>
      <c r="BZ360" s="78"/>
      <c r="CA360" s="78"/>
      <c r="CB360" s="78"/>
      <c r="CC360" s="78"/>
      <c r="CD360" s="78"/>
      <c r="CE360" s="78"/>
      <c r="CP360" s="78"/>
      <c r="CQ360" s="78"/>
      <c r="CR360" s="78"/>
      <c r="CS360" s="78"/>
      <c r="CT360" s="78"/>
      <c r="CU360" s="78"/>
      <c r="CV360" s="78"/>
      <c r="CW360" s="78"/>
      <c r="CX360" s="78"/>
      <c r="DI360" s="78"/>
      <c r="DJ360" s="78"/>
      <c r="DK360" s="78"/>
      <c r="DL360" s="78"/>
      <c r="DM360" s="78"/>
      <c r="DN360" s="78"/>
      <c r="DO360" s="78"/>
      <c r="DP360" s="78"/>
      <c r="DQ360" s="78"/>
      <c r="EB360" s="78"/>
      <c r="EC360" s="78"/>
      <c r="ED360" s="78"/>
      <c r="EE360" s="78"/>
      <c r="EF360" s="78"/>
      <c r="EG360" s="78"/>
      <c r="EH360" s="78"/>
      <c r="EI360" s="78"/>
      <c r="EJ360" s="78"/>
      <c r="EU360" s="78"/>
      <c r="EV360" s="78"/>
      <c r="EW360" s="78"/>
      <c r="EX360" s="78"/>
      <c r="EY360" s="78"/>
      <c r="EZ360" s="78"/>
      <c r="FA360" s="78"/>
      <c r="FB360" s="78"/>
      <c r="FC360" s="78"/>
      <c r="FN360" s="78"/>
      <c r="FO360" s="78"/>
      <c r="FP360" s="78"/>
      <c r="FQ360" s="78"/>
      <c r="FR360" s="78"/>
      <c r="FS360" s="78"/>
      <c r="FT360" s="78"/>
      <c r="FU360" s="78"/>
      <c r="FV360" s="78"/>
      <c r="GG360" s="78"/>
      <c r="GH360" s="78"/>
      <c r="GI360" s="78"/>
      <c r="GJ360" s="78"/>
      <c r="GK360" s="78"/>
      <c r="GL360" s="78"/>
      <c r="GM360" s="78"/>
      <c r="GN360" s="78"/>
      <c r="GO360" s="78"/>
      <c r="GZ360" s="78"/>
      <c r="HA360" s="78"/>
      <c r="HB360" s="78"/>
      <c r="HC360" s="78"/>
      <c r="HD360" s="78"/>
      <c r="HE360" s="78"/>
      <c r="HF360" s="78"/>
      <c r="HG360" s="78"/>
      <c r="HH360" s="78"/>
      <c r="HS360" s="78"/>
      <c r="HT360" s="78"/>
      <c r="HU360" s="78"/>
      <c r="HV360" s="78"/>
      <c r="HW360" s="78"/>
      <c r="HX360" s="78"/>
      <c r="HY360" s="78"/>
      <c r="HZ360" s="78"/>
      <c r="IA360" s="78"/>
      <c r="IL360" s="78"/>
      <c r="IM360" s="78"/>
      <c r="IN360" s="78"/>
      <c r="IO360" s="78"/>
      <c r="IP360" s="78"/>
      <c r="IQ360" s="78"/>
      <c r="IR360" s="78"/>
      <c r="IS360" s="78"/>
      <c r="IT360" s="78"/>
      <c r="JE360" s="78"/>
      <c r="JF360" s="78"/>
      <c r="JG360" s="78"/>
      <c r="JH360" s="78"/>
      <c r="JI360" s="78"/>
      <c r="JJ360" s="78"/>
      <c r="JK360" s="78"/>
      <c r="JL360" s="78"/>
      <c r="JM360" s="78"/>
    </row>
    <row r="361" spans="24:273" x14ac:dyDescent="0.2">
      <c r="X361" s="78"/>
      <c r="Y361" s="78"/>
      <c r="Z361" s="78"/>
      <c r="AA361" s="78"/>
      <c r="AB361" s="78"/>
      <c r="AC361" s="78"/>
      <c r="AD361" s="78"/>
      <c r="AE361" s="78"/>
      <c r="AF361" s="78"/>
      <c r="AG361" s="78"/>
      <c r="AH361" s="78"/>
      <c r="AI361" s="78"/>
      <c r="AV361" s="78"/>
      <c r="AW361" s="78"/>
      <c r="AX361" s="78"/>
      <c r="AY361" s="78"/>
      <c r="AZ361" s="78"/>
      <c r="BA361" s="78"/>
      <c r="BB361" s="78"/>
      <c r="BC361" s="78"/>
      <c r="BD361" s="78"/>
      <c r="BE361" s="78"/>
      <c r="BF361" s="78"/>
      <c r="BG361" s="78"/>
      <c r="BT361" s="78"/>
      <c r="BU361" s="78"/>
      <c r="BV361" s="78"/>
      <c r="BW361" s="78"/>
      <c r="BX361" s="78"/>
      <c r="BY361" s="78"/>
      <c r="BZ361" s="78"/>
      <c r="CA361" s="78"/>
      <c r="CB361" s="78"/>
      <c r="CC361" s="78"/>
      <c r="CD361" s="78"/>
      <c r="CE361" s="78"/>
      <c r="CP361" s="78"/>
      <c r="CQ361" s="78"/>
      <c r="CR361" s="78"/>
      <c r="CS361" s="78"/>
      <c r="CT361" s="78"/>
      <c r="CU361" s="78"/>
      <c r="CV361" s="78"/>
      <c r="CW361" s="78"/>
      <c r="CX361" s="78"/>
      <c r="DI361" s="78"/>
      <c r="DJ361" s="78"/>
      <c r="DK361" s="78"/>
      <c r="DL361" s="78"/>
      <c r="DM361" s="78"/>
      <c r="DN361" s="78"/>
      <c r="DO361" s="78"/>
      <c r="DP361" s="78"/>
      <c r="DQ361" s="78"/>
      <c r="EB361" s="78"/>
      <c r="EC361" s="78"/>
      <c r="ED361" s="78"/>
      <c r="EE361" s="78"/>
      <c r="EF361" s="78"/>
      <c r="EG361" s="78"/>
      <c r="EH361" s="78"/>
      <c r="EI361" s="78"/>
      <c r="EJ361" s="78"/>
      <c r="EU361" s="78"/>
      <c r="EV361" s="78"/>
      <c r="EW361" s="78"/>
      <c r="EX361" s="78"/>
      <c r="EY361" s="78"/>
      <c r="EZ361" s="78"/>
      <c r="FA361" s="78"/>
      <c r="FB361" s="78"/>
      <c r="FC361" s="78"/>
      <c r="FN361" s="78"/>
      <c r="FO361" s="78"/>
      <c r="FP361" s="78"/>
      <c r="FQ361" s="78"/>
      <c r="FR361" s="78"/>
      <c r="FS361" s="78"/>
      <c r="FT361" s="78"/>
      <c r="FU361" s="78"/>
      <c r="FV361" s="78"/>
      <c r="GG361" s="78"/>
      <c r="GH361" s="78"/>
      <c r="GI361" s="78"/>
      <c r="GJ361" s="78"/>
      <c r="GK361" s="78"/>
      <c r="GL361" s="78"/>
      <c r="GM361" s="78"/>
      <c r="GN361" s="78"/>
      <c r="GO361" s="78"/>
      <c r="GZ361" s="78"/>
      <c r="HA361" s="78"/>
      <c r="HB361" s="78"/>
      <c r="HC361" s="78"/>
      <c r="HD361" s="78"/>
      <c r="HE361" s="78"/>
      <c r="HF361" s="78"/>
      <c r="HG361" s="78"/>
      <c r="HH361" s="78"/>
      <c r="HS361" s="78"/>
      <c r="HT361" s="78"/>
      <c r="HU361" s="78"/>
      <c r="HV361" s="78"/>
      <c r="HW361" s="78"/>
      <c r="HX361" s="78"/>
      <c r="HY361" s="78"/>
      <c r="HZ361" s="78"/>
      <c r="IA361" s="78"/>
      <c r="IL361" s="78"/>
      <c r="IM361" s="78"/>
      <c r="IN361" s="78"/>
      <c r="IO361" s="78"/>
      <c r="IP361" s="78"/>
      <c r="IQ361" s="78"/>
      <c r="IR361" s="78"/>
      <c r="IS361" s="78"/>
      <c r="IT361" s="78"/>
      <c r="JE361" s="78"/>
      <c r="JF361" s="78"/>
      <c r="JG361" s="78"/>
      <c r="JH361" s="78"/>
      <c r="JI361" s="78"/>
      <c r="JJ361" s="78"/>
      <c r="JK361" s="78"/>
      <c r="JL361" s="78"/>
      <c r="JM361" s="78"/>
    </row>
    <row r="362" spans="24:273" x14ac:dyDescent="0.2">
      <c r="X362" s="77"/>
      <c r="Y362" s="77"/>
      <c r="Z362" s="77"/>
      <c r="AA362" s="77"/>
      <c r="AB362" s="77"/>
      <c r="AC362" s="77"/>
      <c r="AD362" s="77"/>
      <c r="AE362" s="77"/>
      <c r="AF362" s="77"/>
      <c r="AG362" s="77"/>
      <c r="AH362" s="77"/>
      <c r="AI362" s="79"/>
      <c r="AV362" s="77"/>
      <c r="AW362" s="77"/>
      <c r="AX362" s="77"/>
      <c r="AY362" s="77"/>
      <c r="AZ362" s="77"/>
      <c r="BA362" s="77"/>
      <c r="BB362" s="77"/>
      <c r="BC362" s="77"/>
      <c r="BD362" s="77"/>
      <c r="BE362" s="77"/>
      <c r="BF362" s="77"/>
      <c r="BG362" s="79"/>
      <c r="BT362" s="77"/>
      <c r="BU362" s="77"/>
      <c r="BV362" s="77"/>
      <c r="BW362" s="77"/>
      <c r="BX362" s="77"/>
      <c r="BY362" s="77"/>
      <c r="BZ362" s="77"/>
      <c r="CA362" s="77"/>
      <c r="CB362" s="77"/>
      <c r="CC362" s="77"/>
      <c r="CD362" s="77"/>
      <c r="CE362" s="79"/>
      <c r="CP362" s="77"/>
      <c r="CQ362" s="77"/>
      <c r="CR362" s="77"/>
      <c r="CS362" s="77"/>
      <c r="CT362" s="77"/>
      <c r="CU362" s="77"/>
      <c r="CV362" s="77"/>
      <c r="CW362" s="77"/>
      <c r="CX362" s="79"/>
      <c r="DI362" s="77"/>
      <c r="DJ362" s="77"/>
      <c r="DK362" s="77"/>
      <c r="DL362" s="77"/>
      <c r="DM362" s="77"/>
      <c r="DN362" s="77"/>
      <c r="DO362" s="77"/>
      <c r="DP362" s="77"/>
      <c r="DQ362" s="79"/>
      <c r="EB362" s="77"/>
      <c r="EC362" s="77"/>
      <c r="ED362" s="77"/>
      <c r="EE362" s="77"/>
      <c r="EF362" s="77"/>
      <c r="EG362" s="77"/>
      <c r="EH362" s="77"/>
      <c r="EI362" s="77"/>
      <c r="EJ362" s="79"/>
      <c r="EU362" s="77"/>
      <c r="EV362" s="77"/>
      <c r="EW362" s="77"/>
      <c r="EX362" s="77"/>
      <c r="EY362" s="77"/>
      <c r="EZ362" s="77"/>
      <c r="FA362" s="77"/>
      <c r="FB362" s="77"/>
      <c r="FC362" s="79"/>
      <c r="FN362" s="77"/>
      <c r="FO362" s="77"/>
      <c r="FP362" s="77"/>
      <c r="FQ362" s="77"/>
      <c r="FR362" s="77"/>
      <c r="FS362" s="77"/>
      <c r="FT362" s="77"/>
      <c r="FU362" s="77"/>
      <c r="FV362" s="79"/>
      <c r="GG362" s="77"/>
      <c r="GH362" s="77"/>
      <c r="GI362" s="77"/>
      <c r="GJ362" s="77"/>
      <c r="GK362" s="77"/>
      <c r="GL362" s="77"/>
      <c r="GM362" s="77"/>
      <c r="GN362" s="77"/>
      <c r="GO362" s="79"/>
      <c r="GZ362" s="77"/>
      <c r="HA362" s="77"/>
      <c r="HB362" s="77"/>
      <c r="HC362" s="77"/>
      <c r="HD362" s="77"/>
      <c r="HE362" s="77"/>
      <c r="HF362" s="77"/>
      <c r="HG362" s="77"/>
      <c r="HH362" s="79"/>
      <c r="HS362" s="77"/>
      <c r="HT362" s="77"/>
      <c r="HU362" s="77"/>
      <c r="HV362" s="77"/>
      <c r="HW362" s="77"/>
      <c r="HX362" s="77"/>
      <c r="HY362" s="77"/>
      <c r="HZ362" s="77"/>
      <c r="IA362" s="79"/>
      <c r="IL362" s="77"/>
      <c r="IM362" s="77"/>
      <c r="IN362" s="77"/>
      <c r="IO362" s="77"/>
      <c r="IP362" s="77"/>
      <c r="IQ362" s="77"/>
      <c r="IR362" s="77"/>
      <c r="IS362" s="77"/>
      <c r="IT362" s="79"/>
      <c r="JE362" s="77"/>
      <c r="JF362" s="77"/>
      <c r="JG362" s="77"/>
      <c r="JH362" s="77"/>
      <c r="JI362" s="77"/>
      <c r="JJ362" s="77"/>
      <c r="JK362" s="77"/>
      <c r="JL362" s="77"/>
      <c r="JM362" s="79"/>
    </row>
    <row r="363" spans="24:273" x14ac:dyDescent="0.2">
      <c r="X363" s="77"/>
      <c r="Y363" s="77"/>
      <c r="Z363" s="77"/>
      <c r="AA363" s="77"/>
      <c r="AB363" s="77"/>
      <c r="AC363" s="77"/>
      <c r="AD363" s="77"/>
      <c r="AE363" s="77"/>
      <c r="AF363" s="77"/>
      <c r="AG363" s="77"/>
      <c r="AH363" s="77"/>
      <c r="AI363" s="79"/>
      <c r="AV363" s="77"/>
      <c r="AW363" s="77"/>
      <c r="AX363" s="77"/>
      <c r="AY363" s="77"/>
      <c r="AZ363" s="77"/>
      <c r="BA363" s="77"/>
      <c r="BB363" s="77"/>
      <c r="BC363" s="77"/>
      <c r="BD363" s="77"/>
      <c r="BE363" s="77"/>
      <c r="BF363" s="77"/>
      <c r="BG363" s="79"/>
      <c r="BT363" s="77"/>
      <c r="BU363" s="77"/>
      <c r="BV363" s="77"/>
      <c r="BW363" s="77"/>
      <c r="BX363" s="77"/>
      <c r="BY363" s="77"/>
      <c r="BZ363" s="77"/>
      <c r="CA363" s="77"/>
      <c r="CB363" s="77"/>
      <c r="CC363" s="77"/>
      <c r="CD363" s="77"/>
      <c r="CE363" s="79"/>
      <c r="CP363" s="77"/>
      <c r="CQ363" s="77"/>
      <c r="CR363" s="77"/>
      <c r="CS363" s="77"/>
      <c r="CT363" s="77"/>
      <c r="CU363" s="77"/>
      <c r="CV363" s="77"/>
      <c r="CW363" s="77"/>
      <c r="CX363" s="79"/>
      <c r="DI363" s="77"/>
      <c r="DJ363" s="77"/>
      <c r="DK363" s="77"/>
      <c r="DL363" s="77"/>
      <c r="DM363" s="77"/>
      <c r="DN363" s="77"/>
      <c r="DO363" s="77"/>
      <c r="DP363" s="77"/>
      <c r="DQ363" s="79"/>
      <c r="EB363" s="77"/>
      <c r="EC363" s="77"/>
      <c r="ED363" s="77"/>
      <c r="EE363" s="77"/>
      <c r="EF363" s="77"/>
      <c r="EG363" s="77"/>
      <c r="EH363" s="77"/>
      <c r="EI363" s="77"/>
      <c r="EJ363" s="79"/>
      <c r="EU363" s="77"/>
      <c r="EV363" s="77"/>
      <c r="EW363" s="77"/>
      <c r="EX363" s="77"/>
      <c r="EY363" s="77"/>
      <c r="EZ363" s="77"/>
      <c r="FA363" s="77"/>
      <c r="FB363" s="77"/>
      <c r="FC363" s="79"/>
      <c r="FN363" s="77"/>
      <c r="FO363" s="77"/>
      <c r="FP363" s="77"/>
      <c r="FQ363" s="77"/>
      <c r="FR363" s="77"/>
      <c r="FS363" s="77"/>
      <c r="FT363" s="77"/>
      <c r="FU363" s="77"/>
      <c r="FV363" s="79"/>
      <c r="GG363" s="77"/>
      <c r="GH363" s="77"/>
      <c r="GI363" s="77"/>
      <c r="GJ363" s="77"/>
      <c r="GK363" s="77"/>
      <c r="GL363" s="77"/>
      <c r="GM363" s="77"/>
      <c r="GN363" s="77"/>
      <c r="GO363" s="79"/>
      <c r="GZ363" s="77"/>
      <c r="HA363" s="77"/>
      <c r="HB363" s="77"/>
      <c r="HC363" s="77"/>
      <c r="HD363" s="77"/>
      <c r="HE363" s="77"/>
      <c r="HF363" s="77"/>
      <c r="HG363" s="77"/>
      <c r="HH363" s="79"/>
      <c r="HS363" s="77"/>
      <c r="HT363" s="77"/>
      <c r="HU363" s="77"/>
      <c r="HV363" s="77"/>
      <c r="HW363" s="77"/>
      <c r="HX363" s="77"/>
      <c r="HY363" s="77"/>
      <c r="HZ363" s="77"/>
      <c r="IA363" s="79"/>
      <c r="IL363" s="77"/>
      <c r="IM363" s="77"/>
      <c r="IN363" s="77"/>
      <c r="IO363" s="77"/>
      <c r="IP363" s="77"/>
      <c r="IQ363" s="77"/>
      <c r="IR363" s="77"/>
      <c r="IS363" s="77"/>
      <c r="IT363" s="79"/>
      <c r="JE363" s="77"/>
      <c r="JF363" s="77"/>
      <c r="JG363" s="77"/>
      <c r="JH363" s="77"/>
      <c r="JI363" s="77"/>
      <c r="JJ363" s="77"/>
      <c r="JK363" s="77"/>
      <c r="JL363" s="77"/>
      <c r="JM363" s="79"/>
    </row>
    <row r="364" spans="24:273" x14ac:dyDescent="0.2">
      <c r="X364" s="77"/>
      <c r="Y364" s="77"/>
      <c r="Z364" s="77"/>
      <c r="AA364" s="77"/>
      <c r="AB364" s="77"/>
      <c r="AC364" s="77"/>
      <c r="AD364" s="77"/>
      <c r="AE364" s="77"/>
      <c r="AF364" s="77"/>
      <c r="AG364" s="77"/>
      <c r="AH364" s="77"/>
      <c r="AI364" s="79"/>
      <c r="AV364" s="77"/>
      <c r="AW364" s="77"/>
      <c r="AX364" s="77"/>
      <c r="AY364" s="77"/>
      <c r="AZ364" s="77"/>
      <c r="BA364" s="77"/>
      <c r="BB364" s="77"/>
      <c r="BC364" s="77"/>
      <c r="BD364" s="77"/>
      <c r="BE364" s="77"/>
      <c r="BF364" s="77"/>
      <c r="BG364" s="79"/>
      <c r="BT364" s="77"/>
      <c r="BU364" s="77"/>
      <c r="BV364" s="77"/>
      <c r="BW364" s="77"/>
      <c r="BX364" s="77"/>
      <c r="BY364" s="77"/>
      <c r="BZ364" s="77"/>
      <c r="CA364" s="77"/>
      <c r="CB364" s="77"/>
      <c r="CC364" s="77"/>
      <c r="CD364" s="77"/>
      <c r="CE364" s="79"/>
      <c r="CP364" s="77"/>
      <c r="CQ364" s="77"/>
      <c r="CR364" s="77"/>
      <c r="CS364" s="77"/>
      <c r="CT364" s="77"/>
      <c r="CU364" s="77"/>
      <c r="CV364" s="77"/>
      <c r="CW364" s="77"/>
      <c r="CX364" s="79"/>
      <c r="DI364" s="77"/>
      <c r="DJ364" s="77"/>
      <c r="DK364" s="77"/>
      <c r="DL364" s="77"/>
      <c r="DM364" s="77"/>
      <c r="DN364" s="77"/>
      <c r="DO364" s="77"/>
      <c r="DP364" s="77"/>
      <c r="DQ364" s="79"/>
      <c r="EB364" s="77"/>
      <c r="EC364" s="77"/>
      <c r="ED364" s="77"/>
      <c r="EE364" s="77"/>
      <c r="EF364" s="77"/>
      <c r="EG364" s="77"/>
      <c r="EH364" s="77"/>
      <c r="EI364" s="77"/>
      <c r="EJ364" s="79"/>
      <c r="EU364" s="77"/>
      <c r="EV364" s="77"/>
      <c r="EW364" s="77"/>
      <c r="EX364" s="77"/>
      <c r="EY364" s="77"/>
      <c r="EZ364" s="77"/>
      <c r="FA364" s="77"/>
      <c r="FB364" s="77"/>
      <c r="FC364" s="79"/>
      <c r="FN364" s="77"/>
      <c r="FO364" s="77"/>
      <c r="FP364" s="77"/>
      <c r="FQ364" s="77"/>
      <c r="FR364" s="77"/>
      <c r="FS364" s="77"/>
      <c r="FT364" s="77"/>
      <c r="FU364" s="77"/>
      <c r="FV364" s="79"/>
      <c r="GG364" s="77"/>
      <c r="GH364" s="77"/>
      <c r="GI364" s="77"/>
      <c r="GJ364" s="77"/>
      <c r="GK364" s="77"/>
      <c r="GL364" s="77"/>
      <c r="GM364" s="77"/>
      <c r="GN364" s="77"/>
      <c r="GO364" s="79"/>
      <c r="GZ364" s="77"/>
      <c r="HA364" s="77"/>
      <c r="HB364" s="77"/>
      <c r="HC364" s="77"/>
      <c r="HD364" s="77"/>
      <c r="HE364" s="77"/>
      <c r="HF364" s="77"/>
      <c r="HG364" s="77"/>
      <c r="HH364" s="79"/>
      <c r="HS364" s="77"/>
      <c r="HT364" s="77"/>
      <c r="HU364" s="77"/>
      <c r="HV364" s="77"/>
      <c r="HW364" s="77"/>
      <c r="HX364" s="77"/>
      <c r="HY364" s="77"/>
      <c r="HZ364" s="77"/>
      <c r="IA364" s="79"/>
      <c r="IL364" s="77"/>
      <c r="IM364" s="77"/>
      <c r="IN364" s="77"/>
      <c r="IO364" s="77"/>
      <c r="IP364" s="77"/>
      <c r="IQ364" s="77"/>
      <c r="IR364" s="77"/>
      <c r="IS364" s="77"/>
      <c r="IT364" s="79"/>
      <c r="JE364" s="77"/>
      <c r="JF364" s="77"/>
      <c r="JG364" s="77"/>
      <c r="JH364" s="77"/>
      <c r="JI364" s="77"/>
      <c r="JJ364" s="77"/>
      <c r="JK364" s="77"/>
      <c r="JL364" s="77"/>
      <c r="JM364" s="79"/>
    </row>
    <row r="365" spans="24:273" x14ac:dyDescent="0.2">
      <c r="X365" s="77"/>
      <c r="Y365" s="77"/>
      <c r="Z365" s="77"/>
      <c r="AA365" s="77"/>
      <c r="AB365" s="77"/>
      <c r="AC365" s="77"/>
      <c r="AD365" s="77"/>
      <c r="AE365" s="77"/>
      <c r="AF365" s="77"/>
      <c r="AG365" s="77"/>
      <c r="AH365" s="77"/>
      <c r="AI365" s="79"/>
      <c r="AV365" s="77"/>
      <c r="AW365" s="77"/>
      <c r="AX365" s="77"/>
      <c r="AY365" s="77"/>
      <c r="AZ365" s="77"/>
      <c r="BA365" s="77"/>
      <c r="BB365" s="77"/>
      <c r="BC365" s="77"/>
      <c r="BD365" s="77"/>
      <c r="BE365" s="77"/>
      <c r="BF365" s="77"/>
      <c r="BG365" s="79"/>
      <c r="BT365" s="77"/>
      <c r="BU365" s="77"/>
      <c r="BV365" s="77"/>
      <c r="BW365" s="77"/>
      <c r="BX365" s="77"/>
      <c r="BY365" s="77"/>
      <c r="BZ365" s="77"/>
      <c r="CA365" s="77"/>
      <c r="CB365" s="77"/>
      <c r="CC365" s="77"/>
      <c r="CD365" s="77"/>
      <c r="CE365" s="79"/>
      <c r="CP365" s="77"/>
      <c r="CQ365" s="77"/>
      <c r="CR365" s="77"/>
      <c r="CS365" s="77"/>
      <c r="CT365" s="77"/>
      <c r="CU365" s="77"/>
      <c r="CV365" s="77"/>
      <c r="CW365" s="77"/>
      <c r="CX365" s="79"/>
      <c r="DI365" s="77"/>
      <c r="DJ365" s="77"/>
      <c r="DK365" s="77"/>
      <c r="DL365" s="77"/>
      <c r="DM365" s="77"/>
      <c r="DN365" s="77"/>
      <c r="DO365" s="77"/>
      <c r="DP365" s="77"/>
      <c r="DQ365" s="79"/>
      <c r="EB365" s="77"/>
      <c r="EC365" s="77"/>
      <c r="ED365" s="77"/>
      <c r="EE365" s="77"/>
      <c r="EF365" s="77"/>
      <c r="EG365" s="77"/>
      <c r="EH365" s="77"/>
      <c r="EI365" s="77"/>
      <c r="EJ365" s="79"/>
      <c r="EU365" s="77"/>
      <c r="EV365" s="77"/>
      <c r="EW365" s="77"/>
      <c r="EX365" s="77"/>
      <c r="EY365" s="77"/>
      <c r="EZ365" s="77"/>
      <c r="FA365" s="77"/>
      <c r="FB365" s="77"/>
      <c r="FC365" s="79"/>
      <c r="FN365" s="77"/>
      <c r="FO365" s="77"/>
      <c r="FP365" s="77"/>
      <c r="FQ365" s="77"/>
      <c r="FR365" s="77"/>
      <c r="FS365" s="77"/>
      <c r="FT365" s="77"/>
      <c r="FU365" s="77"/>
      <c r="FV365" s="79"/>
      <c r="GG365" s="77"/>
      <c r="GH365" s="77"/>
      <c r="GI365" s="77"/>
      <c r="GJ365" s="77"/>
      <c r="GK365" s="77"/>
      <c r="GL365" s="77"/>
      <c r="GM365" s="77"/>
      <c r="GN365" s="77"/>
      <c r="GO365" s="79"/>
      <c r="GZ365" s="77"/>
      <c r="HA365" s="77"/>
      <c r="HB365" s="77"/>
      <c r="HC365" s="77"/>
      <c r="HD365" s="77"/>
      <c r="HE365" s="77"/>
      <c r="HF365" s="77"/>
      <c r="HG365" s="77"/>
      <c r="HH365" s="79"/>
      <c r="HS365" s="77"/>
      <c r="HT365" s="77"/>
      <c r="HU365" s="77"/>
      <c r="HV365" s="77"/>
      <c r="HW365" s="77"/>
      <c r="HX365" s="77"/>
      <c r="HY365" s="77"/>
      <c r="HZ365" s="77"/>
      <c r="IA365" s="79"/>
      <c r="IL365" s="77"/>
      <c r="IM365" s="77"/>
      <c r="IN365" s="77"/>
      <c r="IO365" s="77"/>
      <c r="IP365" s="77"/>
      <c r="IQ365" s="77"/>
      <c r="IR365" s="77"/>
      <c r="IS365" s="77"/>
      <c r="IT365" s="79"/>
      <c r="JE365" s="77"/>
      <c r="JF365" s="77"/>
      <c r="JG365" s="77"/>
      <c r="JH365" s="77"/>
      <c r="JI365" s="77"/>
      <c r="JJ365" s="77"/>
      <c r="JK365" s="77"/>
      <c r="JL365" s="77"/>
      <c r="JM365" s="79"/>
    </row>
    <row r="366" spans="24:273" x14ac:dyDescent="0.2">
      <c r="X366" s="77"/>
      <c r="Y366" s="77"/>
      <c r="Z366" s="77"/>
      <c r="AA366" s="77"/>
      <c r="AB366" s="77"/>
      <c r="AC366" s="77"/>
      <c r="AD366" s="77"/>
      <c r="AE366" s="77"/>
      <c r="AF366" s="77"/>
      <c r="AG366" s="77"/>
      <c r="AH366" s="77"/>
      <c r="AI366" s="79"/>
      <c r="AV366" s="77"/>
      <c r="AW366" s="77"/>
      <c r="AX366" s="77"/>
      <c r="AY366" s="77"/>
      <c r="AZ366" s="77"/>
      <c r="BA366" s="77"/>
      <c r="BB366" s="77"/>
      <c r="BC366" s="77"/>
      <c r="BD366" s="77"/>
      <c r="BE366" s="77"/>
      <c r="BF366" s="77"/>
      <c r="BG366" s="79"/>
      <c r="BT366" s="77"/>
      <c r="BU366" s="77"/>
      <c r="BV366" s="77"/>
      <c r="BW366" s="77"/>
      <c r="BX366" s="77"/>
      <c r="BY366" s="77"/>
      <c r="BZ366" s="77"/>
      <c r="CA366" s="77"/>
      <c r="CB366" s="77"/>
      <c r="CC366" s="77"/>
      <c r="CD366" s="77"/>
      <c r="CE366" s="79"/>
      <c r="CP366" s="77"/>
      <c r="CQ366" s="77"/>
      <c r="CR366" s="77"/>
      <c r="CS366" s="77"/>
      <c r="CT366" s="77"/>
      <c r="CU366" s="77"/>
      <c r="CV366" s="77"/>
      <c r="CW366" s="77"/>
      <c r="CX366" s="79"/>
      <c r="DI366" s="77"/>
      <c r="DJ366" s="77"/>
      <c r="DK366" s="77"/>
      <c r="DL366" s="77"/>
      <c r="DM366" s="77"/>
      <c r="DN366" s="77"/>
      <c r="DO366" s="77"/>
      <c r="DP366" s="77"/>
      <c r="DQ366" s="79"/>
      <c r="EB366" s="77"/>
      <c r="EC366" s="77"/>
      <c r="ED366" s="77"/>
      <c r="EE366" s="77"/>
      <c r="EF366" s="77"/>
      <c r="EG366" s="77"/>
      <c r="EH366" s="77"/>
      <c r="EI366" s="77"/>
      <c r="EJ366" s="79"/>
      <c r="EU366" s="77"/>
      <c r="EV366" s="77"/>
      <c r="EW366" s="77"/>
      <c r="EX366" s="77"/>
      <c r="EY366" s="77"/>
      <c r="EZ366" s="77"/>
      <c r="FA366" s="77"/>
      <c r="FB366" s="77"/>
      <c r="FC366" s="79"/>
      <c r="FN366" s="77"/>
      <c r="FO366" s="77"/>
      <c r="FP366" s="77"/>
      <c r="FQ366" s="77"/>
      <c r="FR366" s="77"/>
      <c r="FS366" s="77"/>
      <c r="FT366" s="77"/>
      <c r="FU366" s="77"/>
      <c r="FV366" s="79"/>
      <c r="GG366" s="77"/>
      <c r="GH366" s="77"/>
      <c r="GI366" s="77"/>
      <c r="GJ366" s="77"/>
      <c r="GK366" s="77"/>
      <c r="GL366" s="77"/>
      <c r="GM366" s="77"/>
      <c r="GN366" s="77"/>
      <c r="GO366" s="79"/>
      <c r="GZ366" s="77"/>
      <c r="HA366" s="77"/>
      <c r="HB366" s="77"/>
      <c r="HC366" s="77"/>
      <c r="HD366" s="77"/>
      <c r="HE366" s="77"/>
      <c r="HF366" s="77"/>
      <c r="HG366" s="77"/>
      <c r="HH366" s="79"/>
      <c r="HS366" s="77"/>
      <c r="HT366" s="77"/>
      <c r="HU366" s="77"/>
      <c r="HV366" s="77"/>
      <c r="HW366" s="77"/>
      <c r="HX366" s="77"/>
      <c r="HY366" s="77"/>
      <c r="HZ366" s="77"/>
      <c r="IA366" s="79"/>
      <c r="IL366" s="77"/>
      <c r="IM366" s="77"/>
      <c r="IN366" s="77"/>
      <c r="IO366" s="77"/>
      <c r="IP366" s="77"/>
      <c r="IQ366" s="77"/>
      <c r="IR366" s="77"/>
      <c r="IS366" s="77"/>
      <c r="IT366" s="79"/>
      <c r="JE366" s="77"/>
      <c r="JF366" s="77"/>
      <c r="JG366" s="77"/>
      <c r="JH366" s="77"/>
      <c r="JI366" s="77"/>
      <c r="JJ366" s="77"/>
      <c r="JK366" s="77"/>
      <c r="JL366" s="77"/>
      <c r="JM366" s="79"/>
    </row>
    <row r="367" spans="24:273" x14ac:dyDescent="0.2">
      <c r="X367" s="77"/>
      <c r="Y367" s="77"/>
      <c r="Z367" s="77"/>
      <c r="AA367" s="77"/>
      <c r="AB367" s="77"/>
      <c r="AC367" s="77"/>
      <c r="AD367" s="77"/>
      <c r="AE367" s="77"/>
      <c r="AF367" s="77"/>
      <c r="AG367" s="77"/>
      <c r="AH367" s="77"/>
      <c r="AI367" s="79"/>
      <c r="AV367" s="77"/>
      <c r="AW367" s="77"/>
      <c r="AX367" s="77"/>
      <c r="AY367" s="77"/>
      <c r="AZ367" s="77"/>
      <c r="BA367" s="77"/>
      <c r="BB367" s="77"/>
      <c r="BC367" s="77"/>
      <c r="BD367" s="77"/>
      <c r="BE367" s="77"/>
      <c r="BF367" s="77"/>
      <c r="BG367" s="79"/>
      <c r="BT367" s="77"/>
      <c r="BU367" s="77"/>
      <c r="BV367" s="77"/>
      <c r="BW367" s="77"/>
      <c r="BX367" s="77"/>
      <c r="BY367" s="77"/>
      <c r="BZ367" s="77"/>
      <c r="CA367" s="77"/>
      <c r="CB367" s="77"/>
      <c r="CC367" s="77"/>
      <c r="CD367" s="77"/>
      <c r="CE367" s="79"/>
      <c r="CP367" s="77"/>
      <c r="CQ367" s="77"/>
      <c r="CR367" s="77"/>
      <c r="CS367" s="77"/>
      <c r="CT367" s="77"/>
      <c r="CU367" s="77"/>
      <c r="CV367" s="77"/>
      <c r="CW367" s="77"/>
      <c r="CX367" s="79"/>
      <c r="DI367" s="77"/>
      <c r="DJ367" s="77"/>
      <c r="DK367" s="77"/>
      <c r="DL367" s="77"/>
      <c r="DM367" s="77"/>
      <c r="DN367" s="77"/>
      <c r="DO367" s="77"/>
      <c r="DP367" s="77"/>
      <c r="DQ367" s="79"/>
      <c r="EB367" s="77"/>
      <c r="EC367" s="77"/>
      <c r="ED367" s="77"/>
      <c r="EE367" s="77"/>
      <c r="EF367" s="77"/>
      <c r="EG367" s="77"/>
      <c r="EH367" s="77"/>
      <c r="EI367" s="77"/>
      <c r="EJ367" s="79"/>
      <c r="EU367" s="77"/>
      <c r="EV367" s="77"/>
      <c r="EW367" s="77"/>
      <c r="EX367" s="77"/>
      <c r="EY367" s="77"/>
      <c r="EZ367" s="77"/>
      <c r="FA367" s="77"/>
      <c r="FB367" s="77"/>
      <c r="FC367" s="79"/>
      <c r="FN367" s="77"/>
      <c r="FO367" s="77"/>
      <c r="FP367" s="77"/>
      <c r="FQ367" s="77"/>
      <c r="FR367" s="77"/>
      <c r="FS367" s="77"/>
      <c r="FT367" s="77"/>
      <c r="FU367" s="77"/>
      <c r="FV367" s="79"/>
      <c r="GG367" s="77"/>
      <c r="GH367" s="77"/>
      <c r="GI367" s="77"/>
      <c r="GJ367" s="77"/>
      <c r="GK367" s="77"/>
      <c r="GL367" s="77"/>
      <c r="GM367" s="77"/>
      <c r="GN367" s="77"/>
      <c r="GO367" s="79"/>
      <c r="GZ367" s="77"/>
      <c r="HA367" s="77"/>
      <c r="HB367" s="77"/>
      <c r="HC367" s="77"/>
      <c r="HD367" s="77"/>
      <c r="HE367" s="77"/>
      <c r="HF367" s="77"/>
      <c r="HG367" s="77"/>
      <c r="HH367" s="79"/>
      <c r="HS367" s="77"/>
      <c r="HT367" s="77"/>
      <c r="HU367" s="77"/>
      <c r="HV367" s="77"/>
      <c r="HW367" s="77"/>
      <c r="HX367" s="77"/>
      <c r="HY367" s="77"/>
      <c r="HZ367" s="77"/>
      <c r="IA367" s="79"/>
      <c r="IL367" s="77"/>
      <c r="IM367" s="77"/>
      <c r="IN367" s="77"/>
      <c r="IO367" s="77"/>
      <c r="IP367" s="77"/>
      <c r="IQ367" s="77"/>
      <c r="IR367" s="77"/>
      <c r="IS367" s="77"/>
      <c r="IT367" s="79"/>
      <c r="JE367" s="77"/>
      <c r="JF367" s="77"/>
      <c r="JG367" s="77"/>
      <c r="JH367" s="77"/>
      <c r="JI367" s="77"/>
      <c r="JJ367" s="77"/>
      <c r="JK367" s="77"/>
      <c r="JL367" s="77"/>
      <c r="JM367" s="79"/>
    </row>
    <row r="368" spans="24:273" x14ac:dyDescent="0.2">
      <c r="X368" s="77"/>
      <c r="Y368" s="77"/>
      <c r="Z368" s="77"/>
      <c r="AA368" s="77"/>
      <c r="AB368" s="77"/>
      <c r="AC368" s="77"/>
      <c r="AD368" s="77"/>
      <c r="AE368" s="77"/>
      <c r="AF368" s="77"/>
      <c r="AG368" s="77"/>
      <c r="AH368" s="77"/>
      <c r="AI368" s="79"/>
      <c r="AV368" s="77"/>
      <c r="AW368" s="77"/>
      <c r="AX368" s="77"/>
      <c r="AY368" s="77"/>
      <c r="AZ368" s="77"/>
      <c r="BA368" s="77"/>
      <c r="BB368" s="77"/>
      <c r="BC368" s="77"/>
      <c r="BD368" s="77"/>
      <c r="BE368" s="77"/>
      <c r="BF368" s="77"/>
      <c r="BG368" s="79"/>
      <c r="BT368" s="77"/>
      <c r="BU368" s="77"/>
      <c r="BV368" s="77"/>
      <c r="BW368" s="77"/>
      <c r="BX368" s="77"/>
      <c r="BY368" s="77"/>
      <c r="BZ368" s="77"/>
      <c r="CA368" s="77"/>
      <c r="CB368" s="77"/>
      <c r="CC368" s="77"/>
      <c r="CD368" s="77"/>
      <c r="CE368" s="79"/>
      <c r="CP368" s="77"/>
      <c r="CQ368" s="77"/>
      <c r="CR368" s="77"/>
      <c r="CS368" s="77"/>
      <c r="CT368" s="77"/>
      <c r="CU368" s="77"/>
      <c r="CV368" s="77"/>
      <c r="CW368" s="77"/>
      <c r="CX368" s="79"/>
      <c r="DI368" s="77"/>
      <c r="DJ368" s="77"/>
      <c r="DK368" s="77"/>
      <c r="DL368" s="77"/>
      <c r="DM368" s="77"/>
      <c r="DN368" s="77"/>
      <c r="DO368" s="77"/>
      <c r="DP368" s="77"/>
      <c r="DQ368" s="79"/>
      <c r="EB368" s="77"/>
      <c r="EC368" s="77"/>
      <c r="ED368" s="77"/>
      <c r="EE368" s="77"/>
      <c r="EF368" s="77"/>
      <c r="EG368" s="77"/>
      <c r="EH368" s="77"/>
      <c r="EI368" s="77"/>
      <c r="EJ368" s="79"/>
      <c r="EU368" s="77"/>
      <c r="EV368" s="77"/>
      <c r="EW368" s="77"/>
      <c r="EX368" s="77"/>
      <c r="EY368" s="77"/>
      <c r="EZ368" s="77"/>
      <c r="FA368" s="77"/>
      <c r="FB368" s="77"/>
      <c r="FC368" s="79"/>
      <c r="FN368" s="77"/>
      <c r="FO368" s="77"/>
      <c r="FP368" s="77"/>
      <c r="FQ368" s="77"/>
      <c r="FR368" s="77"/>
      <c r="FS368" s="77"/>
      <c r="FT368" s="77"/>
      <c r="FU368" s="77"/>
      <c r="FV368" s="79"/>
      <c r="GG368" s="77"/>
      <c r="GH368" s="77"/>
      <c r="GI368" s="77"/>
      <c r="GJ368" s="77"/>
      <c r="GK368" s="77"/>
      <c r="GL368" s="77"/>
      <c r="GM368" s="77"/>
      <c r="GN368" s="77"/>
      <c r="GO368" s="79"/>
      <c r="GZ368" s="77"/>
      <c r="HA368" s="77"/>
      <c r="HB368" s="77"/>
      <c r="HC368" s="77"/>
      <c r="HD368" s="77"/>
      <c r="HE368" s="77"/>
      <c r="HF368" s="77"/>
      <c r="HG368" s="77"/>
      <c r="HH368" s="79"/>
      <c r="HS368" s="77"/>
      <c r="HT368" s="77"/>
      <c r="HU368" s="77"/>
      <c r="HV368" s="77"/>
      <c r="HW368" s="77"/>
      <c r="HX368" s="77"/>
      <c r="HY368" s="77"/>
      <c r="HZ368" s="77"/>
      <c r="IA368" s="79"/>
      <c r="IL368" s="77"/>
      <c r="IM368" s="77"/>
      <c r="IN368" s="77"/>
      <c r="IO368" s="77"/>
      <c r="IP368" s="77"/>
      <c r="IQ368" s="77"/>
      <c r="IR368" s="77"/>
      <c r="IS368" s="77"/>
      <c r="IT368" s="79"/>
      <c r="JE368" s="77"/>
      <c r="JF368" s="77"/>
      <c r="JG368" s="77"/>
      <c r="JH368" s="77"/>
      <c r="JI368" s="77"/>
      <c r="JJ368" s="77"/>
      <c r="JK368" s="77"/>
      <c r="JL368" s="77"/>
      <c r="JM368" s="79"/>
    </row>
    <row r="369" spans="24:273" x14ac:dyDescent="0.2">
      <c r="X369" s="77"/>
      <c r="Y369" s="77"/>
      <c r="Z369" s="77"/>
      <c r="AA369" s="77"/>
      <c r="AB369" s="77"/>
      <c r="AC369" s="77"/>
      <c r="AD369" s="77"/>
      <c r="AE369" s="77"/>
      <c r="AF369" s="77"/>
      <c r="AG369" s="77"/>
      <c r="AH369" s="77"/>
      <c r="AI369" s="79"/>
      <c r="AV369" s="77"/>
      <c r="AW369" s="77"/>
      <c r="AX369" s="77"/>
      <c r="AY369" s="77"/>
      <c r="AZ369" s="77"/>
      <c r="BA369" s="77"/>
      <c r="BB369" s="77"/>
      <c r="BC369" s="77"/>
      <c r="BD369" s="77"/>
      <c r="BE369" s="77"/>
      <c r="BF369" s="77"/>
      <c r="BG369" s="79"/>
      <c r="BT369" s="77"/>
      <c r="BU369" s="77"/>
      <c r="BV369" s="77"/>
      <c r="BW369" s="77"/>
      <c r="BX369" s="77"/>
      <c r="BY369" s="77"/>
      <c r="BZ369" s="77"/>
      <c r="CA369" s="77"/>
      <c r="CB369" s="77"/>
      <c r="CC369" s="77"/>
      <c r="CD369" s="77"/>
      <c r="CE369" s="79"/>
      <c r="CP369" s="77"/>
      <c r="CQ369" s="77"/>
      <c r="CR369" s="77"/>
      <c r="CS369" s="77"/>
      <c r="CT369" s="77"/>
      <c r="CU369" s="77"/>
      <c r="CV369" s="77"/>
      <c r="CW369" s="77"/>
      <c r="CX369" s="79"/>
      <c r="DI369" s="77"/>
      <c r="DJ369" s="77"/>
      <c r="DK369" s="77"/>
      <c r="DL369" s="77"/>
      <c r="DM369" s="77"/>
      <c r="DN369" s="77"/>
      <c r="DO369" s="77"/>
      <c r="DP369" s="77"/>
      <c r="DQ369" s="79"/>
      <c r="EB369" s="77"/>
      <c r="EC369" s="77"/>
      <c r="ED369" s="77"/>
      <c r="EE369" s="77"/>
      <c r="EF369" s="77"/>
      <c r="EG369" s="77"/>
      <c r="EH369" s="77"/>
      <c r="EI369" s="77"/>
      <c r="EJ369" s="79"/>
      <c r="EU369" s="77"/>
      <c r="EV369" s="77"/>
      <c r="EW369" s="77"/>
      <c r="EX369" s="77"/>
      <c r="EY369" s="77"/>
      <c r="EZ369" s="77"/>
      <c r="FA369" s="77"/>
      <c r="FB369" s="77"/>
      <c r="FC369" s="79"/>
      <c r="FN369" s="77"/>
      <c r="FO369" s="77"/>
      <c r="FP369" s="77"/>
      <c r="FQ369" s="77"/>
      <c r="FR369" s="77"/>
      <c r="FS369" s="77"/>
      <c r="FT369" s="77"/>
      <c r="FU369" s="77"/>
      <c r="FV369" s="79"/>
      <c r="GG369" s="77"/>
      <c r="GH369" s="77"/>
      <c r="GI369" s="77"/>
      <c r="GJ369" s="77"/>
      <c r="GK369" s="77"/>
      <c r="GL369" s="77"/>
      <c r="GM369" s="77"/>
      <c r="GN369" s="77"/>
      <c r="GO369" s="79"/>
      <c r="GZ369" s="77"/>
      <c r="HA369" s="77"/>
      <c r="HB369" s="77"/>
      <c r="HC369" s="77"/>
      <c r="HD369" s="77"/>
      <c r="HE369" s="77"/>
      <c r="HF369" s="77"/>
      <c r="HG369" s="77"/>
      <c r="HH369" s="79"/>
      <c r="HS369" s="77"/>
      <c r="HT369" s="77"/>
      <c r="HU369" s="77"/>
      <c r="HV369" s="77"/>
      <c r="HW369" s="77"/>
      <c r="HX369" s="77"/>
      <c r="HY369" s="77"/>
      <c r="HZ369" s="77"/>
      <c r="IA369" s="79"/>
      <c r="IL369" s="77"/>
      <c r="IM369" s="77"/>
      <c r="IN369" s="77"/>
      <c r="IO369" s="77"/>
      <c r="IP369" s="77"/>
      <c r="IQ369" s="77"/>
      <c r="IR369" s="77"/>
      <c r="IS369" s="77"/>
      <c r="IT369" s="79"/>
      <c r="JE369" s="77"/>
      <c r="JF369" s="77"/>
      <c r="JG369" s="77"/>
      <c r="JH369" s="77"/>
      <c r="JI369" s="77"/>
      <c r="JJ369" s="77"/>
      <c r="JK369" s="77"/>
      <c r="JL369" s="77"/>
      <c r="JM369" s="79"/>
    </row>
    <row r="370" spans="24:273" x14ac:dyDescent="0.2">
      <c r="X370" s="77"/>
      <c r="Y370" s="77"/>
      <c r="Z370" s="77"/>
      <c r="AA370" s="77"/>
      <c r="AB370" s="77"/>
      <c r="AC370" s="77"/>
      <c r="AD370" s="77"/>
      <c r="AE370" s="77"/>
      <c r="AF370" s="77"/>
      <c r="AG370" s="77"/>
      <c r="AH370" s="77"/>
      <c r="AI370" s="79"/>
      <c r="AV370" s="77"/>
      <c r="AW370" s="77"/>
      <c r="AX370" s="77"/>
      <c r="AY370" s="77"/>
      <c r="AZ370" s="77"/>
      <c r="BA370" s="77"/>
      <c r="BB370" s="77"/>
      <c r="BC370" s="77"/>
      <c r="BD370" s="77"/>
      <c r="BE370" s="77"/>
      <c r="BF370" s="77"/>
      <c r="BG370" s="79"/>
      <c r="BT370" s="77"/>
      <c r="BU370" s="77"/>
      <c r="BV370" s="77"/>
      <c r="BW370" s="77"/>
      <c r="BX370" s="77"/>
      <c r="BY370" s="77"/>
      <c r="BZ370" s="77"/>
      <c r="CA370" s="77"/>
      <c r="CB370" s="77"/>
      <c r="CC370" s="77"/>
      <c r="CD370" s="77"/>
      <c r="CE370" s="79"/>
      <c r="CP370" s="77"/>
      <c r="CQ370" s="77"/>
      <c r="CR370" s="77"/>
      <c r="CS370" s="77"/>
      <c r="CT370" s="77"/>
      <c r="CU370" s="77"/>
      <c r="CV370" s="77"/>
      <c r="CW370" s="77"/>
      <c r="CX370" s="79"/>
      <c r="DI370" s="77"/>
      <c r="DJ370" s="77"/>
      <c r="DK370" s="77"/>
      <c r="DL370" s="77"/>
      <c r="DM370" s="77"/>
      <c r="DN370" s="77"/>
      <c r="DO370" s="77"/>
      <c r="DP370" s="77"/>
      <c r="DQ370" s="79"/>
      <c r="EB370" s="77"/>
      <c r="EC370" s="77"/>
      <c r="ED370" s="77"/>
      <c r="EE370" s="77"/>
      <c r="EF370" s="77"/>
      <c r="EG370" s="77"/>
      <c r="EH370" s="77"/>
      <c r="EI370" s="77"/>
      <c r="EJ370" s="79"/>
      <c r="EU370" s="77"/>
      <c r="EV370" s="77"/>
      <c r="EW370" s="77"/>
      <c r="EX370" s="77"/>
      <c r="EY370" s="77"/>
      <c r="EZ370" s="77"/>
      <c r="FA370" s="77"/>
      <c r="FB370" s="77"/>
      <c r="FC370" s="79"/>
      <c r="FN370" s="77"/>
      <c r="FO370" s="77"/>
      <c r="FP370" s="77"/>
      <c r="FQ370" s="77"/>
      <c r="FR370" s="77"/>
      <c r="FS370" s="77"/>
      <c r="FT370" s="77"/>
      <c r="FU370" s="77"/>
      <c r="FV370" s="79"/>
      <c r="GG370" s="77"/>
      <c r="GH370" s="77"/>
      <c r="GI370" s="77"/>
      <c r="GJ370" s="77"/>
      <c r="GK370" s="77"/>
      <c r="GL370" s="77"/>
      <c r="GM370" s="77"/>
      <c r="GN370" s="77"/>
      <c r="GO370" s="79"/>
      <c r="GZ370" s="77"/>
      <c r="HA370" s="77"/>
      <c r="HB370" s="77"/>
      <c r="HC370" s="77"/>
      <c r="HD370" s="77"/>
      <c r="HE370" s="77"/>
      <c r="HF370" s="77"/>
      <c r="HG370" s="77"/>
      <c r="HH370" s="79"/>
      <c r="HS370" s="77"/>
      <c r="HT370" s="77"/>
      <c r="HU370" s="77"/>
      <c r="HV370" s="77"/>
      <c r="HW370" s="77"/>
      <c r="HX370" s="77"/>
      <c r="HY370" s="77"/>
      <c r="HZ370" s="77"/>
      <c r="IA370" s="79"/>
      <c r="IL370" s="77"/>
      <c r="IM370" s="77"/>
      <c r="IN370" s="77"/>
      <c r="IO370" s="77"/>
      <c r="IP370" s="77"/>
      <c r="IQ370" s="77"/>
      <c r="IR370" s="77"/>
      <c r="IS370" s="77"/>
      <c r="IT370" s="79"/>
      <c r="JE370" s="77"/>
      <c r="JF370" s="77"/>
      <c r="JG370" s="77"/>
      <c r="JH370" s="77"/>
      <c r="JI370" s="77"/>
      <c r="JJ370" s="77"/>
      <c r="JK370" s="77"/>
      <c r="JL370" s="77"/>
      <c r="JM370" s="79"/>
    </row>
    <row r="371" spans="24:273" x14ac:dyDescent="0.2">
      <c r="X371" s="77"/>
      <c r="Y371" s="77"/>
      <c r="Z371" s="77"/>
      <c r="AA371" s="77"/>
      <c r="AB371" s="77"/>
      <c r="AC371" s="77"/>
      <c r="AD371" s="77"/>
      <c r="AE371" s="77"/>
      <c r="AF371" s="77"/>
      <c r="AG371" s="77"/>
      <c r="AH371" s="77"/>
      <c r="AI371" s="79"/>
      <c r="AV371" s="77"/>
      <c r="AW371" s="77"/>
      <c r="AX371" s="77"/>
      <c r="AY371" s="77"/>
      <c r="AZ371" s="77"/>
      <c r="BA371" s="77"/>
      <c r="BB371" s="77"/>
      <c r="BC371" s="77"/>
      <c r="BD371" s="77"/>
      <c r="BE371" s="77"/>
      <c r="BF371" s="77"/>
      <c r="BG371" s="79"/>
      <c r="BT371" s="77"/>
      <c r="BU371" s="77"/>
      <c r="BV371" s="77"/>
      <c r="BW371" s="77"/>
      <c r="BX371" s="77"/>
      <c r="BY371" s="77"/>
      <c r="BZ371" s="77"/>
      <c r="CA371" s="77"/>
      <c r="CB371" s="77"/>
      <c r="CC371" s="77"/>
      <c r="CD371" s="77"/>
      <c r="CE371" s="79"/>
      <c r="CP371" s="77"/>
      <c r="CQ371" s="77"/>
      <c r="CR371" s="77"/>
      <c r="CS371" s="77"/>
      <c r="CT371" s="77"/>
      <c r="CU371" s="77"/>
      <c r="CV371" s="77"/>
      <c r="CW371" s="77"/>
      <c r="CX371" s="79"/>
      <c r="DI371" s="77"/>
      <c r="DJ371" s="77"/>
      <c r="DK371" s="77"/>
      <c r="DL371" s="77"/>
      <c r="DM371" s="77"/>
      <c r="DN371" s="77"/>
      <c r="DO371" s="77"/>
      <c r="DP371" s="77"/>
      <c r="DQ371" s="79"/>
      <c r="EB371" s="77"/>
      <c r="EC371" s="77"/>
      <c r="ED371" s="77"/>
      <c r="EE371" s="77"/>
      <c r="EF371" s="77"/>
      <c r="EG371" s="77"/>
      <c r="EH371" s="77"/>
      <c r="EI371" s="77"/>
      <c r="EJ371" s="79"/>
      <c r="EU371" s="77"/>
      <c r="EV371" s="77"/>
      <c r="EW371" s="77"/>
      <c r="EX371" s="77"/>
      <c r="EY371" s="77"/>
      <c r="EZ371" s="77"/>
      <c r="FA371" s="77"/>
      <c r="FB371" s="77"/>
      <c r="FC371" s="79"/>
      <c r="FN371" s="77"/>
      <c r="FO371" s="77"/>
      <c r="FP371" s="77"/>
      <c r="FQ371" s="77"/>
      <c r="FR371" s="77"/>
      <c r="FS371" s="77"/>
      <c r="FT371" s="77"/>
      <c r="FU371" s="77"/>
      <c r="FV371" s="79"/>
      <c r="GG371" s="77"/>
      <c r="GH371" s="77"/>
      <c r="GI371" s="77"/>
      <c r="GJ371" s="77"/>
      <c r="GK371" s="77"/>
      <c r="GL371" s="77"/>
      <c r="GM371" s="77"/>
      <c r="GN371" s="77"/>
      <c r="GO371" s="79"/>
      <c r="GZ371" s="77"/>
      <c r="HA371" s="77"/>
      <c r="HB371" s="77"/>
      <c r="HC371" s="77"/>
      <c r="HD371" s="77"/>
      <c r="HE371" s="77"/>
      <c r="HF371" s="77"/>
      <c r="HG371" s="77"/>
      <c r="HH371" s="79"/>
      <c r="HS371" s="77"/>
      <c r="HT371" s="77"/>
      <c r="HU371" s="77"/>
      <c r="HV371" s="77"/>
      <c r="HW371" s="77"/>
      <c r="HX371" s="77"/>
      <c r="HY371" s="77"/>
      <c r="HZ371" s="77"/>
      <c r="IA371" s="79"/>
      <c r="IL371" s="77"/>
      <c r="IM371" s="77"/>
      <c r="IN371" s="77"/>
      <c r="IO371" s="77"/>
      <c r="IP371" s="77"/>
      <c r="IQ371" s="77"/>
      <c r="IR371" s="77"/>
      <c r="IS371" s="77"/>
      <c r="IT371" s="79"/>
      <c r="JE371" s="77"/>
      <c r="JF371" s="77"/>
      <c r="JG371" s="77"/>
      <c r="JH371" s="77"/>
      <c r="JI371" s="77"/>
      <c r="JJ371" s="77"/>
      <c r="JK371" s="77"/>
      <c r="JL371" s="77"/>
      <c r="JM371" s="79"/>
    </row>
    <row r="372" spans="24:273" x14ac:dyDescent="0.2">
      <c r="X372" s="77"/>
      <c r="Y372" s="77"/>
      <c r="Z372" s="77"/>
      <c r="AA372" s="77"/>
      <c r="AB372" s="77"/>
      <c r="AC372" s="77"/>
      <c r="AD372" s="77"/>
      <c r="AE372" s="77"/>
      <c r="AF372" s="77"/>
      <c r="AG372" s="77"/>
      <c r="AH372" s="77"/>
      <c r="AI372" s="79"/>
      <c r="AV372" s="77"/>
      <c r="AW372" s="77"/>
      <c r="AX372" s="77"/>
      <c r="AY372" s="77"/>
      <c r="AZ372" s="77"/>
      <c r="BA372" s="77"/>
      <c r="BB372" s="77"/>
      <c r="BC372" s="77"/>
      <c r="BD372" s="77"/>
      <c r="BE372" s="77"/>
      <c r="BF372" s="77"/>
      <c r="BG372" s="79"/>
      <c r="BT372" s="77"/>
      <c r="BU372" s="77"/>
      <c r="BV372" s="77"/>
      <c r="BW372" s="77"/>
      <c r="BX372" s="77"/>
      <c r="BY372" s="77"/>
      <c r="BZ372" s="77"/>
      <c r="CA372" s="77"/>
      <c r="CB372" s="77"/>
      <c r="CC372" s="77"/>
      <c r="CD372" s="77"/>
      <c r="CE372" s="79"/>
      <c r="CP372" s="77"/>
      <c r="CQ372" s="77"/>
      <c r="CR372" s="77"/>
      <c r="CS372" s="77"/>
      <c r="CT372" s="77"/>
      <c r="CU372" s="77"/>
      <c r="CV372" s="77"/>
      <c r="CW372" s="77"/>
      <c r="CX372" s="79"/>
      <c r="DI372" s="77"/>
      <c r="DJ372" s="77"/>
      <c r="DK372" s="77"/>
      <c r="DL372" s="77"/>
      <c r="DM372" s="77"/>
      <c r="DN372" s="77"/>
      <c r="DO372" s="77"/>
      <c r="DP372" s="77"/>
      <c r="DQ372" s="79"/>
      <c r="EB372" s="77"/>
      <c r="EC372" s="77"/>
      <c r="ED372" s="77"/>
      <c r="EE372" s="77"/>
      <c r="EF372" s="77"/>
      <c r="EG372" s="77"/>
      <c r="EH372" s="77"/>
      <c r="EI372" s="77"/>
      <c r="EJ372" s="79"/>
      <c r="EU372" s="77"/>
      <c r="EV372" s="77"/>
      <c r="EW372" s="77"/>
      <c r="EX372" s="77"/>
      <c r="EY372" s="77"/>
      <c r="EZ372" s="77"/>
      <c r="FA372" s="77"/>
      <c r="FB372" s="77"/>
      <c r="FC372" s="79"/>
      <c r="FN372" s="77"/>
      <c r="FO372" s="77"/>
      <c r="FP372" s="77"/>
      <c r="FQ372" s="77"/>
      <c r="FR372" s="77"/>
      <c r="FS372" s="77"/>
      <c r="FT372" s="77"/>
      <c r="FU372" s="77"/>
      <c r="FV372" s="79"/>
      <c r="GG372" s="77"/>
      <c r="GH372" s="77"/>
      <c r="GI372" s="77"/>
      <c r="GJ372" s="77"/>
      <c r="GK372" s="77"/>
      <c r="GL372" s="77"/>
      <c r="GM372" s="77"/>
      <c r="GN372" s="77"/>
      <c r="GO372" s="79"/>
      <c r="GZ372" s="77"/>
      <c r="HA372" s="77"/>
      <c r="HB372" s="77"/>
      <c r="HC372" s="77"/>
      <c r="HD372" s="77"/>
      <c r="HE372" s="77"/>
      <c r="HF372" s="77"/>
      <c r="HG372" s="77"/>
      <c r="HH372" s="79"/>
      <c r="HS372" s="77"/>
      <c r="HT372" s="77"/>
      <c r="HU372" s="77"/>
      <c r="HV372" s="77"/>
      <c r="HW372" s="77"/>
      <c r="HX372" s="77"/>
      <c r="HY372" s="77"/>
      <c r="HZ372" s="77"/>
      <c r="IA372" s="79"/>
      <c r="IL372" s="77"/>
      <c r="IM372" s="77"/>
      <c r="IN372" s="77"/>
      <c r="IO372" s="77"/>
      <c r="IP372" s="77"/>
      <c r="IQ372" s="77"/>
      <c r="IR372" s="77"/>
      <c r="IS372" s="77"/>
      <c r="IT372" s="79"/>
      <c r="JE372" s="77"/>
      <c r="JF372" s="77"/>
      <c r="JG372" s="77"/>
      <c r="JH372" s="77"/>
      <c r="JI372" s="77"/>
      <c r="JJ372" s="77"/>
      <c r="JK372" s="77"/>
      <c r="JL372" s="77"/>
      <c r="JM372" s="79"/>
    </row>
    <row r="373" spans="24:273" x14ac:dyDescent="0.2">
      <c r="X373" s="77"/>
      <c r="Y373" s="77"/>
      <c r="Z373" s="77"/>
      <c r="AA373" s="77"/>
      <c r="AB373" s="77"/>
      <c r="AC373" s="77"/>
      <c r="AD373" s="77"/>
      <c r="AE373" s="77"/>
      <c r="AF373" s="77"/>
      <c r="AG373" s="77"/>
      <c r="AH373" s="77"/>
      <c r="AI373" s="79"/>
      <c r="AV373" s="77"/>
      <c r="AW373" s="77"/>
      <c r="AX373" s="77"/>
      <c r="AY373" s="77"/>
      <c r="AZ373" s="77"/>
      <c r="BA373" s="77"/>
      <c r="BB373" s="77"/>
      <c r="BC373" s="77"/>
      <c r="BD373" s="77"/>
      <c r="BE373" s="77"/>
      <c r="BF373" s="77"/>
      <c r="BG373" s="79"/>
      <c r="BT373" s="77"/>
      <c r="BU373" s="77"/>
      <c r="BV373" s="77"/>
      <c r="BW373" s="77"/>
      <c r="BX373" s="77"/>
      <c r="BY373" s="77"/>
      <c r="BZ373" s="77"/>
      <c r="CA373" s="77"/>
      <c r="CB373" s="77"/>
      <c r="CC373" s="77"/>
      <c r="CD373" s="77"/>
      <c r="CE373" s="79"/>
      <c r="CP373" s="77"/>
      <c r="CQ373" s="77"/>
      <c r="CR373" s="77"/>
      <c r="CS373" s="77"/>
      <c r="CT373" s="77"/>
      <c r="CU373" s="77"/>
      <c r="CV373" s="77"/>
      <c r="CW373" s="77"/>
      <c r="CX373" s="79"/>
      <c r="DI373" s="77"/>
      <c r="DJ373" s="77"/>
      <c r="DK373" s="77"/>
      <c r="DL373" s="77"/>
      <c r="DM373" s="77"/>
      <c r="DN373" s="77"/>
      <c r="DO373" s="77"/>
      <c r="DP373" s="77"/>
      <c r="DQ373" s="79"/>
      <c r="EB373" s="77"/>
      <c r="EC373" s="77"/>
      <c r="ED373" s="77"/>
      <c r="EE373" s="77"/>
      <c r="EF373" s="77"/>
      <c r="EG373" s="77"/>
      <c r="EH373" s="77"/>
      <c r="EI373" s="77"/>
      <c r="EJ373" s="79"/>
      <c r="EU373" s="77"/>
      <c r="EV373" s="77"/>
      <c r="EW373" s="77"/>
      <c r="EX373" s="77"/>
      <c r="EY373" s="77"/>
      <c r="EZ373" s="77"/>
      <c r="FA373" s="77"/>
      <c r="FB373" s="77"/>
      <c r="FC373" s="79"/>
      <c r="FN373" s="77"/>
      <c r="FO373" s="77"/>
      <c r="FP373" s="77"/>
      <c r="FQ373" s="77"/>
      <c r="FR373" s="77"/>
      <c r="FS373" s="77"/>
      <c r="FT373" s="77"/>
      <c r="FU373" s="77"/>
      <c r="FV373" s="79"/>
      <c r="GG373" s="77"/>
      <c r="GH373" s="77"/>
      <c r="GI373" s="77"/>
      <c r="GJ373" s="77"/>
      <c r="GK373" s="77"/>
      <c r="GL373" s="77"/>
      <c r="GM373" s="77"/>
      <c r="GN373" s="77"/>
      <c r="GO373" s="79"/>
      <c r="GZ373" s="77"/>
      <c r="HA373" s="77"/>
      <c r="HB373" s="77"/>
      <c r="HC373" s="77"/>
      <c r="HD373" s="77"/>
      <c r="HE373" s="77"/>
      <c r="HF373" s="77"/>
      <c r="HG373" s="77"/>
      <c r="HH373" s="79"/>
      <c r="HS373" s="77"/>
      <c r="HT373" s="77"/>
      <c r="HU373" s="77"/>
      <c r="HV373" s="77"/>
      <c r="HW373" s="77"/>
      <c r="HX373" s="77"/>
      <c r="HY373" s="77"/>
      <c r="HZ373" s="77"/>
      <c r="IA373" s="79"/>
      <c r="IL373" s="77"/>
      <c r="IM373" s="77"/>
      <c r="IN373" s="77"/>
      <c r="IO373" s="77"/>
      <c r="IP373" s="77"/>
      <c r="IQ373" s="77"/>
      <c r="IR373" s="77"/>
      <c r="IS373" s="77"/>
      <c r="IT373" s="79"/>
      <c r="JE373" s="77"/>
      <c r="JF373" s="77"/>
      <c r="JG373" s="77"/>
      <c r="JH373" s="77"/>
      <c r="JI373" s="77"/>
      <c r="JJ373" s="77"/>
      <c r="JK373" s="77"/>
      <c r="JL373" s="77"/>
      <c r="JM373" s="79"/>
    </row>
    <row r="374" spans="24:273" x14ac:dyDescent="0.2">
      <c r="X374" s="77"/>
      <c r="Y374" s="77"/>
      <c r="Z374" s="77"/>
      <c r="AA374" s="77"/>
      <c r="AB374" s="77"/>
      <c r="AC374" s="77"/>
      <c r="AD374" s="77"/>
      <c r="AE374" s="77"/>
      <c r="AF374" s="77"/>
      <c r="AG374" s="77"/>
      <c r="AH374" s="77"/>
      <c r="AI374" s="79"/>
      <c r="AV374" s="77"/>
      <c r="AW374" s="77"/>
      <c r="AX374" s="77"/>
      <c r="AY374" s="77"/>
      <c r="AZ374" s="77"/>
      <c r="BA374" s="77"/>
      <c r="BB374" s="77"/>
      <c r="BC374" s="77"/>
      <c r="BD374" s="77"/>
      <c r="BE374" s="77"/>
      <c r="BF374" s="77"/>
      <c r="BG374" s="79"/>
      <c r="BT374" s="77"/>
      <c r="BU374" s="77"/>
      <c r="BV374" s="77"/>
      <c r="BW374" s="77"/>
      <c r="BX374" s="77"/>
      <c r="BY374" s="77"/>
      <c r="BZ374" s="77"/>
      <c r="CA374" s="77"/>
      <c r="CB374" s="77"/>
      <c r="CC374" s="77"/>
      <c r="CD374" s="77"/>
      <c r="CE374" s="79"/>
      <c r="CP374" s="77"/>
      <c r="CQ374" s="77"/>
      <c r="CR374" s="77"/>
      <c r="CS374" s="77"/>
      <c r="CT374" s="77"/>
      <c r="CU374" s="77"/>
      <c r="CV374" s="77"/>
      <c r="CW374" s="77"/>
      <c r="CX374" s="79"/>
      <c r="DI374" s="77"/>
      <c r="DJ374" s="77"/>
      <c r="DK374" s="77"/>
      <c r="DL374" s="77"/>
      <c r="DM374" s="77"/>
      <c r="DN374" s="77"/>
      <c r="DO374" s="77"/>
      <c r="DP374" s="77"/>
      <c r="DQ374" s="79"/>
      <c r="EB374" s="77"/>
      <c r="EC374" s="77"/>
      <c r="ED374" s="77"/>
      <c r="EE374" s="77"/>
      <c r="EF374" s="77"/>
      <c r="EG374" s="77"/>
      <c r="EH374" s="77"/>
      <c r="EI374" s="77"/>
      <c r="EJ374" s="79"/>
      <c r="EU374" s="77"/>
      <c r="EV374" s="77"/>
      <c r="EW374" s="77"/>
      <c r="EX374" s="77"/>
      <c r="EY374" s="77"/>
      <c r="EZ374" s="77"/>
      <c r="FA374" s="77"/>
      <c r="FB374" s="77"/>
      <c r="FC374" s="79"/>
      <c r="FN374" s="77"/>
      <c r="FO374" s="77"/>
      <c r="FP374" s="77"/>
      <c r="FQ374" s="77"/>
      <c r="FR374" s="77"/>
      <c r="FS374" s="77"/>
      <c r="FT374" s="77"/>
      <c r="FU374" s="77"/>
      <c r="FV374" s="79"/>
      <c r="GG374" s="77"/>
      <c r="GH374" s="77"/>
      <c r="GI374" s="77"/>
      <c r="GJ374" s="77"/>
      <c r="GK374" s="77"/>
      <c r="GL374" s="77"/>
      <c r="GM374" s="77"/>
      <c r="GN374" s="77"/>
      <c r="GO374" s="79"/>
      <c r="GZ374" s="77"/>
      <c r="HA374" s="77"/>
      <c r="HB374" s="77"/>
      <c r="HC374" s="77"/>
      <c r="HD374" s="77"/>
      <c r="HE374" s="77"/>
      <c r="HF374" s="77"/>
      <c r="HG374" s="77"/>
      <c r="HH374" s="79"/>
      <c r="HS374" s="77"/>
      <c r="HT374" s="77"/>
      <c r="HU374" s="77"/>
      <c r="HV374" s="77"/>
      <c r="HW374" s="77"/>
      <c r="HX374" s="77"/>
      <c r="HY374" s="77"/>
      <c r="HZ374" s="77"/>
      <c r="IA374" s="79"/>
      <c r="IL374" s="77"/>
      <c r="IM374" s="77"/>
      <c r="IN374" s="77"/>
      <c r="IO374" s="77"/>
      <c r="IP374" s="77"/>
      <c r="IQ374" s="77"/>
      <c r="IR374" s="77"/>
      <c r="IS374" s="77"/>
      <c r="IT374" s="79"/>
      <c r="JE374" s="77"/>
      <c r="JF374" s="77"/>
      <c r="JG374" s="77"/>
      <c r="JH374" s="77"/>
      <c r="JI374" s="77"/>
      <c r="JJ374" s="77"/>
      <c r="JK374" s="77"/>
      <c r="JL374" s="77"/>
      <c r="JM374" s="79"/>
    </row>
    <row r="375" spans="24:273" x14ac:dyDescent="0.2">
      <c r="X375" s="77"/>
      <c r="Y375" s="77"/>
      <c r="Z375" s="77"/>
      <c r="AA375" s="77"/>
      <c r="AB375" s="77"/>
      <c r="AC375" s="77"/>
      <c r="AD375" s="77"/>
      <c r="AE375" s="77"/>
      <c r="AF375" s="77"/>
      <c r="AG375" s="77"/>
      <c r="AH375" s="77"/>
      <c r="AI375" s="79"/>
      <c r="AV375" s="77"/>
      <c r="AW375" s="77"/>
      <c r="AX375" s="77"/>
      <c r="AY375" s="77"/>
      <c r="AZ375" s="77"/>
      <c r="BA375" s="77"/>
      <c r="BB375" s="77"/>
      <c r="BC375" s="77"/>
      <c r="BD375" s="77"/>
      <c r="BE375" s="77"/>
      <c r="BF375" s="77"/>
      <c r="BG375" s="79"/>
      <c r="BT375" s="77"/>
      <c r="BU375" s="77"/>
      <c r="BV375" s="77"/>
      <c r="BW375" s="77"/>
      <c r="BX375" s="77"/>
      <c r="BY375" s="77"/>
      <c r="BZ375" s="77"/>
      <c r="CA375" s="77"/>
      <c r="CB375" s="77"/>
      <c r="CC375" s="77"/>
      <c r="CD375" s="77"/>
      <c r="CE375" s="79"/>
      <c r="CP375" s="77"/>
      <c r="CQ375" s="77"/>
      <c r="CR375" s="77"/>
      <c r="CS375" s="77"/>
      <c r="CT375" s="77"/>
      <c r="CU375" s="77"/>
      <c r="CV375" s="77"/>
      <c r="CW375" s="77"/>
      <c r="CX375" s="79"/>
      <c r="DI375" s="77"/>
      <c r="DJ375" s="77"/>
      <c r="DK375" s="77"/>
      <c r="DL375" s="77"/>
      <c r="DM375" s="77"/>
      <c r="DN375" s="77"/>
      <c r="DO375" s="77"/>
      <c r="DP375" s="77"/>
      <c r="DQ375" s="79"/>
      <c r="EB375" s="77"/>
      <c r="EC375" s="77"/>
      <c r="ED375" s="77"/>
      <c r="EE375" s="77"/>
      <c r="EF375" s="77"/>
      <c r="EG375" s="77"/>
      <c r="EH375" s="77"/>
      <c r="EI375" s="77"/>
      <c r="EJ375" s="79"/>
      <c r="EU375" s="77"/>
      <c r="EV375" s="77"/>
      <c r="EW375" s="77"/>
      <c r="EX375" s="77"/>
      <c r="EY375" s="77"/>
      <c r="EZ375" s="77"/>
      <c r="FA375" s="77"/>
      <c r="FB375" s="77"/>
      <c r="FC375" s="79"/>
      <c r="FN375" s="77"/>
      <c r="FO375" s="77"/>
      <c r="FP375" s="77"/>
      <c r="FQ375" s="77"/>
      <c r="FR375" s="77"/>
      <c r="FS375" s="77"/>
      <c r="FT375" s="77"/>
      <c r="FU375" s="77"/>
      <c r="FV375" s="79"/>
      <c r="GG375" s="77"/>
      <c r="GH375" s="77"/>
      <c r="GI375" s="77"/>
      <c r="GJ375" s="77"/>
      <c r="GK375" s="77"/>
      <c r="GL375" s="77"/>
      <c r="GM375" s="77"/>
      <c r="GN375" s="77"/>
      <c r="GO375" s="79"/>
      <c r="GZ375" s="77"/>
      <c r="HA375" s="77"/>
      <c r="HB375" s="77"/>
      <c r="HC375" s="77"/>
      <c r="HD375" s="77"/>
      <c r="HE375" s="77"/>
      <c r="HF375" s="77"/>
      <c r="HG375" s="77"/>
      <c r="HH375" s="79"/>
      <c r="HS375" s="77"/>
      <c r="HT375" s="77"/>
      <c r="HU375" s="77"/>
      <c r="HV375" s="77"/>
      <c r="HW375" s="77"/>
      <c r="HX375" s="77"/>
      <c r="HY375" s="77"/>
      <c r="HZ375" s="77"/>
      <c r="IA375" s="79"/>
      <c r="IL375" s="77"/>
      <c r="IM375" s="77"/>
      <c r="IN375" s="77"/>
      <c r="IO375" s="77"/>
      <c r="IP375" s="77"/>
      <c r="IQ375" s="77"/>
      <c r="IR375" s="77"/>
      <c r="IS375" s="77"/>
      <c r="IT375" s="79"/>
      <c r="JE375" s="77"/>
      <c r="JF375" s="77"/>
      <c r="JG375" s="77"/>
      <c r="JH375" s="77"/>
      <c r="JI375" s="77"/>
      <c r="JJ375" s="77"/>
      <c r="JK375" s="77"/>
      <c r="JL375" s="77"/>
      <c r="JM375" s="79"/>
    </row>
    <row r="376" spans="24:273" x14ac:dyDescent="0.2">
      <c r="X376" s="77"/>
      <c r="Y376" s="77"/>
      <c r="Z376" s="77"/>
      <c r="AA376" s="77"/>
      <c r="AB376" s="77"/>
      <c r="AC376" s="77"/>
      <c r="AD376" s="77"/>
      <c r="AE376" s="77"/>
      <c r="AF376" s="77"/>
      <c r="AG376" s="77"/>
      <c r="AH376" s="77"/>
      <c r="AI376" s="79"/>
      <c r="AV376" s="77"/>
      <c r="AW376" s="77"/>
      <c r="AX376" s="77"/>
      <c r="AY376" s="77"/>
      <c r="AZ376" s="77"/>
      <c r="BA376" s="77"/>
      <c r="BB376" s="77"/>
      <c r="BC376" s="77"/>
      <c r="BD376" s="77"/>
      <c r="BE376" s="77"/>
      <c r="BF376" s="77"/>
      <c r="BG376" s="79"/>
      <c r="BT376" s="77"/>
      <c r="BU376" s="77"/>
      <c r="BV376" s="77"/>
      <c r="BW376" s="77"/>
      <c r="BX376" s="77"/>
      <c r="BY376" s="77"/>
      <c r="BZ376" s="77"/>
      <c r="CA376" s="77"/>
      <c r="CB376" s="77"/>
      <c r="CC376" s="77"/>
      <c r="CD376" s="77"/>
      <c r="CE376" s="79"/>
      <c r="CP376" s="77"/>
      <c r="CQ376" s="77"/>
      <c r="CR376" s="77"/>
      <c r="CS376" s="77"/>
      <c r="CT376" s="77"/>
      <c r="CU376" s="77"/>
      <c r="CV376" s="77"/>
      <c r="CW376" s="77"/>
      <c r="CX376" s="79"/>
      <c r="DI376" s="77"/>
      <c r="DJ376" s="77"/>
      <c r="DK376" s="77"/>
      <c r="DL376" s="77"/>
      <c r="DM376" s="77"/>
      <c r="DN376" s="77"/>
      <c r="DO376" s="77"/>
      <c r="DP376" s="77"/>
      <c r="DQ376" s="79"/>
      <c r="EB376" s="77"/>
      <c r="EC376" s="77"/>
      <c r="ED376" s="77"/>
      <c r="EE376" s="77"/>
      <c r="EF376" s="77"/>
      <c r="EG376" s="77"/>
      <c r="EH376" s="77"/>
      <c r="EI376" s="77"/>
      <c r="EJ376" s="79"/>
      <c r="EU376" s="77"/>
      <c r="EV376" s="77"/>
      <c r="EW376" s="77"/>
      <c r="EX376" s="77"/>
      <c r="EY376" s="77"/>
      <c r="EZ376" s="77"/>
      <c r="FA376" s="77"/>
      <c r="FB376" s="77"/>
      <c r="FC376" s="79"/>
      <c r="FN376" s="77"/>
      <c r="FO376" s="77"/>
      <c r="FP376" s="77"/>
      <c r="FQ376" s="77"/>
      <c r="FR376" s="77"/>
      <c r="FS376" s="77"/>
      <c r="FT376" s="77"/>
      <c r="FU376" s="77"/>
      <c r="FV376" s="79"/>
      <c r="GG376" s="77"/>
      <c r="GH376" s="77"/>
      <c r="GI376" s="77"/>
      <c r="GJ376" s="77"/>
      <c r="GK376" s="77"/>
      <c r="GL376" s="77"/>
      <c r="GM376" s="77"/>
      <c r="GN376" s="77"/>
      <c r="GO376" s="79"/>
      <c r="GZ376" s="77"/>
      <c r="HA376" s="77"/>
      <c r="HB376" s="77"/>
      <c r="HC376" s="77"/>
      <c r="HD376" s="77"/>
      <c r="HE376" s="77"/>
      <c r="HF376" s="77"/>
      <c r="HG376" s="77"/>
      <c r="HH376" s="79"/>
      <c r="HS376" s="77"/>
      <c r="HT376" s="77"/>
      <c r="HU376" s="77"/>
      <c r="HV376" s="77"/>
      <c r="HW376" s="77"/>
      <c r="HX376" s="77"/>
      <c r="HY376" s="77"/>
      <c r="HZ376" s="77"/>
      <c r="IA376" s="79"/>
      <c r="IL376" s="77"/>
      <c r="IM376" s="77"/>
      <c r="IN376" s="77"/>
      <c r="IO376" s="77"/>
      <c r="IP376" s="77"/>
      <c r="IQ376" s="77"/>
      <c r="IR376" s="77"/>
      <c r="IS376" s="77"/>
      <c r="IT376" s="79"/>
      <c r="JE376" s="77"/>
      <c r="JF376" s="77"/>
      <c r="JG376" s="77"/>
      <c r="JH376" s="77"/>
      <c r="JI376" s="77"/>
      <c r="JJ376" s="77"/>
      <c r="JK376" s="77"/>
      <c r="JL376" s="77"/>
      <c r="JM376" s="79"/>
    </row>
    <row r="377" spans="24:273" x14ac:dyDescent="0.2">
      <c r="X377" s="77"/>
      <c r="Y377" s="77"/>
      <c r="Z377" s="77"/>
      <c r="AA377" s="77"/>
      <c r="AB377" s="77"/>
      <c r="AC377" s="77"/>
      <c r="AD377" s="77"/>
      <c r="AE377" s="77"/>
      <c r="AF377" s="77"/>
      <c r="AG377" s="77"/>
      <c r="AH377" s="77"/>
      <c r="AI377" s="79"/>
      <c r="AV377" s="77"/>
      <c r="AW377" s="77"/>
      <c r="AX377" s="77"/>
      <c r="AY377" s="77"/>
      <c r="AZ377" s="77"/>
      <c r="BA377" s="77"/>
      <c r="BB377" s="77"/>
      <c r="BC377" s="77"/>
      <c r="BD377" s="77"/>
      <c r="BE377" s="77"/>
      <c r="BF377" s="77"/>
      <c r="BG377" s="79"/>
      <c r="BT377" s="77"/>
      <c r="BU377" s="77"/>
      <c r="BV377" s="77"/>
      <c r="BW377" s="77"/>
      <c r="BX377" s="77"/>
      <c r="BY377" s="77"/>
      <c r="BZ377" s="77"/>
      <c r="CA377" s="77"/>
      <c r="CB377" s="77"/>
      <c r="CC377" s="77"/>
      <c r="CD377" s="77"/>
      <c r="CE377" s="79"/>
      <c r="CP377" s="77"/>
      <c r="CQ377" s="77"/>
      <c r="CR377" s="77"/>
      <c r="CS377" s="77"/>
      <c r="CT377" s="77"/>
      <c r="CU377" s="77"/>
      <c r="CV377" s="77"/>
      <c r="CW377" s="77"/>
      <c r="CX377" s="79"/>
      <c r="DI377" s="77"/>
      <c r="DJ377" s="77"/>
      <c r="DK377" s="77"/>
      <c r="DL377" s="77"/>
      <c r="DM377" s="77"/>
      <c r="DN377" s="77"/>
      <c r="DO377" s="77"/>
      <c r="DP377" s="77"/>
      <c r="DQ377" s="79"/>
      <c r="EB377" s="77"/>
      <c r="EC377" s="77"/>
      <c r="ED377" s="77"/>
      <c r="EE377" s="77"/>
      <c r="EF377" s="77"/>
      <c r="EG377" s="77"/>
      <c r="EH377" s="77"/>
      <c r="EI377" s="77"/>
      <c r="EJ377" s="79"/>
      <c r="EU377" s="77"/>
      <c r="EV377" s="77"/>
      <c r="EW377" s="77"/>
      <c r="EX377" s="77"/>
      <c r="EY377" s="77"/>
      <c r="EZ377" s="77"/>
      <c r="FA377" s="77"/>
      <c r="FB377" s="77"/>
      <c r="FC377" s="79"/>
      <c r="FN377" s="77"/>
      <c r="FO377" s="77"/>
      <c r="FP377" s="77"/>
      <c r="FQ377" s="77"/>
      <c r="FR377" s="77"/>
      <c r="FS377" s="77"/>
      <c r="FT377" s="77"/>
      <c r="FU377" s="77"/>
      <c r="FV377" s="79"/>
      <c r="GG377" s="77"/>
      <c r="GH377" s="77"/>
      <c r="GI377" s="77"/>
      <c r="GJ377" s="77"/>
      <c r="GK377" s="77"/>
      <c r="GL377" s="77"/>
      <c r="GM377" s="77"/>
      <c r="GN377" s="77"/>
      <c r="GO377" s="79"/>
      <c r="GZ377" s="77"/>
      <c r="HA377" s="77"/>
      <c r="HB377" s="77"/>
      <c r="HC377" s="77"/>
      <c r="HD377" s="77"/>
      <c r="HE377" s="77"/>
      <c r="HF377" s="77"/>
      <c r="HG377" s="77"/>
      <c r="HH377" s="79"/>
      <c r="HS377" s="77"/>
      <c r="HT377" s="77"/>
      <c r="HU377" s="77"/>
      <c r="HV377" s="77"/>
      <c r="HW377" s="77"/>
      <c r="HX377" s="77"/>
      <c r="HY377" s="77"/>
      <c r="HZ377" s="77"/>
      <c r="IA377" s="79"/>
      <c r="IL377" s="77"/>
      <c r="IM377" s="77"/>
      <c r="IN377" s="77"/>
      <c r="IO377" s="77"/>
      <c r="IP377" s="77"/>
      <c r="IQ377" s="77"/>
      <c r="IR377" s="77"/>
      <c r="IS377" s="77"/>
      <c r="IT377" s="79"/>
      <c r="JE377" s="77"/>
      <c r="JF377" s="77"/>
      <c r="JG377" s="77"/>
      <c r="JH377" s="77"/>
      <c r="JI377" s="77"/>
      <c r="JJ377" s="77"/>
      <c r="JK377" s="77"/>
      <c r="JL377" s="77"/>
      <c r="JM377" s="79"/>
    </row>
    <row r="378" spans="24:273" x14ac:dyDescent="0.2">
      <c r="X378" s="77"/>
      <c r="Y378" s="77"/>
      <c r="Z378" s="77"/>
      <c r="AA378" s="77"/>
      <c r="AB378" s="77"/>
      <c r="AC378" s="77"/>
      <c r="AD378" s="77"/>
      <c r="AE378" s="77"/>
      <c r="AF378" s="77"/>
      <c r="AG378" s="77"/>
      <c r="AH378" s="77"/>
      <c r="AI378" s="79"/>
      <c r="AV378" s="77"/>
      <c r="AW378" s="77"/>
      <c r="AX378" s="77"/>
      <c r="AY378" s="77"/>
      <c r="AZ378" s="77"/>
      <c r="BA378" s="77"/>
      <c r="BB378" s="77"/>
      <c r="BC378" s="77"/>
      <c r="BD378" s="77"/>
      <c r="BE378" s="77"/>
      <c r="BF378" s="77"/>
      <c r="BG378" s="79"/>
      <c r="BT378" s="77"/>
      <c r="BU378" s="77"/>
      <c r="BV378" s="77"/>
      <c r="BW378" s="77"/>
      <c r="BX378" s="77"/>
      <c r="BY378" s="77"/>
      <c r="BZ378" s="77"/>
      <c r="CA378" s="77"/>
      <c r="CB378" s="77"/>
      <c r="CC378" s="77"/>
      <c r="CD378" s="77"/>
      <c r="CE378" s="79"/>
      <c r="CP378" s="77"/>
      <c r="CQ378" s="77"/>
      <c r="CR378" s="77"/>
      <c r="CS378" s="77"/>
      <c r="CT378" s="77"/>
      <c r="CU378" s="77"/>
      <c r="CV378" s="77"/>
      <c r="CW378" s="77"/>
      <c r="CX378" s="79"/>
      <c r="DI378" s="77"/>
      <c r="DJ378" s="77"/>
      <c r="DK378" s="77"/>
      <c r="DL378" s="77"/>
      <c r="DM378" s="77"/>
      <c r="DN378" s="77"/>
      <c r="DO378" s="77"/>
      <c r="DP378" s="77"/>
      <c r="DQ378" s="79"/>
      <c r="EB378" s="77"/>
      <c r="EC378" s="77"/>
      <c r="ED378" s="77"/>
      <c r="EE378" s="77"/>
      <c r="EF378" s="77"/>
      <c r="EG378" s="77"/>
      <c r="EH378" s="77"/>
      <c r="EI378" s="77"/>
      <c r="EJ378" s="79"/>
      <c r="EU378" s="77"/>
      <c r="EV378" s="77"/>
      <c r="EW378" s="77"/>
      <c r="EX378" s="77"/>
      <c r="EY378" s="77"/>
      <c r="EZ378" s="77"/>
      <c r="FA378" s="77"/>
      <c r="FB378" s="77"/>
      <c r="FC378" s="79"/>
      <c r="FN378" s="77"/>
      <c r="FO378" s="77"/>
      <c r="FP378" s="77"/>
      <c r="FQ378" s="77"/>
      <c r="FR378" s="77"/>
      <c r="FS378" s="77"/>
      <c r="FT378" s="77"/>
      <c r="FU378" s="77"/>
      <c r="FV378" s="79"/>
      <c r="GG378" s="77"/>
      <c r="GH378" s="77"/>
      <c r="GI378" s="77"/>
      <c r="GJ378" s="77"/>
      <c r="GK378" s="77"/>
      <c r="GL378" s="77"/>
      <c r="GM378" s="77"/>
      <c r="GN378" s="77"/>
      <c r="GO378" s="79"/>
      <c r="GZ378" s="77"/>
      <c r="HA378" s="77"/>
      <c r="HB378" s="77"/>
      <c r="HC378" s="77"/>
      <c r="HD378" s="77"/>
      <c r="HE378" s="77"/>
      <c r="HF378" s="77"/>
      <c r="HG378" s="77"/>
      <c r="HH378" s="79"/>
      <c r="HS378" s="77"/>
      <c r="HT378" s="77"/>
      <c r="HU378" s="77"/>
      <c r="HV378" s="77"/>
      <c r="HW378" s="77"/>
      <c r="HX378" s="77"/>
      <c r="HY378" s="77"/>
      <c r="HZ378" s="77"/>
      <c r="IA378" s="79"/>
      <c r="IL378" s="77"/>
      <c r="IM378" s="77"/>
      <c r="IN378" s="77"/>
      <c r="IO378" s="77"/>
      <c r="IP378" s="77"/>
      <c r="IQ378" s="77"/>
      <c r="IR378" s="77"/>
      <c r="IS378" s="77"/>
      <c r="IT378" s="79"/>
      <c r="JE378" s="77"/>
      <c r="JF378" s="77"/>
      <c r="JG378" s="77"/>
      <c r="JH378" s="77"/>
      <c r="JI378" s="77"/>
      <c r="JJ378" s="77"/>
      <c r="JK378" s="77"/>
      <c r="JL378" s="77"/>
      <c r="JM378" s="79"/>
    </row>
    <row r="379" spans="24:273" x14ac:dyDescent="0.2">
      <c r="X379" s="77"/>
      <c r="Y379" s="77"/>
      <c r="Z379" s="77"/>
      <c r="AA379" s="77"/>
      <c r="AB379" s="77"/>
      <c r="AC379" s="77"/>
      <c r="AD379" s="77"/>
      <c r="AE379" s="77"/>
      <c r="AF379" s="77"/>
      <c r="AG379" s="77"/>
      <c r="AH379" s="77"/>
      <c r="AI379" s="79"/>
      <c r="AV379" s="77"/>
      <c r="AW379" s="77"/>
      <c r="AX379" s="77"/>
      <c r="AY379" s="77"/>
      <c r="AZ379" s="77"/>
      <c r="BA379" s="77"/>
      <c r="BB379" s="77"/>
      <c r="BC379" s="77"/>
      <c r="BD379" s="77"/>
      <c r="BE379" s="77"/>
      <c r="BF379" s="77"/>
      <c r="BG379" s="79"/>
      <c r="BT379" s="77"/>
      <c r="BU379" s="77"/>
      <c r="BV379" s="77"/>
      <c r="BW379" s="77"/>
      <c r="BX379" s="77"/>
      <c r="BY379" s="77"/>
      <c r="BZ379" s="77"/>
      <c r="CA379" s="77"/>
      <c r="CB379" s="77"/>
      <c r="CC379" s="77"/>
      <c r="CD379" s="77"/>
      <c r="CE379" s="79"/>
      <c r="CP379" s="77"/>
      <c r="CQ379" s="77"/>
      <c r="CR379" s="77"/>
      <c r="CS379" s="77"/>
      <c r="CT379" s="77"/>
      <c r="CU379" s="77"/>
      <c r="CV379" s="77"/>
      <c r="CW379" s="77"/>
      <c r="CX379" s="79"/>
      <c r="DI379" s="77"/>
      <c r="DJ379" s="77"/>
      <c r="DK379" s="77"/>
      <c r="DL379" s="77"/>
      <c r="DM379" s="77"/>
      <c r="DN379" s="77"/>
      <c r="DO379" s="77"/>
      <c r="DP379" s="77"/>
      <c r="DQ379" s="79"/>
      <c r="EB379" s="77"/>
      <c r="EC379" s="77"/>
      <c r="ED379" s="77"/>
      <c r="EE379" s="77"/>
      <c r="EF379" s="77"/>
      <c r="EG379" s="77"/>
      <c r="EH379" s="77"/>
      <c r="EI379" s="77"/>
      <c r="EJ379" s="79"/>
      <c r="EU379" s="77"/>
      <c r="EV379" s="77"/>
      <c r="EW379" s="77"/>
      <c r="EX379" s="77"/>
      <c r="EY379" s="77"/>
      <c r="EZ379" s="77"/>
      <c r="FA379" s="77"/>
      <c r="FB379" s="77"/>
      <c r="FC379" s="79"/>
      <c r="FN379" s="77"/>
      <c r="FO379" s="77"/>
      <c r="FP379" s="77"/>
      <c r="FQ379" s="77"/>
      <c r="FR379" s="77"/>
      <c r="FS379" s="77"/>
      <c r="FT379" s="77"/>
      <c r="FU379" s="77"/>
      <c r="FV379" s="79"/>
      <c r="GG379" s="77"/>
      <c r="GH379" s="77"/>
      <c r="GI379" s="77"/>
      <c r="GJ379" s="77"/>
      <c r="GK379" s="77"/>
      <c r="GL379" s="77"/>
      <c r="GM379" s="77"/>
      <c r="GN379" s="77"/>
      <c r="GO379" s="79"/>
      <c r="GZ379" s="77"/>
      <c r="HA379" s="77"/>
      <c r="HB379" s="77"/>
      <c r="HC379" s="77"/>
      <c r="HD379" s="77"/>
      <c r="HE379" s="77"/>
      <c r="HF379" s="77"/>
      <c r="HG379" s="77"/>
      <c r="HH379" s="79"/>
      <c r="HS379" s="77"/>
      <c r="HT379" s="77"/>
      <c r="HU379" s="77"/>
      <c r="HV379" s="77"/>
      <c r="HW379" s="77"/>
      <c r="HX379" s="77"/>
      <c r="HY379" s="77"/>
      <c r="HZ379" s="77"/>
      <c r="IA379" s="79"/>
      <c r="IL379" s="77"/>
      <c r="IM379" s="77"/>
      <c r="IN379" s="77"/>
      <c r="IO379" s="77"/>
      <c r="IP379" s="77"/>
      <c r="IQ379" s="77"/>
      <c r="IR379" s="77"/>
      <c r="IS379" s="77"/>
      <c r="IT379" s="79"/>
      <c r="JE379" s="77"/>
      <c r="JF379" s="77"/>
      <c r="JG379" s="77"/>
      <c r="JH379" s="77"/>
      <c r="JI379" s="77"/>
      <c r="JJ379" s="77"/>
      <c r="JK379" s="77"/>
      <c r="JL379" s="77"/>
      <c r="JM379" s="79"/>
    </row>
  </sheetData>
  <sheetProtection algorithmName="SHA-512" hashValue="xwY+pteJyVHQr9BcTmaceBQxeveU7qiyncHazQFv/zXZ+oCSfm0AJJ87lBQHZP5dSMDl/SKHxRQMDo3qYEM0fQ==" saltValue="Rbl2CkCjpwkbzBQ8FfIDaQ==" spinCount="100000" sheet="1" objects="1" scenarios="1"/>
  <mergeCells count="1289">
    <mergeCell ref="CH2:CI3"/>
    <mergeCell ref="B2:D2"/>
    <mergeCell ref="E2:K2"/>
    <mergeCell ref="N2:O3"/>
    <mergeCell ref="P2:Q3"/>
    <mergeCell ref="R2:W3"/>
    <mergeCell ref="AL2:AM3"/>
    <mergeCell ref="CR3:CR11"/>
    <mergeCell ref="CS3:CS11"/>
    <mergeCell ref="CT3:CT11"/>
    <mergeCell ref="CU3:CU11"/>
    <mergeCell ref="CP3:CP11"/>
    <mergeCell ref="CQ3:CQ11"/>
    <mergeCell ref="CH4:CK8"/>
    <mergeCell ref="CL4:CO4"/>
    <mergeCell ref="CL5:CO6"/>
    <mergeCell ref="AP5:AU6"/>
    <mergeCell ref="B4:D7"/>
    <mergeCell ref="N4:Q8"/>
    <mergeCell ref="R4:W4"/>
    <mergeCell ref="AL4:AO8"/>
    <mergeCell ref="AP4:AU4"/>
    <mergeCell ref="BJ4:BM8"/>
    <mergeCell ref="X3:X10"/>
    <mergeCell ref="AA3:AA10"/>
    <mergeCell ref="AE3:AE10"/>
    <mergeCell ref="AF3:AF10"/>
    <mergeCell ref="AH3:AH10"/>
    <mergeCell ref="AI3:AI10"/>
    <mergeCell ref="BT3:BT10"/>
    <mergeCell ref="BU3:BU10"/>
    <mergeCell ref="DE5:DH6"/>
    <mergeCell ref="DX5:EA6"/>
    <mergeCell ref="DT4:DW8"/>
    <mergeCell ref="DX4:EA4"/>
    <mergeCell ref="EM4:EP8"/>
    <mergeCell ref="EQ4:ET4"/>
    <mergeCell ref="FF4:FI8"/>
    <mergeCell ref="EQ5:ET6"/>
    <mergeCell ref="IF2:IG3"/>
    <mergeCell ref="IH2:IK3"/>
    <mergeCell ref="IW2:IX3"/>
    <mergeCell ref="IY2:IZ3"/>
    <mergeCell ref="JA2:JD3"/>
    <mergeCell ref="B3:D3"/>
    <mergeCell ref="E3:K8"/>
    <mergeCell ref="GT2:GU3"/>
    <mergeCell ref="GV2:GY3"/>
    <mergeCell ref="HK2:HL3"/>
    <mergeCell ref="HM2:HN3"/>
    <mergeCell ref="HO2:HR3"/>
    <mergeCell ref="ID2:IE3"/>
    <mergeCell ref="HB3:HB11"/>
    <mergeCell ref="HC3:HC11"/>
    <mergeCell ref="HD3:HD11"/>
    <mergeCell ref="HE3:HE11"/>
    <mergeCell ref="FH2:FI3"/>
    <mergeCell ref="FJ2:FM3"/>
    <mergeCell ref="FY2:FZ3"/>
    <mergeCell ref="GA2:GB3"/>
    <mergeCell ref="GC2:GF3"/>
    <mergeCell ref="GR2:GS3"/>
    <mergeCell ref="CX3:CX11"/>
    <mergeCell ref="EQ2:ET3"/>
    <mergeCell ref="FF2:FG3"/>
    <mergeCell ref="FV3:FV11"/>
    <mergeCell ref="GG3:GG11"/>
    <mergeCell ref="GH3:GH11"/>
    <mergeCell ref="GI3:GI11"/>
    <mergeCell ref="GJ3:GJ11"/>
    <mergeCell ref="GK3:GK11"/>
    <mergeCell ref="FY4:GB8"/>
    <mergeCell ref="GC4:GF4"/>
    <mergeCell ref="GC5:GF6"/>
    <mergeCell ref="GC7:GF8"/>
    <mergeCell ref="FB3:FB11"/>
    <mergeCell ref="FC3:FC11"/>
    <mergeCell ref="FN3:FN11"/>
    <mergeCell ref="FO3:FO11"/>
    <mergeCell ref="FP3:FP11"/>
    <mergeCell ref="FQ3:FQ11"/>
    <mergeCell ref="EV3:EV11"/>
    <mergeCell ref="EW3:EW11"/>
    <mergeCell ref="EX3:EX11"/>
    <mergeCell ref="EY3:EY11"/>
    <mergeCell ref="EZ3:EZ11"/>
    <mergeCell ref="FA3:FA11"/>
    <mergeCell ref="FR3:FR11"/>
    <mergeCell ref="FS3:FS11"/>
    <mergeCell ref="FT3:FT11"/>
    <mergeCell ref="FU3:FU11"/>
    <mergeCell ref="FJ4:FM4"/>
    <mergeCell ref="FJ5:FM6"/>
    <mergeCell ref="HV3:HV11"/>
    <mergeCell ref="HW3:HW11"/>
    <mergeCell ref="HX3:HX11"/>
    <mergeCell ref="HY3:HY11"/>
    <mergeCell ref="HZ3:HZ11"/>
    <mergeCell ref="IA3:IA11"/>
    <mergeCell ref="HF3:HF11"/>
    <mergeCell ref="HG3:HG11"/>
    <mergeCell ref="HH3:HH11"/>
    <mergeCell ref="HS3:HS11"/>
    <mergeCell ref="HT3:HT11"/>
    <mergeCell ref="HU3:HU11"/>
    <mergeCell ref="HK4:HN8"/>
    <mergeCell ref="HO4:HR4"/>
    <mergeCell ref="HO5:HR6"/>
    <mergeCell ref="HO7:HR8"/>
    <mergeCell ref="GL3:GL11"/>
    <mergeCell ref="GM3:GM11"/>
    <mergeCell ref="GN3:GN11"/>
    <mergeCell ref="GO3:GO11"/>
    <mergeCell ref="GZ3:GZ11"/>
    <mergeCell ref="HA3:HA11"/>
    <mergeCell ref="GR4:GU8"/>
    <mergeCell ref="GV4:GY4"/>
    <mergeCell ref="GV5:GY6"/>
    <mergeCell ref="GV7:GY8"/>
    <mergeCell ref="JH3:JH11"/>
    <mergeCell ref="JI3:JI11"/>
    <mergeCell ref="JJ3:JJ11"/>
    <mergeCell ref="JK3:JK11"/>
    <mergeCell ref="JL3:JL11"/>
    <mergeCell ref="JM3:JM11"/>
    <mergeCell ref="IR3:IR11"/>
    <mergeCell ref="IS3:IS11"/>
    <mergeCell ref="IT3:IT11"/>
    <mergeCell ref="JE3:JE11"/>
    <mergeCell ref="JF3:JF11"/>
    <mergeCell ref="JG3:JG11"/>
    <mergeCell ref="IL3:IL11"/>
    <mergeCell ref="IM3:IM11"/>
    <mergeCell ref="IN3:IN11"/>
    <mergeCell ref="IO3:IO11"/>
    <mergeCell ref="IP3:IP11"/>
    <mergeCell ref="IQ3:IQ11"/>
    <mergeCell ref="EF3:EF11"/>
    <mergeCell ref="EG3:EG11"/>
    <mergeCell ref="EH3:EH11"/>
    <mergeCell ref="EI3:EI11"/>
    <mergeCell ref="EJ3:EJ11"/>
    <mergeCell ref="EU3:EU11"/>
    <mergeCell ref="DL3:DL11"/>
    <mergeCell ref="DM3:DM11"/>
    <mergeCell ref="DN3:DN11"/>
    <mergeCell ref="DO3:DO11"/>
    <mergeCell ref="BN4:BS4"/>
    <mergeCell ref="BN5:BS6"/>
    <mergeCell ref="DV2:DW3"/>
    <mergeCell ref="DX2:EA3"/>
    <mergeCell ref="EM2:EN3"/>
    <mergeCell ref="EB3:EB11"/>
    <mergeCell ref="EC3:EC11"/>
    <mergeCell ref="ED3:ED11"/>
    <mergeCell ref="EE3:EE11"/>
    <mergeCell ref="CJ2:CK3"/>
    <mergeCell ref="CL2:CO3"/>
    <mergeCell ref="DA2:DB3"/>
    <mergeCell ref="DC2:DD3"/>
    <mergeCell ref="DE2:DH3"/>
    <mergeCell ref="DT2:DU3"/>
    <mergeCell ref="BL10:BS10"/>
    <mergeCell ref="DI3:DI11"/>
    <mergeCell ref="DJ3:DJ11"/>
    <mergeCell ref="DK3:DK11"/>
    <mergeCell ref="DA4:DD8"/>
    <mergeCell ref="DE4:DH4"/>
    <mergeCell ref="EO2:EP3"/>
    <mergeCell ref="FN12:FV12"/>
    <mergeCell ref="GG12:GO12"/>
    <mergeCell ref="GZ12:HH12"/>
    <mergeCell ref="HS12:IA12"/>
    <mergeCell ref="IL12:IT12"/>
    <mergeCell ref="JE12:JM12"/>
    <mergeCell ref="IH7:IK8"/>
    <mergeCell ref="JA7:JD8"/>
    <mergeCell ref="B8:D8"/>
    <mergeCell ref="CP12:CX12"/>
    <mergeCell ref="DI12:DQ12"/>
    <mergeCell ref="EB12:EJ12"/>
    <mergeCell ref="EU12:FC12"/>
    <mergeCell ref="DP3:DP11"/>
    <mergeCell ref="DQ3:DQ11"/>
    <mergeCell ref="CV3:CV11"/>
    <mergeCell ref="CW3:CW11"/>
    <mergeCell ref="IH5:IK6"/>
    <mergeCell ref="JA5:JD6"/>
    <mergeCell ref="R7:W8"/>
    <mergeCell ref="AP7:AU8"/>
    <mergeCell ref="BN7:BS8"/>
    <mergeCell ref="CL7:CO8"/>
    <mergeCell ref="DE7:DH8"/>
    <mergeCell ref="DX7:EA8"/>
    <mergeCell ref="EQ7:ET8"/>
    <mergeCell ref="FJ7:FM8"/>
    <mergeCell ref="ID4:IG8"/>
    <mergeCell ref="IH4:IK4"/>
    <mergeCell ref="IW4:IZ8"/>
    <mergeCell ref="JA4:JD4"/>
    <mergeCell ref="R5:W6"/>
    <mergeCell ref="JE19:JM19"/>
    <mergeCell ref="HS28:IA28"/>
    <mergeCell ref="IL28:IT28"/>
    <mergeCell ref="JE28:JM28"/>
    <mergeCell ref="FN19:FV19"/>
    <mergeCell ref="GG19:GO19"/>
    <mergeCell ref="GZ19:HH19"/>
    <mergeCell ref="FN28:FV28"/>
    <mergeCell ref="GG28:GO28"/>
    <mergeCell ref="GZ28:HH28"/>
    <mergeCell ref="DI19:DQ19"/>
    <mergeCell ref="EB19:EJ19"/>
    <mergeCell ref="EU19:FC19"/>
    <mergeCell ref="EU28:FC28"/>
    <mergeCell ref="JE18:JM18"/>
    <mergeCell ref="CP19:CX19"/>
    <mergeCell ref="EU18:FC18"/>
    <mergeCell ref="FN18:FV18"/>
    <mergeCell ref="GG18:GO18"/>
    <mergeCell ref="GZ18:HH18"/>
    <mergeCell ref="HS18:IA18"/>
    <mergeCell ref="IL18:IT18"/>
    <mergeCell ref="CP18:CX18"/>
    <mergeCell ref="DI18:DQ18"/>
    <mergeCell ref="EB18:EJ18"/>
    <mergeCell ref="CP28:CX28"/>
    <mergeCell ref="DI28:DQ28"/>
    <mergeCell ref="EB28:EJ28"/>
    <mergeCell ref="HS19:IA19"/>
    <mergeCell ref="IL19:IT19"/>
    <mergeCell ref="JE36:JM36"/>
    <mergeCell ref="CP37:CX37"/>
    <mergeCell ref="EU36:FC36"/>
    <mergeCell ref="FN36:FV36"/>
    <mergeCell ref="GG36:GO36"/>
    <mergeCell ref="GZ36:HH36"/>
    <mergeCell ref="HS36:IA36"/>
    <mergeCell ref="IL36:IT36"/>
    <mergeCell ref="CP36:CX36"/>
    <mergeCell ref="DI36:DQ36"/>
    <mergeCell ref="EB36:EJ36"/>
    <mergeCell ref="CP38:CX38"/>
    <mergeCell ref="DI38:DQ38"/>
    <mergeCell ref="EB38:EJ38"/>
    <mergeCell ref="GG45:GO45"/>
    <mergeCell ref="GZ45:HH45"/>
    <mergeCell ref="HS45:IA45"/>
    <mergeCell ref="IL45:IT45"/>
    <mergeCell ref="HS37:IA37"/>
    <mergeCell ref="IL37:IT37"/>
    <mergeCell ref="JE37:JM37"/>
    <mergeCell ref="HS38:IA38"/>
    <mergeCell ref="IL38:IT38"/>
    <mergeCell ref="JE38:JM38"/>
    <mergeCell ref="JE45:JM45"/>
    <mergeCell ref="FN37:FV37"/>
    <mergeCell ref="GG37:GO37"/>
    <mergeCell ref="GZ37:HH37"/>
    <mergeCell ref="FN38:FV38"/>
    <mergeCell ref="GG38:GO38"/>
    <mergeCell ref="GZ38:HH38"/>
    <mergeCell ref="FN41:FV41"/>
    <mergeCell ref="EU38:FC38"/>
    <mergeCell ref="EU41:FC41"/>
    <mergeCell ref="EB43:EJ43"/>
    <mergeCell ref="EU43:FC43"/>
    <mergeCell ref="DI37:DQ37"/>
    <mergeCell ref="EB37:EJ37"/>
    <mergeCell ref="EU37:FC37"/>
    <mergeCell ref="JE43:JM43"/>
    <mergeCell ref="GG41:GO41"/>
    <mergeCell ref="GZ41:HH41"/>
    <mergeCell ref="HS41:IA41"/>
    <mergeCell ref="IL41:IT41"/>
    <mergeCell ref="JE41:JM41"/>
    <mergeCell ref="GG43:GO43"/>
    <mergeCell ref="GZ43:HH43"/>
    <mergeCell ref="HS43:IA43"/>
    <mergeCell ref="IL43:IT43"/>
    <mergeCell ref="DI48:DQ48"/>
    <mergeCell ref="EB48:EJ48"/>
    <mergeCell ref="EU48:FC48"/>
    <mergeCell ref="FN48:FV48"/>
    <mergeCell ref="GG48:GO48"/>
    <mergeCell ref="DI46:DQ46"/>
    <mergeCell ref="EB46:EJ46"/>
    <mergeCell ref="IL46:IT46"/>
    <mergeCell ref="CP46:CX46"/>
    <mergeCell ref="X43:AI43"/>
    <mergeCell ref="AV43:BG43"/>
    <mergeCell ref="BT43:CE43"/>
    <mergeCell ref="CP43:CX43"/>
    <mergeCell ref="DI43:DQ43"/>
    <mergeCell ref="X41:AI41"/>
    <mergeCell ref="AV41:BG41"/>
    <mergeCell ref="BT41:CE41"/>
    <mergeCell ref="CP41:CX41"/>
    <mergeCell ref="DI41:DQ41"/>
    <mergeCell ref="EB41:EJ41"/>
    <mergeCell ref="CP45:CX45"/>
    <mergeCell ref="DI45:DQ45"/>
    <mergeCell ref="EB45:EJ45"/>
    <mergeCell ref="FN43:FV43"/>
    <mergeCell ref="EU45:FC45"/>
    <mergeCell ref="FN45:FV45"/>
    <mergeCell ref="EU46:FC46"/>
    <mergeCell ref="FN46:FV46"/>
    <mergeCell ref="GG46:GO46"/>
    <mergeCell ref="GZ46:HH46"/>
    <mergeCell ref="HS46:IA46"/>
    <mergeCell ref="GZ48:HH48"/>
    <mergeCell ref="IL54:IT54"/>
    <mergeCell ref="FN51:FV51"/>
    <mergeCell ref="GG51:GO51"/>
    <mergeCell ref="GZ51:HH51"/>
    <mergeCell ref="HS51:IA51"/>
    <mergeCell ref="IL51:IT51"/>
    <mergeCell ref="JE51:JM51"/>
    <mergeCell ref="IL49:IT49"/>
    <mergeCell ref="JE49:JM49"/>
    <mergeCell ref="CP51:CX51"/>
    <mergeCell ref="DI51:DQ51"/>
    <mergeCell ref="EB51:EJ51"/>
    <mergeCell ref="EU51:FC51"/>
    <mergeCell ref="GG49:GO49"/>
    <mergeCell ref="GZ49:HH49"/>
    <mergeCell ref="HS49:IA49"/>
    <mergeCell ref="EB49:EJ49"/>
    <mergeCell ref="EU49:FC49"/>
    <mergeCell ref="FN49:FV49"/>
    <mergeCell ref="CP49:CX49"/>
    <mergeCell ref="DI49:DQ49"/>
    <mergeCell ref="DI52:DQ52"/>
    <mergeCell ref="GZ52:HH52"/>
    <mergeCell ref="HS52:IA52"/>
    <mergeCell ref="HS48:IA48"/>
    <mergeCell ref="IL48:IT48"/>
    <mergeCell ref="JE48:JM48"/>
    <mergeCell ref="JE46:JM46"/>
    <mergeCell ref="CP48:CX48"/>
    <mergeCell ref="GG56:GO56"/>
    <mergeCell ref="GZ56:HH56"/>
    <mergeCell ref="HS56:IA56"/>
    <mergeCell ref="HS57:IA57"/>
    <mergeCell ref="IL56:IT56"/>
    <mergeCell ref="JE54:JM54"/>
    <mergeCell ref="CP56:CX56"/>
    <mergeCell ref="DI56:DQ56"/>
    <mergeCell ref="EB56:EJ56"/>
    <mergeCell ref="EU56:FC56"/>
    <mergeCell ref="FN56:FV56"/>
    <mergeCell ref="IL52:IT52"/>
    <mergeCell ref="JE52:JM52"/>
    <mergeCell ref="CP54:CX54"/>
    <mergeCell ref="DI54:DQ54"/>
    <mergeCell ref="EB54:EJ54"/>
    <mergeCell ref="EU54:FC54"/>
    <mergeCell ref="GG52:GO52"/>
    <mergeCell ref="GG54:GO54"/>
    <mergeCell ref="JE56:JM56"/>
    <mergeCell ref="GZ54:HH54"/>
    <mergeCell ref="HS54:IA54"/>
    <mergeCell ref="EB52:EJ52"/>
    <mergeCell ref="EU52:FC52"/>
    <mergeCell ref="FN52:FV52"/>
    <mergeCell ref="FN54:FV54"/>
    <mergeCell ref="CP52:CX52"/>
    <mergeCell ref="JE62:JM62"/>
    <mergeCell ref="CP63:CX63"/>
    <mergeCell ref="EU62:FC62"/>
    <mergeCell ref="FN62:FV62"/>
    <mergeCell ref="GG62:GO62"/>
    <mergeCell ref="GZ62:HH62"/>
    <mergeCell ref="HS62:IA62"/>
    <mergeCell ref="IL62:IT62"/>
    <mergeCell ref="IL57:IT57"/>
    <mergeCell ref="JE57:JM57"/>
    <mergeCell ref="X62:AI62"/>
    <mergeCell ref="AV62:BG62"/>
    <mergeCell ref="BT62:CE62"/>
    <mergeCell ref="CP62:CX62"/>
    <mergeCell ref="DI62:DQ62"/>
    <mergeCell ref="EB62:EJ62"/>
    <mergeCell ref="GG57:GO57"/>
    <mergeCell ref="GZ57:HH57"/>
    <mergeCell ref="HS63:IA63"/>
    <mergeCell ref="IL63:IT63"/>
    <mergeCell ref="JE63:JM63"/>
    <mergeCell ref="FN63:FV63"/>
    <mergeCell ref="GG63:GO63"/>
    <mergeCell ref="GZ63:HH63"/>
    <mergeCell ref="EB57:EJ57"/>
    <mergeCell ref="EU57:FC57"/>
    <mergeCell ref="FN57:FV57"/>
    <mergeCell ref="CP57:CX57"/>
    <mergeCell ref="DI57:DQ57"/>
    <mergeCell ref="GG66:GO66"/>
    <mergeCell ref="GZ66:HH66"/>
    <mergeCell ref="FN68:FV68"/>
    <mergeCell ref="DI63:DQ63"/>
    <mergeCell ref="EB63:EJ63"/>
    <mergeCell ref="EU63:FC63"/>
    <mergeCell ref="EU66:FC66"/>
    <mergeCell ref="EU68:FC68"/>
    <mergeCell ref="GG68:GO68"/>
    <mergeCell ref="GZ68:HH68"/>
    <mergeCell ref="HS68:IA68"/>
    <mergeCell ref="IL68:IT68"/>
    <mergeCell ref="JE68:JM68"/>
    <mergeCell ref="CP70:CX70"/>
    <mergeCell ref="DI70:DQ70"/>
    <mergeCell ref="CP68:CX68"/>
    <mergeCell ref="DI68:DQ68"/>
    <mergeCell ref="EB68:EJ68"/>
    <mergeCell ref="CP66:CX66"/>
    <mergeCell ref="DI66:DQ66"/>
    <mergeCell ref="EB66:EJ66"/>
    <mergeCell ref="HS66:IA66"/>
    <mergeCell ref="IL66:IT66"/>
    <mergeCell ref="JE66:JM66"/>
    <mergeCell ref="FN66:FV66"/>
    <mergeCell ref="X81:AI81"/>
    <mergeCell ref="AV81:BG81"/>
    <mergeCell ref="BT81:CE81"/>
    <mergeCell ref="CP81:CX81"/>
    <mergeCell ref="DI81:DQ81"/>
    <mergeCell ref="EB81:EJ81"/>
    <mergeCell ref="AN75:AT75"/>
    <mergeCell ref="AM76:AT76"/>
    <mergeCell ref="BL75:BR75"/>
    <mergeCell ref="BK76:BR76"/>
    <mergeCell ref="JE93:JM93"/>
    <mergeCell ref="EU75:FC75"/>
    <mergeCell ref="EU81:FC81"/>
    <mergeCell ref="EB82:EJ82"/>
    <mergeCell ref="EU82:FC82"/>
    <mergeCell ref="IL70:IT70"/>
    <mergeCell ref="JE70:JM70"/>
    <mergeCell ref="EB70:EJ70"/>
    <mergeCell ref="EU70:FC70"/>
    <mergeCell ref="FN70:FV70"/>
    <mergeCell ref="GG70:GO70"/>
    <mergeCell ref="GZ70:HH70"/>
    <mergeCell ref="HS70:IA70"/>
    <mergeCell ref="CP75:CX75"/>
    <mergeCell ref="DI75:DQ75"/>
    <mergeCell ref="EB75:EJ75"/>
    <mergeCell ref="HS71:IA71"/>
    <mergeCell ref="IL71:IT71"/>
    <mergeCell ref="JE71:JM71"/>
    <mergeCell ref="HS75:IA75"/>
    <mergeCell ref="IL75:IT75"/>
    <mergeCell ref="JE75:JM75"/>
    <mergeCell ref="GG75:GO75"/>
    <mergeCell ref="GZ75:HH75"/>
    <mergeCell ref="FN81:FV81"/>
    <mergeCell ref="CP71:CX71"/>
    <mergeCell ref="DI71:DQ71"/>
    <mergeCell ref="EB71:EJ71"/>
    <mergeCell ref="EU71:FC71"/>
    <mergeCell ref="JE82:JM82"/>
    <mergeCell ref="GG81:GO81"/>
    <mergeCell ref="GZ81:HH81"/>
    <mergeCell ref="HS81:IA81"/>
    <mergeCell ref="IL81:IT81"/>
    <mergeCell ref="JE81:JM81"/>
    <mergeCell ref="EU93:FC93"/>
    <mergeCell ref="FN93:FV93"/>
    <mergeCell ref="GG93:GO93"/>
    <mergeCell ref="GZ93:HH93"/>
    <mergeCell ref="HS93:IA93"/>
    <mergeCell ref="IL93:IT93"/>
    <mergeCell ref="JE87:JM87"/>
    <mergeCell ref="FN71:FV71"/>
    <mergeCell ref="GG71:GO71"/>
    <mergeCell ref="HS82:IA82"/>
    <mergeCell ref="IL82:IT82"/>
    <mergeCell ref="GZ71:HH71"/>
    <mergeCell ref="FN75:FV75"/>
    <mergeCell ref="X93:AI93"/>
    <mergeCell ref="AV93:BG93"/>
    <mergeCell ref="BT93:CE93"/>
    <mergeCell ref="CP93:CX93"/>
    <mergeCell ref="DI93:DQ93"/>
    <mergeCell ref="EB93:EJ93"/>
    <mergeCell ref="X82:AI82"/>
    <mergeCell ref="AV82:BG82"/>
    <mergeCell ref="BT82:CE82"/>
    <mergeCell ref="CP82:CX82"/>
    <mergeCell ref="DI82:DQ82"/>
    <mergeCell ref="EU87:FC87"/>
    <mergeCell ref="FN87:FV87"/>
    <mergeCell ref="GG87:GO87"/>
    <mergeCell ref="GZ87:HH87"/>
    <mergeCell ref="HS87:IA87"/>
    <mergeCell ref="IL87:IT87"/>
    <mergeCell ref="X87:AI87"/>
    <mergeCell ref="AV87:BG87"/>
    <mergeCell ref="BT87:CE87"/>
    <mergeCell ref="CP87:CX87"/>
    <mergeCell ref="DI87:DQ87"/>
    <mergeCell ref="EB87:EJ87"/>
    <mergeCell ref="FN82:FV82"/>
    <mergeCell ref="GG82:GO82"/>
    <mergeCell ref="GZ82:HH82"/>
    <mergeCell ref="GZ98:HH98"/>
    <mergeCell ref="HS98:IA98"/>
    <mergeCell ref="IL98:IT98"/>
    <mergeCell ref="JE98:JM98"/>
    <mergeCell ref="X107:AI107"/>
    <mergeCell ref="AV107:BG107"/>
    <mergeCell ref="BT107:CE107"/>
    <mergeCell ref="CP107:CX107"/>
    <mergeCell ref="DI107:DQ107"/>
    <mergeCell ref="EB107:EJ107"/>
    <mergeCell ref="HS108:IA108"/>
    <mergeCell ref="IL108:IT108"/>
    <mergeCell ref="JE108:JM108"/>
    <mergeCell ref="X98:AI98"/>
    <mergeCell ref="AV98:BG98"/>
    <mergeCell ref="BT98:CE98"/>
    <mergeCell ref="CP98:CX98"/>
    <mergeCell ref="DI98:DQ98"/>
    <mergeCell ref="EB98:EJ98"/>
    <mergeCell ref="EU98:FC98"/>
    <mergeCell ref="FN98:FV98"/>
    <mergeCell ref="GG98:GO98"/>
    <mergeCell ref="X112:AI112"/>
    <mergeCell ref="AV112:BG112"/>
    <mergeCell ref="BT112:CE112"/>
    <mergeCell ref="CP112:CX112"/>
    <mergeCell ref="EU111:FC111"/>
    <mergeCell ref="FN111:FV111"/>
    <mergeCell ref="GG111:GO111"/>
    <mergeCell ref="GZ111:HH111"/>
    <mergeCell ref="HS111:IA111"/>
    <mergeCell ref="IL111:IT111"/>
    <mergeCell ref="X111:AI111"/>
    <mergeCell ref="AV111:BG111"/>
    <mergeCell ref="BT111:CE111"/>
    <mergeCell ref="CP111:CX111"/>
    <mergeCell ref="JE107:JM107"/>
    <mergeCell ref="X108:AI108"/>
    <mergeCell ref="AV108:BG108"/>
    <mergeCell ref="BT108:CE108"/>
    <mergeCell ref="CP108:CX108"/>
    <mergeCell ref="EU107:FC107"/>
    <mergeCell ref="FN107:FV107"/>
    <mergeCell ref="GG107:GO107"/>
    <mergeCell ref="GZ107:HH107"/>
    <mergeCell ref="HS107:IA107"/>
    <mergeCell ref="IL107:IT107"/>
    <mergeCell ref="DI111:DQ111"/>
    <mergeCell ref="EB111:EJ111"/>
    <mergeCell ref="HS112:IA112"/>
    <mergeCell ref="IL112:IT112"/>
    <mergeCell ref="JE112:JM112"/>
    <mergeCell ref="FN112:FV112"/>
    <mergeCell ref="GG112:GO112"/>
    <mergeCell ref="GZ112:HH112"/>
    <mergeCell ref="DI112:DQ112"/>
    <mergeCell ref="EB112:EJ112"/>
    <mergeCell ref="EU112:FC112"/>
    <mergeCell ref="FN108:FV108"/>
    <mergeCell ref="GG108:GO108"/>
    <mergeCell ref="GZ108:HH108"/>
    <mergeCell ref="DI108:DQ108"/>
    <mergeCell ref="EB108:EJ108"/>
    <mergeCell ref="EU108:FC108"/>
    <mergeCell ref="JE111:JM111"/>
    <mergeCell ref="GZ115:HH115"/>
    <mergeCell ref="HS115:IA115"/>
    <mergeCell ref="IL115:IT115"/>
    <mergeCell ref="JE115:JM115"/>
    <mergeCell ref="JE114:JM114"/>
    <mergeCell ref="X115:AI115"/>
    <mergeCell ref="AV115:BG115"/>
    <mergeCell ref="BT115:CE115"/>
    <mergeCell ref="CP115:CX115"/>
    <mergeCell ref="DI115:DQ115"/>
    <mergeCell ref="EB115:EJ115"/>
    <mergeCell ref="EU115:FC115"/>
    <mergeCell ref="FN115:FV115"/>
    <mergeCell ref="GG115:GO115"/>
    <mergeCell ref="EU114:FC114"/>
    <mergeCell ref="FN114:FV114"/>
    <mergeCell ref="GG114:GO114"/>
    <mergeCell ref="GZ114:HH114"/>
    <mergeCell ref="HS114:IA114"/>
    <mergeCell ref="IL114:IT114"/>
    <mergeCell ref="X114:AI114"/>
    <mergeCell ref="AV114:BG114"/>
    <mergeCell ref="BT114:CE114"/>
    <mergeCell ref="CP114:CX114"/>
    <mergeCell ref="DI114:DQ114"/>
    <mergeCell ref="EB114:EJ114"/>
    <mergeCell ref="GZ127:HH127"/>
    <mergeCell ref="HS127:IA127"/>
    <mergeCell ref="IL127:IT127"/>
    <mergeCell ref="JE127:JM127"/>
    <mergeCell ref="X133:AI133"/>
    <mergeCell ref="AV133:BG133"/>
    <mergeCell ref="BT133:CE133"/>
    <mergeCell ref="CP133:CX133"/>
    <mergeCell ref="DI133:DQ133"/>
    <mergeCell ref="EB133:EJ133"/>
    <mergeCell ref="JE121:JM121"/>
    <mergeCell ref="X127:AI127"/>
    <mergeCell ref="AV127:BG127"/>
    <mergeCell ref="BT127:CE127"/>
    <mergeCell ref="CP127:CX127"/>
    <mergeCell ref="DI127:DQ127"/>
    <mergeCell ref="EB127:EJ127"/>
    <mergeCell ref="EU127:FC127"/>
    <mergeCell ref="FN127:FV127"/>
    <mergeCell ref="GG127:GO127"/>
    <mergeCell ref="EU121:FC121"/>
    <mergeCell ref="FN121:FV121"/>
    <mergeCell ref="GG121:GO121"/>
    <mergeCell ref="GZ121:HH121"/>
    <mergeCell ref="HS121:IA121"/>
    <mergeCell ref="IL121:IT121"/>
    <mergeCell ref="X121:AI121"/>
    <mergeCell ref="AV121:BG121"/>
    <mergeCell ref="BT121:CE121"/>
    <mergeCell ref="CP121:CX121"/>
    <mergeCell ref="DI121:DQ121"/>
    <mergeCell ref="EB121:EJ121"/>
    <mergeCell ref="GZ140:HH140"/>
    <mergeCell ref="HS140:IA140"/>
    <mergeCell ref="IL140:IT140"/>
    <mergeCell ref="JE140:JM140"/>
    <mergeCell ref="X145:AI145"/>
    <mergeCell ref="AV145:BG145"/>
    <mergeCell ref="BT145:CE145"/>
    <mergeCell ref="CP145:CX145"/>
    <mergeCell ref="DI145:DQ145"/>
    <mergeCell ref="EB145:EJ145"/>
    <mergeCell ref="JE133:JM133"/>
    <mergeCell ref="X140:AI140"/>
    <mergeCell ref="AV140:BG140"/>
    <mergeCell ref="BT140:CE140"/>
    <mergeCell ref="CP140:CX140"/>
    <mergeCell ref="DI140:DQ140"/>
    <mergeCell ref="EB140:EJ140"/>
    <mergeCell ref="EU140:FC140"/>
    <mergeCell ref="FN140:FV140"/>
    <mergeCell ref="GG140:GO140"/>
    <mergeCell ref="EU133:FC133"/>
    <mergeCell ref="FN133:FV133"/>
    <mergeCell ref="GG133:GO133"/>
    <mergeCell ref="GZ133:HH133"/>
    <mergeCell ref="HS133:IA133"/>
    <mergeCell ref="IL133:IT133"/>
    <mergeCell ref="GZ147:HH147"/>
    <mergeCell ref="HS147:IA147"/>
    <mergeCell ref="IL147:IT147"/>
    <mergeCell ref="JE147:JM147"/>
    <mergeCell ref="X149:AI149"/>
    <mergeCell ref="AV149:BG149"/>
    <mergeCell ref="BT149:CE149"/>
    <mergeCell ref="CP149:CX149"/>
    <mergeCell ref="DI149:DQ149"/>
    <mergeCell ref="EB149:EJ149"/>
    <mergeCell ref="JE145:JM145"/>
    <mergeCell ref="X147:AI147"/>
    <mergeCell ref="AV147:BG147"/>
    <mergeCell ref="BT147:CE147"/>
    <mergeCell ref="CP147:CX147"/>
    <mergeCell ref="DI147:DQ147"/>
    <mergeCell ref="EB147:EJ147"/>
    <mergeCell ref="EU147:FC147"/>
    <mergeCell ref="FN147:FV147"/>
    <mergeCell ref="GG147:GO147"/>
    <mergeCell ref="EU145:FC145"/>
    <mergeCell ref="FN145:FV145"/>
    <mergeCell ref="GG145:GO145"/>
    <mergeCell ref="GZ145:HH145"/>
    <mergeCell ref="HS145:IA145"/>
    <mergeCell ref="IL145:IT145"/>
    <mergeCell ref="GZ150:HH150"/>
    <mergeCell ref="HS150:IA150"/>
    <mergeCell ref="IL150:IT150"/>
    <mergeCell ref="JE150:JM150"/>
    <mergeCell ref="JE149:JM149"/>
    <mergeCell ref="X150:AI150"/>
    <mergeCell ref="AV150:BG150"/>
    <mergeCell ref="BT150:CE150"/>
    <mergeCell ref="CP150:CX150"/>
    <mergeCell ref="DI150:DQ150"/>
    <mergeCell ref="EB150:EJ150"/>
    <mergeCell ref="EU150:FC150"/>
    <mergeCell ref="FN150:FV150"/>
    <mergeCell ref="GG150:GO150"/>
    <mergeCell ref="EU149:FC149"/>
    <mergeCell ref="FN149:FV149"/>
    <mergeCell ref="GG149:GO149"/>
    <mergeCell ref="GZ149:HH149"/>
    <mergeCell ref="HS149:IA149"/>
    <mergeCell ref="IL149:IT149"/>
    <mergeCell ref="IL157:IT157"/>
    <mergeCell ref="JE157:JM157"/>
    <mergeCell ref="EB157:EJ157"/>
    <mergeCell ref="EU157:FC157"/>
    <mergeCell ref="FN157:FV157"/>
    <mergeCell ref="GG157:GO157"/>
    <mergeCell ref="GZ157:HH157"/>
    <mergeCell ref="HS157:IA157"/>
    <mergeCell ref="GG155:GO155"/>
    <mergeCell ref="GZ155:HH155"/>
    <mergeCell ref="HS155:IA155"/>
    <mergeCell ref="IL155:IT155"/>
    <mergeCell ref="JE155:JM155"/>
    <mergeCell ref="X157:AI157"/>
    <mergeCell ref="AV157:BG157"/>
    <mergeCell ref="BT157:CE157"/>
    <mergeCell ref="CP157:CX157"/>
    <mergeCell ref="DI157:DQ157"/>
    <mergeCell ref="X155:AI155"/>
    <mergeCell ref="AV155:BG155"/>
    <mergeCell ref="BT155:CE155"/>
    <mergeCell ref="CP155:CX155"/>
    <mergeCell ref="DI155:DQ155"/>
    <mergeCell ref="EB155:EJ155"/>
    <mergeCell ref="EU155:FC155"/>
    <mergeCell ref="FN155:FV155"/>
    <mergeCell ref="JE163:JM163"/>
    <mergeCell ref="X164:AI164"/>
    <mergeCell ref="AV164:BG164"/>
    <mergeCell ref="BT164:CE164"/>
    <mergeCell ref="CP164:CX164"/>
    <mergeCell ref="DI164:DQ164"/>
    <mergeCell ref="EB164:EJ164"/>
    <mergeCell ref="EU164:FC164"/>
    <mergeCell ref="FN164:FV164"/>
    <mergeCell ref="GG164:GO164"/>
    <mergeCell ref="EU163:FC163"/>
    <mergeCell ref="FN163:FV163"/>
    <mergeCell ref="GG163:GO163"/>
    <mergeCell ref="GZ163:HH163"/>
    <mergeCell ref="HS163:IA163"/>
    <mergeCell ref="IL163:IT163"/>
    <mergeCell ref="X163:AI163"/>
    <mergeCell ref="AV163:BG163"/>
    <mergeCell ref="BT163:CE163"/>
    <mergeCell ref="CP163:CX163"/>
    <mergeCell ref="DI163:DQ163"/>
    <mergeCell ref="EB163:EJ163"/>
    <mergeCell ref="JE170:JM170"/>
    <mergeCell ref="X171:AI171"/>
    <mergeCell ref="AV171:BG171"/>
    <mergeCell ref="BT171:CE171"/>
    <mergeCell ref="CP171:CX171"/>
    <mergeCell ref="DI171:DQ171"/>
    <mergeCell ref="EB171:EJ171"/>
    <mergeCell ref="EU171:FC171"/>
    <mergeCell ref="FN171:FV171"/>
    <mergeCell ref="GG171:GO171"/>
    <mergeCell ref="EU170:FC170"/>
    <mergeCell ref="FN170:FV170"/>
    <mergeCell ref="GG170:GO170"/>
    <mergeCell ref="GZ170:HH170"/>
    <mergeCell ref="HS170:IA170"/>
    <mergeCell ref="IL170:IT170"/>
    <mergeCell ref="GZ164:HH164"/>
    <mergeCell ref="HS164:IA164"/>
    <mergeCell ref="IL164:IT164"/>
    <mergeCell ref="JE164:JM164"/>
    <mergeCell ref="X170:AI170"/>
    <mergeCell ref="AV170:BG170"/>
    <mergeCell ref="BT170:CE170"/>
    <mergeCell ref="CP170:CX170"/>
    <mergeCell ref="DI170:DQ170"/>
    <mergeCell ref="EB170:EJ170"/>
    <mergeCell ref="JE176:JM176"/>
    <mergeCell ref="EU176:FC176"/>
    <mergeCell ref="FN176:FV176"/>
    <mergeCell ref="GG176:GO176"/>
    <mergeCell ref="GZ176:HH176"/>
    <mergeCell ref="HS176:IA176"/>
    <mergeCell ref="IL176:IT176"/>
    <mergeCell ref="GZ171:HH171"/>
    <mergeCell ref="HS171:IA171"/>
    <mergeCell ref="IL171:IT171"/>
    <mergeCell ref="JE171:JM171"/>
    <mergeCell ref="X176:AI176"/>
    <mergeCell ref="AV176:BG176"/>
    <mergeCell ref="BT176:CE176"/>
    <mergeCell ref="CP176:CX176"/>
    <mergeCell ref="DI176:DQ176"/>
    <mergeCell ref="EB176:EJ176"/>
    <mergeCell ref="GG185:GO185"/>
    <mergeCell ref="GZ185:HH185"/>
    <mergeCell ref="HS185:IA185"/>
    <mergeCell ref="IL185:IT185"/>
    <mergeCell ref="JE185:JM185"/>
    <mergeCell ref="X187:AI187"/>
    <mergeCell ref="AV187:BG187"/>
    <mergeCell ref="BT187:CE187"/>
    <mergeCell ref="CP187:CX187"/>
    <mergeCell ref="DI187:DQ187"/>
    <mergeCell ref="IL183:IT183"/>
    <mergeCell ref="JE183:JM183"/>
    <mergeCell ref="X185:AI185"/>
    <mergeCell ref="AV185:BG185"/>
    <mergeCell ref="BT185:CE185"/>
    <mergeCell ref="CP185:CX185"/>
    <mergeCell ref="DI185:DQ185"/>
    <mergeCell ref="EB185:EJ185"/>
    <mergeCell ref="EU185:FC185"/>
    <mergeCell ref="FN185:FV185"/>
    <mergeCell ref="EB183:EJ183"/>
    <mergeCell ref="EU183:FC183"/>
    <mergeCell ref="FN183:FV183"/>
    <mergeCell ref="GG183:GO183"/>
    <mergeCell ref="GZ183:HH183"/>
    <mergeCell ref="HS183:IA183"/>
    <mergeCell ref="X183:AI183"/>
    <mergeCell ref="AV183:BG183"/>
    <mergeCell ref="BT183:CE183"/>
    <mergeCell ref="CP183:CX183"/>
    <mergeCell ref="DI183:DQ183"/>
    <mergeCell ref="GG191:GO191"/>
    <mergeCell ref="GZ191:HH191"/>
    <mergeCell ref="HS191:IA191"/>
    <mergeCell ref="IL191:IT191"/>
    <mergeCell ref="JE191:JM191"/>
    <mergeCell ref="X192:AI192"/>
    <mergeCell ref="AV192:BG192"/>
    <mergeCell ref="BT192:CE192"/>
    <mergeCell ref="CP192:CX192"/>
    <mergeCell ref="DI192:DQ192"/>
    <mergeCell ref="IL187:IT187"/>
    <mergeCell ref="JE187:JM187"/>
    <mergeCell ref="X191:AI191"/>
    <mergeCell ref="AV191:BG191"/>
    <mergeCell ref="BT191:CE191"/>
    <mergeCell ref="CP191:CX191"/>
    <mergeCell ref="DI191:DQ191"/>
    <mergeCell ref="EB191:EJ191"/>
    <mergeCell ref="EU191:FC191"/>
    <mergeCell ref="FN191:FV191"/>
    <mergeCell ref="EB187:EJ187"/>
    <mergeCell ref="EU187:FC187"/>
    <mergeCell ref="FN187:FV187"/>
    <mergeCell ref="GG187:GO187"/>
    <mergeCell ref="GZ187:HH187"/>
    <mergeCell ref="HS187:IA187"/>
    <mergeCell ref="GG193:GO193"/>
    <mergeCell ref="GZ193:HH193"/>
    <mergeCell ref="HS193:IA193"/>
    <mergeCell ref="IL193:IT193"/>
    <mergeCell ref="JE193:JM193"/>
    <mergeCell ref="X199:AI199"/>
    <mergeCell ref="AV199:BG199"/>
    <mergeCell ref="BT199:CE199"/>
    <mergeCell ref="CP199:CX199"/>
    <mergeCell ref="DI199:DQ199"/>
    <mergeCell ref="IL192:IT192"/>
    <mergeCell ref="JE192:JM192"/>
    <mergeCell ref="X193:AI193"/>
    <mergeCell ref="AV193:BG193"/>
    <mergeCell ref="BT193:CE193"/>
    <mergeCell ref="CP193:CX193"/>
    <mergeCell ref="DI193:DQ193"/>
    <mergeCell ref="EB193:EJ193"/>
    <mergeCell ref="EU193:FC193"/>
    <mergeCell ref="FN193:FV193"/>
    <mergeCell ref="EB192:EJ192"/>
    <mergeCell ref="EU192:FC192"/>
    <mergeCell ref="FN192:FV192"/>
    <mergeCell ref="GG192:GO192"/>
    <mergeCell ref="GZ192:HH192"/>
    <mergeCell ref="HS192:IA192"/>
    <mergeCell ref="GG200:GO200"/>
    <mergeCell ref="GZ200:HH200"/>
    <mergeCell ref="HS200:IA200"/>
    <mergeCell ref="IL200:IT200"/>
    <mergeCell ref="JE200:JM200"/>
    <mergeCell ref="X201:AI201"/>
    <mergeCell ref="AV201:BG201"/>
    <mergeCell ref="BT201:CE201"/>
    <mergeCell ref="CP201:CX201"/>
    <mergeCell ref="DI201:DQ201"/>
    <mergeCell ref="IL199:IT199"/>
    <mergeCell ref="JE199:JM199"/>
    <mergeCell ref="X200:AI200"/>
    <mergeCell ref="AV200:BG200"/>
    <mergeCell ref="BT200:CE200"/>
    <mergeCell ref="CP200:CX200"/>
    <mergeCell ref="DI200:DQ200"/>
    <mergeCell ref="EB200:EJ200"/>
    <mergeCell ref="EU200:FC200"/>
    <mergeCell ref="FN200:FV200"/>
    <mergeCell ref="EB199:EJ199"/>
    <mergeCell ref="EU199:FC199"/>
    <mergeCell ref="FN199:FV199"/>
    <mergeCell ref="GG199:GO199"/>
    <mergeCell ref="GZ199:HH199"/>
    <mergeCell ref="HS199:IA199"/>
    <mergeCell ref="GG217:GO217"/>
    <mergeCell ref="GZ217:HH217"/>
    <mergeCell ref="HS217:IA217"/>
    <mergeCell ref="IL217:IT217"/>
    <mergeCell ref="JE217:JM217"/>
    <mergeCell ref="X218:AI218"/>
    <mergeCell ref="AV218:BG218"/>
    <mergeCell ref="BT218:CE218"/>
    <mergeCell ref="CP218:CX218"/>
    <mergeCell ref="DI218:DQ218"/>
    <mergeCell ref="IL201:IT201"/>
    <mergeCell ref="JE201:JM201"/>
    <mergeCell ref="X217:AI217"/>
    <mergeCell ref="AV217:BG217"/>
    <mergeCell ref="BT217:CE217"/>
    <mergeCell ref="CP217:CX217"/>
    <mergeCell ref="DI217:DQ217"/>
    <mergeCell ref="EB217:EJ217"/>
    <mergeCell ref="EU217:FC217"/>
    <mergeCell ref="FN217:FV217"/>
    <mergeCell ref="EB201:EJ201"/>
    <mergeCell ref="EU201:FC201"/>
    <mergeCell ref="FN201:FV201"/>
    <mergeCell ref="GG201:GO201"/>
    <mergeCell ref="GZ201:HH201"/>
    <mergeCell ref="HS201:IA201"/>
    <mergeCell ref="GG223:GO223"/>
    <mergeCell ref="GZ223:HH223"/>
    <mergeCell ref="HS223:IA223"/>
    <mergeCell ref="IL223:IT223"/>
    <mergeCell ref="JE223:JM223"/>
    <mergeCell ref="X224:AI224"/>
    <mergeCell ref="AV224:BG224"/>
    <mergeCell ref="BT224:CE224"/>
    <mergeCell ref="CP224:CX224"/>
    <mergeCell ref="DI224:DQ224"/>
    <mergeCell ref="IL218:IT218"/>
    <mergeCell ref="JE218:JM218"/>
    <mergeCell ref="X223:AI223"/>
    <mergeCell ref="AV223:BG223"/>
    <mergeCell ref="BT223:CE223"/>
    <mergeCell ref="CP223:CX223"/>
    <mergeCell ref="DI223:DQ223"/>
    <mergeCell ref="EB223:EJ223"/>
    <mergeCell ref="EU223:FC223"/>
    <mergeCell ref="FN223:FV223"/>
    <mergeCell ref="EB218:EJ218"/>
    <mergeCell ref="EU218:FC218"/>
    <mergeCell ref="FN218:FV218"/>
    <mergeCell ref="GG218:GO218"/>
    <mergeCell ref="GZ218:HH218"/>
    <mergeCell ref="HS218:IA218"/>
    <mergeCell ref="GG244:GO244"/>
    <mergeCell ref="GZ244:HH244"/>
    <mergeCell ref="HS244:IA244"/>
    <mergeCell ref="IL244:IT244"/>
    <mergeCell ref="JE244:JM244"/>
    <mergeCell ref="X245:AI245"/>
    <mergeCell ref="AV245:BG245"/>
    <mergeCell ref="BT245:CE245"/>
    <mergeCell ref="CP245:CX245"/>
    <mergeCell ref="DI245:DQ245"/>
    <mergeCell ref="IL224:IT224"/>
    <mergeCell ref="JE224:JM224"/>
    <mergeCell ref="X244:AI244"/>
    <mergeCell ref="AV244:BG244"/>
    <mergeCell ref="BT244:CE244"/>
    <mergeCell ref="CP244:CX244"/>
    <mergeCell ref="DI244:DQ244"/>
    <mergeCell ref="EB244:EJ244"/>
    <mergeCell ref="EU244:FC244"/>
    <mergeCell ref="FN244:FV244"/>
    <mergeCell ref="EB224:EJ224"/>
    <mergeCell ref="EU224:FC224"/>
    <mergeCell ref="FN224:FV224"/>
    <mergeCell ref="GG224:GO224"/>
    <mergeCell ref="GZ224:HH224"/>
    <mergeCell ref="HS224:IA224"/>
    <mergeCell ref="GG252:GO252"/>
    <mergeCell ref="GZ252:HH252"/>
    <mergeCell ref="HS252:IA252"/>
    <mergeCell ref="IL252:IT252"/>
    <mergeCell ref="JE252:JM252"/>
    <mergeCell ref="X257:AI257"/>
    <mergeCell ref="AV257:BG257"/>
    <mergeCell ref="BT257:CE257"/>
    <mergeCell ref="CP257:CX257"/>
    <mergeCell ref="DI257:DQ257"/>
    <mergeCell ref="IL245:IT245"/>
    <mergeCell ref="JE245:JM245"/>
    <mergeCell ref="X252:AI252"/>
    <mergeCell ref="AV252:BG252"/>
    <mergeCell ref="BT252:CE252"/>
    <mergeCell ref="CP252:CX252"/>
    <mergeCell ref="DI252:DQ252"/>
    <mergeCell ref="EB252:EJ252"/>
    <mergeCell ref="EU252:FC252"/>
    <mergeCell ref="FN252:FV252"/>
    <mergeCell ref="EB245:EJ245"/>
    <mergeCell ref="EU245:FC245"/>
    <mergeCell ref="FN245:FV245"/>
    <mergeCell ref="GG245:GO245"/>
    <mergeCell ref="GZ245:HH245"/>
    <mergeCell ref="HS245:IA245"/>
    <mergeCell ref="IL257:IT257"/>
    <mergeCell ref="JE257:JM257"/>
    <mergeCell ref="X258:AI258"/>
    <mergeCell ref="AV258:BG258"/>
    <mergeCell ref="BT258:CE258"/>
    <mergeCell ref="CP258:CX258"/>
    <mergeCell ref="DI258:DQ258"/>
    <mergeCell ref="EB258:EJ258"/>
    <mergeCell ref="EU258:FC258"/>
    <mergeCell ref="FN258:FV258"/>
    <mergeCell ref="EB257:EJ257"/>
    <mergeCell ref="EU257:FC257"/>
    <mergeCell ref="FN257:FV257"/>
    <mergeCell ref="GG257:GO257"/>
    <mergeCell ref="GZ257:HH257"/>
    <mergeCell ref="HS257:IA257"/>
    <mergeCell ref="JE259:JM259"/>
    <mergeCell ref="EU259:FC259"/>
    <mergeCell ref="FN259:FV259"/>
    <mergeCell ref="BT259:CE259"/>
    <mergeCell ref="CP259:CX259"/>
    <mergeCell ref="DI259:DQ259"/>
    <mergeCell ref="GG258:GO258"/>
    <mergeCell ref="GZ258:HH258"/>
    <mergeCell ref="HS258:IA258"/>
    <mergeCell ref="IL258:IT258"/>
    <mergeCell ref="JE258:JM258"/>
    <mergeCell ref="GZ259:HH259"/>
    <mergeCell ref="AV259:BG259"/>
    <mergeCell ref="ID267:IH267"/>
    <mergeCell ref="IW267:JA267"/>
    <mergeCell ref="AC268:AF268"/>
    <mergeCell ref="BA268:BD268"/>
    <mergeCell ref="BY268:CB268"/>
    <mergeCell ref="CH268:CL268"/>
    <mergeCell ref="DT267:DX267"/>
    <mergeCell ref="EM267:EQ267"/>
    <mergeCell ref="FF267:FJ267"/>
    <mergeCell ref="FY267:GC267"/>
    <mergeCell ref="GR267:GV267"/>
    <mergeCell ref="HK267:HO267"/>
    <mergeCell ref="IL259:IT259"/>
    <mergeCell ref="CH267:CL267"/>
    <mergeCell ref="DA267:DE267"/>
    <mergeCell ref="GG259:GO259"/>
    <mergeCell ref="HS259:IA259"/>
    <mergeCell ref="EB259:EJ259"/>
    <mergeCell ref="X259:AI259"/>
    <mergeCell ref="AM267:AQ267"/>
    <mergeCell ref="BK267:BO267"/>
    <mergeCell ref="JG268:JJ268"/>
    <mergeCell ref="AC269:AF269"/>
    <mergeCell ref="BA269:BD269"/>
    <mergeCell ref="BY269:CB269"/>
    <mergeCell ref="CH269:CL269"/>
    <mergeCell ref="CR269:CU269"/>
    <mergeCell ref="HB268:HE268"/>
    <mergeCell ref="HK268:HO268"/>
    <mergeCell ref="HU268:HX268"/>
    <mergeCell ref="ID268:IH268"/>
    <mergeCell ref="IN268:IQ268"/>
    <mergeCell ref="IW268:JA268"/>
    <mergeCell ref="EW268:EZ268"/>
    <mergeCell ref="FF268:FJ268"/>
    <mergeCell ref="FP268:FS268"/>
    <mergeCell ref="FY268:GC268"/>
    <mergeCell ref="GI268:GL268"/>
    <mergeCell ref="GR268:GV268"/>
    <mergeCell ref="CR268:CU268"/>
    <mergeCell ref="DA268:DE268"/>
    <mergeCell ref="DK268:DN268"/>
    <mergeCell ref="DT268:DX268"/>
    <mergeCell ref="ED268:EG268"/>
    <mergeCell ref="EM268:EQ268"/>
    <mergeCell ref="HK269:HO269"/>
    <mergeCell ref="HU269:HX269"/>
    <mergeCell ref="ID269:IH269"/>
    <mergeCell ref="IN269:IQ269"/>
    <mergeCell ref="IW269:JA269"/>
    <mergeCell ref="JG269:JJ269"/>
    <mergeCell ref="FF269:FJ269"/>
    <mergeCell ref="FP269:FS269"/>
    <mergeCell ref="FY269:GC269"/>
    <mergeCell ref="GI269:GL269"/>
    <mergeCell ref="GR269:GV269"/>
    <mergeCell ref="HB269:HE269"/>
    <mergeCell ref="DA269:DE269"/>
    <mergeCell ref="DK269:DN269"/>
    <mergeCell ref="DT269:DX269"/>
    <mergeCell ref="ED269:EG269"/>
    <mergeCell ref="EM269:EQ269"/>
    <mergeCell ref="EW269:EZ269"/>
    <mergeCell ref="FF271:FJ271"/>
    <mergeCell ref="FY271:GC271"/>
    <mergeCell ref="GR271:GV271"/>
    <mergeCell ref="HK271:HO271"/>
    <mergeCell ref="ID271:IH271"/>
    <mergeCell ref="IW271:JA271"/>
    <mergeCell ref="ID270:IH270"/>
    <mergeCell ref="IW270:JA270"/>
    <mergeCell ref="C272:F272"/>
    <mergeCell ref="N272:R272"/>
    <mergeCell ref="AL272:AP272"/>
    <mergeCell ref="BJ272:BN272"/>
    <mergeCell ref="CH272:CL272"/>
    <mergeCell ref="DA272:DE272"/>
    <mergeCell ref="CH271:CL271"/>
    <mergeCell ref="DA271:DE271"/>
    <mergeCell ref="DT271:DX271"/>
    <mergeCell ref="EM271:EQ271"/>
    <mergeCell ref="DT270:DX270"/>
    <mergeCell ref="EM270:EQ270"/>
    <mergeCell ref="FF270:FJ270"/>
    <mergeCell ref="FY270:GC270"/>
    <mergeCell ref="GR270:GV270"/>
    <mergeCell ref="HK270:HO270"/>
    <mergeCell ref="CH270:CL270"/>
    <mergeCell ref="DA270:DE270"/>
    <mergeCell ref="AM270:AQ270"/>
    <mergeCell ref="AM271:AQ271"/>
    <mergeCell ref="BK270:BO270"/>
    <mergeCell ref="BK271:BO271"/>
    <mergeCell ref="DB277:DH277"/>
    <mergeCell ref="ID272:IH272"/>
    <mergeCell ref="IW272:JA272"/>
    <mergeCell ref="P276:W276"/>
    <mergeCell ref="AN276:AU276"/>
    <mergeCell ref="BL276:BS276"/>
    <mergeCell ref="CJ276:CO276"/>
    <mergeCell ref="DC276:DH276"/>
    <mergeCell ref="DV276:EA276"/>
    <mergeCell ref="EO276:ET276"/>
    <mergeCell ref="FH276:FM276"/>
    <mergeCell ref="DT272:DX272"/>
    <mergeCell ref="EM272:EQ272"/>
    <mergeCell ref="FF272:FJ272"/>
    <mergeCell ref="FY272:GC272"/>
    <mergeCell ref="GR272:GV272"/>
    <mergeCell ref="HK272:HO272"/>
    <mergeCell ref="F45:F57"/>
    <mergeCell ref="D59:J59"/>
    <mergeCell ref="D60:J60"/>
    <mergeCell ref="D61:J61"/>
    <mergeCell ref="D62:K62"/>
    <mergeCell ref="E63:E66"/>
    <mergeCell ref="F63:F66"/>
    <mergeCell ref="D67:J67"/>
    <mergeCell ref="D68:J68"/>
    <mergeCell ref="D69:J69"/>
    <mergeCell ref="D73:J73"/>
    <mergeCell ref="D74:J74"/>
    <mergeCell ref="IE277:IK277"/>
    <mergeCell ref="IX277:JD277"/>
    <mergeCell ref="G281:J281"/>
    <mergeCell ref="D283:E283"/>
    <mergeCell ref="D305:E305"/>
    <mergeCell ref="DU277:EA277"/>
    <mergeCell ref="EN277:ET277"/>
    <mergeCell ref="FG277:FM277"/>
    <mergeCell ref="FZ277:GF277"/>
    <mergeCell ref="GS277:GY277"/>
    <mergeCell ref="HL277:HR277"/>
    <mergeCell ref="GA276:GF276"/>
    <mergeCell ref="GT276:GY276"/>
    <mergeCell ref="HM276:HR276"/>
    <mergeCell ref="IF276:IK276"/>
    <mergeCell ref="IY276:JD276"/>
    <mergeCell ref="O277:W277"/>
    <mergeCell ref="AM277:AU277"/>
    <mergeCell ref="BK277:BS277"/>
    <mergeCell ref="CI277:CO277"/>
    <mergeCell ref="D75:J75"/>
    <mergeCell ref="C76:J76"/>
    <mergeCell ref="C267:G267"/>
    <mergeCell ref="C270:G270"/>
    <mergeCell ref="C271:G271"/>
    <mergeCell ref="P10:W10"/>
    <mergeCell ref="P41:V41"/>
    <mergeCell ref="P42:V42"/>
    <mergeCell ref="P43:V43"/>
    <mergeCell ref="P44:W44"/>
    <mergeCell ref="R45:R57"/>
    <mergeCell ref="P59:V59"/>
    <mergeCell ref="P60:V60"/>
    <mergeCell ref="P61:V61"/>
    <mergeCell ref="P62:W62"/>
    <mergeCell ref="Q63:Q66"/>
    <mergeCell ref="R63:R66"/>
    <mergeCell ref="P67:V67"/>
    <mergeCell ref="P68:V68"/>
    <mergeCell ref="P69:V69"/>
    <mergeCell ref="P73:V73"/>
    <mergeCell ref="P74:V74"/>
    <mergeCell ref="P75:V75"/>
    <mergeCell ref="O76:V76"/>
    <mergeCell ref="O267:S267"/>
    <mergeCell ref="O270:S270"/>
    <mergeCell ref="O271:S271"/>
    <mergeCell ref="D10:K10"/>
    <mergeCell ref="D41:J41"/>
    <mergeCell ref="D42:J42"/>
    <mergeCell ref="D43:J43"/>
    <mergeCell ref="D44:K44"/>
    <mergeCell ref="AV73:BG76"/>
    <mergeCell ref="BA3:BA10"/>
    <mergeCell ref="X42:AI42"/>
    <mergeCell ref="X59:AI61"/>
    <mergeCell ref="X67:AI70"/>
    <mergeCell ref="X73:AI76"/>
    <mergeCell ref="X44:AI44"/>
    <mergeCell ref="Y3:Y10"/>
    <mergeCell ref="Z3:Z10"/>
    <mergeCell ref="AB3:AB10"/>
    <mergeCell ref="AD3:AD10"/>
    <mergeCell ref="AG3:AG10"/>
    <mergeCell ref="AN10:AU10"/>
    <mergeCell ref="AN41:AT41"/>
    <mergeCell ref="AN42:AT42"/>
    <mergeCell ref="AN43:AT43"/>
    <mergeCell ref="AN44:AU44"/>
    <mergeCell ref="AP45:AP57"/>
    <mergeCell ref="AN59:AT59"/>
    <mergeCell ref="AN60:AT60"/>
    <mergeCell ref="AN61:AT61"/>
    <mergeCell ref="AN62:AU62"/>
    <mergeCell ref="AO63:AO66"/>
    <mergeCell ref="AP63:AP66"/>
    <mergeCell ref="AN67:AT67"/>
    <mergeCell ref="AN68:AT68"/>
    <mergeCell ref="AN69:AT69"/>
    <mergeCell ref="AN73:AT73"/>
    <mergeCell ref="AN74:AT74"/>
    <mergeCell ref="AN2:AO3"/>
    <mergeCell ref="AP2:AU3"/>
    <mergeCell ref="AC3:AC10"/>
    <mergeCell ref="AV3:AV10"/>
    <mergeCell ref="AW3:AW10"/>
    <mergeCell ref="AX3:AX10"/>
    <mergeCell ref="AY3:AY10"/>
    <mergeCell ref="AZ3:AZ10"/>
    <mergeCell ref="BB3:BB10"/>
    <mergeCell ref="BC3:BC10"/>
    <mergeCell ref="BD3:BD10"/>
    <mergeCell ref="BE3:BE10"/>
    <mergeCell ref="BF3:BF10"/>
    <mergeCell ref="BG3:BG10"/>
    <mergeCell ref="AV42:BG42"/>
    <mergeCell ref="AV44:BG44"/>
    <mergeCell ref="AV59:BG61"/>
    <mergeCell ref="AV67:BG70"/>
    <mergeCell ref="BJ2:BK3"/>
    <mergeCell ref="BL2:BM3"/>
    <mergeCell ref="BV3:BV10"/>
    <mergeCell ref="BW3:BW10"/>
    <mergeCell ref="BX3:BX10"/>
    <mergeCell ref="BZ3:BZ10"/>
    <mergeCell ref="CA3:CA10"/>
    <mergeCell ref="CB3:CB10"/>
    <mergeCell ref="CC3:CC10"/>
    <mergeCell ref="CD3:CD10"/>
    <mergeCell ref="CE3:CE10"/>
    <mergeCell ref="BT42:CE42"/>
    <mergeCell ref="BT44:CE44"/>
    <mergeCell ref="BT59:CE61"/>
    <mergeCell ref="BT67:CE70"/>
    <mergeCell ref="BT73:CE76"/>
    <mergeCell ref="BL41:BR41"/>
    <mergeCell ref="BL42:BR42"/>
    <mergeCell ref="BL43:BR43"/>
    <mergeCell ref="BL44:BS44"/>
    <mergeCell ref="BN45:BN57"/>
    <mergeCell ref="BL59:BR59"/>
    <mergeCell ref="BL60:BR60"/>
    <mergeCell ref="BL61:BR61"/>
    <mergeCell ref="BL62:BS62"/>
    <mergeCell ref="BM63:BM66"/>
    <mergeCell ref="BN63:BN66"/>
    <mergeCell ref="BL67:BR67"/>
    <mergeCell ref="BL68:BR68"/>
    <mergeCell ref="BL69:BR69"/>
    <mergeCell ref="BY3:BY10"/>
    <mergeCell ref="BL73:BR73"/>
    <mergeCell ref="BL74:BR74"/>
    <mergeCell ref="BN2:BS3"/>
  </mergeCells>
  <conditionalFormatting sqref="O277">
    <cfRule type="cellIs" dxfId="7271" priority="7831" operator="equal">
      <formula>"NO HABILITADO"</formula>
    </cfRule>
    <cfRule type="cellIs" dxfId="7270" priority="7832" operator="equal">
      <formula>"OK"</formula>
    </cfRule>
  </conditionalFormatting>
  <conditionalFormatting sqref="AG277">
    <cfRule type="cellIs" dxfId="7269" priority="7829" operator="equal">
      <formula>0</formula>
    </cfRule>
    <cfRule type="cellIs" dxfId="7268" priority="7830" operator="equal">
      <formula>1</formula>
    </cfRule>
  </conditionalFormatting>
  <conditionalFormatting sqref="AI277">
    <cfRule type="cellIs" dxfId="7267" priority="7827" operator="equal">
      <formula>0</formula>
    </cfRule>
    <cfRule type="cellIs" dxfId="7266" priority="7828" operator="equal">
      <formula>1</formula>
    </cfRule>
  </conditionalFormatting>
  <conditionalFormatting sqref="P280">
    <cfRule type="cellIs" dxfId="7265" priority="7825" operator="equal">
      <formula>"OK"</formula>
    </cfRule>
    <cfRule type="cellIs" dxfId="7264" priority="7826" operator="equal">
      <formula>"NO HABILITADO"</formula>
    </cfRule>
  </conditionalFormatting>
  <conditionalFormatting sqref="AF280">
    <cfRule type="cellIs" dxfId="7263" priority="7823" operator="equal">
      <formula>"OK"</formula>
    </cfRule>
    <cfRule type="cellIs" dxfId="7262" priority="7824" operator="equal">
      <formula>"NO HABILITADO"</formula>
    </cfRule>
  </conditionalFormatting>
  <conditionalFormatting sqref="R284:R300">
    <cfRule type="cellIs" dxfId="7261" priority="7821" operator="equal">
      <formula>"NH"</formula>
    </cfRule>
    <cfRule type="cellIs" dxfId="7260" priority="7822" operator="equal">
      <formula>"H"</formula>
    </cfRule>
  </conditionalFormatting>
  <conditionalFormatting sqref="AD277">
    <cfRule type="cellIs" dxfId="7259" priority="7819" operator="equal">
      <formula>0</formula>
    </cfRule>
    <cfRule type="cellIs" dxfId="7258" priority="7820" operator="equal">
      <formula>1</formula>
    </cfRule>
  </conditionalFormatting>
  <conditionalFormatting sqref="X11:AD40">
    <cfRule type="cellIs" dxfId="7257" priority="7813" operator="equal">
      <formula>0</formula>
    </cfRule>
    <cfRule type="cellIs" dxfId="7256" priority="7814" operator="equal">
      <formula>1</formula>
    </cfRule>
  </conditionalFormatting>
  <conditionalFormatting sqref="AE11:AF40">
    <cfRule type="cellIs" dxfId="7255" priority="7817" operator="equal">
      <formula>0</formula>
    </cfRule>
    <cfRule type="cellIs" dxfId="7254" priority="7818" operator="equal">
      <formula>1</formula>
    </cfRule>
  </conditionalFormatting>
  <conditionalFormatting sqref="AG11:AG40">
    <cfRule type="cellIs" dxfId="7253" priority="7815" operator="equal">
      <formula>0</formula>
    </cfRule>
    <cfRule type="cellIs" dxfId="7252" priority="7816" operator="equal">
      <formula>1</formula>
    </cfRule>
  </conditionalFormatting>
  <conditionalFormatting sqref="AE11:AF40">
    <cfRule type="cellIs" dxfId="7251" priority="7811" operator="equal">
      <formula>0</formula>
    </cfRule>
    <cfRule type="cellIs" dxfId="7250" priority="7812" operator="equal">
      <formula>1</formula>
    </cfRule>
  </conditionalFormatting>
  <conditionalFormatting sqref="AF11:AF40">
    <cfRule type="cellIs" dxfId="7249" priority="7809" operator="equal">
      <formula>0</formula>
    </cfRule>
    <cfRule type="cellIs" dxfId="7248" priority="7810" operator="equal">
      <formula>1</formula>
    </cfRule>
  </conditionalFormatting>
  <conditionalFormatting sqref="X257:Z258">
    <cfRule type="cellIs" dxfId="7247" priority="7719" operator="equal">
      <formula>0</formula>
    </cfRule>
    <cfRule type="cellIs" dxfId="7246" priority="7720" operator="equal">
      <formula>1</formula>
    </cfRule>
  </conditionalFormatting>
  <conditionalFormatting sqref="X41:Z41">
    <cfRule type="cellIs" dxfId="7245" priority="7799" operator="equal">
      <formula>0</formula>
    </cfRule>
    <cfRule type="cellIs" dxfId="7244" priority="7800" operator="equal">
      <formula>1</formula>
    </cfRule>
  </conditionalFormatting>
  <conditionalFormatting sqref="X43:Z43">
    <cfRule type="cellIs" dxfId="7243" priority="7797" operator="equal">
      <formula>0</formula>
    </cfRule>
    <cfRule type="cellIs" dxfId="7242" priority="7798" operator="equal">
      <formula>1</formula>
    </cfRule>
  </conditionalFormatting>
  <conditionalFormatting sqref="X62:Z62">
    <cfRule type="cellIs" dxfId="7241" priority="7785" operator="equal">
      <formula>0</formula>
    </cfRule>
    <cfRule type="cellIs" dxfId="7240" priority="7786" operator="equal">
      <formula>1</formula>
    </cfRule>
  </conditionalFormatting>
  <conditionalFormatting sqref="X81:Z82">
    <cfRule type="cellIs" dxfId="7239" priority="7775" operator="equal">
      <formula>0</formula>
    </cfRule>
    <cfRule type="cellIs" dxfId="7238" priority="7776" operator="equal">
      <formula>1</formula>
    </cfRule>
  </conditionalFormatting>
  <conditionalFormatting sqref="X87:Z87">
    <cfRule type="cellIs" dxfId="7237" priority="7773" operator="equal">
      <formula>0</formula>
    </cfRule>
    <cfRule type="cellIs" dxfId="7236" priority="7774" operator="equal">
      <formula>1</formula>
    </cfRule>
  </conditionalFormatting>
  <conditionalFormatting sqref="X93:Z93">
    <cfRule type="cellIs" dxfId="7235" priority="7771" operator="equal">
      <formula>0</formula>
    </cfRule>
    <cfRule type="cellIs" dxfId="7234" priority="7772" operator="equal">
      <formula>1</formula>
    </cfRule>
  </conditionalFormatting>
  <conditionalFormatting sqref="X98:Z98">
    <cfRule type="cellIs" dxfId="7233" priority="7769" operator="equal">
      <formula>0</formula>
    </cfRule>
    <cfRule type="cellIs" dxfId="7232" priority="7770" operator="equal">
      <formula>1</formula>
    </cfRule>
  </conditionalFormatting>
  <conditionalFormatting sqref="X107:Z108">
    <cfRule type="cellIs" dxfId="7231" priority="7767" operator="equal">
      <formula>0</formula>
    </cfRule>
    <cfRule type="cellIs" dxfId="7230" priority="7768" operator="equal">
      <formula>1</formula>
    </cfRule>
  </conditionalFormatting>
  <conditionalFormatting sqref="X111:Z112">
    <cfRule type="cellIs" dxfId="7229" priority="7765" operator="equal">
      <formula>0</formula>
    </cfRule>
    <cfRule type="cellIs" dxfId="7228" priority="7766" operator="equal">
      <formula>1</formula>
    </cfRule>
  </conditionalFormatting>
  <conditionalFormatting sqref="X114:Z115">
    <cfRule type="cellIs" dxfId="7227" priority="7763" operator="equal">
      <formula>0</formula>
    </cfRule>
    <cfRule type="cellIs" dxfId="7226" priority="7764" operator="equal">
      <formula>1</formula>
    </cfRule>
  </conditionalFormatting>
  <conditionalFormatting sqref="X121:Z121">
    <cfRule type="cellIs" dxfId="7225" priority="7761" operator="equal">
      <formula>0</formula>
    </cfRule>
    <cfRule type="cellIs" dxfId="7224" priority="7762" operator="equal">
      <formula>1</formula>
    </cfRule>
  </conditionalFormatting>
  <conditionalFormatting sqref="X127:Z127">
    <cfRule type="cellIs" dxfId="7223" priority="7759" operator="equal">
      <formula>0</formula>
    </cfRule>
    <cfRule type="cellIs" dxfId="7222" priority="7760" operator="equal">
      <formula>1</formula>
    </cfRule>
  </conditionalFormatting>
  <conditionalFormatting sqref="X133:Z133">
    <cfRule type="cellIs" dxfId="7221" priority="7757" operator="equal">
      <formula>0</formula>
    </cfRule>
    <cfRule type="cellIs" dxfId="7220" priority="7758" operator="equal">
      <formula>1</formula>
    </cfRule>
  </conditionalFormatting>
  <conditionalFormatting sqref="X140:Z140">
    <cfRule type="cellIs" dxfId="7219" priority="7755" operator="equal">
      <formula>0</formula>
    </cfRule>
    <cfRule type="cellIs" dxfId="7218" priority="7756" operator="equal">
      <formula>1</formula>
    </cfRule>
  </conditionalFormatting>
  <conditionalFormatting sqref="X145:Z145">
    <cfRule type="cellIs" dxfId="7217" priority="7753" operator="equal">
      <formula>0</formula>
    </cfRule>
    <cfRule type="cellIs" dxfId="7216" priority="7754" operator="equal">
      <formula>1</formula>
    </cfRule>
  </conditionalFormatting>
  <conditionalFormatting sqref="X147:Z147">
    <cfRule type="cellIs" dxfId="7215" priority="7751" operator="equal">
      <formula>0</formula>
    </cfRule>
    <cfRule type="cellIs" dxfId="7214" priority="7752" operator="equal">
      <formula>1</formula>
    </cfRule>
  </conditionalFormatting>
  <conditionalFormatting sqref="X149:Z150">
    <cfRule type="cellIs" dxfId="7213" priority="7749" operator="equal">
      <formula>0</formula>
    </cfRule>
    <cfRule type="cellIs" dxfId="7212" priority="7750" operator="equal">
      <formula>1</formula>
    </cfRule>
  </conditionalFormatting>
  <conditionalFormatting sqref="X155:Z155">
    <cfRule type="cellIs" dxfId="7211" priority="7747" operator="equal">
      <formula>0</formula>
    </cfRule>
    <cfRule type="cellIs" dxfId="7210" priority="7748" operator="equal">
      <formula>1</formula>
    </cfRule>
  </conditionalFormatting>
  <conditionalFormatting sqref="X157:Z157">
    <cfRule type="cellIs" dxfId="7209" priority="7745" operator="equal">
      <formula>0</formula>
    </cfRule>
    <cfRule type="cellIs" dxfId="7208" priority="7746" operator="equal">
      <formula>1</formula>
    </cfRule>
  </conditionalFormatting>
  <conditionalFormatting sqref="X163:Z164">
    <cfRule type="cellIs" dxfId="7207" priority="7743" operator="equal">
      <formula>0</formula>
    </cfRule>
    <cfRule type="cellIs" dxfId="7206" priority="7744" operator="equal">
      <formula>1</formula>
    </cfRule>
  </conditionalFormatting>
  <conditionalFormatting sqref="X170:Z171">
    <cfRule type="cellIs" dxfId="7205" priority="7741" operator="equal">
      <formula>0</formula>
    </cfRule>
    <cfRule type="cellIs" dxfId="7204" priority="7742" operator="equal">
      <formula>1</formula>
    </cfRule>
  </conditionalFormatting>
  <conditionalFormatting sqref="X176:Z176">
    <cfRule type="cellIs" dxfId="7203" priority="7739" operator="equal">
      <formula>0</formula>
    </cfRule>
    <cfRule type="cellIs" dxfId="7202" priority="7740" operator="equal">
      <formula>1</formula>
    </cfRule>
  </conditionalFormatting>
  <conditionalFormatting sqref="X183:Z183">
    <cfRule type="cellIs" dxfId="7201" priority="7737" operator="equal">
      <formula>0</formula>
    </cfRule>
    <cfRule type="cellIs" dxfId="7200" priority="7738" operator="equal">
      <formula>1</formula>
    </cfRule>
  </conditionalFormatting>
  <conditionalFormatting sqref="X185:Z185">
    <cfRule type="cellIs" dxfId="7199" priority="7735" operator="equal">
      <formula>0</formula>
    </cfRule>
    <cfRule type="cellIs" dxfId="7198" priority="7736" operator="equal">
      <formula>1</formula>
    </cfRule>
  </conditionalFormatting>
  <conditionalFormatting sqref="X187:Z187">
    <cfRule type="cellIs" dxfId="7197" priority="7733" operator="equal">
      <formula>0</formula>
    </cfRule>
    <cfRule type="cellIs" dxfId="7196" priority="7734" operator="equal">
      <formula>1</formula>
    </cfRule>
  </conditionalFormatting>
  <conditionalFormatting sqref="X191:Z192">
    <cfRule type="cellIs" dxfId="7195" priority="7731" operator="equal">
      <formula>0</formula>
    </cfRule>
    <cfRule type="cellIs" dxfId="7194" priority="7732" operator="equal">
      <formula>1</formula>
    </cfRule>
  </conditionalFormatting>
  <conditionalFormatting sqref="X199:Z200">
    <cfRule type="cellIs" dxfId="7193" priority="7729" operator="equal">
      <formula>0</formula>
    </cfRule>
    <cfRule type="cellIs" dxfId="7192" priority="7730" operator="equal">
      <formula>1</formula>
    </cfRule>
  </conditionalFormatting>
  <conditionalFormatting sqref="X217:Z217">
    <cfRule type="cellIs" dxfId="7191" priority="7727" operator="equal">
      <formula>0</formula>
    </cfRule>
    <cfRule type="cellIs" dxfId="7190" priority="7728" operator="equal">
      <formula>1</formula>
    </cfRule>
  </conditionalFormatting>
  <conditionalFormatting sqref="X223:Z223">
    <cfRule type="cellIs" dxfId="7189" priority="7725" operator="equal">
      <formula>0</formula>
    </cfRule>
    <cfRule type="cellIs" dxfId="7188" priority="7726" operator="equal">
      <formula>1</formula>
    </cfRule>
  </conditionalFormatting>
  <conditionalFormatting sqref="X244:Z244">
    <cfRule type="cellIs" dxfId="7187" priority="7723" operator="equal">
      <formula>0</formula>
    </cfRule>
    <cfRule type="cellIs" dxfId="7186" priority="7724" operator="equal">
      <formula>1</formula>
    </cfRule>
  </conditionalFormatting>
  <conditionalFormatting sqref="X252:Z252">
    <cfRule type="cellIs" dxfId="7185" priority="7721" operator="equal">
      <formula>0</formula>
    </cfRule>
    <cfRule type="cellIs" dxfId="7184" priority="7722" operator="equal">
      <formula>1</formula>
    </cfRule>
  </conditionalFormatting>
  <conditionalFormatting sqref="FT113">
    <cfRule type="cellIs" dxfId="7183" priority="3387" operator="equal">
      <formula>0</formula>
    </cfRule>
    <cfRule type="cellIs" dxfId="7182" priority="3388" operator="equal">
      <formula>1</formula>
    </cfRule>
  </conditionalFormatting>
  <conditionalFormatting sqref="FN113:FQ113">
    <cfRule type="cellIs" dxfId="7181" priority="3385" operator="equal">
      <formula>0</formula>
    </cfRule>
    <cfRule type="cellIs" dxfId="7180" priority="3386" operator="equal">
      <formula>1</formula>
    </cfRule>
  </conditionalFormatting>
  <conditionalFormatting sqref="FS113">
    <cfRule type="cellIs" dxfId="7179" priority="3381" operator="equal">
      <formula>0</formula>
    </cfRule>
    <cfRule type="cellIs" dxfId="7178" priority="3382" operator="equal">
      <formula>1</formula>
    </cfRule>
  </conditionalFormatting>
  <conditionalFormatting sqref="FT116:FT120">
    <cfRule type="cellIs" dxfId="7177" priority="3377" operator="equal">
      <formula>0</formula>
    </cfRule>
    <cfRule type="cellIs" dxfId="7176" priority="3378" operator="equal">
      <formula>1</formula>
    </cfRule>
  </conditionalFormatting>
  <conditionalFormatting sqref="FN116:FQ120">
    <cfRule type="cellIs" dxfId="7175" priority="3375" operator="equal">
      <formula>0</formula>
    </cfRule>
    <cfRule type="cellIs" dxfId="7174" priority="3376" operator="equal">
      <formula>1</formula>
    </cfRule>
  </conditionalFormatting>
  <conditionalFormatting sqref="FS116:FS120">
    <cfRule type="cellIs" dxfId="7173" priority="3371" operator="equal">
      <formula>0</formula>
    </cfRule>
    <cfRule type="cellIs" dxfId="7172" priority="3372" operator="equal">
      <formula>1</formula>
    </cfRule>
  </conditionalFormatting>
  <conditionalFormatting sqref="X42:Z42">
    <cfRule type="cellIs" dxfId="7171" priority="7671" operator="equal">
      <formula>0</formula>
    </cfRule>
    <cfRule type="cellIs" dxfId="7170" priority="7672" operator="equal">
      <formula>1</formula>
    </cfRule>
  </conditionalFormatting>
  <conditionalFormatting sqref="X44:Z44">
    <cfRule type="cellIs" dxfId="7169" priority="7661" operator="equal">
      <formula>0</formula>
    </cfRule>
    <cfRule type="cellIs" dxfId="7168" priority="7662" operator="equal">
      <formula>1</formula>
    </cfRule>
  </conditionalFormatting>
  <conditionalFormatting sqref="X59:Z59">
    <cfRule type="cellIs" dxfId="7167" priority="7611" operator="equal">
      <formula>0</formula>
    </cfRule>
    <cfRule type="cellIs" dxfId="7166" priority="7612" operator="equal">
      <formula>1</formula>
    </cfRule>
  </conditionalFormatting>
  <conditionalFormatting sqref="X67:Z67">
    <cfRule type="cellIs" dxfId="7165" priority="7591" operator="equal">
      <formula>0</formula>
    </cfRule>
    <cfRule type="cellIs" dxfId="7164" priority="7592" operator="equal">
      <formula>1</formula>
    </cfRule>
  </conditionalFormatting>
  <conditionalFormatting sqref="X73:Z73">
    <cfRule type="cellIs" dxfId="7163" priority="7571" operator="equal">
      <formula>0</formula>
    </cfRule>
    <cfRule type="cellIs" dxfId="7162" priority="7572" operator="equal">
      <formula>1</formula>
    </cfRule>
  </conditionalFormatting>
  <conditionalFormatting sqref="X77:AD80">
    <cfRule type="cellIs" dxfId="7161" priority="7561" operator="equal">
      <formula>0</formula>
    </cfRule>
    <cfRule type="cellIs" dxfId="7160" priority="7562" operator="equal">
      <formula>1</formula>
    </cfRule>
  </conditionalFormatting>
  <conditionalFormatting sqref="AE77:AF80">
    <cfRule type="cellIs" dxfId="7159" priority="7565" operator="equal">
      <formula>0</formula>
    </cfRule>
    <cfRule type="cellIs" dxfId="7158" priority="7566" operator="equal">
      <formula>1</formula>
    </cfRule>
  </conditionalFormatting>
  <conditionalFormatting sqref="AG77:AG80">
    <cfRule type="cellIs" dxfId="7157" priority="7563" operator="equal">
      <formula>0</formula>
    </cfRule>
    <cfRule type="cellIs" dxfId="7156" priority="7564" operator="equal">
      <formula>1</formula>
    </cfRule>
  </conditionalFormatting>
  <conditionalFormatting sqref="AE77:AF80">
    <cfRule type="cellIs" dxfId="7155" priority="7559" operator="equal">
      <formula>0</formula>
    </cfRule>
    <cfRule type="cellIs" dxfId="7154" priority="7560" operator="equal">
      <formula>1</formula>
    </cfRule>
  </conditionalFormatting>
  <conditionalFormatting sqref="AF77:AF80">
    <cfRule type="cellIs" dxfId="7153" priority="7557" operator="equal">
      <formula>0</formula>
    </cfRule>
    <cfRule type="cellIs" dxfId="7152" priority="7558" operator="equal">
      <formula>1</formula>
    </cfRule>
  </conditionalFormatting>
  <conditionalFormatting sqref="X83:AD86">
    <cfRule type="cellIs" dxfId="7151" priority="7551" operator="equal">
      <formula>0</formula>
    </cfRule>
    <cfRule type="cellIs" dxfId="7150" priority="7552" operator="equal">
      <formula>1</formula>
    </cfRule>
  </conditionalFormatting>
  <conditionalFormatting sqref="AE83:AF86">
    <cfRule type="cellIs" dxfId="7149" priority="7555" operator="equal">
      <formula>0</formula>
    </cfRule>
    <cfRule type="cellIs" dxfId="7148" priority="7556" operator="equal">
      <formula>1</formula>
    </cfRule>
  </conditionalFormatting>
  <conditionalFormatting sqref="AG83:AG86">
    <cfRule type="cellIs" dxfId="7147" priority="7553" operator="equal">
      <formula>0</formula>
    </cfRule>
    <cfRule type="cellIs" dxfId="7146" priority="7554" operator="equal">
      <formula>1</formula>
    </cfRule>
  </conditionalFormatting>
  <conditionalFormatting sqref="AE83:AF86">
    <cfRule type="cellIs" dxfId="7145" priority="7549" operator="equal">
      <formula>0</formula>
    </cfRule>
    <cfRule type="cellIs" dxfId="7144" priority="7550" operator="equal">
      <formula>1</formula>
    </cfRule>
  </conditionalFormatting>
  <conditionalFormatting sqref="AF83:AF86">
    <cfRule type="cellIs" dxfId="7143" priority="7547" operator="equal">
      <formula>0</formula>
    </cfRule>
    <cfRule type="cellIs" dxfId="7142" priority="7548" operator="equal">
      <formula>1</formula>
    </cfRule>
  </conditionalFormatting>
  <conditionalFormatting sqref="X88:AD92">
    <cfRule type="cellIs" dxfId="7141" priority="7541" operator="equal">
      <formula>0</formula>
    </cfRule>
    <cfRule type="cellIs" dxfId="7140" priority="7542" operator="equal">
      <formula>1</formula>
    </cfRule>
  </conditionalFormatting>
  <conditionalFormatting sqref="AE88:AF92">
    <cfRule type="cellIs" dxfId="7139" priority="7545" operator="equal">
      <formula>0</formula>
    </cfRule>
    <cfRule type="cellIs" dxfId="7138" priority="7546" operator="equal">
      <formula>1</formula>
    </cfRule>
  </conditionalFormatting>
  <conditionalFormatting sqref="AG88:AG92">
    <cfRule type="cellIs" dxfId="7137" priority="7543" operator="equal">
      <formula>0</formula>
    </cfRule>
    <cfRule type="cellIs" dxfId="7136" priority="7544" operator="equal">
      <formula>1</formula>
    </cfRule>
  </conditionalFormatting>
  <conditionalFormatting sqref="AE88:AF92">
    <cfRule type="cellIs" dxfId="7135" priority="7539" operator="equal">
      <formula>0</formula>
    </cfRule>
    <cfRule type="cellIs" dxfId="7134" priority="7540" operator="equal">
      <formula>1</formula>
    </cfRule>
  </conditionalFormatting>
  <conditionalFormatting sqref="AF88:AF92">
    <cfRule type="cellIs" dxfId="7133" priority="7537" operator="equal">
      <formula>0</formula>
    </cfRule>
    <cfRule type="cellIs" dxfId="7132" priority="7538" operator="equal">
      <formula>1</formula>
    </cfRule>
  </conditionalFormatting>
  <conditionalFormatting sqref="X94:AD97">
    <cfRule type="cellIs" dxfId="7131" priority="7531" operator="equal">
      <formula>0</formula>
    </cfRule>
    <cfRule type="cellIs" dxfId="7130" priority="7532" operator="equal">
      <formula>1</formula>
    </cfRule>
  </conditionalFormatting>
  <conditionalFormatting sqref="AE94:AF97">
    <cfRule type="cellIs" dxfId="7129" priority="7535" operator="equal">
      <formula>0</formula>
    </cfRule>
    <cfRule type="cellIs" dxfId="7128" priority="7536" operator="equal">
      <formula>1</formula>
    </cfRule>
  </conditionalFormatting>
  <conditionalFormatting sqref="AG94:AG97">
    <cfRule type="cellIs" dxfId="7127" priority="7533" operator="equal">
      <formula>0</formula>
    </cfRule>
    <cfRule type="cellIs" dxfId="7126" priority="7534" operator="equal">
      <formula>1</formula>
    </cfRule>
  </conditionalFormatting>
  <conditionalFormatting sqref="AE94:AF97">
    <cfRule type="cellIs" dxfId="7125" priority="7529" operator="equal">
      <formula>0</formula>
    </cfRule>
    <cfRule type="cellIs" dxfId="7124" priority="7530" operator="equal">
      <formula>1</formula>
    </cfRule>
  </conditionalFormatting>
  <conditionalFormatting sqref="AF94:AF97">
    <cfRule type="cellIs" dxfId="7123" priority="7527" operator="equal">
      <formula>0</formula>
    </cfRule>
    <cfRule type="cellIs" dxfId="7122" priority="7528" operator="equal">
      <formula>1</formula>
    </cfRule>
  </conditionalFormatting>
  <conditionalFormatting sqref="X99:AD106">
    <cfRule type="cellIs" dxfId="7121" priority="7521" operator="equal">
      <formula>0</formula>
    </cfRule>
    <cfRule type="cellIs" dxfId="7120" priority="7522" operator="equal">
      <formula>1</formula>
    </cfRule>
  </conditionalFormatting>
  <conditionalFormatting sqref="AE99:AF106">
    <cfRule type="cellIs" dxfId="7119" priority="7525" operator="equal">
      <formula>0</formula>
    </cfRule>
    <cfRule type="cellIs" dxfId="7118" priority="7526" operator="equal">
      <formula>1</formula>
    </cfRule>
  </conditionalFormatting>
  <conditionalFormatting sqref="AG99:AG106">
    <cfRule type="cellIs" dxfId="7117" priority="7523" operator="equal">
      <formula>0</formula>
    </cfRule>
    <cfRule type="cellIs" dxfId="7116" priority="7524" operator="equal">
      <formula>1</formula>
    </cfRule>
  </conditionalFormatting>
  <conditionalFormatting sqref="AE99:AF106">
    <cfRule type="cellIs" dxfId="7115" priority="7519" operator="equal">
      <formula>0</formula>
    </cfRule>
    <cfRule type="cellIs" dxfId="7114" priority="7520" operator="equal">
      <formula>1</formula>
    </cfRule>
  </conditionalFormatting>
  <conditionalFormatting sqref="AF99:AF106">
    <cfRule type="cellIs" dxfId="7113" priority="7517" operator="equal">
      <formula>0</formula>
    </cfRule>
    <cfRule type="cellIs" dxfId="7112" priority="7518" operator="equal">
      <formula>1</formula>
    </cfRule>
  </conditionalFormatting>
  <conditionalFormatting sqref="X109:AD110">
    <cfRule type="cellIs" dxfId="7111" priority="7511" operator="equal">
      <formula>0</formula>
    </cfRule>
    <cfRule type="cellIs" dxfId="7110" priority="7512" operator="equal">
      <formula>1</formula>
    </cfRule>
  </conditionalFormatting>
  <conditionalFormatting sqref="AE109:AF110">
    <cfRule type="cellIs" dxfId="7109" priority="7515" operator="equal">
      <formula>0</formula>
    </cfRule>
    <cfRule type="cellIs" dxfId="7108" priority="7516" operator="equal">
      <formula>1</formula>
    </cfRule>
  </conditionalFormatting>
  <conditionalFormatting sqref="AG109:AG110">
    <cfRule type="cellIs" dxfId="7107" priority="7513" operator="equal">
      <formula>0</formula>
    </cfRule>
    <cfRule type="cellIs" dxfId="7106" priority="7514" operator="equal">
      <formula>1</formula>
    </cfRule>
  </conditionalFormatting>
  <conditionalFormatting sqref="AE109:AF110">
    <cfRule type="cellIs" dxfId="7105" priority="7509" operator="equal">
      <formula>0</formula>
    </cfRule>
    <cfRule type="cellIs" dxfId="7104" priority="7510" operator="equal">
      <formula>1</formula>
    </cfRule>
  </conditionalFormatting>
  <conditionalFormatting sqref="AF109:AF110">
    <cfRule type="cellIs" dxfId="7103" priority="7507" operator="equal">
      <formula>0</formula>
    </cfRule>
    <cfRule type="cellIs" dxfId="7102" priority="7508" operator="equal">
      <formula>1</formula>
    </cfRule>
  </conditionalFormatting>
  <conditionalFormatting sqref="X113:AD113">
    <cfRule type="cellIs" dxfId="7101" priority="7501" operator="equal">
      <formula>0</formula>
    </cfRule>
    <cfRule type="cellIs" dxfId="7100" priority="7502" operator="equal">
      <formula>1</formula>
    </cfRule>
  </conditionalFormatting>
  <conditionalFormatting sqref="AE113:AF113">
    <cfRule type="cellIs" dxfId="7099" priority="7505" operator="equal">
      <formula>0</formula>
    </cfRule>
    <cfRule type="cellIs" dxfId="7098" priority="7506" operator="equal">
      <formula>1</formula>
    </cfRule>
  </conditionalFormatting>
  <conditionalFormatting sqref="AG113">
    <cfRule type="cellIs" dxfId="7097" priority="7503" operator="equal">
      <formula>0</formula>
    </cfRule>
    <cfRule type="cellIs" dxfId="7096" priority="7504" operator="equal">
      <formula>1</formula>
    </cfRule>
  </conditionalFormatting>
  <conditionalFormatting sqref="AE113:AF113">
    <cfRule type="cellIs" dxfId="7095" priority="7499" operator="equal">
      <formula>0</formula>
    </cfRule>
    <cfRule type="cellIs" dxfId="7094" priority="7500" operator="equal">
      <formula>1</formula>
    </cfRule>
  </conditionalFormatting>
  <conditionalFormatting sqref="AF113">
    <cfRule type="cellIs" dxfId="7093" priority="7497" operator="equal">
      <formula>0</formula>
    </cfRule>
    <cfRule type="cellIs" dxfId="7092" priority="7498" operator="equal">
      <formula>1</formula>
    </cfRule>
  </conditionalFormatting>
  <conditionalFormatting sqref="X116:AD120">
    <cfRule type="cellIs" dxfId="7091" priority="7491" operator="equal">
      <formula>0</formula>
    </cfRule>
    <cfRule type="cellIs" dxfId="7090" priority="7492" operator="equal">
      <formula>1</formula>
    </cfRule>
  </conditionalFormatting>
  <conditionalFormatting sqref="AE116:AF120">
    <cfRule type="cellIs" dxfId="7089" priority="7495" operator="equal">
      <formula>0</formula>
    </cfRule>
    <cfRule type="cellIs" dxfId="7088" priority="7496" operator="equal">
      <formula>1</formula>
    </cfRule>
  </conditionalFormatting>
  <conditionalFormatting sqref="AG116:AG120">
    <cfRule type="cellIs" dxfId="7087" priority="7493" operator="equal">
      <formula>0</formula>
    </cfRule>
    <cfRule type="cellIs" dxfId="7086" priority="7494" operator="equal">
      <formula>1</formula>
    </cfRule>
  </conditionalFormatting>
  <conditionalFormatting sqref="AE116:AF120">
    <cfRule type="cellIs" dxfId="7085" priority="7489" operator="equal">
      <formula>0</formula>
    </cfRule>
    <cfRule type="cellIs" dxfId="7084" priority="7490" operator="equal">
      <formula>1</formula>
    </cfRule>
  </conditionalFormatting>
  <conditionalFormatting sqref="AF116:AF120">
    <cfRule type="cellIs" dxfId="7083" priority="7487" operator="equal">
      <formula>0</formula>
    </cfRule>
    <cfRule type="cellIs" dxfId="7082" priority="7488" operator="equal">
      <formula>1</formula>
    </cfRule>
  </conditionalFormatting>
  <conditionalFormatting sqref="X122:AD126">
    <cfRule type="cellIs" dxfId="7081" priority="7481" operator="equal">
      <formula>0</formula>
    </cfRule>
    <cfRule type="cellIs" dxfId="7080" priority="7482" operator="equal">
      <formula>1</formula>
    </cfRule>
  </conditionalFormatting>
  <conditionalFormatting sqref="AE122:AF126">
    <cfRule type="cellIs" dxfId="7079" priority="7485" operator="equal">
      <formula>0</formula>
    </cfRule>
    <cfRule type="cellIs" dxfId="7078" priority="7486" operator="equal">
      <formula>1</formula>
    </cfRule>
  </conditionalFormatting>
  <conditionalFormatting sqref="AG122:AG126">
    <cfRule type="cellIs" dxfId="7077" priority="7483" operator="equal">
      <formula>0</formula>
    </cfRule>
    <cfRule type="cellIs" dxfId="7076" priority="7484" operator="equal">
      <formula>1</formula>
    </cfRule>
  </conditionalFormatting>
  <conditionalFormatting sqref="AE122:AF126">
    <cfRule type="cellIs" dxfId="7075" priority="7479" operator="equal">
      <formula>0</formula>
    </cfRule>
    <cfRule type="cellIs" dxfId="7074" priority="7480" operator="equal">
      <formula>1</formula>
    </cfRule>
  </conditionalFormatting>
  <conditionalFormatting sqref="AF122:AF126">
    <cfRule type="cellIs" dxfId="7073" priority="7477" operator="equal">
      <formula>0</formula>
    </cfRule>
    <cfRule type="cellIs" dxfId="7072" priority="7478" operator="equal">
      <formula>1</formula>
    </cfRule>
  </conditionalFormatting>
  <conditionalFormatting sqref="X128:AD132">
    <cfRule type="cellIs" dxfId="7071" priority="7471" operator="equal">
      <formula>0</formula>
    </cfRule>
    <cfRule type="cellIs" dxfId="7070" priority="7472" operator="equal">
      <formula>1</formula>
    </cfRule>
  </conditionalFormatting>
  <conditionalFormatting sqref="AE128:AF132">
    <cfRule type="cellIs" dxfId="7069" priority="7475" operator="equal">
      <formula>0</formula>
    </cfRule>
    <cfRule type="cellIs" dxfId="7068" priority="7476" operator="equal">
      <formula>1</formula>
    </cfRule>
  </conditionalFormatting>
  <conditionalFormatting sqref="AG128:AG132">
    <cfRule type="cellIs" dxfId="7067" priority="7473" operator="equal">
      <formula>0</formula>
    </cfRule>
    <cfRule type="cellIs" dxfId="7066" priority="7474" operator="equal">
      <formula>1</formula>
    </cfRule>
  </conditionalFormatting>
  <conditionalFormatting sqref="AE128:AF132">
    <cfRule type="cellIs" dxfId="7065" priority="7469" operator="equal">
      <formula>0</formula>
    </cfRule>
    <cfRule type="cellIs" dxfId="7064" priority="7470" operator="equal">
      <formula>1</formula>
    </cfRule>
  </conditionalFormatting>
  <conditionalFormatting sqref="AF128:AF132">
    <cfRule type="cellIs" dxfId="7063" priority="7467" operator="equal">
      <formula>0</formula>
    </cfRule>
    <cfRule type="cellIs" dxfId="7062" priority="7468" operator="equal">
      <formula>1</formula>
    </cfRule>
  </conditionalFormatting>
  <conditionalFormatting sqref="X134:AD139">
    <cfRule type="cellIs" dxfId="7061" priority="7461" operator="equal">
      <formula>0</formula>
    </cfRule>
    <cfRule type="cellIs" dxfId="7060" priority="7462" operator="equal">
      <formula>1</formula>
    </cfRule>
  </conditionalFormatting>
  <conditionalFormatting sqref="AE134:AF139">
    <cfRule type="cellIs" dxfId="7059" priority="7465" operator="equal">
      <formula>0</formula>
    </cfRule>
    <cfRule type="cellIs" dxfId="7058" priority="7466" operator="equal">
      <formula>1</formula>
    </cfRule>
  </conditionalFormatting>
  <conditionalFormatting sqref="AG134:AG139">
    <cfRule type="cellIs" dxfId="7057" priority="7463" operator="equal">
      <formula>0</formula>
    </cfRule>
    <cfRule type="cellIs" dxfId="7056" priority="7464" operator="equal">
      <formula>1</formula>
    </cfRule>
  </conditionalFormatting>
  <conditionalFormatting sqref="AE134:AF139">
    <cfRule type="cellIs" dxfId="7055" priority="7459" operator="equal">
      <formula>0</formula>
    </cfRule>
    <cfRule type="cellIs" dxfId="7054" priority="7460" operator="equal">
      <formula>1</formula>
    </cfRule>
  </conditionalFormatting>
  <conditionalFormatting sqref="AF134:AF139">
    <cfRule type="cellIs" dxfId="7053" priority="7457" operator="equal">
      <formula>0</formula>
    </cfRule>
    <cfRule type="cellIs" dxfId="7052" priority="7458" operator="equal">
      <formula>1</formula>
    </cfRule>
  </conditionalFormatting>
  <conditionalFormatting sqref="X141:AD144">
    <cfRule type="cellIs" dxfId="7051" priority="7451" operator="equal">
      <formula>0</formula>
    </cfRule>
    <cfRule type="cellIs" dxfId="7050" priority="7452" operator="equal">
      <formula>1</formula>
    </cfRule>
  </conditionalFormatting>
  <conditionalFormatting sqref="AE141:AF144">
    <cfRule type="cellIs" dxfId="7049" priority="7455" operator="equal">
      <formula>0</formula>
    </cfRule>
    <cfRule type="cellIs" dxfId="7048" priority="7456" operator="equal">
      <formula>1</formula>
    </cfRule>
  </conditionalFormatting>
  <conditionalFormatting sqref="AG141:AG144">
    <cfRule type="cellIs" dxfId="7047" priority="7453" operator="equal">
      <formula>0</formula>
    </cfRule>
    <cfRule type="cellIs" dxfId="7046" priority="7454" operator="equal">
      <formula>1</formula>
    </cfRule>
  </conditionalFormatting>
  <conditionalFormatting sqref="AE141:AF144">
    <cfRule type="cellIs" dxfId="7045" priority="7449" operator="equal">
      <formula>0</formula>
    </cfRule>
    <cfRule type="cellIs" dxfId="7044" priority="7450" operator="equal">
      <formula>1</formula>
    </cfRule>
  </conditionalFormatting>
  <conditionalFormatting sqref="AF141:AF144">
    <cfRule type="cellIs" dxfId="7043" priority="7447" operator="equal">
      <formula>0</formula>
    </cfRule>
    <cfRule type="cellIs" dxfId="7042" priority="7448" operator="equal">
      <formula>1</formula>
    </cfRule>
  </conditionalFormatting>
  <conditionalFormatting sqref="X146:AD146">
    <cfRule type="cellIs" dxfId="7041" priority="7441" operator="equal">
      <formula>0</formula>
    </cfRule>
    <cfRule type="cellIs" dxfId="7040" priority="7442" operator="equal">
      <formula>1</formula>
    </cfRule>
  </conditionalFormatting>
  <conditionalFormatting sqref="AE146:AF146">
    <cfRule type="cellIs" dxfId="7039" priority="7445" operator="equal">
      <formula>0</formula>
    </cfRule>
    <cfRule type="cellIs" dxfId="7038" priority="7446" operator="equal">
      <formula>1</formula>
    </cfRule>
  </conditionalFormatting>
  <conditionalFormatting sqref="AG146">
    <cfRule type="cellIs" dxfId="7037" priority="7443" operator="equal">
      <formula>0</formula>
    </cfRule>
    <cfRule type="cellIs" dxfId="7036" priority="7444" operator="equal">
      <formula>1</formula>
    </cfRule>
  </conditionalFormatting>
  <conditionalFormatting sqref="AE146:AF146">
    <cfRule type="cellIs" dxfId="7035" priority="7439" operator="equal">
      <formula>0</formula>
    </cfRule>
    <cfRule type="cellIs" dxfId="7034" priority="7440" operator="equal">
      <formula>1</formula>
    </cfRule>
  </conditionalFormatting>
  <conditionalFormatting sqref="AF146">
    <cfRule type="cellIs" dxfId="7033" priority="7437" operator="equal">
      <formula>0</formula>
    </cfRule>
    <cfRule type="cellIs" dxfId="7032" priority="7438" operator="equal">
      <formula>1</formula>
    </cfRule>
  </conditionalFormatting>
  <conditionalFormatting sqref="X148:AD148">
    <cfRule type="cellIs" dxfId="7031" priority="7431" operator="equal">
      <formula>0</formula>
    </cfRule>
    <cfRule type="cellIs" dxfId="7030" priority="7432" operator="equal">
      <formula>1</formula>
    </cfRule>
  </conditionalFormatting>
  <conditionalFormatting sqref="AE148:AF148">
    <cfRule type="cellIs" dxfId="7029" priority="7435" operator="equal">
      <formula>0</formula>
    </cfRule>
    <cfRule type="cellIs" dxfId="7028" priority="7436" operator="equal">
      <formula>1</formula>
    </cfRule>
  </conditionalFormatting>
  <conditionalFormatting sqref="AG148">
    <cfRule type="cellIs" dxfId="7027" priority="7433" operator="equal">
      <formula>0</formula>
    </cfRule>
    <cfRule type="cellIs" dxfId="7026" priority="7434" operator="equal">
      <formula>1</formula>
    </cfRule>
  </conditionalFormatting>
  <conditionalFormatting sqref="AE148:AF148">
    <cfRule type="cellIs" dxfId="7025" priority="7429" operator="equal">
      <formula>0</formula>
    </cfRule>
    <cfRule type="cellIs" dxfId="7024" priority="7430" operator="equal">
      <formula>1</formula>
    </cfRule>
  </conditionalFormatting>
  <conditionalFormatting sqref="AF148">
    <cfRule type="cellIs" dxfId="7023" priority="7427" operator="equal">
      <formula>0</formula>
    </cfRule>
    <cfRule type="cellIs" dxfId="7022" priority="7428" operator="equal">
      <formula>1</formula>
    </cfRule>
  </conditionalFormatting>
  <conditionalFormatting sqref="X151:AD154">
    <cfRule type="cellIs" dxfId="7021" priority="7421" operator="equal">
      <formula>0</formula>
    </cfRule>
    <cfRule type="cellIs" dxfId="7020" priority="7422" operator="equal">
      <formula>1</formula>
    </cfRule>
  </conditionalFormatting>
  <conditionalFormatting sqref="AE151:AF154">
    <cfRule type="cellIs" dxfId="7019" priority="7425" operator="equal">
      <formula>0</formula>
    </cfRule>
    <cfRule type="cellIs" dxfId="7018" priority="7426" operator="equal">
      <formula>1</formula>
    </cfRule>
  </conditionalFormatting>
  <conditionalFormatting sqref="AG151:AG154">
    <cfRule type="cellIs" dxfId="7017" priority="7423" operator="equal">
      <formula>0</formula>
    </cfRule>
    <cfRule type="cellIs" dxfId="7016" priority="7424" operator="equal">
      <formula>1</formula>
    </cfRule>
  </conditionalFormatting>
  <conditionalFormatting sqref="AE151:AF154">
    <cfRule type="cellIs" dxfId="7015" priority="7419" operator="equal">
      <formula>0</formula>
    </cfRule>
    <cfRule type="cellIs" dxfId="7014" priority="7420" operator="equal">
      <formula>1</formula>
    </cfRule>
  </conditionalFormatting>
  <conditionalFormatting sqref="AF151:AF154">
    <cfRule type="cellIs" dxfId="7013" priority="7417" operator="equal">
      <formula>0</formula>
    </cfRule>
    <cfRule type="cellIs" dxfId="7012" priority="7418" operator="equal">
      <formula>1</formula>
    </cfRule>
  </conditionalFormatting>
  <conditionalFormatting sqref="X156:AD156">
    <cfRule type="cellIs" dxfId="7011" priority="7411" operator="equal">
      <formula>0</formula>
    </cfRule>
    <cfRule type="cellIs" dxfId="7010" priority="7412" operator="equal">
      <formula>1</formula>
    </cfRule>
  </conditionalFormatting>
  <conditionalFormatting sqref="AE156:AF156">
    <cfRule type="cellIs" dxfId="7009" priority="7415" operator="equal">
      <formula>0</formula>
    </cfRule>
    <cfRule type="cellIs" dxfId="7008" priority="7416" operator="equal">
      <formula>1</formula>
    </cfRule>
  </conditionalFormatting>
  <conditionalFormatting sqref="AG156">
    <cfRule type="cellIs" dxfId="7007" priority="7413" operator="equal">
      <formula>0</formula>
    </cfRule>
    <cfRule type="cellIs" dxfId="7006" priority="7414" operator="equal">
      <formula>1</formula>
    </cfRule>
  </conditionalFormatting>
  <conditionalFormatting sqref="AE156:AF156">
    <cfRule type="cellIs" dxfId="7005" priority="7409" operator="equal">
      <formula>0</formula>
    </cfRule>
    <cfRule type="cellIs" dxfId="7004" priority="7410" operator="equal">
      <formula>1</formula>
    </cfRule>
  </conditionalFormatting>
  <conditionalFormatting sqref="AF156">
    <cfRule type="cellIs" dxfId="7003" priority="7407" operator="equal">
      <formula>0</formula>
    </cfRule>
    <cfRule type="cellIs" dxfId="7002" priority="7408" operator="equal">
      <formula>1</formula>
    </cfRule>
  </conditionalFormatting>
  <conditionalFormatting sqref="X158:AD158">
    <cfRule type="cellIs" dxfId="7001" priority="7401" operator="equal">
      <formula>0</formula>
    </cfRule>
    <cfRule type="cellIs" dxfId="7000" priority="7402" operator="equal">
      <formula>1</formula>
    </cfRule>
  </conditionalFormatting>
  <conditionalFormatting sqref="AE158:AF158">
    <cfRule type="cellIs" dxfId="6999" priority="7405" operator="equal">
      <formula>0</formula>
    </cfRule>
    <cfRule type="cellIs" dxfId="6998" priority="7406" operator="equal">
      <formula>1</formula>
    </cfRule>
  </conditionalFormatting>
  <conditionalFormatting sqref="AG158">
    <cfRule type="cellIs" dxfId="6997" priority="7403" operator="equal">
      <formula>0</formula>
    </cfRule>
    <cfRule type="cellIs" dxfId="6996" priority="7404" operator="equal">
      <formula>1</formula>
    </cfRule>
  </conditionalFormatting>
  <conditionalFormatting sqref="AE158:AF158">
    <cfRule type="cellIs" dxfId="6995" priority="7399" operator="equal">
      <formula>0</formula>
    </cfRule>
    <cfRule type="cellIs" dxfId="6994" priority="7400" operator="equal">
      <formula>1</formula>
    </cfRule>
  </conditionalFormatting>
  <conditionalFormatting sqref="AF158">
    <cfRule type="cellIs" dxfId="6993" priority="7397" operator="equal">
      <formula>0</formula>
    </cfRule>
    <cfRule type="cellIs" dxfId="6992" priority="7398" operator="equal">
      <formula>1</formula>
    </cfRule>
  </conditionalFormatting>
  <conditionalFormatting sqref="X159:AD162">
    <cfRule type="cellIs" dxfId="6991" priority="7391" operator="equal">
      <formula>0</formula>
    </cfRule>
    <cfRule type="cellIs" dxfId="6990" priority="7392" operator="equal">
      <formula>1</formula>
    </cfRule>
  </conditionalFormatting>
  <conditionalFormatting sqref="AE159:AF162">
    <cfRule type="cellIs" dxfId="6989" priority="7395" operator="equal">
      <formula>0</formula>
    </cfRule>
    <cfRule type="cellIs" dxfId="6988" priority="7396" operator="equal">
      <formula>1</formula>
    </cfRule>
  </conditionalFormatting>
  <conditionalFormatting sqref="AG159:AG162">
    <cfRule type="cellIs" dxfId="6987" priority="7393" operator="equal">
      <formula>0</formula>
    </cfRule>
    <cfRule type="cellIs" dxfId="6986" priority="7394" operator="equal">
      <formula>1</formula>
    </cfRule>
  </conditionalFormatting>
  <conditionalFormatting sqref="AE159:AF162">
    <cfRule type="cellIs" dxfId="6985" priority="7389" operator="equal">
      <formula>0</formula>
    </cfRule>
    <cfRule type="cellIs" dxfId="6984" priority="7390" operator="equal">
      <formula>1</formula>
    </cfRule>
  </conditionalFormatting>
  <conditionalFormatting sqref="AF159:AF162">
    <cfRule type="cellIs" dxfId="6983" priority="7387" operator="equal">
      <formula>0</formula>
    </cfRule>
    <cfRule type="cellIs" dxfId="6982" priority="7388" operator="equal">
      <formula>1</formula>
    </cfRule>
  </conditionalFormatting>
  <conditionalFormatting sqref="X165:AD169">
    <cfRule type="cellIs" dxfId="6981" priority="7381" operator="equal">
      <formula>0</formula>
    </cfRule>
    <cfRule type="cellIs" dxfId="6980" priority="7382" operator="equal">
      <formula>1</formula>
    </cfRule>
  </conditionalFormatting>
  <conditionalFormatting sqref="AE165:AF169">
    <cfRule type="cellIs" dxfId="6979" priority="7385" operator="equal">
      <formula>0</formula>
    </cfRule>
    <cfRule type="cellIs" dxfId="6978" priority="7386" operator="equal">
      <formula>1</formula>
    </cfRule>
  </conditionalFormatting>
  <conditionalFormatting sqref="AG165:AG169">
    <cfRule type="cellIs" dxfId="6977" priority="7383" operator="equal">
      <formula>0</formula>
    </cfRule>
    <cfRule type="cellIs" dxfId="6976" priority="7384" operator="equal">
      <formula>1</formula>
    </cfRule>
  </conditionalFormatting>
  <conditionalFormatting sqref="AE165:AF169">
    <cfRule type="cellIs" dxfId="6975" priority="7379" operator="equal">
      <formula>0</formula>
    </cfRule>
    <cfRule type="cellIs" dxfId="6974" priority="7380" operator="equal">
      <formula>1</formula>
    </cfRule>
  </conditionalFormatting>
  <conditionalFormatting sqref="AF165:AF169">
    <cfRule type="cellIs" dxfId="6973" priority="7377" operator="equal">
      <formula>0</formula>
    </cfRule>
    <cfRule type="cellIs" dxfId="6972" priority="7378" operator="equal">
      <formula>1</formula>
    </cfRule>
  </conditionalFormatting>
  <conditionalFormatting sqref="X172:AD175">
    <cfRule type="cellIs" dxfId="6971" priority="7371" operator="equal">
      <formula>0</formula>
    </cfRule>
    <cfRule type="cellIs" dxfId="6970" priority="7372" operator="equal">
      <formula>1</formula>
    </cfRule>
  </conditionalFormatting>
  <conditionalFormatting sqref="AE172:AF175">
    <cfRule type="cellIs" dxfId="6969" priority="7375" operator="equal">
      <formula>0</formula>
    </cfRule>
    <cfRule type="cellIs" dxfId="6968" priority="7376" operator="equal">
      <formula>1</formula>
    </cfRule>
  </conditionalFormatting>
  <conditionalFormatting sqref="AG172:AG175">
    <cfRule type="cellIs" dxfId="6967" priority="7373" operator="equal">
      <formula>0</formula>
    </cfRule>
    <cfRule type="cellIs" dxfId="6966" priority="7374" operator="equal">
      <formula>1</formula>
    </cfRule>
  </conditionalFormatting>
  <conditionalFormatting sqref="AE172:AF175">
    <cfRule type="cellIs" dxfId="6965" priority="7369" operator="equal">
      <formula>0</formula>
    </cfRule>
    <cfRule type="cellIs" dxfId="6964" priority="7370" operator="equal">
      <formula>1</formula>
    </cfRule>
  </conditionalFormatting>
  <conditionalFormatting sqref="AF172:AF175">
    <cfRule type="cellIs" dxfId="6963" priority="7367" operator="equal">
      <formula>0</formula>
    </cfRule>
    <cfRule type="cellIs" dxfId="6962" priority="7368" operator="equal">
      <formula>1</formula>
    </cfRule>
  </conditionalFormatting>
  <conditionalFormatting sqref="X177:AD182">
    <cfRule type="cellIs" dxfId="6961" priority="7361" operator="equal">
      <formula>0</formula>
    </cfRule>
    <cfRule type="cellIs" dxfId="6960" priority="7362" operator="equal">
      <formula>1</formula>
    </cfRule>
  </conditionalFormatting>
  <conditionalFormatting sqref="AE177:AF182">
    <cfRule type="cellIs" dxfId="6959" priority="7365" operator="equal">
      <formula>0</formula>
    </cfRule>
    <cfRule type="cellIs" dxfId="6958" priority="7366" operator="equal">
      <formula>1</formula>
    </cfRule>
  </conditionalFormatting>
  <conditionalFormatting sqref="AG177:AG182">
    <cfRule type="cellIs" dxfId="6957" priority="7363" operator="equal">
      <formula>0</formula>
    </cfRule>
    <cfRule type="cellIs" dxfId="6956" priority="7364" operator="equal">
      <formula>1</formula>
    </cfRule>
  </conditionalFormatting>
  <conditionalFormatting sqref="AE177:AF182">
    <cfRule type="cellIs" dxfId="6955" priority="7359" operator="equal">
      <formula>0</formula>
    </cfRule>
    <cfRule type="cellIs" dxfId="6954" priority="7360" operator="equal">
      <formula>1</formula>
    </cfRule>
  </conditionalFormatting>
  <conditionalFormatting sqref="AF177:AF182">
    <cfRule type="cellIs" dxfId="6953" priority="7357" operator="equal">
      <formula>0</formula>
    </cfRule>
    <cfRule type="cellIs" dxfId="6952" priority="7358" operator="equal">
      <formula>1</formula>
    </cfRule>
  </conditionalFormatting>
  <conditionalFormatting sqref="X184:AD184">
    <cfRule type="cellIs" dxfId="6951" priority="7351" operator="equal">
      <formula>0</formula>
    </cfRule>
    <cfRule type="cellIs" dxfId="6950" priority="7352" operator="equal">
      <formula>1</formula>
    </cfRule>
  </conditionalFormatting>
  <conditionalFormatting sqref="AE184:AF184">
    <cfRule type="cellIs" dxfId="6949" priority="7355" operator="equal">
      <formula>0</formula>
    </cfRule>
    <cfRule type="cellIs" dxfId="6948" priority="7356" operator="equal">
      <formula>1</formula>
    </cfRule>
  </conditionalFormatting>
  <conditionalFormatting sqref="AG184">
    <cfRule type="cellIs" dxfId="6947" priority="7353" operator="equal">
      <formula>0</formula>
    </cfRule>
    <cfRule type="cellIs" dxfId="6946" priority="7354" operator="equal">
      <formula>1</formula>
    </cfRule>
  </conditionalFormatting>
  <conditionalFormatting sqref="AE184:AF184">
    <cfRule type="cellIs" dxfId="6945" priority="7349" operator="equal">
      <formula>0</formula>
    </cfRule>
    <cfRule type="cellIs" dxfId="6944" priority="7350" operator="equal">
      <formula>1</formula>
    </cfRule>
  </conditionalFormatting>
  <conditionalFormatting sqref="AF184">
    <cfRule type="cellIs" dxfId="6943" priority="7347" operator="equal">
      <formula>0</formula>
    </cfRule>
    <cfRule type="cellIs" dxfId="6942" priority="7348" operator="equal">
      <formula>1</formula>
    </cfRule>
  </conditionalFormatting>
  <conditionalFormatting sqref="X186:AD186">
    <cfRule type="cellIs" dxfId="6941" priority="7341" operator="equal">
      <formula>0</formula>
    </cfRule>
    <cfRule type="cellIs" dxfId="6940" priority="7342" operator="equal">
      <formula>1</formula>
    </cfRule>
  </conditionalFormatting>
  <conditionalFormatting sqref="AE186:AF186">
    <cfRule type="cellIs" dxfId="6939" priority="7345" operator="equal">
      <formula>0</formula>
    </cfRule>
    <cfRule type="cellIs" dxfId="6938" priority="7346" operator="equal">
      <formula>1</formula>
    </cfRule>
  </conditionalFormatting>
  <conditionalFormatting sqref="AG186">
    <cfRule type="cellIs" dxfId="6937" priority="7343" operator="equal">
      <formula>0</formula>
    </cfRule>
    <cfRule type="cellIs" dxfId="6936" priority="7344" operator="equal">
      <formula>1</formula>
    </cfRule>
  </conditionalFormatting>
  <conditionalFormatting sqref="AE186:AF186">
    <cfRule type="cellIs" dxfId="6935" priority="7339" operator="equal">
      <formula>0</formula>
    </cfRule>
    <cfRule type="cellIs" dxfId="6934" priority="7340" operator="equal">
      <formula>1</formula>
    </cfRule>
  </conditionalFormatting>
  <conditionalFormatting sqref="AF186">
    <cfRule type="cellIs" dxfId="6933" priority="7337" operator="equal">
      <formula>0</formula>
    </cfRule>
    <cfRule type="cellIs" dxfId="6932" priority="7338" operator="equal">
      <formula>1</formula>
    </cfRule>
  </conditionalFormatting>
  <conditionalFormatting sqref="X188:AD190">
    <cfRule type="cellIs" dxfId="6931" priority="7331" operator="equal">
      <formula>0</formula>
    </cfRule>
    <cfRule type="cellIs" dxfId="6930" priority="7332" operator="equal">
      <formula>1</formula>
    </cfRule>
  </conditionalFormatting>
  <conditionalFormatting sqref="AE188:AF190">
    <cfRule type="cellIs" dxfId="6929" priority="7335" operator="equal">
      <formula>0</formula>
    </cfRule>
    <cfRule type="cellIs" dxfId="6928" priority="7336" operator="equal">
      <formula>1</formula>
    </cfRule>
  </conditionalFormatting>
  <conditionalFormatting sqref="AG188:AG190">
    <cfRule type="cellIs" dxfId="6927" priority="7333" operator="equal">
      <formula>0</formula>
    </cfRule>
    <cfRule type="cellIs" dxfId="6926" priority="7334" operator="equal">
      <formula>1</formula>
    </cfRule>
  </conditionalFormatting>
  <conditionalFormatting sqref="AE188:AF190">
    <cfRule type="cellIs" dxfId="6925" priority="7329" operator="equal">
      <formula>0</formula>
    </cfRule>
    <cfRule type="cellIs" dxfId="6924" priority="7330" operator="equal">
      <formula>1</formula>
    </cfRule>
  </conditionalFormatting>
  <conditionalFormatting sqref="AF188:AF190">
    <cfRule type="cellIs" dxfId="6923" priority="7327" operator="equal">
      <formula>0</formula>
    </cfRule>
    <cfRule type="cellIs" dxfId="6922" priority="7328" operator="equal">
      <formula>1</formula>
    </cfRule>
  </conditionalFormatting>
  <conditionalFormatting sqref="X194:AD198">
    <cfRule type="cellIs" dxfId="6921" priority="7321" operator="equal">
      <formula>0</formula>
    </cfRule>
    <cfRule type="cellIs" dxfId="6920" priority="7322" operator="equal">
      <formula>1</formula>
    </cfRule>
  </conditionalFormatting>
  <conditionalFormatting sqref="AE194:AF198">
    <cfRule type="cellIs" dxfId="6919" priority="7325" operator="equal">
      <formula>0</formula>
    </cfRule>
    <cfRule type="cellIs" dxfId="6918" priority="7326" operator="equal">
      <formula>1</formula>
    </cfRule>
  </conditionalFormatting>
  <conditionalFormatting sqref="AG194:AG198">
    <cfRule type="cellIs" dxfId="6917" priority="7323" operator="equal">
      <formula>0</formula>
    </cfRule>
    <cfRule type="cellIs" dxfId="6916" priority="7324" operator="equal">
      <formula>1</formula>
    </cfRule>
  </conditionalFormatting>
  <conditionalFormatting sqref="AE194:AF198">
    <cfRule type="cellIs" dxfId="6915" priority="7319" operator="equal">
      <formula>0</formula>
    </cfRule>
    <cfRule type="cellIs" dxfId="6914" priority="7320" operator="equal">
      <formula>1</formula>
    </cfRule>
  </conditionalFormatting>
  <conditionalFormatting sqref="AF194:AF198">
    <cfRule type="cellIs" dxfId="6913" priority="7317" operator="equal">
      <formula>0</formula>
    </cfRule>
    <cfRule type="cellIs" dxfId="6912" priority="7318" operator="equal">
      <formula>1</formula>
    </cfRule>
  </conditionalFormatting>
  <conditionalFormatting sqref="X193:Z193">
    <cfRule type="cellIs" dxfId="6911" priority="7315" operator="equal">
      <formula>0</formula>
    </cfRule>
    <cfRule type="cellIs" dxfId="6910" priority="7316" operator="equal">
      <formula>1</formula>
    </cfRule>
  </conditionalFormatting>
  <conditionalFormatting sqref="X201:Z201">
    <cfRule type="cellIs" dxfId="6909" priority="7313" operator="equal">
      <formula>0</formula>
    </cfRule>
    <cfRule type="cellIs" dxfId="6908" priority="7314" operator="equal">
      <formula>1</formula>
    </cfRule>
  </conditionalFormatting>
  <conditionalFormatting sqref="X202:AD216">
    <cfRule type="cellIs" dxfId="6907" priority="7307" operator="equal">
      <formula>0</formula>
    </cfRule>
    <cfRule type="cellIs" dxfId="6906" priority="7308" operator="equal">
      <formula>1</formula>
    </cfRule>
  </conditionalFormatting>
  <conditionalFormatting sqref="AE202:AF216">
    <cfRule type="cellIs" dxfId="6905" priority="7311" operator="equal">
      <formula>0</formula>
    </cfRule>
    <cfRule type="cellIs" dxfId="6904" priority="7312" operator="equal">
      <formula>1</formula>
    </cfRule>
  </conditionalFormatting>
  <conditionalFormatting sqref="AG202:AG216">
    <cfRule type="cellIs" dxfId="6903" priority="7309" operator="equal">
      <formula>0</formula>
    </cfRule>
    <cfRule type="cellIs" dxfId="6902" priority="7310" operator="equal">
      <formula>1</formula>
    </cfRule>
  </conditionalFormatting>
  <conditionalFormatting sqref="AE202:AF216">
    <cfRule type="cellIs" dxfId="6901" priority="7305" operator="equal">
      <formula>0</formula>
    </cfRule>
    <cfRule type="cellIs" dxfId="6900" priority="7306" operator="equal">
      <formula>1</formula>
    </cfRule>
  </conditionalFormatting>
  <conditionalFormatting sqref="AF202:AF216">
    <cfRule type="cellIs" dxfId="6899" priority="7303" operator="equal">
      <formula>0</formula>
    </cfRule>
    <cfRule type="cellIs" dxfId="6898" priority="7304" operator="equal">
      <formula>1</formula>
    </cfRule>
  </conditionalFormatting>
  <conditionalFormatting sqref="X219:AD222">
    <cfRule type="cellIs" dxfId="6897" priority="7297" operator="equal">
      <formula>0</formula>
    </cfRule>
    <cfRule type="cellIs" dxfId="6896" priority="7298" operator="equal">
      <formula>1</formula>
    </cfRule>
  </conditionalFormatting>
  <conditionalFormatting sqref="AE219:AF222">
    <cfRule type="cellIs" dxfId="6895" priority="7301" operator="equal">
      <formula>0</formula>
    </cfRule>
    <cfRule type="cellIs" dxfId="6894" priority="7302" operator="equal">
      <formula>1</formula>
    </cfRule>
  </conditionalFormatting>
  <conditionalFormatting sqref="AG219:AG222">
    <cfRule type="cellIs" dxfId="6893" priority="7299" operator="equal">
      <formula>0</formula>
    </cfRule>
    <cfRule type="cellIs" dxfId="6892" priority="7300" operator="equal">
      <formula>1</formula>
    </cfRule>
  </conditionalFormatting>
  <conditionalFormatting sqref="AE219:AF222">
    <cfRule type="cellIs" dxfId="6891" priority="7295" operator="equal">
      <formula>0</formula>
    </cfRule>
    <cfRule type="cellIs" dxfId="6890" priority="7296" operator="equal">
      <formula>1</formula>
    </cfRule>
  </conditionalFormatting>
  <conditionalFormatting sqref="AF219:AF222">
    <cfRule type="cellIs" dxfId="6889" priority="7293" operator="equal">
      <formula>0</formula>
    </cfRule>
    <cfRule type="cellIs" dxfId="6888" priority="7294" operator="equal">
      <formula>1</formula>
    </cfRule>
  </conditionalFormatting>
  <conditionalFormatting sqref="X218:Z218">
    <cfRule type="cellIs" dxfId="6887" priority="7291" operator="equal">
      <formula>0</formula>
    </cfRule>
    <cfRule type="cellIs" dxfId="6886" priority="7292" operator="equal">
      <formula>1</formula>
    </cfRule>
  </conditionalFormatting>
  <conditionalFormatting sqref="X224:Z224">
    <cfRule type="cellIs" dxfId="6885" priority="7289" operator="equal">
      <formula>0</formula>
    </cfRule>
    <cfRule type="cellIs" dxfId="6884" priority="7290" operator="equal">
      <formula>1</formula>
    </cfRule>
  </conditionalFormatting>
  <conditionalFormatting sqref="X225:AD243">
    <cfRule type="cellIs" dxfId="6883" priority="7283" operator="equal">
      <formula>0</formula>
    </cfRule>
    <cfRule type="cellIs" dxfId="6882" priority="7284" operator="equal">
      <formula>1</formula>
    </cfRule>
  </conditionalFormatting>
  <conditionalFormatting sqref="AE225:AF243">
    <cfRule type="cellIs" dxfId="6881" priority="7287" operator="equal">
      <formula>0</formula>
    </cfRule>
    <cfRule type="cellIs" dxfId="6880" priority="7288" operator="equal">
      <formula>1</formula>
    </cfRule>
  </conditionalFormatting>
  <conditionalFormatting sqref="AG225:AG243">
    <cfRule type="cellIs" dxfId="6879" priority="7285" operator="equal">
      <formula>0</formula>
    </cfRule>
    <cfRule type="cellIs" dxfId="6878" priority="7286" operator="equal">
      <formula>1</formula>
    </cfRule>
  </conditionalFormatting>
  <conditionalFormatting sqref="AE225:AF243">
    <cfRule type="cellIs" dxfId="6877" priority="7281" operator="equal">
      <formula>0</formula>
    </cfRule>
    <cfRule type="cellIs" dxfId="6876" priority="7282" operator="equal">
      <formula>1</formula>
    </cfRule>
  </conditionalFormatting>
  <conditionalFormatting sqref="AF225:AF243">
    <cfRule type="cellIs" dxfId="6875" priority="7279" operator="equal">
      <formula>0</formula>
    </cfRule>
    <cfRule type="cellIs" dxfId="6874" priority="7280" operator="equal">
      <formula>1</formula>
    </cfRule>
  </conditionalFormatting>
  <conditionalFormatting sqref="X245:Z245">
    <cfRule type="cellIs" dxfId="6873" priority="7277" operator="equal">
      <formula>0</formula>
    </cfRule>
    <cfRule type="cellIs" dxfId="6872" priority="7278" operator="equal">
      <formula>1</formula>
    </cfRule>
  </conditionalFormatting>
  <conditionalFormatting sqref="X246:AD251">
    <cfRule type="cellIs" dxfId="6871" priority="7271" operator="equal">
      <formula>0</formula>
    </cfRule>
    <cfRule type="cellIs" dxfId="6870" priority="7272" operator="equal">
      <formula>1</formula>
    </cfRule>
  </conditionalFormatting>
  <conditionalFormatting sqref="AE246:AF251">
    <cfRule type="cellIs" dxfId="6869" priority="7275" operator="equal">
      <formula>0</formula>
    </cfRule>
    <cfRule type="cellIs" dxfId="6868" priority="7276" operator="equal">
      <formula>1</formula>
    </cfRule>
  </conditionalFormatting>
  <conditionalFormatting sqref="AG246:AG251">
    <cfRule type="cellIs" dxfId="6867" priority="7273" operator="equal">
      <formula>0</formula>
    </cfRule>
    <cfRule type="cellIs" dxfId="6866" priority="7274" operator="equal">
      <formula>1</formula>
    </cfRule>
  </conditionalFormatting>
  <conditionalFormatting sqref="AE246:AF251">
    <cfRule type="cellIs" dxfId="6865" priority="7269" operator="equal">
      <formula>0</formula>
    </cfRule>
    <cfRule type="cellIs" dxfId="6864" priority="7270" operator="equal">
      <formula>1</formula>
    </cfRule>
  </conditionalFormatting>
  <conditionalFormatting sqref="AF246:AF251">
    <cfRule type="cellIs" dxfId="6863" priority="7267" operator="equal">
      <formula>0</formula>
    </cfRule>
    <cfRule type="cellIs" dxfId="6862" priority="7268" operator="equal">
      <formula>1</formula>
    </cfRule>
  </conditionalFormatting>
  <conditionalFormatting sqref="X253:AD256">
    <cfRule type="cellIs" dxfId="6861" priority="7261" operator="equal">
      <formula>0</formula>
    </cfRule>
    <cfRule type="cellIs" dxfId="6860" priority="7262" operator="equal">
      <formula>1</formula>
    </cfRule>
  </conditionalFormatting>
  <conditionalFormatting sqref="AE253:AF256">
    <cfRule type="cellIs" dxfId="6859" priority="7265" operator="equal">
      <formula>0</formula>
    </cfRule>
    <cfRule type="cellIs" dxfId="6858" priority="7266" operator="equal">
      <formula>1</formula>
    </cfRule>
  </conditionalFormatting>
  <conditionalFormatting sqref="AG253:AG256">
    <cfRule type="cellIs" dxfId="6857" priority="7263" operator="equal">
      <formula>0</formula>
    </cfRule>
    <cfRule type="cellIs" dxfId="6856" priority="7264" operator="equal">
      <formula>1</formula>
    </cfRule>
  </conditionalFormatting>
  <conditionalFormatting sqref="AE253:AF256">
    <cfRule type="cellIs" dxfId="6855" priority="7259" operator="equal">
      <formula>0</formula>
    </cfRule>
    <cfRule type="cellIs" dxfId="6854" priority="7260" operator="equal">
      <formula>1</formula>
    </cfRule>
  </conditionalFormatting>
  <conditionalFormatting sqref="AF253:AF256">
    <cfRule type="cellIs" dxfId="6853" priority="7257" operator="equal">
      <formula>0</formula>
    </cfRule>
    <cfRule type="cellIs" dxfId="6852" priority="7258" operator="equal">
      <formula>1</formula>
    </cfRule>
  </conditionalFormatting>
  <conditionalFormatting sqref="X259:Z259">
    <cfRule type="cellIs" dxfId="6851" priority="7255" operator="equal">
      <formula>0</formula>
    </cfRule>
    <cfRule type="cellIs" dxfId="6850" priority="7256" operator="equal">
      <formula>1</formula>
    </cfRule>
  </conditionalFormatting>
  <conditionalFormatting sqref="X260:AD266">
    <cfRule type="cellIs" dxfId="6849" priority="7249" operator="equal">
      <formula>0</formula>
    </cfRule>
    <cfRule type="cellIs" dxfId="6848" priority="7250" operator="equal">
      <formula>1</formula>
    </cfRule>
  </conditionalFormatting>
  <conditionalFormatting sqref="AE260:AF266">
    <cfRule type="cellIs" dxfId="6847" priority="7253" operator="equal">
      <formula>0</formula>
    </cfRule>
    <cfRule type="cellIs" dxfId="6846" priority="7254" operator="equal">
      <formula>1</formula>
    </cfRule>
  </conditionalFormatting>
  <conditionalFormatting sqref="AG260:AG266">
    <cfRule type="cellIs" dxfId="6845" priority="7251" operator="equal">
      <formula>0</formula>
    </cfRule>
    <cfRule type="cellIs" dxfId="6844" priority="7252" operator="equal">
      <formula>1</formula>
    </cfRule>
  </conditionalFormatting>
  <conditionalFormatting sqref="AE260:AF266">
    <cfRule type="cellIs" dxfId="6843" priority="7247" operator="equal">
      <formula>0</formula>
    </cfRule>
    <cfRule type="cellIs" dxfId="6842" priority="7248" operator="equal">
      <formula>1</formula>
    </cfRule>
  </conditionalFormatting>
  <conditionalFormatting sqref="AF260:AF266">
    <cfRule type="cellIs" dxfId="6841" priority="7245" operator="equal">
      <formula>0</formula>
    </cfRule>
    <cfRule type="cellIs" dxfId="6840" priority="7246" operator="equal">
      <formula>1</formula>
    </cfRule>
  </conditionalFormatting>
  <conditionalFormatting sqref="AN280">
    <cfRule type="cellIs" dxfId="6839" priority="7237" operator="equal">
      <formula>"OK"</formula>
    </cfRule>
    <cfRule type="cellIs" dxfId="6838" priority="7238" operator="equal">
      <formula>"NO HABILITADO"</formula>
    </cfRule>
  </conditionalFormatting>
  <conditionalFormatting sqref="BD280">
    <cfRule type="cellIs" dxfId="6837" priority="7235" operator="equal">
      <formula>"OK"</formula>
    </cfRule>
    <cfRule type="cellIs" dxfId="6836" priority="7236" operator="equal">
      <formula>"NO HABILITADO"</formula>
    </cfRule>
  </conditionalFormatting>
  <conditionalFormatting sqref="AP284:AP300">
    <cfRule type="cellIs" dxfId="6835" priority="7233" operator="equal">
      <formula>"NH"</formula>
    </cfRule>
    <cfRule type="cellIs" dxfId="6834" priority="7234" operator="equal">
      <formula>"H"</formula>
    </cfRule>
  </conditionalFormatting>
  <conditionalFormatting sqref="AV257:AY258">
    <cfRule type="cellIs" dxfId="6833" priority="7131" operator="equal">
      <formula>0</formula>
    </cfRule>
    <cfRule type="cellIs" dxfId="6832" priority="7132" operator="equal">
      <formula>1</formula>
    </cfRule>
  </conditionalFormatting>
  <conditionalFormatting sqref="AV81:AY82">
    <cfRule type="cellIs" dxfId="6831" priority="7187" operator="equal">
      <formula>0</formula>
    </cfRule>
    <cfRule type="cellIs" dxfId="6830" priority="7188" operator="equal">
      <formula>1</formula>
    </cfRule>
  </conditionalFormatting>
  <conditionalFormatting sqref="AV87:AY87">
    <cfRule type="cellIs" dxfId="6829" priority="7185" operator="equal">
      <formula>0</formula>
    </cfRule>
    <cfRule type="cellIs" dxfId="6828" priority="7186" operator="equal">
      <formula>1</formula>
    </cfRule>
  </conditionalFormatting>
  <conditionalFormatting sqref="AV93:AY93">
    <cfRule type="cellIs" dxfId="6827" priority="7183" operator="equal">
      <formula>0</formula>
    </cfRule>
    <cfRule type="cellIs" dxfId="6826" priority="7184" operator="equal">
      <formula>1</formula>
    </cfRule>
  </conditionalFormatting>
  <conditionalFormatting sqref="AV98:AY98">
    <cfRule type="cellIs" dxfId="6825" priority="7181" operator="equal">
      <formula>0</formula>
    </cfRule>
    <cfRule type="cellIs" dxfId="6824" priority="7182" operator="equal">
      <formula>1</formula>
    </cfRule>
  </conditionalFormatting>
  <conditionalFormatting sqref="AV107:AY108">
    <cfRule type="cellIs" dxfId="6823" priority="7179" operator="equal">
      <formula>0</formula>
    </cfRule>
    <cfRule type="cellIs" dxfId="6822" priority="7180" operator="equal">
      <formula>1</formula>
    </cfRule>
  </conditionalFormatting>
  <conditionalFormatting sqref="AV111:AY112">
    <cfRule type="cellIs" dxfId="6821" priority="7177" operator="equal">
      <formula>0</formula>
    </cfRule>
    <cfRule type="cellIs" dxfId="6820" priority="7178" operator="equal">
      <formula>1</formula>
    </cfRule>
  </conditionalFormatting>
  <conditionalFormatting sqref="AV114:AY115">
    <cfRule type="cellIs" dxfId="6819" priority="7175" operator="equal">
      <formula>0</formula>
    </cfRule>
    <cfRule type="cellIs" dxfId="6818" priority="7176" operator="equal">
      <formula>1</formula>
    </cfRule>
  </conditionalFormatting>
  <conditionalFormatting sqref="AV121:AY121">
    <cfRule type="cellIs" dxfId="6817" priority="7173" operator="equal">
      <formula>0</formula>
    </cfRule>
    <cfRule type="cellIs" dxfId="6816" priority="7174" operator="equal">
      <formula>1</formula>
    </cfRule>
  </conditionalFormatting>
  <conditionalFormatting sqref="AV127:AY127">
    <cfRule type="cellIs" dxfId="6815" priority="7171" operator="equal">
      <formula>0</formula>
    </cfRule>
    <cfRule type="cellIs" dxfId="6814" priority="7172" operator="equal">
      <formula>1</formula>
    </cfRule>
  </conditionalFormatting>
  <conditionalFormatting sqref="AV133:AY133">
    <cfRule type="cellIs" dxfId="6813" priority="7169" operator="equal">
      <formula>0</formula>
    </cfRule>
    <cfRule type="cellIs" dxfId="6812" priority="7170" operator="equal">
      <formula>1</formula>
    </cfRule>
  </conditionalFormatting>
  <conditionalFormatting sqref="AV140:AY140">
    <cfRule type="cellIs" dxfId="6811" priority="7167" operator="equal">
      <formula>0</formula>
    </cfRule>
    <cfRule type="cellIs" dxfId="6810" priority="7168" operator="equal">
      <formula>1</formula>
    </cfRule>
  </conditionalFormatting>
  <conditionalFormatting sqref="AV145:AY145">
    <cfRule type="cellIs" dxfId="6809" priority="7165" operator="equal">
      <formula>0</formula>
    </cfRule>
    <cfRule type="cellIs" dxfId="6808" priority="7166" operator="equal">
      <formula>1</formula>
    </cfRule>
  </conditionalFormatting>
  <conditionalFormatting sqref="AV147:AY147">
    <cfRule type="cellIs" dxfId="6807" priority="7163" operator="equal">
      <formula>0</formula>
    </cfRule>
    <cfRule type="cellIs" dxfId="6806" priority="7164" operator="equal">
      <formula>1</formula>
    </cfRule>
  </conditionalFormatting>
  <conditionalFormatting sqref="AV149:AY150">
    <cfRule type="cellIs" dxfId="6805" priority="7161" operator="equal">
      <formula>0</formula>
    </cfRule>
    <cfRule type="cellIs" dxfId="6804" priority="7162" operator="equal">
      <formula>1</formula>
    </cfRule>
  </conditionalFormatting>
  <conditionalFormatting sqref="AV155:AY155">
    <cfRule type="cellIs" dxfId="6803" priority="7159" operator="equal">
      <formula>0</formula>
    </cfRule>
    <cfRule type="cellIs" dxfId="6802" priority="7160" operator="equal">
      <formula>1</formula>
    </cfRule>
  </conditionalFormatting>
  <conditionalFormatting sqref="AV157:AY157">
    <cfRule type="cellIs" dxfId="6801" priority="7157" operator="equal">
      <formula>0</formula>
    </cfRule>
    <cfRule type="cellIs" dxfId="6800" priority="7158" operator="equal">
      <formula>1</formula>
    </cfRule>
  </conditionalFormatting>
  <conditionalFormatting sqref="AV163:AY164">
    <cfRule type="cellIs" dxfId="6799" priority="7155" operator="equal">
      <formula>0</formula>
    </cfRule>
    <cfRule type="cellIs" dxfId="6798" priority="7156" operator="equal">
      <formula>1</formula>
    </cfRule>
  </conditionalFormatting>
  <conditionalFormatting sqref="AV170:AY171">
    <cfRule type="cellIs" dxfId="6797" priority="7153" operator="equal">
      <formula>0</formula>
    </cfRule>
    <cfRule type="cellIs" dxfId="6796" priority="7154" operator="equal">
      <formula>1</formula>
    </cfRule>
  </conditionalFormatting>
  <conditionalFormatting sqref="AV176:AY176">
    <cfRule type="cellIs" dxfId="6795" priority="7151" operator="equal">
      <formula>0</formula>
    </cfRule>
    <cfRule type="cellIs" dxfId="6794" priority="7152" operator="equal">
      <formula>1</formula>
    </cfRule>
  </conditionalFormatting>
  <conditionalFormatting sqref="AV183:AY183">
    <cfRule type="cellIs" dxfId="6793" priority="7149" operator="equal">
      <formula>0</formula>
    </cfRule>
    <cfRule type="cellIs" dxfId="6792" priority="7150" operator="equal">
      <formula>1</formula>
    </cfRule>
  </conditionalFormatting>
  <conditionalFormatting sqref="AV185:AY185">
    <cfRule type="cellIs" dxfId="6791" priority="7147" operator="equal">
      <formula>0</formula>
    </cfRule>
    <cfRule type="cellIs" dxfId="6790" priority="7148" operator="equal">
      <formula>1</formula>
    </cfRule>
  </conditionalFormatting>
  <conditionalFormatting sqref="AV187:AY187">
    <cfRule type="cellIs" dxfId="6789" priority="7145" operator="equal">
      <formula>0</formula>
    </cfRule>
    <cfRule type="cellIs" dxfId="6788" priority="7146" operator="equal">
      <formula>1</formula>
    </cfRule>
  </conditionalFormatting>
  <conditionalFormatting sqref="AV191:AY192">
    <cfRule type="cellIs" dxfId="6787" priority="7143" operator="equal">
      <formula>0</formula>
    </cfRule>
    <cfRule type="cellIs" dxfId="6786" priority="7144" operator="equal">
      <formula>1</formula>
    </cfRule>
  </conditionalFormatting>
  <conditionalFormatting sqref="AV199:AY200">
    <cfRule type="cellIs" dxfId="6785" priority="7141" operator="equal">
      <formula>0</formula>
    </cfRule>
    <cfRule type="cellIs" dxfId="6784" priority="7142" operator="equal">
      <formula>1</formula>
    </cfRule>
  </conditionalFormatting>
  <conditionalFormatting sqref="AV217:AY217">
    <cfRule type="cellIs" dxfId="6783" priority="7139" operator="equal">
      <formula>0</formula>
    </cfRule>
    <cfRule type="cellIs" dxfId="6782" priority="7140" operator="equal">
      <formula>1</formula>
    </cfRule>
  </conditionalFormatting>
  <conditionalFormatting sqref="AV223:AY223">
    <cfRule type="cellIs" dxfId="6781" priority="7137" operator="equal">
      <formula>0</formula>
    </cfRule>
    <cfRule type="cellIs" dxfId="6780" priority="7138" operator="equal">
      <formula>1</formula>
    </cfRule>
  </conditionalFormatting>
  <conditionalFormatting sqref="AV244:AY244">
    <cfRule type="cellIs" dxfId="6779" priority="7135" operator="equal">
      <formula>0</formula>
    </cfRule>
    <cfRule type="cellIs" dxfId="6778" priority="7136" operator="equal">
      <formula>1</formula>
    </cfRule>
  </conditionalFormatting>
  <conditionalFormatting sqref="AV252:AY252">
    <cfRule type="cellIs" dxfId="6777" priority="7133" operator="equal">
      <formula>0</formula>
    </cfRule>
    <cfRule type="cellIs" dxfId="6776" priority="7134" operator="equal">
      <formula>1</formula>
    </cfRule>
  </conditionalFormatting>
  <conditionalFormatting sqref="AV77:BB80">
    <cfRule type="cellIs" dxfId="6775" priority="6973" operator="equal">
      <formula>0</formula>
    </cfRule>
    <cfRule type="cellIs" dxfId="6774" priority="6974" operator="equal">
      <formula>1</formula>
    </cfRule>
  </conditionalFormatting>
  <conditionalFormatting sqref="BC77:BD80">
    <cfRule type="cellIs" dxfId="6773" priority="6977" operator="equal">
      <formula>0</formula>
    </cfRule>
    <cfRule type="cellIs" dxfId="6772" priority="6978" operator="equal">
      <formula>1</formula>
    </cfRule>
  </conditionalFormatting>
  <conditionalFormatting sqref="BE77:BE80">
    <cfRule type="cellIs" dxfId="6771" priority="6975" operator="equal">
      <formula>0</formula>
    </cfRule>
    <cfRule type="cellIs" dxfId="6770" priority="6976" operator="equal">
      <formula>1</formula>
    </cfRule>
  </conditionalFormatting>
  <conditionalFormatting sqref="BC77:BD80">
    <cfRule type="cellIs" dxfId="6769" priority="6971" operator="equal">
      <formula>0</formula>
    </cfRule>
    <cfRule type="cellIs" dxfId="6768" priority="6972" operator="equal">
      <formula>1</formula>
    </cfRule>
  </conditionalFormatting>
  <conditionalFormatting sqref="BD77:BD80">
    <cfRule type="cellIs" dxfId="6767" priority="6969" operator="equal">
      <formula>0</formula>
    </cfRule>
    <cfRule type="cellIs" dxfId="6766" priority="6970" operator="equal">
      <formula>1</formula>
    </cfRule>
  </conditionalFormatting>
  <conditionalFormatting sqref="AV83:BB86">
    <cfRule type="cellIs" dxfId="6765" priority="6963" operator="equal">
      <formula>0</formula>
    </cfRule>
    <cfRule type="cellIs" dxfId="6764" priority="6964" operator="equal">
      <formula>1</formula>
    </cfRule>
  </conditionalFormatting>
  <conditionalFormatting sqref="BC83:BD86">
    <cfRule type="cellIs" dxfId="6763" priority="6967" operator="equal">
      <formula>0</formula>
    </cfRule>
    <cfRule type="cellIs" dxfId="6762" priority="6968" operator="equal">
      <formula>1</formula>
    </cfRule>
  </conditionalFormatting>
  <conditionalFormatting sqref="BE83:BE86">
    <cfRule type="cellIs" dxfId="6761" priority="6965" operator="equal">
      <formula>0</formula>
    </cfRule>
    <cfRule type="cellIs" dxfId="6760" priority="6966" operator="equal">
      <formula>1</formula>
    </cfRule>
  </conditionalFormatting>
  <conditionalFormatting sqref="BC83:BD86">
    <cfRule type="cellIs" dxfId="6759" priority="6961" operator="equal">
      <formula>0</formula>
    </cfRule>
    <cfRule type="cellIs" dxfId="6758" priority="6962" operator="equal">
      <formula>1</formula>
    </cfRule>
  </conditionalFormatting>
  <conditionalFormatting sqref="BD83:BD86">
    <cfRule type="cellIs" dxfId="6757" priority="6959" operator="equal">
      <formula>0</formula>
    </cfRule>
    <cfRule type="cellIs" dxfId="6756" priority="6960" operator="equal">
      <formula>1</formula>
    </cfRule>
  </conditionalFormatting>
  <conditionalFormatting sqref="AV88:BB92">
    <cfRule type="cellIs" dxfId="6755" priority="6953" operator="equal">
      <formula>0</formula>
    </cfRule>
    <cfRule type="cellIs" dxfId="6754" priority="6954" operator="equal">
      <formula>1</formula>
    </cfRule>
  </conditionalFormatting>
  <conditionalFormatting sqref="BC88:BD92">
    <cfRule type="cellIs" dxfId="6753" priority="6957" operator="equal">
      <formula>0</formula>
    </cfRule>
    <cfRule type="cellIs" dxfId="6752" priority="6958" operator="equal">
      <formula>1</formula>
    </cfRule>
  </conditionalFormatting>
  <conditionalFormatting sqref="BE88:BE92">
    <cfRule type="cellIs" dxfId="6751" priority="6955" operator="equal">
      <formula>0</formula>
    </cfRule>
    <cfRule type="cellIs" dxfId="6750" priority="6956" operator="equal">
      <formula>1</formula>
    </cfRule>
  </conditionalFormatting>
  <conditionalFormatting sqref="BC88:BD92">
    <cfRule type="cellIs" dxfId="6749" priority="6951" operator="equal">
      <formula>0</formula>
    </cfRule>
    <cfRule type="cellIs" dxfId="6748" priority="6952" operator="equal">
      <formula>1</formula>
    </cfRule>
  </conditionalFormatting>
  <conditionalFormatting sqref="BD88:BD92">
    <cfRule type="cellIs" dxfId="6747" priority="6949" operator="equal">
      <formula>0</formula>
    </cfRule>
    <cfRule type="cellIs" dxfId="6746" priority="6950" operator="equal">
      <formula>1</formula>
    </cfRule>
  </conditionalFormatting>
  <conditionalFormatting sqref="AV94:BB97">
    <cfRule type="cellIs" dxfId="6745" priority="6943" operator="equal">
      <formula>0</formula>
    </cfRule>
    <cfRule type="cellIs" dxfId="6744" priority="6944" operator="equal">
      <formula>1</formula>
    </cfRule>
  </conditionalFormatting>
  <conditionalFormatting sqref="BC94:BD97">
    <cfRule type="cellIs" dxfId="6743" priority="6947" operator="equal">
      <formula>0</formula>
    </cfRule>
    <cfRule type="cellIs" dxfId="6742" priority="6948" operator="equal">
      <formula>1</formula>
    </cfRule>
  </conditionalFormatting>
  <conditionalFormatting sqref="BE94:BE97">
    <cfRule type="cellIs" dxfId="6741" priority="6945" operator="equal">
      <formula>0</formula>
    </cfRule>
    <cfRule type="cellIs" dxfId="6740" priority="6946" operator="equal">
      <formula>1</formula>
    </cfRule>
  </conditionalFormatting>
  <conditionalFormatting sqref="BC94:BD97">
    <cfRule type="cellIs" dxfId="6739" priority="6941" operator="equal">
      <formula>0</formula>
    </cfRule>
    <cfRule type="cellIs" dxfId="6738" priority="6942" operator="equal">
      <formula>1</formula>
    </cfRule>
  </conditionalFormatting>
  <conditionalFormatting sqref="BD94:BD97">
    <cfRule type="cellIs" dxfId="6737" priority="6939" operator="equal">
      <formula>0</formula>
    </cfRule>
    <cfRule type="cellIs" dxfId="6736" priority="6940" operator="equal">
      <formula>1</formula>
    </cfRule>
  </conditionalFormatting>
  <conditionalFormatting sqref="AV99:BB106">
    <cfRule type="cellIs" dxfId="6735" priority="6933" operator="equal">
      <formula>0</formula>
    </cfRule>
    <cfRule type="cellIs" dxfId="6734" priority="6934" operator="equal">
      <formula>1</formula>
    </cfRule>
  </conditionalFormatting>
  <conditionalFormatting sqref="BC99:BD106">
    <cfRule type="cellIs" dxfId="6733" priority="6937" operator="equal">
      <formula>0</formula>
    </cfRule>
    <cfRule type="cellIs" dxfId="6732" priority="6938" operator="equal">
      <formula>1</formula>
    </cfRule>
  </conditionalFormatting>
  <conditionalFormatting sqref="BE99:BE106">
    <cfRule type="cellIs" dxfId="6731" priority="6935" operator="equal">
      <formula>0</formula>
    </cfRule>
    <cfRule type="cellIs" dxfId="6730" priority="6936" operator="equal">
      <formula>1</formula>
    </cfRule>
  </conditionalFormatting>
  <conditionalFormatting sqref="BC99:BD106">
    <cfRule type="cellIs" dxfId="6729" priority="6931" operator="equal">
      <formula>0</formula>
    </cfRule>
    <cfRule type="cellIs" dxfId="6728" priority="6932" operator="equal">
      <formula>1</formula>
    </cfRule>
  </conditionalFormatting>
  <conditionalFormatting sqref="BD99:BD106">
    <cfRule type="cellIs" dxfId="6727" priority="6929" operator="equal">
      <formula>0</formula>
    </cfRule>
    <cfRule type="cellIs" dxfId="6726" priority="6930" operator="equal">
      <formula>1</formula>
    </cfRule>
  </conditionalFormatting>
  <conditionalFormatting sqref="AV109:BB110">
    <cfRule type="cellIs" dxfId="6725" priority="6923" operator="equal">
      <formula>0</formula>
    </cfRule>
    <cfRule type="cellIs" dxfId="6724" priority="6924" operator="equal">
      <formula>1</formula>
    </cfRule>
  </conditionalFormatting>
  <conditionalFormatting sqref="BC109:BD110">
    <cfRule type="cellIs" dxfId="6723" priority="6927" operator="equal">
      <formula>0</formula>
    </cfRule>
    <cfRule type="cellIs" dxfId="6722" priority="6928" operator="equal">
      <formula>1</formula>
    </cfRule>
  </conditionalFormatting>
  <conditionalFormatting sqref="BE109:BE110">
    <cfRule type="cellIs" dxfId="6721" priority="6925" operator="equal">
      <formula>0</formula>
    </cfRule>
    <cfRule type="cellIs" dxfId="6720" priority="6926" operator="equal">
      <formula>1</formula>
    </cfRule>
  </conditionalFormatting>
  <conditionalFormatting sqref="BC109:BD110">
    <cfRule type="cellIs" dxfId="6719" priority="6921" operator="equal">
      <formula>0</formula>
    </cfRule>
    <cfRule type="cellIs" dxfId="6718" priority="6922" operator="equal">
      <formula>1</formula>
    </cfRule>
  </conditionalFormatting>
  <conditionalFormatting sqref="BD109:BD110">
    <cfRule type="cellIs" dxfId="6717" priority="6919" operator="equal">
      <formula>0</formula>
    </cfRule>
    <cfRule type="cellIs" dxfId="6716" priority="6920" operator="equal">
      <formula>1</formula>
    </cfRule>
  </conditionalFormatting>
  <conditionalFormatting sqref="AV113:BB113">
    <cfRule type="cellIs" dxfId="6715" priority="6913" operator="equal">
      <formula>0</formula>
    </cfRule>
    <cfRule type="cellIs" dxfId="6714" priority="6914" operator="equal">
      <formula>1</formula>
    </cfRule>
  </conditionalFormatting>
  <conditionalFormatting sqref="BC113:BD113">
    <cfRule type="cellIs" dxfId="6713" priority="6917" operator="equal">
      <formula>0</formula>
    </cfRule>
    <cfRule type="cellIs" dxfId="6712" priority="6918" operator="equal">
      <formula>1</formula>
    </cfRule>
  </conditionalFormatting>
  <conditionalFormatting sqref="BE113">
    <cfRule type="cellIs" dxfId="6711" priority="6915" operator="equal">
      <formula>0</formula>
    </cfRule>
    <cfRule type="cellIs" dxfId="6710" priority="6916" operator="equal">
      <formula>1</formula>
    </cfRule>
  </conditionalFormatting>
  <conditionalFormatting sqref="BC113:BD113">
    <cfRule type="cellIs" dxfId="6709" priority="6911" operator="equal">
      <formula>0</formula>
    </cfRule>
    <cfRule type="cellIs" dxfId="6708" priority="6912" operator="equal">
      <formula>1</formula>
    </cfRule>
  </conditionalFormatting>
  <conditionalFormatting sqref="BD113">
    <cfRule type="cellIs" dxfId="6707" priority="6909" operator="equal">
      <formula>0</formula>
    </cfRule>
    <cfRule type="cellIs" dxfId="6706" priority="6910" operator="equal">
      <formula>1</formula>
    </cfRule>
  </conditionalFormatting>
  <conditionalFormatting sqref="AV116:BB120">
    <cfRule type="cellIs" dxfId="6705" priority="6903" operator="equal">
      <formula>0</formula>
    </cfRule>
    <cfRule type="cellIs" dxfId="6704" priority="6904" operator="equal">
      <formula>1</formula>
    </cfRule>
  </conditionalFormatting>
  <conditionalFormatting sqref="BC116:BD120">
    <cfRule type="cellIs" dxfId="6703" priority="6907" operator="equal">
      <formula>0</formula>
    </cfRule>
    <cfRule type="cellIs" dxfId="6702" priority="6908" operator="equal">
      <formula>1</formula>
    </cfRule>
  </conditionalFormatting>
  <conditionalFormatting sqref="BE116:BE120">
    <cfRule type="cellIs" dxfId="6701" priority="6905" operator="equal">
      <formula>0</formula>
    </cfRule>
    <cfRule type="cellIs" dxfId="6700" priority="6906" operator="equal">
      <formula>1</formula>
    </cfRule>
  </conditionalFormatting>
  <conditionalFormatting sqref="BC116:BD120">
    <cfRule type="cellIs" dxfId="6699" priority="6901" operator="equal">
      <formula>0</formula>
    </cfRule>
    <cfRule type="cellIs" dxfId="6698" priority="6902" operator="equal">
      <formula>1</formula>
    </cfRule>
  </conditionalFormatting>
  <conditionalFormatting sqref="BD116:BD120">
    <cfRule type="cellIs" dxfId="6697" priority="6899" operator="equal">
      <formula>0</formula>
    </cfRule>
    <cfRule type="cellIs" dxfId="6696" priority="6900" operator="equal">
      <formula>1</formula>
    </cfRule>
  </conditionalFormatting>
  <conditionalFormatting sqref="AV122:BB126">
    <cfRule type="cellIs" dxfId="6695" priority="6893" operator="equal">
      <formula>0</formula>
    </cfRule>
    <cfRule type="cellIs" dxfId="6694" priority="6894" operator="equal">
      <formula>1</formula>
    </cfRule>
  </conditionalFormatting>
  <conditionalFormatting sqref="BC122:BD126">
    <cfRule type="cellIs" dxfId="6693" priority="6897" operator="equal">
      <formula>0</formula>
    </cfRule>
    <cfRule type="cellIs" dxfId="6692" priority="6898" operator="equal">
      <formula>1</formula>
    </cfRule>
  </conditionalFormatting>
  <conditionalFormatting sqref="BE122:BE126">
    <cfRule type="cellIs" dxfId="6691" priority="6895" operator="equal">
      <formula>0</formula>
    </cfRule>
    <cfRule type="cellIs" dxfId="6690" priority="6896" operator="equal">
      <formula>1</formula>
    </cfRule>
  </conditionalFormatting>
  <conditionalFormatting sqref="BC122:BD126">
    <cfRule type="cellIs" dxfId="6689" priority="6891" operator="equal">
      <formula>0</formula>
    </cfRule>
    <cfRule type="cellIs" dxfId="6688" priority="6892" operator="equal">
      <formula>1</formula>
    </cfRule>
  </conditionalFormatting>
  <conditionalFormatting sqref="BD122:BD126">
    <cfRule type="cellIs" dxfId="6687" priority="6889" operator="equal">
      <formula>0</formula>
    </cfRule>
    <cfRule type="cellIs" dxfId="6686" priority="6890" operator="equal">
      <formula>1</formula>
    </cfRule>
  </conditionalFormatting>
  <conditionalFormatting sqref="AV128:BB132">
    <cfRule type="cellIs" dxfId="6685" priority="6883" operator="equal">
      <formula>0</formula>
    </cfRule>
    <cfRule type="cellIs" dxfId="6684" priority="6884" operator="equal">
      <formula>1</formula>
    </cfRule>
  </conditionalFormatting>
  <conditionalFormatting sqref="BC128:BD132">
    <cfRule type="cellIs" dxfId="6683" priority="6887" operator="equal">
      <formula>0</formula>
    </cfRule>
    <cfRule type="cellIs" dxfId="6682" priority="6888" operator="equal">
      <formula>1</formula>
    </cfRule>
  </conditionalFormatting>
  <conditionalFormatting sqref="BE128:BE132">
    <cfRule type="cellIs" dxfId="6681" priority="6885" operator="equal">
      <formula>0</formula>
    </cfRule>
    <cfRule type="cellIs" dxfId="6680" priority="6886" operator="equal">
      <formula>1</formula>
    </cfRule>
  </conditionalFormatting>
  <conditionalFormatting sqref="BC128:BD132">
    <cfRule type="cellIs" dxfId="6679" priority="6881" operator="equal">
      <formula>0</formula>
    </cfRule>
    <cfRule type="cellIs" dxfId="6678" priority="6882" operator="equal">
      <formula>1</formula>
    </cfRule>
  </conditionalFormatting>
  <conditionalFormatting sqref="BD128:BD132">
    <cfRule type="cellIs" dxfId="6677" priority="6879" operator="equal">
      <formula>0</formula>
    </cfRule>
    <cfRule type="cellIs" dxfId="6676" priority="6880" operator="equal">
      <formula>1</formula>
    </cfRule>
  </conditionalFormatting>
  <conditionalFormatting sqref="AV134:BB139">
    <cfRule type="cellIs" dxfId="6675" priority="6873" operator="equal">
      <formula>0</formula>
    </cfRule>
    <cfRule type="cellIs" dxfId="6674" priority="6874" operator="equal">
      <formula>1</formula>
    </cfRule>
  </conditionalFormatting>
  <conditionalFormatting sqref="BC134:BD139">
    <cfRule type="cellIs" dxfId="6673" priority="6877" operator="equal">
      <formula>0</formula>
    </cfRule>
    <cfRule type="cellIs" dxfId="6672" priority="6878" operator="equal">
      <formula>1</formula>
    </cfRule>
  </conditionalFormatting>
  <conditionalFormatting sqref="BE134:BE139">
    <cfRule type="cellIs" dxfId="6671" priority="6875" operator="equal">
      <formula>0</formula>
    </cfRule>
    <cfRule type="cellIs" dxfId="6670" priority="6876" operator="equal">
      <formula>1</formula>
    </cfRule>
  </conditionalFormatting>
  <conditionalFormatting sqref="BC134:BD139">
    <cfRule type="cellIs" dxfId="6669" priority="6871" operator="equal">
      <formula>0</formula>
    </cfRule>
    <cfRule type="cellIs" dxfId="6668" priority="6872" operator="equal">
      <formula>1</formula>
    </cfRule>
  </conditionalFormatting>
  <conditionalFormatting sqref="BD134:BD139">
    <cfRule type="cellIs" dxfId="6667" priority="6869" operator="equal">
      <formula>0</formula>
    </cfRule>
    <cfRule type="cellIs" dxfId="6666" priority="6870" operator="equal">
      <formula>1</formula>
    </cfRule>
  </conditionalFormatting>
  <conditionalFormatting sqref="AV141:BB144">
    <cfRule type="cellIs" dxfId="6665" priority="6863" operator="equal">
      <formula>0</formula>
    </cfRule>
    <cfRule type="cellIs" dxfId="6664" priority="6864" operator="equal">
      <formula>1</formula>
    </cfRule>
  </conditionalFormatting>
  <conditionalFormatting sqref="BC141:BD144">
    <cfRule type="cellIs" dxfId="6663" priority="6867" operator="equal">
      <formula>0</formula>
    </cfRule>
    <cfRule type="cellIs" dxfId="6662" priority="6868" operator="equal">
      <formula>1</formula>
    </cfRule>
  </conditionalFormatting>
  <conditionalFormatting sqref="BE141:BE144">
    <cfRule type="cellIs" dxfId="6661" priority="6865" operator="equal">
      <formula>0</formula>
    </cfRule>
    <cfRule type="cellIs" dxfId="6660" priority="6866" operator="equal">
      <formula>1</formula>
    </cfRule>
  </conditionalFormatting>
  <conditionalFormatting sqref="BC141:BD144">
    <cfRule type="cellIs" dxfId="6659" priority="6861" operator="equal">
      <formula>0</formula>
    </cfRule>
    <cfRule type="cellIs" dxfId="6658" priority="6862" operator="equal">
      <formula>1</formula>
    </cfRule>
  </conditionalFormatting>
  <conditionalFormatting sqref="BD141:BD144">
    <cfRule type="cellIs" dxfId="6657" priority="6859" operator="equal">
      <formula>0</formula>
    </cfRule>
    <cfRule type="cellIs" dxfId="6656" priority="6860" operator="equal">
      <formula>1</formula>
    </cfRule>
  </conditionalFormatting>
  <conditionalFormatting sqref="AV146:BB146">
    <cfRule type="cellIs" dxfId="6655" priority="6853" operator="equal">
      <formula>0</formula>
    </cfRule>
    <cfRule type="cellIs" dxfId="6654" priority="6854" operator="equal">
      <formula>1</formula>
    </cfRule>
  </conditionalFormatting>
  <conditionalFormatting sqref="BC146:BD146">
    <cfRule type="cellIs" dxfId="6653" priority="6857" operator="equal">
      <formula>0</formula>
    </cfRule>
    <cfRule type="cellIs" dxfId="6652" priority="6858" operator="equal">
      <formula>1</formula>
    </cfRule>
  </conditionalFormatting>
  <conditionalFormatting sqref="BE146">
    <cfRule type="cellIs" dxfId="6651" priority="6855" operator="equal">
      <formula>0</formula>
    </cfRule>
    <cfRule type="cellIs" dxfId="6650" priority="6856" operator="equal">
      <formula>1</formula>
    </cfRule>
  </conditionalFormatting>
  <conditionalFormatting sqref="BC146:BD146">
    <cfRule type="cellIs" dxfId="6649" priority="6851" operator="equal">
      <formula>0</formula>
    </cfRule>
    <cfRule type="cellIs" dxfId="6648" priority="6852" operator="equal">
      <formula>1</formula>
    </cfRule>
  </conditionalFormatting>
  <conditionalFormatting sqref="BD146">
    <cfRule type="cellIs" dxfId="6647" priority="6849" operator="equal">
      <formula>0</formula>
    </cfRule>
    <cfRule type="cellIs" dxfId="6646" priority="6850" operator="equal">
      <formula>1</formula>
    </cfRule>
  </conditionalFormatting>
  <conditionalFormatting sqref="AV148:BB148">
    <cfRule type="cellIs" dxfId="6645" priority="6843" operator="equal">
      <formula>0</formula>
    </cfRule>
    <cfRule type="cellIs" dxfId="6644" priority="6844" operator="equal">
      <formula>1</formula>
    </cfRule>
  </conditionalFormatting>
  <conditionalFormatting sqref="BC148:BD148">
    <cfRule type="cellIs" dxfId="6643" priority="6847" operator="equal">
      <formula>0</formula>
    </cfRule>
    <cfRule type="cellIs" dxfId="6642" priority="6848" operator="equal">
      <formula>1</formula>
    </cfRule>
  </conditionalFormatting>
  <conditionalFormatting sqref="BE148">
    <cfRule type="cellIs" dxfId="6641" priority="6845" operator="equal">
      <formula>0</formula>
    </cfRule>
    <cfRule type="cellIs" dxfId="6640" priority="6846" operator="equal">
      <formula>1</formula>
    </cfRule>
  </conditionalFormatting>
  <conditionalFormatting sqref="BC148:BD148">
    <cfRule type="cellIs" dxfId="6639" priority="6841" operator="equal">
      <formula>0</formula>
    </cfRule>
    <cfRule type="cellIs" dxfId="6638" priority="6842" operator="equal">
      <formula>1</formula>
    </cfRule>
  </conditionalFormatting>
  <conditionalFormatting sqref="BD148">
    <cfRule type="cellIs" dxfId="6637" priority="6839" operator="equal">
      <formula>0</formula>
    </cfRule>
    <cfRule type="cellIs" dxfId="6636" priority="6840" operator="equal">
      <formula>1</formula>
    </cfRule>
  </conditionalFormatting>
  <conditionalFormatting sqref="AV151:BB154">
    <cfRule type="cellIs" dxfId="6635" priority="6833" operator="equal">
      <formula>0</formula>
    </cfRule>
    <cfRule type="cellIs" dxfId="6634" priority="6834" operator="equal">
      <formula>1</formula>
    </cfRule>
  </conditionalFormatting>
  <conditionalFormatting sqref="BC151:BD154">
    <cfRule type="cellIs" dxfId="6633" priority="6837" operator="equal">
      <formula>0</formula>
    </cfRule>
    <cfRule type="cellIs" dxfId="6632" priority="6838" operator="equal">
      <formula>1</formula>
    </cfRule>
  </conditionalFormatting>
  <conditionalFormatting sqref="BE151:BE154">
    <cfRule type="cellIs" dxfId="6631" priority="6835" operator="equal">
      <formula>0</formula>
    </cfRule>
    <cfRule type="cellIs" dxfId="6630" priority="6836" operator="equal">
      <formula>1</formula>
    </cfRule>
  </conditionalFormatting>
  <conditionalFormatting sqref="BC151:BD154">
    <cfRule type="cellIs" dxfId="6629" priority="6831" operator="equal">
      <formula>0</formula>
    </cfRule>
    <cfRule type="cellIs" dxfId="6628" priority="6832" operator="equal">
      <formula>1</formula>
    </cfRule>
  </conditionalFormatting>
  <conditionalFormatting sqref="BD151:BD154">
    <cfRule type="cellIs" dxfId="6627" priority="6829" operator="equal">
      <formula>0</formula>
    </cfRule>
    <cfRule type="cellIs" dxfId="6626" priority="6830" operator="equal">
      <formula>1</formula>
    </cfRule>
  </conditionalFormatting>
  <conditionalFormatting sqref="AV156:BB156">
    <cfRule type="cellIs" dxfId="6625" priority="6823" operator="equal">
      <formula>0</formula>
    </cfRule>
    <cfRule type="cellIs" dxfId="6624" priority="6824" operator="equal">
      <formula>1</formula>
    </cfRule>
  </conditionalFormatting>
  <conditionalFormatting sqref="BC156:BD156">
    <cfRule type="cellIs" dxfId="6623" priority="6827" operator="equal">
      <formula>0</formula>
    </cfRule>
    <cfRule type="cellIs" dxfId="6622" priority="6828" operator="equal">
      <formula>1</formula>
    </cfRule>
  </conditionalFormatting>
  <conditionalFormatting sqref="BE156">
    <cfRule type="cellIs" dxfId="6621" priority="6825" operator="equal">
      <formula>0</formula>
    </cfRule>
    <cfRule type="cellIs" dxfId="6620" priority="6826" operator="equal">
      <formula>1</formula>
    </cfRule>
  </conditionalFormatting>
  <conditionalFormatting sqref="BC156:BD156">
    <cfRule type="cellIs" dxfId="6619" priority="6821" operator="equal">
      <formula>0</formula>
    </cfRule>
    <cfRule type="cellIs" dxfId="6618" priority="6822" operator="equal">
      <formula>1</formula>
    </cfRule>
  </conditionalFormatting>
  <conditionalFormatting sqref="BD156">
    <cfRule type="cellIs" dxfId="6617" priority="6819" operator="equal">
      <formula>0</formula>
    </cfRule>
    <cfRule type="cellIs" dxfId="6616" priority="6820" operator="equal">
      <formula>1</formula>
    </cfRule>
  </conditionalFormatting>
  <conditionalFormatting sqref="AV158:BB158">
    <cfRule type="cellIs" dxfId="6615" priority="6813" operator="equal">
      <formula>0</formula>
    </cfRule>
    <cfRule type="cellIs" dxfId="6614" priority="6814" operator="equal">
      <formula>1</formula>
    </cfRule>
  </conditionalFormatting>
  <conditionalFormatting sqref="BC158:BD158">
    <cfRule type="cellIs" dxfId="6613" priority="6817" operator="equal">
      <formula>0</formula>
    </cfRule>
    <cfRule type="cellIs" dxfId="6612" priority="6818" operator="equal">
      <formula>1</formula>
    </cfRule>
  </conditionalFormatting>
  <conditionalFormatting sqref="BE158">
    <cfRule type="cellIs" dxfId="6611" priority="6815" operator="equal">
      <formula>0</formula>
    </cfRule>
    <cfRule type="cellIs" dxfId="6610" priority="6816" operator="equal">
      <formula>1</formula>
    </cfRule>
  </conditionalFormatting>
  <conditionalFormatting sqref="BC158:BD158">
    <cfRule type="cellIs" dxfId="6609" priority="6811" operator="equal">
      <formula>0</formula>
    </cfRule>
    <cfRule type="cellIs" dxfId="6608" priority="6812" operator="equal">
      <formula>1</formula>
    </cfRule>
  </conditionalFormatting>
  <conditionalFormatting sqref="BD158">
    <cfRule type="cellIs" dxfId="6607" priority="6809" operator="equal">
      <formula>0</formula>
    </cfRule>
    <cfRule type="cellIs" dxfId="6606" priority="6810" operator="equal">
      <formula>1</formula>
    </cfRule>
  </conditionalFormatting>
  <conditionalFormatting sqref="AV159:BB162">
    <cfRule type="cellIs" dxfId="6605" priority="6803" operator="equal">
      <formula>0</formula>
    </cfRule>
    <cfRule type="cellIs" dxfId="6604" priority="6804" operator="equal">
      <formula>1</formula>
    </cfRule>
  </conditionalFormatting>
  <conditionalFormatting sqref="BC159:BD162">
    <cfRule type="cellIs" dxfId="6603" priority="6807" operator="equal">
      <formula>0</formula>
    </cfRule>
    <cfRule type="cellIs" dxfId="6602" priority="6808" operator="equal">
      <formula>1</formula>
    </cfRule>
  </conditionalFormatting>
  <conditionalFormatting sqref="BE159:BE162">
    <cfRule type="cellIs" dxfId="6601" priority="6805" operator="equal">
      <formula>0</formula>
    </cfRule>
    <cfRule type="cellIs" dxfId="6600" priority="6806" operator="equal">
      <formula>1</formula>
    </cfRule>
  </conditionalFormatting>
  <conditionalFormatting sqref="BC159:BD162">
    <cfRule type="cellIs" dxfId="6599" priority="6801" operator="equal">
      <formula>0</formula>
    </cfRule>
    <cfRule type="cellIs" dxfId="6598" priority="6802" operator="equal">
      <formula>1</formula>
    </cfRule>
  </conditionalFormatting>
  <conditionalFormatting sqref="BD159:BD162">
    <cfRule type="cellIs" dxfId="6597" priority="6799" operator="equal">
      <formula>0</formula>
    </cfRule>
    <cfRule type="cellIs" dxfId="6596" priority="6800" operator="equal">
      <formula>1</formula>
    </cfRule>
  </conditionalFormatting>
  <conditionalFormatting sqref="AV165:BB169">
    <cfRule type="cellIs" dxfId="6595" priority="6793" operator="equal">
      <formula>0</formula>
    </cfRule>
    <cfRule type="cellIs" dxfId="6594" priority="6794" operator="equal">
      <formula>1</formula>
    </cfRule>
  </conditionalFormatting>
  <conditionalFormatting sqref="BC165:BD169">
    <cfRule type="cellIs" dxfId="6593" priority="6797" operator="equal">
      <formula>0</formula>
    </cfRule>
    <cfRule type="cellIs" dxfId="6592" priority="6798" operator="equal">
      <formula>1</formula>
    </cfRule>
  </conditionalFormatting>
  <conditionalFormatting sqref="BE165:BE169">
    <cfRule type="cellIs" dxfId="6591" priority="6795" operator="equal">
      <formula>0</formula>
    </cfRule>
    <cfRule type="cellIs" dxfId="6590" priority="6796" operator="equal">
      <formula>1</formula>
    </cfRule>
  </conditionalFormatting>
  <conditionalFormatting sqref="BC165:BD169">
    <cfRule type="cellIs" dxfId="6589" priority="6791" operator="equal">
      <formula>0</formula>
    </cfRule>
    <cfRule type="cellIs" dxfId="6588" priority="6792" operator="equal">
      <formula>1</formula>
    </cfRule>
  </conditionalFormatting>
  <conditionalFormatting sqref="BD165:BD169">
    <cfRule type="cellIs" dxfId="6587" priority="6789" operator="equal">
      <formula>0</formula>
    </cfRule>
    <cfRule type="cellIs" dxfId="6586" priority="6790" operator="equal">
      <formula>1</formula>
    </cfRule>
  </conditionalFormatting>
  <conditionalFormatting sqref="AV172:BB175">
    <cfRule type="cellIs" dxfId="6585" priority="6783" operator="equal">
      <formula>0</formula>
    </cfRule>
    <cfRule type="cellIs" dxfId="6584" priority="6784" operator="equal">
      <formula>1</formula>
    </cfRule>
  </conditionalFormatting>
  <conditionalFormatting sqref="BC172:BD175">
    <cfRule type="cellIs" dxfId="6583" priority="6787" operator="equal">
      <formula>0</formula>
    </cfRule>
    <cfRule type="cellIs" dxfId="6582" priority="6788" operator="equal">
      <formula>1</formula>
    </cfRule>
  </conditionalFormatting>
  <conditionalFormatting sqref="BE172:BE175">
    <cfRule type="cellIs" dxfId="6581" priority="6785" operator="equal">
      <formula>0</formula>
    </cfRule>
    <cfRule type="cellIs" dxfId="6580" priority="6786" operator="equal">
      <formula>1</formula>
    </cfRule>
  </conditionalFormatting>
  <conditionalFormatting sqref="BC172:BD175">
    <cfRule type="cellIs" dxfId="6579" priority="6781" operator="equal">
      <formula>0</formula>
    </cfRule>
    <cfRule type="cellIs" dxfId="6578" priority="6782" operator="equal">
      <formula>1</formula>
    </cfRule>
  </conditionalFormatting>
  <conditionalFormatting sqref="BD172:BD175">
    <cfRule type="cellIs" dxfId="6577" priority="6779" operator="equal">
      <formula>0</formula>
    </cfRule>
    <cfRule type="cellIs" dxfId="6576" priority="6780" operator="equal">
      <formula>1</formula>
    </cfRule>
  </conditionalFormatting>
  <conditionalFormatting sqref="AV177:BB182">
    <cfRule type="cellIs" dxfId="6575" priority="6773" operator="equal">
      <formula>0</formula>
    </cfRule>
    <cfRule type="cellIs" dxfId="6574" priority="6774" operator="equal">
      <formula>1</formula>
    </cfRule>
  </conditionalFormatting>
  <conditionalFormatting sqref="BC177:BD182">
    <cfRule type="cellIs" dxfId="6573" priority="6777" operator="equal">
      <formula>0</formula>
    </cfRule>
    <cfRule type="cellIs" dxfId="6572" priority="6778" operator="equal">
      <formula>1</formula>
    </cfRule>
  </conditionalFormatting>
  <conditionalFormatting sqref="BE177:BE182">
    <cfRule type="cellIs" dxfId="6571" priority="6775" operator="equal">
      <formula>0</formula>
    </cfRule>
    <cfRule type="cellIs" dxfId="6570" priority="6776" operator="equal">
      <formula>1</formula>
    </cfRule>
  </conditionalFormatting>
  <conditionalFormatting sqref="BC177:BD182">
    <cfRule type="cellIs" dxfId="6569" priority="6771" operator="equal">
      <formula>0</formula>
    </cfRule>
    <cfRule type="cellIs" dxfId="6568" priority="6772" operator="equal">
      <formula>1</formula>
    </cfRule>
  </conditionalFormatting>
  <conditionalFormatting sqref="BD177:BD182">
    <cfRule type="cellIs" dxfId="6567" priority="6769" operator="equal">
      <formula>0</formula>
    </cfRule>
    <cfRule type="cellIs" dxfId="6566" priority="6770" operator="equal">
      <formula>1</formula>
    </cfRule>
  </conditionalFormatting>
  <conditionalFormatting sqref="AV184:BB184">
    <cfRule type="cellIs" dxfId="6565" priority="6763" operator="equal">
      <formula>0</formula>
    </cfRule>
    <cfRule type="cellIs" dxfId="6564" priority="6764" operator="equal">
      <formula>1</formula>
    </cfRule>
  </conditionalFormatting>
  <conditionalFormatting sqref="BC184:BD184">
    <cfRule type="cellIs" dxfId="6563" priority="6767" operator="equal">
      <formula>0</formula>
    </cfRule>
    <cfRule type="cellIs" dxfId="6562" priority="6768" operator="equal">
      <formula>1</formula>
    </cfRule>
  </conditionalFormatting>
  <conditionalFormatting sqref="BE184">
    <cfRule type="cellIs" dxfId="6561" priority="6765" operator="equal">
      <formula>0</formula>
    </cfRule>
    <cfRule type="cellIs" dxfId="6560" priority="6766" operator="equal">
      <formula>1</formula>
    </cfRule>
  </conditionalFormatting>
  <conditionalFormatting sqref="BC184:BD184">
    <cfRule type="cellIs" dxfId="6559" priority="6761" operator="equal">
      <formula>0</formula>
    </cfRule>
    <cfRule type="cellIs" dxfId="6558" priority="6762" operator="equal">
      <formula>1</formula>
    </cfRule>
  </conditionalFormatting>
  <conditionalFormatting sqref="BD184">
    <cfRule type="cellIs" dxfId="6557" priority="6759" operator="equal">
      <formula>0</formula>
    </cfRule>
    <cfRule type="cellIs" dxfId="6556" priority="6760" operator="equal">
      <formula>1</formula>
    </cfRule>
  </conditionalFormatting>
  <conditionalFormatting sqref="AV186:BB186">
    <cfRule type="cellIs" dxfId="6555" priority="6753" operator="equal">
      <formula>0</formula>
    </cfRule>
    <cfRule type="cellIs" dxfId="6554" priority="6754" operator="equal">
      <formula>1</formula>
    </cfRule>
  </conditionalFormatting>
  <conditionalFormatting sqref="BC186:BD186">
    <cfRule type="cellIs" dxfId="6553" priority="6757" operator="equal">
      <formula>0</formula>
    </cfRule>
    <cfRule type="cellIs" dxfId="6552" priority="6758" operator="equal">
      <formula>1</formula>
    </cfRule>
  </conditionalFormatting>
  <conditionalFormatting sqref="BE186">
    <cfRule type="cellIs" dxfId="6551" priority="6755" operator="equal">
      <formula>0</formula>
    </cfRule>
    <cfRule type="cellIs" dxfId="6550" priority="6756" operator="equal">
      <formula>1</formula>
    </cfRule>
  </conditionalFormatting>
  <conditionalFormatting sqref="BC186:BD186">
    <cfRule type="cellIs" dxfId="6549" priority="6751" operator="equal">
      <formula>0</formula>
    </cfRule>
    <cfRule type="cellIs" dxfId="6548" priority="6752" operator="equal">
      <formula>1</formula>
    </cfRule>
  </conditionalFormatting>
  <conditionalFormatting sqref="BD186">
    <cfRule type="cellIs" dxfId="6547" priority="6749" operator="equal">
      <formula>0</formula>
    </cfRule>
    <cfRule type="cellIs" dxfId="6546" priority="6750" operator="equal">
      <formula>1</formula>
    </cfRule>
  </conditionalFormatting>
  <conditionalFormatting sqref="AV188:BB190">
    <cfRule type="cellIs" dxfId="6545" priority="6743" operator="equal">
      <formula>0</formula>
    </cfRule>
    <cfRule type="cellIs" dxfId="6544" priority="6744" operator="equal">
      <formula>1</formula>
    </cfRule>
  </conditionalFormatting>
  <conditionalFormatting sqref="BC188:BD190">
    <cfRule type="cellIs" dxfId="6543" priority="6747" operator="equal">
      <formula>0</formula>
    </cfRule>
    <cfRule type="cellIs" dxfId="6542" priority="6748" operator="equal">
      <formula>1</formula>
    </cfRule>
  </conditionalFormatting>
  <conditionalFormatting sqref="BE188:BE190">
    <cfRule type="cellIs" dxfId="6541" priority="6745" operator="equal">
      <formula>0</formula>
    </cfRule>
    <cfRule type="cellIs" dxfId="6540" priority="6746" operator="equal">
      <formula>1</formula>
    </cfRule>
  </conditionalFormatting>
  <conditionalFormatting sqref="BC188:BD190">
    <cfRule type="cellIs" dxfId="6539" priority="6741" operator="equal">
      <formula>0</formula>
    </cfRule>
    <cfRule type="cellIs" dxfId="6538" priority="6742" operator="equal">
      <formula>1</formula>
    </cfRule>
  </conditionalFormatting>
  <conditionalFormatting sqref="BD188:BD190">
    <cfRule type="cellIs" dxfId="6537" priority="6739" operator="equal">
      <formula>0</formula>
    </cfRule>
    <cfRule type="cellIs" dxfId="6536" priority="6740" operator="equal">
      <formula>1</formula>
    </cfRule>
  </conditionalFormatting>
  <conditionalFormatting sqref="AV194:BB198">
    <cfRule type="cellIs" dxfId="6535" priority="6733" operator="equal">
      <formula>0</formula>
    </cfRule>
    <cfRule type="cellIs" dxfId="6534" priority="6734" operator="equal">
      <formula>1</formula>
    </cfRule>
  </conditionalFormatting>
  <conditionalFormatting sqref="BC194:BD198">
    <cfRule type="cellIs" dxfId="6533" priority="6737" operator="equal">
      <formula>0</formula>
    </cfRule>
    <cfRule type="cellIs" dxfId="6532" priority="6738" operator="equal">
      <formula>1</formula>
    </cfRule>
  </conditionalFormatting>
  <conditionalFormatting sqref="BE194:BE198">
    <cfRule type="cellIs" dxfId="6531" priority="6735" operator="equal">
      <formula>0</formula>
    </cfRule>
    <cfRule type="cellIs" dxfId="6530" priority="6736" operator="equal">
      <formula>1</formula>
    </cfRule>
  </conditionalFormatting>
  <conditionalFormatting sqref="BC194:BD198">
    <cfRule type="cellIs" dxfId="6529" priority="6731" operator="equal">
      <formula>0</formula>
    </cfRule>
    <cfRule type="cellIs" dxfId="6528" priority="6732" operator="equal">
      <formula>1</formula>
    </cfRule>
  </conditionalFormatting>
  <conditionalFormatting sqref="BD194:BD198">
    <cfRule type="cellIs" dxfId="6527" priority="6729" operator="equal">
      <formula>0</formula>
    </cfRule>
    <cfRule type="cellIs" dxfId="6526" priority="6730" operator="equal">
      <formula>1</formula>
    </cfRule>
  </conditionalFormatting>
  <conditionalFormatting sqref="AV193:AY193">
    <cfRule type="cellIs" dxfId="6525" priority="6727" operator="equal">
      <formula>0</formula>
    </cfRule>
    <cfRule type="cellIs" dxfId="6524" priority="6728" operator="equal">
      <formula>1</formula>
    </cfRule>
  </conditionalFormatting>
  <conditionalFormatting sqref="AV201:AY201">
    <cfRule type="cellIs" dxfId="6523" priority="6725" operator="equal">
      <formula>0</formula>
    </cfRule>
    <cfRule type="cellIs" dxfId="6522" priority="6726" operator="equal">
      <formula>1</formula>
    </cfRule>
  </conditionalFormatting>
  <conditionalFormatting sqref="AV202:BB216">
    <cfRule type="cellIs" dxfId="6521" priority="6719" operator="equal">
      <formula>0</formula>
    </cfRule>
    <cfRule type="cellIs" dxfId="6520" priority="6720" operator="equal">
      <formula>1</formula>
    </cfRule>
  </conditionalFormatting>
  <conditionalFormatting sqref="BC202:BD216">
    <cfRule type="cellIs" dxfId="6519" priority="6723" operator="equal">
      <formula>0</formula>
    </cfRule>
    <cfRule type="cellIs" dxfId="6518" priority="6724" operator="equal">
      <formula>1</formula>
    </cfRule>
  </conditionalFormatting>
  <conditionalFormatting sqref="BE202:BE216">
    <cfRule type="cellIs" dxfId="6517" priority="6721" operator="equal">
      <formula>0</formula>
    </cfRule>
    <cfRule type="cellIs" dxfId="6516" priority="6722" operator="equal">
      <formula>1</formula>
    </cfRule>
  </conditionalFormatting>
  <conditionalFormatting sqref="BC202:BD216">
    <cfRule type="cellIs" dxfId="6515" priority="6717" operator="equal">
      <formula>0</formula>
    </cfRule>
    <cfRule type="cellIs" dxfId="6514" priority="6718" operator="equal">
      <formula>1</formula>
    </cfRule>
  </conditionalFormatting>
  <conditionalFormatting sqref="BD202:BD216">
    <cfRule type="cellIs" dxfId="6513" priority="6715" operator="equal">
      <formula>0</formula>
    </cfRule>
    <cfRule type="cellIs" dxfId="6512" priority="6716" operator="equal">
      <formula>1</formula>
    </cfRule>
  </conditionalFormatting>
  <conditionalFormatting sqref="AV219:BB222">
    <cfRule type="cellIs" dxfId="6511" priority="6709" operator="equal">
      <formula>0</formula>
    </cfRule>
    <cfRule type="cellIs" dxfId="6510" priority="6710" operator="equal">
      <formula>1</formula>
    </cfRule>
  </conditionalFormatting>
  <conditionalFormatting sqref="BC219:BD222">
    <cfRule type="cellIs" dxfId="6509" priority="6713" operator="equal">
      <formula>0</formula>
    </cfRule>
    <cfRule type="cellIs" dxfId="6508" priority="6714" operator="equal">
      <formula>1</formula>
    </cfRule>
  </conditionalFormatting>
  <conditionalFormatting sqref="BE219:BE222">
    <cfRule type="cellIs" dxfId="6507" priority="6711" operator="equal">
      <formula>0</formula>
    </cfRule>
    <cfRule type="cellIs" dxfId="6506" priority="6712" operator="equal">
      <formula>1</formula>
    </cfRule>
  </conditionalFormatting>
  <conditionalFormatting sqref="BC219:BD222">
    <cfRule type="cellIs" dxfId="6505" priority="6707" operator="equal">
      <formula>0</formula>
    </cfRule>
    <cfRule type="cellIs" dxfId="6504" priority="6708" operator="equal">
      <formula>1</formula>
    </cfRule>
  </conditionalFormatting>
  <conditionalFormatting sqref="BD219:BD222">
    <cfRule type="cellIs" dxfId="6503" priority="6705" operator="equal">
      <formula>0</formula>
    </cfRule>
    <cfRule type="cellIs" dxfId="6502" priority="6706" operator="equal">
      <formula>1</formula>
    </cfRule>
  </conditionalFormatting>
  <conditionalFormatting sqref="AV218:AY218">
    <cfRule type="cellIs" dxfId="6501" priority="6703" operator="equal">
      <formula>0</formula>
    </cfRule>
    <cfRule type="cellIs" dxfId="6500" priority="6704" operator="equal">
      <formula>1</formula>
    </cfRule>
  </conditionalFormatting>
  <conditionalFormatting sqref="AV224:AY224">
    <cfRule type="cellIs" dxfId="6499" priority="6701" operator="equal">
      <formula>0</formula>
    </cfRule>
    <cfRule type="cellIs" dxfId="6498" priority="6702" operator="equal">
      <formula>1</formula>
    </cfRule>
  </conditionalFormatting>
  <conditionalFormatting sqref="AV225:BB243">
    <cfRule type="cellIs" dxfId="6497" priority="6695" operator="equal">
      <formula>0</formula>
    </cfRule>
    <cfRule type="cellIs" dxfId="6496" priority="6696" operator="equal">
      <formula>1</formula>
    </cfRule>
  </conditionalFormatting>
  <conditionalFormatting sqref="BC225:BD243">
    <cfRule type="cellIs" dxfId="6495" priority="6699" operator="equal">
      <formula>0</formula>
    </cfRule>
    <cfRule type="cellIs" dxfId="6494" priority="6700" operator="equal">
      <formula>1</formula>
    </cfRule>
  </conditionalFormatting>
  <conditionalFormatting sqref="BE225:BE243">
    <cfRule type="cellIs" dxfId="6493" priority="6697" operator="equal">
      <formula>0</formula>
    </cfRule>
    <cfRule type="cellIs" dxfId="6492" priority="6698" operator="equal">
      <formula>1</formula>
    </cfRule>
  </conditionalFormatting>
  <conditionalFormatting sqref="BC225:BD243">
    <cfRule type="cellIs" dxfId="6491" priority="6693" operator="equal">
      <formula>0</formula>
    </cfRule>
    <cfRule type="cellIs" dxfId="6490" priority="6694" operator="equal">
      <formula>1</formula>
    </cfRule>
  </conditionalFormatting>
  <conditionalFormatting sqref="BD225:BD243">
    <cfRule type="cellIs" dxfId="6489" priority="6691" operator="equal">
      <formula>0</formula>
    </cfRule>
    <cfRule type="cellIs" dxfId="6488" priority="6692" operator="equal">
      <formula>1</formula>
    </cfRule>
  </conditionalFormatting>
  <conditionalFormatting sqref="AV245:AY245">
    <cfRule type="cellIs" dxfId="6487" priority="6689" operator="equal">
      <formula>0</formula>
    </cfRule>
    <cfRule type="cellIs" dxfId="6486" priority="6690" operator="equal">
      <formula>1</formula>
    </cfRule>
  </conditionalFormatting>
  <conditionalFormatting sqref="AV246:BB251">
    <cfRule type="cellIs" dxfId="6485" priority="6683" operator="equal">
      <formula>0</formula>
    </cfRule>
    <cfRule type="cellIs" dxfId="6484" priority="6684" operator="equal">
      <formula>1</formula>
    </cfRule>
  </conditionalFormatting>
  <conditionalFormatting sqref="BC246:BD251">
    <cfRule type="cellIs" dxfId="6483" priority="6687" operator="equal">
      <formula>0</formula>
    </cfRule>
    <cfRule type="cellIs" dxfId="6482" priority="6688" operator="equal">
      <formula>1</formula>
    </cfRule>
  </conditionalFormatting>
  <conditionalFormatting sqref="BE246:BE251">
    <cfRule type="cellIs" dxfId="6481" priority="6685" operator="equal">
      <formula>0</formula>
    </cfRule>
    <cfRule type="cellIs" dxfId="6480" priority="6686" operator="equal">
      <formula>1</formula>
    </cfRule>
  </conditionalFormatting>
  <conditionalFormatting sqref="BC246:BD251">
    <cfRule type="cellIs" dxfId="6479" priority="6681" operator="equal">
      <formula>0</formula>
    </cfRule>
    <cfRule type="cellIs" dxfId="6478" priority="6682" operator="equal">
      <formula>1</formula>
    </cfRule>
  </conditionalFormatting>
  <conditionalFormatting sqref="BD246:BD251">
    <cfRule type="cellIs" dxfId="6477" priority="6679" operator="equal">
      <formula>0</formula>
    </cfRule>
    <cfRule type="cellIs" dxfId="6476" priority="6680" operator="equal">
      <formula>1</formula>
    </cfRule>
  </conditionalFormatting>
  <conditionalFormatting sqref="AV253:BB256">
    <cfRule type="cellIs" dxfId="6475" priority="6673" operator="equal">
      <formula>0</formula>
    </cfRule>
    <cfRule type="cellIs" dxfId="6474" priority="6674" operator="equal">
      <formula>1</formula>
    </cfRule>
  </conditionalFormatting>
  <conditionalFormatting sqref="BC253:BD256">
    <cfRule type="cellIs" dxfId="6473" priority="6677" operator="equal">
      <formula>0</formula>
    </cfRule>
    <cfRule type="cellIs" dxfId="6472" priority="6678" operator="equal">
      <formula>1</formula>
    </cfRule>
  </conditionalFormatting>
  <conditionalFormatting sqref="BE253:BE256">
    <cfRule type="cellIs" dxfId="6471" priority="6675" operator="equal">
      <formula>0</formula>
    </cfRule>
    <cfRule type="cellIs" dxfId="6470" priority="6676" operator="equal">
      <formula>1</formula>
    </cfRule>
  </conditionalFormatting>
  <conditionalFormatting sqref="BC253:BD256">
    <cfRule type="cellIs" dxfId="6469" priority="6671" operator="equal">
      <formula>0</formula>
    </cfRule>
    <cfRule type="cellIs" dxfId="6468" priority="6672" operator="equal">
      <formula>1</formula>
    </cfRule>
  </conditionalFormatting>
  <conditionalFormatting sqref="BD253:BD256">
    <cfRule type="cellIs" dxfId="6467" priority="6669" operator="equal">
      <formula>0</formula>
    </cfRule>
    <cfRule type="cellIs" dxfId="6466" priority="6670" operator="equal">
      <formula>1</formula>
    </cfRule>
  </conditionalFormatting>
  <conditionalFormatting sqref="AV259:AY259">
    <cfRule type="cellIs" dxfId="6465" priority="6667" operator="equal">
      <formula>0</formula>
    </cfRule>
    <cfRule type="cellIs" dxfId="6464" priority="6668" operator="equal">
      <formula>1</formula>
    </cfRule>
  </conditionalFormatting>
  <conditionalFormatting sqref="AV260:BB266">
    <cfRule type="cellIs" dxfId="6463" priority="6661" operator="equal">
      <formula>0</formula>
    </cfRule>
    <cfRule type="cellIs" dxfId="6462" priority="6662" operator="equal">
      <formula>1</formula>
    </cfRule>
  </conditionalFormatting>
  <conditionalFormatting sqref="BC260:BD266">
    <cfRule type="cellIs" dxfId="6461" priority="6665" operator="equal">
      <formula>0</formula>
    </cfRule>
    <cfRule type="cellIs" dxfId="6460" priority="6666" operator="equal">
      <formula>1</formula>
    </cfRule>
  </conditionalFormatting>
  <conditionalFormatting sqref="BE260:BE266">
    <cfRule type="cellIs" dxfId="6459" priority="6663" operator="equal">
      <formula>0</formula>
    </cfRule>
    <cfRule type="cellIs" dxfId="6458" priority="6664" operator="equal">
      <formula>1</formula>
    </cfRule>
  </conditionalFormatting>
  <conditionalFormatting sqref="BC260:BD266">
    <cfRule type="cellIs" dxfId="6457" priority="6659" operator="equal">
      <formula>0</formula>
    </cfRule>
    <cfRule type="cellIs" dxfId="6456" priority="6660" operator="equal">
      <formula>1</formula>
    </cfRule>
  </conditionalFormatting>
  <conditionalFormatting sqref="BD260:BD266">
    <cfRule type="cellIs" dxfId="6455" priority="6657" operator="equal">
      <formula>0</formula>
    </cfRule>
    <cfRule type="cellIs" dxfId="6454" priority="6658" operator="equal">
      <formula>1</formula>
    </cfRule>
  </conditionalFormatting>
  <conditionalFormatting sqref="BL280">
    <cfRule type="cellIs" dxfId="6453" priority="6649" operator="equal">
      <formula>"OK"</formula>
    </cfRule>
    <cfRule type="cellIs" dxfId="6452" priority="6650" operator="equal">
      <formula>"NO HABILITADO"</formula>
    </cfRule>
  </conditionalFormatting>
  <conditionalFormatting sqref="CB280">
    <cfRule type="cellIs" dxfId="6451" priority="6647" operator="equal">
      <formula>"OK"</formula>
    </cfRule>
    <cfRule type="cellIs" dxfId="6450" priority="6648" operator="equal">
      <formula>"NO HABILITADO"</formula>
    </cfRule>
  </conditionalFormatting>
  <conditionalFormatting sqref="BN284:BN300">
    <cfRule type="cellIs" dxfId="6449" priority="6645" operator="equal">
      <formula>"NH"</formula>
    </cfRule>
    <cfRule type="cellIs" dxfId="6448" priority="6646" operator="equal">
      <formula>"H"</formula>
    </cfRule>
  </conditionalFormatting>
  <conditionalFormatting sqref="BT257:BW258">
    <cfRule type="cellIs" dxfId="6447" priority="6543" operator="equal">
      <formula>0</formula>
    </cfRule>
    <cfRule type="cellIs" dxfId="6446" priority="6544" operator="equal">
      <formula>1</formula>
    </cfRule>
  </conditionalFormatting>
  <conditionalFormatting sqref="BT81:BW82">
    <cfRule type="cellIs" dxfId="6445" priority="6599" operator="equal">
      <formula>0</formula>
    </cfRule>
    <cfRule type="cellIs" dxfId="6444" priority="6600" operator="equal">
      <formula>1</formula>
    </cfRule>
  </conditionalFormatting>
  <conditionalFormatting sqref="BT87:BW87">
    <cfRule type="cellIs" dxfId="6443" priority="6597" operator="equal">
      <formula>0</formula>
    </cfRule>
    <cfRule type="cellIs" dxfId="6442" priority="6598" operator="equal">
      <formula>1</formula>
    </cfRule>
  </conditionalFormatting>
  <conditionalFormatting sqref="BT93:BW93">
    <cfRule type="cellIs" dxfId="6441" priority="6595" operator="equal">
      <formula>0</formula>
    </cfRule>
    <cfRule type="cellIs" dxfId="6440" priority="6596" operator="equal">
      <formula>1</formula>
    </cfRule>
  </conditionalFormatting>
  <conditionalFormatting sqref="BT98:BW98">
    <cfRule type="cellIs" dxfId="6439" priority="6593" operator="equal">
      <formula>0</formula>
    </cfRule>
    <cfRule type="cellIs" dxfId="6438" priority="6594" operator="equal">
      <formula>1</formula>
    </cfRule>
  </conditionalFormatting>
  <conditionalFormatting sqref="BT107:BW108">
    <cfRule type="cellIs" dxfId="6437" priority="6591" operator="equal">
      <formula>0</formula>
    </cfRule>
    <cfRule type="cellIs" dxfId="6436" priority="6592" operator="equal">
      <formula>1</formula>
    </cfRule>
  </conditionalFormatting>
  <conditionalFormatting sqref="BT111:BW112">
    <cfRule type="cellIs" dxfId="6435" priority="6589" operator="equal">
      <formula>0</formula>
    </cfRule>
    <cfRule type="cellIs" dxfId="6434" priority="6590" operator="equal">
      <formula>1</formula>
    </cfRule>
  </conditionalFormatting>
  <conditionalFormatting sqref="BT114:BW115">
    <cfRule type="cellIs" dxfId="6433" priority="6587" operator="equal">
      <formula>0</formula>
    </cfRule>
    <cfRule type="cellIs" dxfId="6432" priority="6588" operator="equal">
      <formula>1</formula>
    </cfRule>
  </conditionalFormatting>
  <conditionalFormatting sqref="BT121:BW121">
    <cfRule type="cellIs" dxfId="6431" priority="6585" operator="equal">
      <formula>0</formula>
    </cfRule>
    <cfRule type="cellIs" dxfId="6430" priority="6586" operator="equal">
      <formula>1</formula>
    </cfRule>
  </conditionalFormatting>
  <conditionalFormatting sqref="BT127:BW127">
    <cfRule type="cellIs" dxfId="6429" priority="6583" operator="equal">
      <formula>0</formula>
    </cfRule>
    <cfRule type="cellIs" dxfId="6428" priority="6584" operator="equal">
      <formula>1</formula>
    </cfRule>
  </conditionalFormatting>
  <conditionalFormatting sqref="BT133:BW133">
    <cfRule type="cellIs" dxfId="6427" priority="6581" operator="equal">
      <formula>0</formula>
    </cfRule>
    <cfRule type="cellIs" dxfId="6426" priority="6582" operator="equal">
      <formula>1</formula>
    </cfRule>
  </conditionalFormatting>
  <conditionalFormatting sqref="BT140:BW140">
    <cfRule type="cellIs" dxfId="6425" priority="6579" operator="equal">
      <formula>0</formula>
    </cfRule>
    <cfRule type="cellIs" dxfId="6424" priority="6580" operator="equal">
      <formula>1</formula>
    </cfRule>
  </conditionalFormatting>
  <conditionalFormatting sqref="BT145:BW145">
    <cfRule type="cellIs" dxfId="6423" priority="6577" operator="equal">
      <formula>0</formula>
    </cfRule>
    <cfRule type="cellIs" dxfId="6422" priority="6578" operator="equal">
      <formula>1</formula>
    </cfRule>
  </conditionalFormatting>
  <conditionalFormatting sqref="BT147:BW147">
    <cfRule type="cellIs" dxfId="6421" priority="6575" operator="equal">
      <formula>0</formula>
    </cfRule>
    <cfRule type="cellIs" dxfId="6420" priority="6576" operator="equal">
      <formula>1</formula>
    </cfRule>
  </conditionalFormatting>
  <conditionalFormatting sqref="BT149:BW150">
    <cfRule type="cellIs" dxfId="6419" priority="6573" operator="equal">
      <formula>0</formula>
    </cfRule>
    <cfRule type="cellIs" dxfId="6418" priority="6574" operator="equal">
      <formula>1</formula>
    </cfRule>
  </conditionalFormatting>
  <conditionalFormatting sqref="BT155:BW155">
    <cfRule type="cellIs" dxfId="6417" priority="6571" operator="equal">
      <formula>0</formula>
    </cfRule>
    <cfRule type="cellIs" dxfId="6416" priority="6572" operator="equal">
      <formula>1</formula>
    </cfRule>
  </conditionalFormatting>
  <conditionalFormatting sqref="BT157:BW157">
    <cfRule type="cellIs" dxfId="6415" priority="6569" operator="equal">
      <formula>0</formula>
    </cfRule>
    <cfRule type="cellIs" dxfId="6414" priority="6570" operator="equal">
      <formula>1</formula>
    </cfRule>
  </conditionalFormatting>
  <conditionalFormatting sqref="BT163:BW164">
    <cfRule type="cellIs" dxfId="6413" priority="6567" operator="equal">
      <formula>0</formula>
    </cfRule>
    <cfRule type="cellIs" dxfId="6412" priority="6568" operator="equal">
      <formula>1</formula>
    </cfRule>
  </conditionalFormatting>
  <conditionalFormatting sqref="BT170:BW171">
    <cfRule type="cellIs" dxfId="6411" priority="6565" operator="equal">
      <formula>0</formula>
    </cfRule>
    <cfRule type="cellIs" dxfId="6410" priority="6566" operator="equal">
      <formula>1</formula>
    </cfRule>
  </conditionalFormatting>
  <conditionalFormatting sqref="BT176:BW176">
    <cfRule type="cellIs" dxfId="6409" priority="6563" operator="equal">
      <formula>0</formula>
    </cfRule>
    <cfRule type="cellIs" dxfId="6408" priority="6564" operator="equal">
      <formula>1</formula>
    </cfRule>
  </conditionalFormatting>
  <conditionalFormatting sqref="BT183:BW183">
    <cfRule type="cellIs" dxfId="6407" priority="6561" operator="equal">
      <formula>0</formula>
    </cfRule>
    <cfRule type="cellIs" dxfId="6406" priority="6562" operator="equal">
      <formula>1</formula>
    </cfRule>
  </conditionalFormatting>
  <conditionalFormatting sqref="BT185:BW185">
    <cfRule type="cellIs" dxfId="6405" priority="6559" operator="equal">
      <formula>0</formula>
    </cfRule>
    <cfRule type="cellIs" dxfId="6404" priority="6560" operator="equal">
      <formula>1</formula>
    </cfRule>
  </conditionalFormatting>
  <conditionalFormatting sqref="BT187:BW187">
    <cfRule type="cellIs" dxfId="6403" priority="6557" operator="equal">
      <formula>0</formula>
    </cfRule>
    <cfRule type="cellIs" dxfId="6402" priority="6558" operator="equal">
      <formula>1</formula>
    </cfRule>
  </conditionalFormatting>
  <conditionalFormatting sqref="BT191:BW192">
    <cfRule type="cellIs" dxfId="6401" priority="6555" operator="equal">
      <formula>0</formula>
    </cfRule>
    <cfRule type="cellIs" dxfId="6400" priority="6556" operator="equal">
      <formula>1</formula>
    </cfRule>
  </conditionalFormatting>
  <conditionalFormatting sqref="BT199:BW200">
    <cfRule type="cellIs" dxfId="6399" priority="6553" operator="equal">
      <formula>0</formula>
    </cfRule>
    <cfRule type="cellIs" dxfId="6398" priority="6554" operator="equal">
      <formula>1</formula>
    </cfRule>
  </conditionalFormatting>
  <conditionalFormatting sqref="BT217:BW217">
    <cfRule type="cellIs" dxfId="6397" priority="6551" operator="equal">
      <formula>0</formula>
    </cfRule>
    <cfRule type="cellIs" dxfId="6396" priority="6552" operator="equal">
      <formula>1</formula>
    </cfRule>
  </conditionalFormatting>
  <conditionalFormatting sqref="BT223:BW223">
    <cfRule type="cellIs" dxfId="6395" priority="6549" operator="equal">
      <formula>0</formula>
    </cfRule>
    <cfRule type="cellIs" dxfId="6394" priority="6550" operator="equal">
      <formula>1</formula>
    </cfRule>
  </conditionalFormatting>
  <conditionalFormatting sqref="BT244:BW244">
    <cfRule type="cellIs" dxfId="6393" priority="6547" operator="equal">
      <formula>0</formula>
    </cfRule>
    <cfRule type="cellIs" dxfId="6392" priority="6548" operator="equal">
      <formula>1</formula>
    </cfRule>
  </conditionalFormatting>
  <conditionalFormatting sqref="BT252:BW252">
    <cfRule type="cellIs" dxfId="6391" priority="6545" operator="equal">
      <formula>0</formula>
    </cfRule>
    <cfRule type="cellIs" dxfId="6390" priority="6546" operator="equal">
      <formula>1</formula>
    </cfRule>
  </conditionalFormatting>
  <conditionalFormatting sqref="BT77:BZ80">
    <cfRule type="cellIs" dxfId="6389" priority="6385" operator="equal">
      <formula>0</formula>
    </cfRule>
    <cfRule type="cellIs" dxfId="6388" priority="6386" operator="equal">
      <formula>1</formula>
    </cfRule>
  </conditionalFormatting>
  <conditionalFormatting sqref="CA77:CB80">
    <cfRule type="cellIs" dxfId="6387" priority="6389" operator="equal">
      <formula>0</formula>
    </cfRule>
    <cfRule type="cellIs" dxfId="6386" priority="6390" operator="equal">
      <formula>1</formula>
    </cfRule>
  </conditionalFormatting>
  <conditionalFormatting sqref="CC77:CC80">
    <cfRule type="cellIs" dxfId="6385" priority="6387" operator="equal">
      <formula>0</formula>
    </cfRule>
    <cfRule type="cellIs" dxfId="6384" priority="6388" operator="equal">
      <formula>1</formula>
    </cfRule>
  </conditionalFormatting>
  <conditionalFormatting sqref="CA77:CB80">
    <cfRule type="cellIs" dxfId="6383" priority="6383" operator="equal">
      <formula>0</formula>
    </cfRule>
    <cfRule type="cellIs" dxfId="6382" priority="6384" operator="equal">
      <formula>1</formula>
    </cfRule>
  </conditionalFormatting>
  <conditionalFormatting sqref="CB77:CB80">
    <cfRule type="cellIs" dxfId="6381" priority="6381" operator="equal">
      <formula>0</formula>
    </cfRule>
    <cfRule type="cellIs" dxfId="6380" priority="6382" operator="equal">
      <formula>1</formula>
    </cfRule>
  </conditionalFormatting>
  <conditionalFormatting sqref="BT83:BZ86">
    <cfRule type="cellIs" dxfId="6379" priority="6375" operator="equal">
      <formula>0</formula>
    </cfRule>
    <cfRule type="cellIs" dxfId="6378" priority="6376" operator="equal">
      <formula>1</formula>
    </cfRule>
  </conditionalFormatting>
  <conditionalFormatting sqref="CA83:CB86">
    <cfRule type="cellIs" dxfId="6377" priority="6379" operator="equal">
      <formula>0</formula>
    </cfRule>
    <cfRule type="cellIs" dxfId="6376" priority="6380" operator="equal">
      <formula>1</formula>
    </cfRule>
  </conditionalFormatting>
  <conditionalFormatting sqref="CC83:CC86">
    <cfRule type="cellIs" dxfId="6375" priority="6377" operator="equal">
      <formula>0</formula>
    </cfRule>
    <cfRule type="cellIs" dxfId="6374" priority="6378" operator="equal">
      <formula>1</formula>
    </cfRule>
  </conditionalFormatting>
  <conditionalFormatting sqref="CA83:CB86">
    <cfRule type="cellIs" dxfId="6373" priority="6373" operator="equal">
      <formula>0</formula>
    </cfRule>
    <cfRule type="cellIs" dxfId="6372" priority="6374" operator="equal">
      <formula>1</formula>
    </cfRule>
  </conditionalFormatting>
  <conditionalFormatting sqref="CB83:CB86">
    <cfRule type="cellIs" dxfId="6371" priority="6371" operator="equal">
      <formula>0</formula>
    </cfRule>
    <cfRule type="cellIs" dxfId="6370" priority="6372" operator="equal">
      <formula>1</formula>
    </cfRule>
  </conditionalFormatting>
  <conditionalFormatting sqref="BT88:BZ92">
    <cfRule type="cellIs" dxfId="6369" priority="6365" operator="equal">
      <formula>0</formula>
    </cfRule>
    <cfRule type="cellIs" dxfId="6368" priority="6366" operator="equal">
      <formula>1</formula>
    </cfRule>
  </conditionalFormatting>
  <conditionalFormatting sqref="CA88:CB92">
    <cfRule type="cellIs" dxfId="6367" priority="6369" operator="equal">
      <formula>0</formula>
    </cfRule>
    <cfRule type="cellIs" dxfId="6366" priority="6370" operator="equal">
      <formula>1</formula>
    </cfRule>
  </conditionalFormatting>
  <conditionalFormatting sqref="CC88:CC92">
    <cfRule type="cellIs" dxfId="6365" priority="6367" operator="equal">
      <formula>0</formula>
    </cfRule>
    <cfRule type="cellIs" dxfId="6364" priority="6368" operator="equal">
      <formula>1</formula>
    </cfRule>
  </conditionalFormatting>
  <conditionalFormatting sqref="CA88:CB92">
    <cfRule type="cellIs" dxfId="6363" priority="6363" operator="equal">
      <formula>0</formula>
    </cfRule>
    <cfRule type="cellIs" dxfId="6362" priority="6364" operator="equal">
      <formula>1</formula>
    </cfRule>
  </conditionalFormatting>
  <conditionalFormatting sqref="CB88:CB92">
    <cfRule type="cellIs" dxfId="6361" priority="6361" operator="equal">
      <formula>0</formula>
    </cfRule>
    <cfRule type="cellIs" dxfId="6360" priority="6362" operator="equal">
      <formula>1</formula>
    </cfRule>
  </conditionalFormatting>
  <conditionalFormatting sqref="BT94:BZ97">
    <cfRule type="cellIs" dxfId="6359" priority="6355" operator="equal">
      <formula>0</formula>
    </cfRule>
    <cfRule type="cellIs" dxfId="6358" priority="6356" operator="equal">
      <formula>1</formula>
    </cfRule>
  </conditionalFormatting>
  <conditionalFormatting sqref="CA94:CB97">
    <cfRule type="cellIs" dxfId="6357" priority="6359" operator="equal">
      <formula>0</formula>
    </cfRule>
    <cfRule type="cellIs" dxfId="6356" priority="6360" operator="equal">
      <formula>1</formula>
    </cfRule>
  </conditionalFormatting>
  <conditionalFormatting sqref="CC94:CC97">
    <cfRule type="cellIs" dxfId="6355" priority="6357" operator="equal">
      <formula>0</formula>
    </cfRule>
    <cfRule type="cellIs" dxfId="6354" priority="6358" operator="equal">
      <formula>1</formula>
    </cfRule>
  </conditionalFormatting>
  <conditionalFormatting sqref="CA94:CB97">
    <cfRule type="cellIs" dxfId="6353" priority="6353" operator="equal">
      <formula>0</formula>
    </cfRule>
    <cfRule type="cellIs" dxfId="6352" priority="6354" operator="equal">
      <formula>1</formula>
    </cfRule>
  </conditionalFormatting>
  <conditionalFormatting sqref="CB94:CB97">
    <cfRule type="cellIs" dxfId="6351" priority="6351" operator="equal">
      <formula>0</formula>
    </cfRule>
    <cfRule type="cellIs" dxfId="6350" priority="6352" operator="equal">
      <formula>1</formula>
    </cfRule>
  </conditionalFormatting>
  <conditionalFormatting sqref="BT99:BZ106">
    <cfRule type="cellIs" dxfId="6349" priority="6345" operator="equal">
      <formula>0</formula>
    </cfRule>
    <cfRule type="cellIs" dxfId="6348" priority="6346" operator="equal">
      <formula>1</formula>
    </cfRule>
  </conditionalFormatting>
  <conditionalFormatting sqref="CA99:CB106">
    <cfRule type="cellIs" dxfId="6347" priority="6349" operator="equal">
      <formula>0</formula>
    </cfRule>
    <cfRule type="cellIs" dxfId="6346" priority="6350" operator="equal">
      <formula>1</formula>
    </cfRule>
  </conditionalFormatting>
  <conditionalFormatting sqref="CC99:CC106">
    <cfRule type="cellIs" dxfId="6345" priority="6347" operator="equal">
      <formula>0</formula>
    </cfRule>
    <cfRule type="cellIs" dxfId="6344" priority="6348" operator="equal">
      <formula>1</formula>
    </cfRule>
  </conditionalFormatting>
  <conditionalFormatting sqref="CA99:CB106">
    <cfRule type="cellIs" dxfId="6343" priority="6343" operator="equal">
      <formula>0</formula>
    </cfRule>
    <cfRule type="cellIs" dxfId="6342" priority="6344" operator="equal">
      <formula>1</formula>
    </cfRule>
  </conditionalFormatting>
  <conditionalFormatting sqref="CB99:CB106">
    <cfRule type="cellIs" dxfId="6341" priority="6341" operator="equal">
      <formula>0</formula>
    </cfRule>
    <cfRule type="cellIs" dxfId="6340" priority="6342" operator="equal">
      <formula>1</formula>
    </cfRule>
  </conditionalFormatting>
  <conditionalFormatting sqref="BT109:BZ110">
    <cfRule type="cellIs" dxfId="6339" priority="6335" operator="equal">
      <formula>0</formula>
    </cfRule>
    <cfRule type="cellIs" dxfId="6338" priority="6336" operator="equal">
      <formula>1</formula>
    </cfRule>
  </conditionalFormatting>
  <conditionalFormatting sqref="CA109:CB110">
    <cfRule type="cellIs" dxfId="6337" priority="6339" operator="equal">
      <formula>0</formula>
    </cfRule>
    <cfRule type="cellIs" dxfId="6336" priority="6340" operator="equal">
      <formula>1</formula>
    </cfRule>
  </conditionalFormatting>
  <conditionalFormatting sqref="CC109:CC110">
    <cfRule type="cellIs" dxfId="6335" priority="6337" operator="equal">
      <formula>0</formula>
    </cfRule>
    <cfRule type="cellIs" dxfId="6334" priority="6338" operator="equal">
      <formula>1</formula>
    </cfRule>
  </conditionalFormatting>
  <conditionalFormatting sqref="CA109:CB110">
    <cfRule type="cellIs" dxfId="6333" priority="6333" operator="equal">
      <formula>0</formula>
    </cfRule>
    <cfRule type="cellIs" dxfId="6332" priority="6334" operator="equal">
      <formula>1</formula>
    </cfRule>
  </conditionalFormatting>
  <conditionalFormatting sqref="CB109:CB110">
    <cfRule type="cellIs" dxfId="6331" priority="6331" operator="equal">
      <formula>0</formula>
    </cfRule>
    <cfRule type="cellIs" dxfId="6330" priority="6332" operator="equal">
      <formula>1</formula>
    </cfRule>
  </conditionalFormatting>
  <conditionalFormatting sqref="BT113:BZ113">
    <cfRule type="cellIs" dxfId="6329" priority="6325" operator="equal">
      <formula>0</formula>
    </cfRule>
    <cfRule type="cellIs" dxfId="6328" priority="6326" operator="equal">
      <formula>1</formula>
    </cfRule>
  </conditionalFormatting>
  <conditionalFormatting sqref="CA113:CB113">
    <cfRule type="cellIs" dxfId="6327" priority="6329" operator="equal">
      <formula>0</formula>
    </cfRule>
    <cfRule type="cellIs" dxfId="6326" priority="6330" operator="equal">
      <formula>1</formula>
    </cfRule>
  </conditionalFormatting>
  <conditionalFormatting sqref="CC113">
    <cfRule type="cellIs" dxfId="6325" priority="6327" operator="equal">
      <formula>0</formula>
    </cfRule>
    <cfRule type="cellIs" dxfId="6324" priority="6328" operator="equal">
      <formula>1</formula>
    </cfRule>
  </conditionalFormatting>
  <conditionalFormatting sqref="CA113:CB113">
    <cfRule type="cellIs" dxfId="6323" priority="6323" operator="equal">
      <formula>0</formula>
    </cfRule>
    <cfRule type="cellIs" dxfId="6322" priority="6324" operator="equal">
      <formula>1</formula>
    </cfRule>
  </conditionalFormatting>
  <conditionalFormatting sqref="CB113">
    <cfRule type="cellIs" dxfId="6321" priority="6321" operator="equal">
      <formula>0</formula>
    </cfRule>
    <cfRule type="cellIs" dxfId="6320" priority="6322" operator="equal">
      <formula>1</formula>
    </cfRule>
  </conditionalFormatting>
  <conditionalFormatting sqref="BT116:BZ120">
    <cfRule type="cellIs" dxfId="6319" priority="6315" operator="equal">
      <formula>0</formula>
    </cfRule>
    <cfRule type="cellIs" dxfId="6318" priority="6316" operator="equal">
      <formula>1</formula>
    </cfRule>
  </conditionalFormatting>
  <conditionalFormatting sqref="CA116:CB120">
    <cfRule type="cellIs" dxfId="6317" priority="6319" operator="equal">
      <formula>0</formula>
    </cfRule>
    <cfRule type="cellIs" dxfId="6316" priority="6320" operator="equal">
      <formula>1</formula>
    </cfRule>
  </conditionalFormatting>
  <conditionalFormatting sqref="CC116:CC120">
    <cfRule type="cellIs" dxfId="6315" priority="6317" operator="equal">
      <formula>0</formula>
    </cfRule>
    <cfRule type="cellIs" dxfId="6314" priority="6318" operator="equal">
      <formula>1</formula>
    </cfRule>
  </conditionalFormatting>
  <conditionalFormatting sqref="CA116:CB120">
    <cfRule type="cellIs" dxfId="6313" priority="6313" operator="equal">
      <formula>0</formula>
    </cfRule>
    <cfRule type="cellIs" dxfId="6312" priority="6314" operator="equal">
      <formula>1</formula>
    </cfRule>
  </conditionalFormatting>
  <conditionalFormatting sqref="CB116:CB120">
    <cfRule type="cellIs" dxfId="6311" priority="6311" operator="equal">
      <formula>0</formula>
    </cfRule>
    <cfRule type="cellIs" dxfId="6310" priority="6312" operator="equal">
      <formula>1</formula>
    </cfRule>
  </conditionalFormatting>
  <conditionalFormatting sqref="BT122:BZ126">
    <cfRule type="cellIs" dxfId="6309" priority="6305" operator="equal">
      <formula>0</formula>
    </cfRule>
    <cfRule type="cellIs" dxfId="6308" priority="6306" operator="equal">
      <formula>1</formula>
    </cfRule>
  </conditionalFormatting>
  <conditionalFormatting sqref="CA122:CB126">
    <cfRule type="cellIs" dxfId="6307" priority="6309" operator="equal">
      <formula>0</formula>
    </cfRule>
    <cfRule type="cellIs" dxfId="6306" priority="6310" operator="equal">
      <formula>1</formula>
    </cfRule>
  </conditionalFormatting>
  <conditionalFormatting sqref="CC122:CC126">
    <cfRule type="cellIs" dxfId="6305" priority="6307" operator="equal">
      <formula>0</formula>
    </cfRule>
    <cfRule type="cellIs" dxfId="6304" priority="6308" operator="equal">
      <formula>1</formula>
    </cfRule>
  </conditionalFormatting>
  <conditionalFormatting sqref="CA122:CB126">
    <cfRule type="cellIs" dxfId="6303" priority="6303" operator="equal">
      <formula>0</formula>
    </cfRule>
    <cfRule type="cellIs" dxfId="6302" priority="6304" operator="equal">
      <formula>1</formula>
    </cfRule>
  </conditionalFormatting>
  <conditionalFormatting sqref="CB122:CB126">
    <cfRule type="cellIs" dxfId="6301" priority="6301" operator="equal">
      <formula>0</formula>
    </cfRule>
    <cfRule type="cellIs" dxfId="6300" priority="6302" operator="equal">
      <formula>1</formula>
    </cfRule>
  </conditionalFormatting>
  <conditionalFormatting sqref="BT128:BZ132">
    <cfRule type="cellIs" dxfId="6299" priority="6295" operator="equal">
      <formula>0</formula>
    </cfRule>
    <cfRule type="cellIs" dxfId="6298" priority="6296" operator="equal">
      <formula>1</formula>
    </cfRule>
  </conditionalFormatting>
  <conditionalFormatting sqref="CA128:CB132">
    <cfRule type="cellIs" dxfId="6297" priority="6299" operator="equal">
      <formula>0</formula>
    </cfRule>
    <cfRule type="cellIs" dxfId="6296" priority="6300" operator="equal">
      <formula>1</formula>
    </cfRule>
  </conditionalFormatting>
  <conditionalFormatting sqref="CC128:CC132">
    <cfRule type="cellIs" dxfId="6295" priority="6297" operator="equal">
      <formula>0</formula>
    </cfRule>
    <cfRule type="cellIs" dxfId="6294" priority="6298" operator="equal">
      <formula>1</formula>
    </cfRule>
  </conditionalFormatting>
  <conditionalFormatting sqref="CA128:CB132">
    <cfRule type="cellIs" dxfId="6293" priority="6293" operator="equal">
      <formula>0</formula>
    </cfRule>
    <cfRule type="cellIs" dxfId="6292" priority="6294" operator="equal">
      <formula>1</formula>
    </cfRule>
  </conditionalFormatting>
  <conditionalFormatting sqref="CB128:CB132">
    <cfRule type="cellIs" dxfId="6291" priority="6291" operator="equal">
      <formula>0</formula>
    </cfRule>
    <cfRule type="cellIs" dxfId="6290" priority="6292" operator="equal">
      <formula>1</formula>
    </cfRule>
  </conditionalFormatting>
  <conditionalFormatting sqref="BT134:BZ139">
    <cfRule type="cellIs" dxfId="6289" priority="6285" operator="equal">
      <formula>0</formula>
    </cfRule>
    <cfRule type="cellIs" dxfId="6288" priority="6286" operator="equal">
      <formula>1</formula>
    </cfRule>
  </conditionalFormatting>
  <conditionalFormatting sqref="CA134:CB139">
    <cfRule type="cellIs" dxfId="6287" priority="6289" operator="equal">
      <formula>0</formula>
    </cfRule>
    <cfRule type="cellIs" dxfId="6286" priority="6290" operator="equal">
      <formula>1</formula>
    </cfRule>
  </conditionalFormatting>
  <conditionalFormatting sqref="CC134:CC139">
    <cfRule type="cellIs" dxfId="6285" priority="6287" operator="equal">
      <formula>0</formula>
    </cfRule>
    <cfRule type="cellIs" dxfId="6284" priority="6288" operator="equal">
      <formula>1</formula>
    </cfRule>
  </conditionalFormatting>
  <conditionalFormatting sqref="CA134:CB139">
    <cfRule type="cellIs" dxfId="6283" priority="6283" operator="equal">
      <formula>0</formula>
    </cfRule>
    <cfRule type="cellIs" dxfId="6282" priority="6284" operator="equal">
      <formula>1</formula>
    </cfRule>
  </conditionalFormatting>
  <conditionalFormatting sqref="CB134:CB139">
    <cfRule type="cellIs" dxfId="6281" priority="6281" operator="equal">
      <formula>0</formula>
    </cfRule>
    <cfRule type="cellIs" dxfId="6280" priority="6282" operator="equal">
      <formula>1</formula>
    </cfRule>
  </conditionalFormatting>
  <conditionalFormatting sqref="BT141:BZ144">
    <cfRule type="cellIs" dxfId="6279" priority="6275" operator="equal">
      <formula>0</formula>
    </cfRule>
    <cfRule type="cellIs" dxfId="6278" priority="6276" operator="equal">
      <formula>1</formula>
    </cfRule>
  </conditionalFormatting>
  <conditionalFormatting sqref="CA141:CB144">
    <cfRule type="cellIs" dxfId="6277" priority="6279" operator="equal">
      <formula>0</formula>
    </cfRule>
    <cfRule type="cellIs" dxfId="6276" priority="6280" operator="equal">
      <formula>1</formula>
    </cfRule>
  </conditionalFormatting>
  <conditionalFormatting sqref="CC141:CC144">
    <cfRule type="cellIs" dxfId="6275" priority="6277" operator="equal">
      <formula>0</formula>
    </cfRule>
    <cfRule type="cellIs" dxfId="6274" priority="6278" operator="equal">
      <formula>1</formula>
    </cfRule>
  </conditionalFormatting>
  <conditionalFormatting sqref="CA141:CB144">
    <cfRule type="cellIs" dxfId="6273" priority="6273" operator="equal">
      <formula>0</formula>
    </cfRule>
    <cfRule type="cellIs" dxfId="6272" priority="6274" operator="equal">
      <formula>1</formula>
    </cfRule>
  </conditionalFormatting>
  <conditionalFormatting sqref="CB141:CB144">
    <cfRule type="cellIs" dxfId="6271" priority="6271" operator="equal">
      <formula>0</formula>
    </cfRule>
    <cfRule type="cellIs" dxfId="6270" priority="6272" operator="equal">
      <formula>1</formula>
    </cfRule>
  </conditionalFormatting>
  <conditionalFormatting sqref="BT146:BZ146">
    <cfRule type="cellIs" dxfId="6269" priority="6265" operator="equal">
      <formula>0</formula>
    </cfRule>
    <cfRule type="cellIs" dxfId="6268" priority="6266" operator="equal">
      <formula>1</formula>
    </cfRule>
  </conditionalFormatting>
  <conditionalFormatting sqref="CA146:CB146">
    <cfRule type="cellIs" dxfId="6267" priority="6269" operator="equal">
      <formula>0</formula>
    </cfRule>
    <cfRule type="cellIs" dxfId="6266" priority="6270" operator="equal">
      <formula>1</formula>
    </cfRule>
  </conditionalFormatting>
  <conditionalFormatting sqref="CC146">
    <cfRule type="cellIs" dxfId="6265" priority="6267" operator="equal">
      <formula>0</formula>
    </cfRule>
    <cfRule type="cellIs" dxfId="6264" priority="6268" operator="equal">
      <formula>1</formula>
    </cfRule>
  </conditionalFormatting>
  <conditionalFormatting sqref="CA146:CB146">
    <cfRule type="cellIs" dxfId="6263" priority="6263" operator="equal">
      <formula>0</formula>
    </cfRule>
    <cfRule type="cellIs" dxfId="6262" priority="6264" operator="equal">
      <formula>1</formula>
    </cfRule>
  </conditionalFormatting>
  <conditionalFormatting sqref="CB146">
    <cfRule type="cellIs" dxfId="6261" priority="6261" operator="equal">
      <formula>0</formula>
    </cfRule>
    <cfRule type="cellIs" dxfId="6260" priority="6262" operator="equal">
      <formula>1</formula>
    </cfRule>
  </conditionalFormatting>
  <conditionalFormatting sqref="BT148:BZ148">
    <cfRule type="cellIs" dxfId="6259" priority="6255" operator="equal">
      <formula>0</formula>
    </cfRule>
    <cfRule type="cellIs" dxfId="6258" priority="6256" operator="equal">
      <formula>1</formula>
    </cfRule>
  </conditionalFormatting>
  <conditionalFormatting sqref="CA148:CB148">
    <cfRule type="cellIs" dxfId="6257" priority="6259" operator="equal">
      <formula>0</formula>
    </cfRule>
    <cfRule type="cellIs" dxfId="6256" priority="6260" operator="equal">
      <formula>1</formula>
    </cfRule>
  </conditionalFormatting>
  <conditionalFormatting sqref="CC148">
    <cfRule type="cellIs" dxfId="6255" priority="6257" operator="equal">
      <formula>0</formula>
    </cfRule>
    <cfRule type="cellIs" dxfId="6254" priority="6258" operator="equal">
      <formula>1</formula>
    </cfRule>
  </conditionalFormatting>
  <conditionalFormatting sqref="CA148:CB148">
    <cfRule type="cellIs" dxfId="6253" priority="6253" operator="equal">
      <formula>0</formula>
    </cfRule>
    <cfRule type="cellIs" dxfId="6252" priority="6254" operator="equal">
      <formula>1</formula>
    </cfRule>
  </conditionalFormatting>
  <conditionalFormatting sqref="CB148">
    <cfRule type="cellIs" dxfId="6251" priority="6251" operator="equal">
      <formula>0</formula>
    </cfRule>
    <cfRule type="cellIs" dxfId="6250" priority="6252" operator="equal">
      <formula>1</formula>
    </cfRule>
  </conditionalFormatting>
  <conditionalFormatting sqref="BT151:BZ154">
    <cfRule type="cellIs" dxfId="6249" priority="6245" operator="equal">
      <formula>0</formula>
    </cfRule>
    <cfRule type="cellIs" dxfId="6248" priority="6246" operator="equal">
      <formula>1</formula>
    </cfRule>
  </conditionalFormatting>
  <conditionalFormatting sqref="CA151:CB154">
    <cfRule type="cellIs" dxfId="6247" priority="6249" operator="equal">
      <formula>0</formula>
    </cfRule>
    <cfRule type="cellIs" dxfId="6246" priority="6250" operator="equal">
      <formula>1</formula>
    </cfRule>
  </conditionalFormatting>
  <conditionalFormatting sqref="CC151:CC154">
    <cfRule type="cellIs" dxfId="6245" priority="6247" operator="equal">
      <formula>0</formula>
    </cfRule>
    <cfRule type="cellIs" dxfId="6244" priority="6248" operator="equal">
      <formula>1</formula>
    </cfRule>
  </conditionalFormatting>
  <conditionalFormatting sqref="CA151:CB154">
    <cfRule type="cellIs" dxfId="6243" priority="6243" operator="equal">
      <formula>0</formula>
    </cfRule>
    <cfRule type="cellIs" dxfId="6242" priority="6244" operator="equal">
      <formula>1</formula>
    </cfRule>
  </conditionalFormatting>
  <conditionalFormatting sqref="CB151:CB154">
    <cfRule type="cellIs" dxfId="6241" priority="6241" operator="equal">
      <formula>0</formula>
    </cfRule>
    <cfRule type="cellIs" dxfId="6240" priority="6242" operator="equal">
      <formula>1</formula>
    </cfRule>
  </conditionalFormatting>
  <conditionalFormatting sqref="BT156:BZ156">
    <cfRule type="cellIs" dxfId="6239" priority="6235" operator="equal">
      <formula>0</formula>
    </cfRule>
    <cfRule type="cellIs" dxfId="6238" priority="6236" operator="equal">
      <formula>1</formula>
    </cfRule>
  </conditionalFormatting>
  <conditionalFormatting sqref="CA156:CB156">
    <cfRule type="cellIs" dxfId="6237" priority="6239" operator="equal">
      <formula>0</formula>
    </cfRule>
    <cfRule type="cellIs" dxfId="6236" priority="6240" operator="equal">
      <formula>1</formula>
    </cfRule>
  </conditionalFormatting>
  <conditionalFormatting sqref="CC156">
    <cfRule type="cellIs" dxfId="6235" priority="6237" operator="equal">
      <formula>0</formula>
    </cfRule>
    <cfRule type="cellIs" dxfId="6234" priority="6238" operator="equal">
      <formula>1</formula>
    </cfRule>
  </conditionalFormatting>
  <conditionalFormatting sqref="CA156:CB156">
    <cfRule type="cellIs" dxfId="6233" priority="6233" operator="equal">
      <formula>0</formula>
    </cfRule>
    <cfRule type="cellIs" dxfId="6232" priority="6234" operator="equal">
      <formula>1</formula>
    </cfRule>
  </conditionalFormatting>
  <conditionalFormatting sqref="CB156">
    <cfRule type="cellIs" dxfId="6231" priority="6231" operator="equal">
      <formula>0</formula>
    </cfRule>
    <cfRule type="cellIs" dxfId="6230" priority="6232" operator="equal">
      <formula>1</formula>
    </cfRule>
  </conditionalFormatting>
  <conditionalFormatting sqref="BT158:BZ158">
    <cfRule type="cellIs" dxfId="6229" priority="6225" operator="equal">
      <formula>0</formula>
    </cfRule>
    <cfRule type="cellIs" dxfId="6228" priority="6226" operator="equal">
      <formula>1</formula>
    </cfRule>
  </conditionalFormatting>
  <conditionalFormatting sqref="CA158:CB158">
    <cfRule type="cellIs" dxfId="6227" priority="6229" operator="equal">
      <formula>0</formula>
    </cfRule>
    <cfRule type="cellIs" dxfId="6226" priority="6230" operator="equal">
      <formula>1</formula>
    </cfRule>
  </conditionalFormatting>
  <conditionalFormatting sqref="CC158">
    <cfRule type="cellIs" dxfId="6225" priority="6227" operator="equal">
      <formula>0</formula>
    </cfRule>
    <cfRule type="cellIs" dxfId="6224" priority="6228" operator="equal">
      <formula>1</formula>
    </cfRule>
  </conditionalFormatting>
  <conditionalFormatting sqref="CA158:CB158">
    <cfRule type="cellIs" dxfId="6223" priority="6223" operator="equal">
      <formula>0</formula>
    </cfRule>
    <cfRule type="cellIs" dxfId="6222" priority="6224" operator="equal">
      <formula>1</formula>
    </cfRule>
  </conditionalFormatting>
  <conditionalFormatting sqref="CB158">
    <cfRule type="cellIs" dxfId="6221" priority="6221" operator="equal">
      <formula>0</formula>
    </cfRule>
    <cfRule type="cellIs" dxfId="6220" priority="6222" operator="equal">
      <formula>1</formula>
    </cfRule>
  </conditionalFormatting>
  <conditionalFormatting sqref="BT159:BZ162">
    <cfRule type="cellIs" dxfId="6219" priority="6215" operator="equal">
      <formula>0</formula>
    </cfRule>
    <cfRule type="cellIs" dxfId="6218" priority="6216" operator="equal">
      <formula>1</formula>
    </cfRule>
  </conditionalFormatting>
  <conditionalFormatting sqref="CA159:CB162">
    <cfRule type="cellIs" dxfId="6217" priority="6219" operator="equal">
      <formula>0</formula>
    </cfRule>
    <cfRule type="cellIs" dxfId="6216" priority="6220" operator="equal">
      <formula>1</formula>
    </cfRule>
  </conditionalFormatting>
  <conditionalFormatting sqref="CC159:CC162">
    <cfRule type="cellIs" dxfId="6215" priority="6217" operator="equal">
      <formula>0</formula>
    </cfRule>
    <cfRule type="cellIs" dxfId="6214" priority="6218" operator="equal">
      <formula>1</formula>
    </cfRule>
  </conditionalFormatting>
  <conditionalFormatting sqref="CA159:CB162">
    <cfRule type="cellIs" dxfId="6213" priority="6213" operator="equal">
      <formula>0</formula>
    </cfRule>
    <cfRule type="cellIs" dxfId="6212" priority="6214" operator="equal">
      <formula>1</formula>
    </cfRule>
  </conditionalFormatting>
  <conditionalFormatting sqref="CB159:CB162">
    <cfRule type="cellIs" dxfId="6211" priority="6211" operator="equal">
      <formula>0</formula>
    </cfRule>
    <cfRule type="cellIs" dxfId="6210" priority="6212" operator="equal">
      <formula>1</formula>
    </cfRule>
  </conditionalFormatting>
  <conditionalFormatting sqref="BT165:BZ169">
    <cfRule type="cellIs" dxfId="6209" priority="6205" operator="equal">
      <formula>0</formula>
    </cfRule>
    <cfRule type="cellIs" dxfId="6208" priority="6206" operator="equal">
      <formula>1</formula>
    </cfRule>
  </conditionalFormatting>
  <conditionalFormatting sqref="CA165:CB169">
    <cfRule type="cellIs" dxfId="6207" priority="6209" operator="equal">
      <formula>0</formula>
    </cfRule>
    <cfRule type="cellIs" dxfId="6206" priority="6210" operator="equal">
      <formula>1</formula>
    </cfRule>
  </conditionalFormatting>
  <conditionalFormatting sqref="CC165:CC169">
    <cfRule type="cellIs" dxfId="6205" priority="6207" operator="equal">
      <formula>0</formula>
    </cfRule>
    <cfRule type="cellIs" dxfId="6204" priority="6208" operator="equal">
      <formula>1</formula>
    </cfRule>
  </conditionalFormatting>
  <conditionalFormatting sqref="CA165:CB169">
    <cfRule type="cellIs" dxfId="6203" priority="6203" operator="equal">
      <formula>0</formula>
    </cfRule>
    <cfRule type="cellIs" dxfId="6202" priority="6204" operator="equal">
      <formula>1</formula>
    </cfRule>
  </conditionalFormatting>
  <conditionalFormatting sqref="CB165:CB169">
    <cfRule type="cellIs" dxfId="6201" priority="6201" operator="equal">
      <formula>0</formula>
    </cfRule>
    <cfRule type="cellIs" dxfId="6200" priority="6202" operator="equal">
      <formula>1</formula>
    </cfRule>
  </conditionalFormatting>
  <conditionalFormatting sqref="BT172:BZ175">
    <cfRule type="cellIs" dxfId="6199" priority="6195" operator="equal">
      <formula>0</formula>
    </cfRule>
    <cfRule type="cellIs" dxfId="6198" priority="6196" operator="equal">
      <formula>1</formula>
    </cfRule>
  </conditionalFormatting>
  <conditionalFormatting sqref="CA172:CB175">
    <cfRule type="cellIs" dxfId="6197" priority="6199" operator="equal">
      <formula>0</formula>
    </cfRule>
    <cfRule type="cellIs" dxfId="6196" priority="6200" operator="equal">
      <formula>1</formula>
    </cfRule>
  </conditionalFormatting>
  <conditionalFormatting sqref="CC172:CC175">
    <cfRule type="cellIs" dxfId="6195" priority="6197" operator="equal">
      <formula>0</formula>
    </cfRule>
    <cfRule type="cellIs" dxfId="6194" priority="6198" operator="equal">
      <formula>1</formula>
    </cfRule>
  </conditionalFormatting>
  <conditionalFormatting sqref="CA172:CB175">
    <cfRule type="cellIs" dxfId="6193" priority="6193" operator="equal">
      <formula>0</formula>
    </cfRule>
    <cfRule type="cellIs" dxfId="6192" priority="6194" operator="equal">
      <formula>1</formula>
    </cfRule>
  </conditionalFormatting>
  <conditionalFormatting sqref="CB172:CB175">
    <cfRule type="cellIs" dxfId="6191" priority="6191" operator="equal">
      <formula>0</formula>
    </cfRule>
    <cfRule type="cellIs" dxfId="6190" priority="6192" operator="equal">
      <formula>1</formula>
    </cfRule>
  </conditionalFormatting>
  <conditionalFormatting sqref="BT177:BZ182">
    <cfRule type="cellIs" dxfId="6189" priority="6185" operator="equal">
      <formula>0</formula>
    </cfRule>
    <cfRule type="cellIs" dxfId="6188" priority="6186" operator="equal">
      <formula>1</formula>
    </cfRule>
  </conditionalFormatting>
  <conditionalFormatting sqref="CA177:CB182">
    <cfRule type="cellIs" dxfId="6187" priority="6189" operator="equal">
      <formula>0</formula>
    </cfRule>
    <cfRule type="cellIs" dxfId="6186" priority="6190" operator="equal">
      <formula>1</formula>
    </cfRule>
  </conditionalFormatting>
  <conditionalFormatting sqref="CC177:CC182">
    <cfRule type="cellIs" dxfId="6185" priority="6187" operator="equal">
      <formula>0</formula>
    </cfRule>
    <cfRule type="cellIs" dxfId="6184" priority="6188" operator="equal">
      <formula>1</formula>
    </cfRule>
  </conditionalFormatting>
  <conditionalFormatting sqref="CA177:CB182">
    <cfRule type="cellIs" dxfId="6183" priority="6183" operator="equal">
      <formula>0</formula>
    </cfRule>
    <cfRule type="cellIs" dxfId="6182" priority="6184" operator="equal">
      <formula>1</formula>
    </cfRule>
  </conditionalFormatting>
  <conditionalFormatting sqref="CB177:CB182">
    <cfRule type="cellIs" dxfId="6181" priority="6181" operator="equal">
      <formula>0</formula>
    </cfRule>
    <cfRule type="cellIs" dxfId="6180" priority="6182" operator="equal">
      <formula>1</formula>
    </cfRule>
  </conditionalFormatting>
  <conditionalFormatting sqref="BT184:BZ184">
    <cfRule type="cellIs" dxfId="6179" priority="6175" operator="equal">
      <formula>0</formula>
    </cfRule>
    <cfRule type="cellIs" dxfId="6178" priority="6176" operator="equal">
      <formula>1</formula>
    </cfRule>
  </conditionalFormatting>
  <conditionalFormatting sqref="CA184:CB184">
    <cfRule type="cellIs" dxfId="6177" priority="6179" operator="equal">
      <formula>0</formula>
    </cfRule>
    <cfRule type="cellIs" dxfId="6176" priority="6180" operator="equal">
      <formula>1</formula>
    </cfRule>
  </conditionalFormatting>
  <conditionalFormatting sqref="CC184">
    <cfRule type="cellIs" dxfId="6175" priority="6177" operator="equal">
      <formula>0</formula>
    </cfRule>
    <cfRule type="cellIs" dxfId="6174" priority="6178" operator="equal">
      <formula>1</formula>
    </cfRule>
  </conditionalFormatting>
  <conditionalFormatting sqref="CA184:CB184">
    <cfRule type="cellIs" dxfId="6173" priority="6173" operator="equal">
      <formula>0</formula>
    </cfRule>
    <cfRule type="cellIs" dxfId="6172" priority="6174" operator="equal">
      <formula>1</formula>
    </cfRule>
  </conditionalFormatting>
  <conditionalFormatting sqref="CB184">
    <cfRule type="cellIs" dxfId="6171" priority="6171" operator="equal">
      <formula>0</formula>
    </cfRule>
    <cfRule type="cellIs" dxfId="6170" priority="6172" operator="equal">
      <formula>1</formula>
    </cfRule>
  </conditionalFormatting>
  <conditionalFormatting sqref="BT186:BZ186">
    <cfRule type="cellIs" dxfId="6169" priority="6165" operator="equal">
      <formula>0</formula>
    </cfRule>
    <cfRule type="cellIs" dxfId="6168" priority="6166" operator="equal">
      <formula>1</formula>
    </cfRule>
  </conditionalFormatting>
  <conditionalFormatting sqref="CA186:CB186">
    <cfRule type="cellIs" dxfId="6167" priority="6169" operator="equal">
      <formula>0</formula>
    </cfRule>
    <cfRule type="cellIs" dxfId="6166" priority="6170" operator="equal">
      <formula>1</formula>
    </cfRule>
  </conditionalFormatting>
  <conditionalFormatting sqref="CC186">
    <cfRule type="cellIs" dxfId="6165" priority="6167" operator="equal">
      <formula>0</formula>
    </cfRule>
    <cfRule type="cellIs" dxfId="6164" priority="6168" operator="equal">
      <formula>1</formula>
    </cfRule>
  </conditionalFormatting>
  <conditionalFormatting sqref="CA186:CB186">
    <cfRule type="cellIs" dxfId="6163" priority="6163" operator="equal">
      <formula>0</formula>
    </cfRule>
    <cfRule type="cellIs" dxfId="6162" priority="6164" operator="equal">
      <formula>1</formula>
    </cfRule>
  </conditionalFormatting>
  <conditionalFormatting sqref="CB186">
    <cfRule type="cellIs" dxfId="6161" priority="6161" operator="equal">
      <formula>0</formula>
    </cfRule>
    <cfRule type="cellIs" dxfId="6160" priority="6162" operator="equal">
      <formula>1</formula>
    </cfRule>
  </conditionalFormatting>
  <conditionalFormatting sqref="BT188:BZ190">
    <cfRule type="cellIs" dxfId="6159" priority="6155" operator="equal">
      <formula>0</formula>
    </cfRule>
    <cfRule type="cellIs" dxfId="6158" priority="6156" operator="equal">
      <formula>1</formula>
    </cfRule>
  </conditionalFormatting>
  <conditionalFormatting sqref="CA188:CB190">
    <cfRule type="cellIs" dxfId="6157" priority="6159" operator="equal">
      <formula>0</formula>
    </cfRule>
    <cfRule type="cellIs" dxfId="6156" priority="6160" operator="equal">
      <formula>1</formula>
    </cfRule>
  </conditionalFormatting>
  <conditionalFormatting sqref="CC188:CC190">
    <cfRule type="cellIs" dxfId="6155" priority="6157" operator="equal">
      <formula>0</formula>
    </cfRule>
    <cfRule type="cellIs" dxfId="6154" priority="6158" operator="equal">
      <formula>1</formula>
    </cfRule>
  </conditionalFormatting>
  <conditionalFormatting sqref="CA188:CB190">
    <cfRule type="cellIs" dxfId="6153" priority="6153" operator="equal">
      <formula>0</formula>
    </cfRule>
    <cfRule type="cellIs" dxfId="6152" priority="6154" operator="equal">
      <formula>1</formula>
    </cfRule>
  </conditionalFormatting>
  <conditionalFormatting sqref="CB188:CB190">
    <cfRule type="cellIs" dxfId="6151" priority="6151" operator="equal">
      <formula>0</formula>
    </cfRule>
    <cfRule type="cellIs" dxfId="6150" priority="6152" operator="equal">
      <formula>1</formula>
    </cfRule>
  </conditionalFormatting>
  <conditionalFormatting sqref="BT194:BZ198">
    <cfRule type="cellIs" dxfId="6149" priority="6145" operator="equal">
      <formula>0</formula>
    </cfRule>
    <cfRule type="cellIs" dxfId="6148" priority="6146" operator="equal">
      <formula>1</formula>
    </cfRule>
  </conditionalFormatting>
  <conditionalFormatting sqref="CA194:CB198">
    <cfRule type="cellIs" dxfId="6147" priority="6149" operator="equal">
      <formula>0</formula>
    </cfRule>
    <cfRule type="cellIs" dxfId="6146" priority="6150" operator="equal">
      <formula>1</formula>
    </cfRule>
  </conditionalFormatting>
  <conditionalFormatting sqref="CC194:CC198">
    <cfRule type="cellIs" dxfId="6145" priority="6147" operator="equal">
      <formula>0</formula>
    </cfRule>
    <cfRule type="cellIs" dxfId="6144" priority="6148" operator="equal">
      <formula>1</formula>
    </cfRule>
  </conditionalFormatting>
  <conditionalFormatting sqref="CA194:CB198">
    <cfRule type="cellIs" dxfId="6143" priority="6143" operator="equal">
      <formula>0</formula>
    </cfRule>
    <cfRule type="cellIs" dxfId="6142" priority="6144" operator="equal">
      <formula>1</formula>
    </cfRule>
  </conditionalFormatting>
  <conditionalFormatting sqref="CB194:CB198">
    <cfRule type="cellIs" dxfId="6141" priority="6141" operator="equal">
      <formula>0</formula>
    </cfRule>
    <cfRule type="cellIs" dxfId="6140" priority="6142" operator="equal">
      <formula>1</formula>
    </cfRule>
  </conditionalFormatting>
  <conditionalFormatting sqref="BT193:BW193">
    <cfRule type="cellIs" dxfId="6139" priority="6139" operator="equal">
      <formula>0</formula>
    </cfRule>
    <cfRule type="cellIs" dxfId="6138" priority="6140" operator="equal">
      <formula>1</formula>
    </cfRule>
  </conditionalFormatting>
  <conditionalFormatting sqref="BT201:BW201">
    <cfRule type="cellIs" dxfId="6137" priority="6137" operator="equal">
      <formula>0</formula>
    </cfRule>
    <cfRule type="cellIs" dxfId="6136" priority="6138" operator="equal">
      <formula>1</formula>
    </cfRule>
  </conditionalFormatting>
  <conditionalFormatting sqref="BT202:BZ216">
    <cfRule type="cellIs" dxfId="6135" priority="6131" operator="equal">
      <formula>0</formula>
    </cfRule>
    <cfRule type="cellIs" dxfId="6134" priority="6132" operator="equal">
      <formula>1</formula>
    </cfRule>
  </conditionalFormatting>
  <conditionalFormatting sqref="CA202:CB216">
    <cfRule type="cellIs" dxfId="6133" priority="6135" operator="equal">
      <formula>0</formula>
    </cfRule>
    <cfRule type="cellIs" dxfId="6132" priority="6136" operator="equal">
      <formula>1</formula>
    </cfRule>
  </conditionalFormatting>
  <conditionalFormatting sqref="CC202:CC216">
    <cfRule type="cellIs" dxfId="6131" priority="6133" operator="equal">
      <formula>0</formula>
    </cfRule>
    <cfRule type="cellIs" dxfId="6130" priority="6134" operator="equal">
      <formula>1</formula>
    </cfRule>
  </conditionalFormatting>
  <conditionalFormatting sqref="CA202:CB216">
    <cfRule type="cellIs" dxfId="6129" priority="6129" operator="equal">
      <formula>0</formula>
    </cfRule>
    <cfRule type="cellIs" dxfId="6128" priority="6130" operator="equal">
      <formula>1</formula>
    </cfRule>
  </conditionalFormatting>
  <conditionalFormatting sqref="CB202:CB216">
    <cfRule type="cellIs" dxfId="6127" priority="6127" operator="equal">
      <formula>0</formula>
    </cfRule>
    <cfRule type="cellIs" dxfId="6126" priority="6128" operator="equal">
      <formula>1</formula>
    </cfRule>
  </conditionalFormatting>
  <conditionalFormatting sqref="BT219:BZ222">
    <cfRule type="cellIs" dxfId="6125" priority="6121" operator="equal">
      <formula>0</formula>
    </cfRule>
    <cfRule type="cellIs" dxfId="6124" priority="6122" operator="equal">
      <formula>1</formula>
    </cfRule>
  </conditionalFormatting>
  <conditionalFormatting sqref="CA219:CB222">
    <cfRule type="cellIs" dxfId="6123" priority="6125" operator="equal">
      <formula>0</formula>
    </cfRule>
    <cfRule type="cellIs" dxfId="6122" priority="6126" operator="equal">
      <formula>1</formula>
    </cfRule>
  </conditionalFormatting>
  <conditionalFormatting sqref="CC219:CC222">
    <cfRule type="cellIs" dxfId="6121" priority="6123" operator="equal">
      <formula>0</formula>
    </cfRule>
    <cfRule type="cellIs" dxfId="6120" priority="6124" operator="equal">
      <formula>1</formula>
    </cfRule>
  </conditionalFormatting>
  <conditionalFormatting sqref="CA219:CB222">
    <cfRule type="cellIs" dxfId="6119" priority="6119" operator="equal">
      <formula>0</formula>
    </cfRule>
    <cfRule type="cellIs" dxfId="6118" priority="6120" operator="equal">
      <formula>1</formula>
    </cfRule>
  </conditionalFormatting>
  <conditionalFormatting sqref="CB219:CB222">
    <cfRule type="cellIs" dxfId="6117" priority="6117" operator="equal">
      <formula>0</formula>
    </cfRule>
    <cfRule type="cellIs" dxfId="6116" priority="6118" operator="equal">
      <formula>1</formula>
    </cfRule>
  </conditionalFormatting>
  <conditionalFormatting sqref="BT218:BW218">
    <cfRule type="cellIs" dxfId="6115" priority="6115" operator="equal">
      <formula>0</formula>
    </cfRule>
    <cfRule type="cellIs" dxfId="6114" priority="6116" operator="equal">
      <formula>1</formula>
    </cfRule>
  </conditionalFormatting>
  <conditionalFormatting sqref="BT224:BW224">
    <cfRule type="cellIs" dxfId="6113" priority="6113" operator="equal">
      <formula>0</formula>
    </cfRule>
    <cfRule type="cellIs" dxfId="6112" priority="6114" operator="equal">
      <formula>1</formula>
    </cfRule>
  </conditionalFormatting>
  <conditionalFormatting sqref="BT225:BZ243">
    <cfRule type="cellIs" dxfId="6111" priority="6107" operator="equal">
      <formula>0</formula>
    </cfRule>
    <cfRule type="cellIs" dxfId="6110" priority="6108" operator="equal">
      <formula>1</formula>
    </cfRule>
  </conditionalFormatting>
  <conditionalFormatting sqref="CA225:CB243">
    <cfRule type="cellIs" dxfId="6109" priority="6111" operator="equal">
      <formula>0</formula>
    </cfRule>
    <cfRule type="cellIs" dxfId="6108" priority="6112" operator="equal">
      <formula>1</formula>
    </cfRule>
  </conditionalFormatting>
  <conditionalFormatting sqref="CC225:CC243">
    <cfRule type="cellIs" dxfId="6107" priority="6109" operator="equal">
      <formula>0</formula>
    </cfRule>
    <cfRule type="cellIs" dxfId="6106" priority="6110" operator="equal">
      <formula>1</formula>
    </cfRule>
  </conditionalFormatting>
  <conditionalFormatting sqref="CA225:CB243">
    <cfRule type="cellIs" dxfId="6105" priority="6105" operator="equal">
      <formula>0</formula>
    </cfRule>
    <cfRule type="cellIs" dxfId="6104" priority="6106" operator="equal">
      <formula>1</formula>
    </cfRule>
  </conditionalFormatting>
  <conditionalFormatting sqref="CB225:CB243">
    <cfRule type="cellIs" dxfId="6103" priority="6103" operator="equal">
      <formula>0</formula>
    </cfRule>
    <cfRule type="cellIs" dxfId="6102" priority="6104" operator="equal">
      <formula>1</formula>
    </cfRule>
  </conditionalFormatting>
  <conditionalFormatting sqref="BT245:BW245">
    <cfRule type="cellIs" dxfId="6101" priority="6101" operator="equal">
      <formula>0</formula>
    </cfRule>
    <cfRule type="cellIs" dxfId="6100" priority="6102" operator="equal">
      <formula>1</formula>
    </cfRule>
  </conditionalFormatting>
  <conditionalFormatting sqref="BT246:BZ251">
    <cfRule type="cellIs" dxfId="6099" priority="6095" operator="equal">
      <formula>0</formula>
    </cfRule>
    <cfRule type="cellIs" dxfId="6098" priority="6096" operator="equal">
      <formula>1</formula>
    </cfRule>
  </conditionalFormatting>
  <conditionalFormatting sqref="CA246:CB251">
    <cfRule type="cellIs" dxfId="6097" priority="6099" operator="equal">
      <formula>0</formula>
    </cfRule>
    <cfRule type="cellIs" dxfId="6096" priority="6100" operator="equal">
      <formula>1</formula>
    </cfRule>
  </conditionalFormatting>
  <conditionalFormatting sqref="CC246:CC251">
    <cfRule type="cellIs" dxfId="6095" priority="6097" operator="equal">
      <formula>0</formula>
    </cfRule>
    <cfRule type="cellIs" dxfId="6094" priority="6098" operator="equal">
      <formula>1</formula>
    </cfRule>
  </conditionalFormatting>
  <conditionalFormatting sqref="CA246:CB251">
    <cfRule type="cellIs" dxfId="6093" priority="6093" operator="equal">
      <formula>0</formula>
    </cfRule>
    <cfRule type="cellIs" dxfId="6092" priority="6094" operator="equal">
      <formula>1</formula>
    </cfRule>
  </conditionalFormatting>
  <conditionalFormatting sqref="CB246:CB251">
    <cfRule type="cellIs" dxfId="6091" priority="6091" operator="equal">
      <formula>0</formula>
    </cfRule>
    <cfRule type="cellIs" dxfId="6090" priority="6092" operator="equal">
      <formula>1</formula>
    </cfRule>
  </conditionalFormatting>
  <conditionalFormatting sqref="BT253:BZ256">
    <cfRule type="cellIs" dxfId="6089" priority="6085" operator="equal">
      <formula>0</formula>
    </cfRule>
    <cfRule type="cellIs" dxfId="6088" priority="6086" operator="equal">
      <formula>1</formula>
    </cfRule>
  </conditionalFormatting>
  <conditionalFormatting sqref="CA253:CB256">
    <cfRule type="cellIs" dxfId="6087" priority="6089" operator="equal">
      <formula>0</formula>
    </cfRule>
    <cfRule type="cellIs" dxfId="6086" priority="6090" operator="equal">
      <formula>1</formula>
    </cfRule>
  </conditionalFormatting>
  <conditionalFormatting sqref="CC253:CC256">
    <cfRule type="cellIs" dxfId="6085" priority="6087" operator="equal">
      <formula>0</formula>
    </cfRule>
    <cfRule type="cellIs" dxfId="6084" priority="6088" operator="equal">
      <formula>1</formula>
    </cfRule>
  </conditionalFormatting>
  <conditionalFormatting sqref="CA253:CB256">
    <cfRule type="cellIs" dxfId="6083" priority="6083" operator="equal">
      <formula>0</formula>
    </cfRule>
    <cfRule type="cellIs" dxfId="6082" priority="6084" operator="equal">
      <formula>1</formula>
    </cfRule>
  </conditionalFormatting>
  <conditionalFormatting sqref="CB253:CB256">
    <cfRule type="cellIs" dxfId="6081" priority="6081" operator="equal">
      <formula>0</formula>
    </cfRule>
    <cfRule type="cellIs" dxfId="6080" priority="6082" operator="equal">
      <formula>1</formula>
    </cfRule>
  </conditionalFormatting>
  <conditionalFormatting sqref="BT259:BW259">
    <cfRule type="cellIs" dxfId="6079" priority="6079" operator="equal">
      <formula>0</formula>
    </cfRule>
    <cfRule type="cellIs" dxfId="6078" priority="6080" operator="equal">
      <formula>1</formula>
    </cfRule>
  </conditionalFormatting>
  <conditionalFormatting sqref="BT260:BZ266">
    <cfRule type="cellIs" dxfId="6077" priority="6073" operator="equal">
      <formula>0</formula>
    </cfRule>
    <cfRule type="cellIs" dxfId="6076" priority="6074" operator="equal">
      <formula>1</formula>
    </cfRule>
  </conditionalFormatting>
  <conditionalFormatting sqref="CA260:CB266">
    <cfRule type="cellIs" dxfId="6075" priority="6077" operator="equal">
      <formula>0</formula>
    </cfRule>
    <cfRule type="cellIs" dxfId="6074" priority="6078" operator="equal">
      <formula>1</formula>
    </cfRule>
  </conditionalFormatting>
  <conditionalFormatting sqref="CC260:CC266">
    <cfRule type="cellIs" dxfId="6073" priority="6075" operator="equal">
      <formula>0</formula>
    </cfRule>
    <cfRule type="cellIs" dxfId="6072" priority="6076" operator="equal">
      <formula>1</formula>
    </cfRule>
  </conditionalFormatting>
  <conditionalFormatting sqref="CA260:CB266">
    <cfRule type="cellIs" dxfId="6071" priority="6071" operator="equal">
      <formula>0</formula>
    </cfRule>
    <cfRule type="cellIs" dxfId="6070" priority="6072" operator="equal">
      <formula>1</formula>
    </cfRule>
  </conditionalFormatting>
  <conditionalFormatting sqref="CB260:CB266">
    <cfRule type="cellIs" dxfId="6069" priority="6069" operator="equal">
      <formula>0</formula>
    </cfRule>
    <cfRule type="cellIs" dxfId="6068" priority="6070" operator="equal">
      <formula>1</formula>
    </cfRule>
  </conditionalFormatting>
  <conditionalFormatting sqref="CI277">
    <cfRule type="cellIs" dxfId="6067" priority="6067" operator="equal">
      <formula>"NO HABILITADO"</formula>
    </cfRule>
    <cfRule type="cellIs" dxfId="6066" priority="6068" operator="equal">
      <formula>"OK"</formula>
    </cfRule>
  </conditionalFormatting>
  <conditionalFormatting sqref="CV277">
    <cfRule type="cellIs" dxfId="6065" priority="6065" operator="equal">
      <formula>0</formula>
    </cfRule>
    <cfRule type="cellIs" dxfId="6064" priority="6066" operator="equal">
      <formula>1</formula>
    </cfRule>
  </conditionalFormatting>
  <conditionalFormatting sqref="CX277">
    <cfRule type="cellIs" dxfId="6063" priority="6063" operator="equal">
      <formula>0</formula>
    </cfRule>
    <cfRule type="cellIs" dxfId="6062" priority="6064" operator="equal">
      <formula>1</formula>
    </cfRule>
  </conditionalFormatting>
  <conditionalFormatting sqref="CJ280">
    <cfRule type="cellIs" dxfId="6061" priority="6061" operator="equal">
      <formula>"OK"</formula>
    </cfRule>
    <cfRule type="cellIs" dxfId="6060" priority="6062" operator="equal">
      <formula>"NO HABILITADO"</formula>
    </cfRule>
  </conditionalFormatting>
  <conditionalFormatting sqref="CU280">
    <cfRule type="cellIs" dxfId="6059" priority="6059" operator="equal">
      <formula>"OK"</formula>
    </cfRule>
    <cfRule type="cellIs" dxfId="6058" priority="6060" operator="equal">
      <formula>"NO HABILITADO"</formula>
    </cfRule>
  </conditionalFormatting>
  <conditionalFormatting sqref="CL284:CL300">
    <cfRule type="cellIs" dxfId="6057" priority="6057" operator="equal">
      <formula>"NH"</formula>
    </cfRule>
    <cfRule type="cellIs" dxfId="6056" priority="6058" operator="equal">
      <formula>"H"</formula>
    </cfRule>
  </conditionalFormatting>
  <conditionalFormatting sqref="CS277">
    <cfRule type="cellIs" dxfId="6055" priority="6055" operator="equal">
      <formula>0</formula>
    </cfRule>
    <cfRule type="cellIs" dxfId="6054" priority="6056" operator="equal">
      <formula>1</formula>
    </cfRule>
  </conditionalFormatting>
  <conditionalFormatting sqref="CP13:CS13">
    <cfRule type="cellIs" dxfId="6053" priority="6049" operator="equal">
      <formula>0</formula>
    </cfRule>
    <cfRule type="cellIs" dxfId="6052" priority="6050" operator="equal">
      <formula>1</formula>
    </cfRule>
  </conditionalFormatting>
  <conditionalFormatting sqref="CT13:CU13">
    <cfRule type="cellIs" dxfId="6051" priority="6053" operator="equal">
      <formula>0</formula>
    </cfRule>
    <cfRule type="cellIs" dxfId="6050" priority="6054" operator="equal">
      <formula>1</formula>
    </cfRule>
  </conditionalFormatting>
  <conditionalFormatting sqref="CV13">
    <cfRule type="cellIs" dxfId="6049" priority="6051" operator="equal">
      <formula>0</formula>
    </cfRule>
    <cfRule type="cellIs" dxfId="6048" priority="6052" operator="equal">
      <formula>1</formula>
    </cfRule>
  </conditionalFormatting>
  <conditionalFormatting sqref="CT13:CU13">
    <cfRule type="cellIs" dxfId="6047" priority="6047" operator="equal">
      <formula>0</formula>
    </cfRule>
    <cfRule type="cellIs" dxfId="6046" priority="6048" operator="equal">
      <formula>1</formula>
    </cfRule>
  </conditionalFormatting>
  <conditionalFormatting sqref="CU13">
    <cfRule type="cellIs" dxfId="6045" priority="6045" operator="equal">
      <formula>0</formula>
    </cfRule>
    <cfRule type="cellIs" dxfId="6044" priority="6046" operator="equal">
      <formula>1</formula>
    </cfRule>
  </conditionalFormatting>
  <conditionalFormatting sqref="CP12">
    <cfRule type="cellIs" dxfId="6043" priority="6043" operator="equal">
      <formula>0</formula>
    </cfRule>
    <cfRule type="cellIs" dxfId="6042" priority="6044" operator="equal">
      <formula>1</formula>
    </cfRule>
  </conditionalFormatting>
  <conditionalFormatting sqref="CP257:CP258">
    <cfRule type="cellIs" dxfId="6041" priority="5955" operator="equal">
      <formula>0</formula>
    </cfRule>
    <cfRule type="cellIs" dxfId="6040" priority="5956" operator="equal">
      <formula>1</formula>
    </cfRule>
  </conditionalFormatting>
  <conditionalFormatting sqref="CP18:CP19">
    <cfRule type="cellIs" dxfId="6039" priority="6041" operator="equal">
      <formula>0</formula>
    </cfRule>
    <cfRule type="cellIs" dxfId="6038" priority="6042" operator="equal">
      <formula>1</formula>
    </cfRule>
  </conditionalFormatting>
  <conditionalFormatting sqref="CP28">
    <cfRule type="cellIs" dxfId="6037" priority="6039" operator="equal">
      <formula>0</formula>
    </cfRule>
    <cfRule type="cellIs" dxfId="6036" priority="6040" operator="equal">
      <formula>1</formula>
    </cfRule>
  </conditionalFormatting>
  <conditionalFormatting sqref="CP36:CP38">
    <cfRule type="cellIs" dxfId="6035" priority="6037" operator="equal">
      <formula>0</formula>
    </cfRule>
    <cfRule type="cellIs" dxfId="6034" priority="6038" operator="equal">
      <formula>1</formula>
    </cfRule>
  </conditionalFormatting>
  <conditionalFormatting sqref="CP41">
    <cfRule type="cellIs" dxfId="6033" priority="6035" operator="equal">
      <formula>0</formula>
    </cfRule>
    <cfRule type="cellIs" dxfId="6032" priority="6036" operator="equal">
      <formula>1</formula>
    </cfRule>
  </conditionalFormatting>
  <conditionalFormatting sqref="CP43">
    <cfRule type="cellIs" dxfId="6031" priority="6033" operator="equal">
      <formula>0</formula>
    </cfRule>
    <cfRule type="cellIs" dxfId="6030" priority="6034" operator="equal">
      <formula>1</formula>
    </cfRule>
  </conditionalFormatting>
  <conditionalFormatting sqref="CP45:CP46">
    <cfRule type="cellIs" dxfId="6029" priority="6031" operator="equal">
      <formula>0</formula>
    </cfRule>
    <cfRule type="cellIs" dxfId="6028" priority="6032" operator="equal">
      <formula>1</formula>
    </cfRule>
  </conditionalFormatting>
  <conditionalFormatting sqref="CP48:CP49">
    <cfRule type="cellIs" dxfId="6027" priority="6029" operator="equal">
      <formula>0</formula>
    </cfRule>
    <cfRule type="cellIs" dxfId="6026" priority="6030" operator="equal">
      <formula>1</formula>
    </cfRule>
  </conditionalFormatting>
  <conditionalFormatting sqref="CP51:CP52">
    <cfRule type="cellIs" dxfId="6025" priority="6027" operator="equal">
      <formula>0</formula>
    </cfRule>
    <cfRule type="cellIs" dxfId="6024" priority="6028" operator="equal">
      <formula>1</formula>
    </cfRule>
  </conditionalFormatting>
  <conditionalFormatting sqref="CP54">
    <cfRule type="cellIs" dxfId="6023" priority="6025" operator="equal">
      <formula>0</formula>
    </cfRule>
    <cfRule type="cellIs" dxfId="6022" priority="6026" operator="equal">
      <formula>1</formula>
    </cfRule>
  </conditionalFormatting>
  <conditionalFormatting sqref="CP56:CP57">
    <cfRule type="cellIs" dxfId="6021" priority="6023" operator="equal">
      <formula>0</formula>
    </cfRule>
    <cfRule type="cellIs" dxfId="6020" priority="6024" operator="equal">
      <formula>1</formula>
    </cfRule>
  </conditionalFormatting>
  <conditionalFormatting sqref="CP62:CP63">
    <cfRule type="cellIs" dxfId="6019" priority="6021" operator="equal">
      <formula>0</formula>
    </cfRule>
    <cfRule type="cellIs" dxfId="6018" priority="6022" operator="equal">
      <formula>1</formula>
    </cfRule>
  </conditionalFormatting>
  <conditionalFormatting sqref="CP66">
    <cfRule type="cellIs" dxfId="6017" priority="6019" operator="equal">
      <formula>0</formula>
    </cfRule>
    <cfRule type="cellIs" dxfId="6016" priority="6020" operator="equal">
      <formula>1</formula>
    </cfRule>
  </conditionalFormatting>
  <conditionalFormatting sqref="CP68">
    <cfRule type="cellIs" dxfId="6015" priority="6017" operator="equal">
      <formula>0</formula>
    </cfRule>
    <cfRule type="cellIs" dxfId="6014" priority="6018" operator="equal">
      <formula>1</formula>
    </cfRule>
  </conditionalFormatting>
  <conditionalFormatting sqref="CP70:CP71">
    <cfRule type="cellIs" dxfId="6013" priority="6015" operator="equal">
      <formula>0</formula>
    </cfRule>
    <cfRule type="cellIs" dxfId="6012" priority="6016" operator="equal">
      <formula>1</formula>
    </cfRule>
  </conditionalFormatting>
  <conditionalFormatting sqref="CP75">
    <cfRule type="cellIs" dxfId="6011" priority="6013" operator="equal">
      <formula>0</formula>
    </cfRule>
    <cfRule type="cellIs" dxfId="6010" priority="6014" operator="equal">
      <formula>1</formula>
    </cfRule>
  </conditionalFormatting>
  <conditionalFormatting sqref="CP81:CP82">
    <cfRule type="cellIs" dxfId="6009" priority="6011" operator="equal">
      <formula>0</formula>
    </cfRule>
    <cfRule type="cellIs" dxfId="6008" priority="6012" operator="equal">
      <formula>1</formula>
    </cfRule>
  </conditionalFormatting>
  <conditionalFormatting sqref="CP87">
    <cfRule type="cellIs" dxfId="6007" priority="6009" operator="equal">
      <formula>0</formula>
    </cfRule>
    <cfRule type="cellIs" dxfId="6006" priority="6010" operator="equal">
      <formula>1</formula>
    </cfRule>
  </conditionalFormatting>
  <conditionalFormatting sqref="CP93">
    <cfRule type="cellIs" dxfId="6005" priority="6007" operator="equal">
      <formula>0</formula>
    </cfRule>
    <cfRule type="cellIs" dxfId="6004" priority="6008" operator="equal">
      <formula>1</formula>
    </cfRule>
  </conditionalFormatting>
  <conditionalFormatting sqref="CP98">
    <cfRule type="cellIs" dxfId="6003" priority="6005" operator="equal">
      <formula>0</formula>
    </cfRule>
    <cfRule type="cellIs" dxfId="6002" priority="6006" operator="equal">
      <formula>1</formula>
    </cfRule>
  </conditionalFormatting>
  <conditionalFormatting sqref="CP107:CP108">
    <cfRule type="cellIs" dxfId="6001" priority="6003" operator="equal">
      <formula>0</formula>
    </cfRule>
    <cfRule type="cellIs" dxfId="6000" priority="6004" operator="equal">
      <formula>1</formula>
    </cfRule>
  </conditionalFormatting>
  <conditionalFormatting sqref="CP111:CP112">
    <cfRule type="cellIs" dxfId="5999" priority="6001" operator="equal">
      <formula>0</formula>
    </cfRule>
    <cfRule type="cellIs" dxfId="5998" priority="6002" operator="equal">
      <formula>1</formula>
    </cfRule>
  </conditionalFormatting>
  <conditionalFormatting sqref="CP114:CP115">
    <cfRule type="cellIs" dxfId="5997" priority="5999" operator="equal">
      <formula>0</formula>
    </cfRule>
    <cfRule type="cellIs" dxfId="5996" priority="6000" operator="equal">
      <formula>1</formula>
    </cfRule>
  </conditionalFormatting>
  <conditionalFormatting sqref="CP121">
    <cfRule type="cellIs" dxfId="5995" priority="5997" operator="equal">
      <formula>0</formula>
    </cfRule>
    <cfRule type="cellIs" dxfId="5994" priority="5998" operator="equal">
      <formula>1</formula>
    </cfRule>
  </conditionalFormatting>
  <conditionalFormatting sqref="CP127">
    <cfRule type="cellIs" dxfId="5993" priority="5995" operator="equal">
      <formula>0</formula>
    </cfRule>
    <cfRule type="cellIs" dxfId="5992" priority="5996" operator="equal">
      <formula>1</formula>
    </cfRule>
  </conditionalFormatting>
  <conditionalFormatting sqref="CP133">
    <cfRule type="cellIs" dxfId="5991" priority="5993" operator="equal">
      <formula>0</formula>
    </cfRule>
    <cfRule type="cellIs" dxfId="5990" priority="5994" operator="equal">
      <formula>1</formula>
    </cfRule>
  </conditionalFormatting>
  <conditionalFormatting sqref="CP140">
    <cfRule type="cellIs" dxfId="5989" priority="5991" operator="equal">
      <formula>0</formula>
    </cfRule>
    <cfRule type="cellIs" dxfId="5988" priority="5992" operator="equal">
      <formula>1</formula>
    </cfRule>
  </conditionalFormatting>
  <conditionalFormatting sqref="CP145">
    <cfRule type="cellIs" dxfId="5987" priority="5989" operator="equal">
      <formula>0</formula>
    </cfRule>
    <cfRule type="cellIs" dxfId="5986" priority="5990" operator="equal">
      <formula>1</formula>
    </cfRule>
  </conditionalFormatting>
  <conditionalFormatting sqref="CP147">
    <cfRule type="cellIs" dxfId="5985" priority="5987" operator="equal">
      <formula>0</formula>
    </cfRule>
    <cfRule type="cellIs" dxfId="5984" priority="5988" operator="equal">
      <formula>1</formula>
    </cfRule>
  </conditionalFormatting>
  <conditionalFormatting sqref="CP149:CP150">
    <cfRule type="cellIs" dxfId="5983" priority="5985" operator="equal">
      <formula>0</formula>
    </cfRule>
    <cfRule type="cellIs" dxfId="5982" priority="5986" operator="equal">
      <formula>1</formula>
    </cfRule>
  </conditionalFormatting>
  <conditionalFormatting sqref="CP155">
    <cfRule type="cellIs" dxfId="5981" priority="5983" operator="equal">
      <formula>0</formula>
    </cfRule>
    <cfRule type="cellIs" dxfId="5980" priority="5984" operator="equal">
      <formula>1</formula>
    </cfRule>
  </conditionalFormatting>
  <conditionalFormatting sqref="CP157">
    <cfRule type="cellIs" dxfId="5979" priority="5981" operator="equal">
      <formula>0</formula>
    </cfRule>
    <cfRule type="cellIs" dxfId="5978" priority="5982" operator="equal">
      <formula>1</formula>
    </cfRule>
  </conditionalFormatting>
  <conditionalFormatting sqref="CP163:CP164">
    <cfRule type="cellIs" dxfId="5977" priority="5979" operator="equal">
      <formula>0</formula>
    </cfRule>
    <cfRule type="cellIs" dxfId="5976" priority="5980" operator="equal">
      <formula>1</formula>
    </cfRule>
  </conditionalFormatting>
  <conditionalFormatting sqref="CP170:CP171">
    <cfRule type="cellIs" dxfId="5975" priority="5977" operator="equal">
      <formula>0</formula>
    </cfRule>
    <cfRule type="cellIs" dxfId="5974" priority="5978" operator="equal">
      <formula>1</formula>
    </cfRule>
  </conditionalFormatting>
  <conditionalFormatting sqref="CP176">
    <cfRule type="cellIs" dxfId="5973" priority="5975" operator="equal">
      <formula>0</formula>
    </cfRule>
    <cfRule type="cellIs" dxfId="5972" priority="5976" operator="equal">
      <formula>1</formula>
    </cfRule>
  </conditionalFormatting>
  <conditionalFormatting sqref="CP183">
    <cfRule type="cellIs" dxfId="5971" priority="5973" operator="equal">
      <formula>0</formula>
    </cfRule>
    <cfRule type="cellIs" dxfId="5970" priority="5974" operator="equal">
      <formula>1</formula>
    </cfRule>
  </conditionalFormatting>
  <conditionalFormatting sqref="CP185">
    <cfRule type="cellIs" dxfId="5969" priority="5971" operator="equal">
      <formula>0</formula>
    </cfRule>
    <cfRule type="cellIs" dxfId="5968" priority="5972" operator="equal">
      <formula>1</formula>
    </cfRule>
  </conditionalFormatting>
  <conditionalFormatting sqref="CP187">
    <cfRule type="cellIs" dxfId="5967" priority="5969" operator="equal">
      <formula>0</formula>
    </cfRule>
    <cfRule type="cellIs" dxfId="5966" priority="5970" operator="equal">
      <formula>1</formula>
    </cfRule>
  </conditionalFormatting>
  <conditionalFormatting sqref="CP191:CP192">
    <cfRule type="cellIs" dxfId="5965" priority="5967" operator="equal">
      <formula>0</formula>
    </cfRule>
    <cfRule type="cellIs" dxfId="5964" priority="5968" operator="equal">
      <formula>1</formula>
    </cfRule>
  </conditionalFormatting>
  <conditionalFormatting sqref="CP199:CP200">
    <cfRule type="cellIs" dxfId="5963" priority="5965" operator="equal">
      <formula>0</formula>
    </cfRule>
    <cfRule type="cellIs" dxfId="5962" priority="5966" operator="equal">
      <formula>1</formula>
    </cfRule>
  </conditionalFormatting>
  <conditionalFormatting sqref="CP217">
    <cfRule type="cellIs" dxfId="5961" priority="5963" operator="equal">
      <formula>0</formula>
    </cfRule>
    <cfRule type="cellIs" dxfId="5960" priority="5964" operator="equal">
      <formula>1</formula>
    </cfRule>
  </conditionalFormatting>
  <conditionalFormatting sqref="CP223">
    <cfRule type="cellIs" dxfId="5959" priority="5961" operator="equal">
      <formula>0</formula>
    </cfRule>
    <cfRule type="cellIs" dxfId="5958" priority="5962" operator="equal">
      <formula>1</formula>
    </cfRule>
  </conditionalFormatting>
  <conditionalFormatting sqref="CP244">
    <cfRule type="cellIs" dxfId="5957" priority="5959" operator="equal">
      <formula>0</formula>
    </cfRule>
    <cfRule type="cellIs" dxfId="5956" priority="5960" operator="equal">
      <formula>1</formula>
    </cfRule>
  </conditionalFormatting>
  <conditionalFormatting sqref="CP252">
    <cfRule type="cellIs" dxfId="5955" priority="5957" operator="equal">
      <formula>0</formula>
    </cfRule>
    <cfRule type="cellIs" dxfId="5954" priority="5958" operator="equal">
      <formula>1</formula>
    </cfRule>
  </conditionalFormatting>
  <conditionalFormatting sqref="CQ277">
    <cfRule type="cellIs" dxfId="5953" priority="5953" operator="equal">
      <formula>0</formula>
    </cfRule>
    <cfRule type="cellIs" dxfId="5952" priority="5954" operator="equal">
      <formula>1</formula>
    </cfRule>
  </conditionalFormatting>
  <conditionalFormatting sqref="CP14:CS17">
    <cfRule type="cellIs" dxfId="5951" priority="5947" operator="equal">
      <formula>0</formula>
    </cfRule>
    <cfRule type="cellIs" dxfId="5950" priority="5948" operator="equal">
      <formula>1</formula>
    </cfRule>
  </conditionalFormatting>
  <conditionalFormatting sqref="CT14:CU17">
    <cfRule type="cellIs" dxfId="5949" priority="5951" operator="equal">
      <formula>0</formula>
    </cfRule>
    <cfRule type="cellIs" dxfId="5948" priority="5952" operator="equal">
      <formula>1</formula>
    </cfRule>
  </conditionalFormatting>
  <conditionalFormatting sqref="CV14:CV17">
    <cfRule type="cellIs" dxfId="5947" priority="5949" operator="equal">
      <formula>0</formula>
    </cfRule>
    <cfRule type="cellIs" dxfId="5946" priority="5950" operator="equal">
      <formula>1</formula>
    </cfRule>
  </conditionalFormatting>
  <conditionalFormatting sqref="CT14:CU17">
    <cfRule type="cellIs" dxfId="5945" priority="5945" operator="equal">
      <formula>0</formula>
    </cfRule>
    <cfRule type="cellIs" dxfId="5944" priority="5946" operator="equal">
      <formula>1</formula>
    </cfRule>
  </conditionalFormatting>
  <conditionalFormatting sqref="CU14:CU17">
    <cfRule type="cellIs" dxfId="5943" priority="5943" operator="equal">
      <formula>0</formula>
    </cfRule>
    <cfRule type="cellIs" dxfId="5942" priority="5944" operator="equal">
      <formula>1</formula>
    </cfRule>
  </conditionalFormatting>
  <conditionalFormatting sqref="CP20:CS27">
    <cfRule type="cellIs" dxfId="5941" priority="5937" operator="equal">
      <formula>0</formula>
    </cfRule>
    <cfRule type="cellIs" dxfId="5940" priority="5938" operator="equal">
      <formula>1</formula>
    </cfRule>
  </conditionalFormatting>
  <conditionalFormatting sqref="CT20:CU27">
    <cfRule type="cellIs" dxfId="5939" priority="5941" operator="equal">
      <formula>0</formula>
    </cfRule>
    <cfRule type="cellIs" dxfId="5938" priority="5942" operator="equal">
      <formula>1</formula>
    </cfRule>
  </conditionalFormatting>
  <conditionalFormatting sqref="CV20:CV27">
    <cfRule type="cellIs" dxfId="5937" priority="5939" operator="equal">
      <formula>0</formula>
    </cfRule>
    <cfRule type="cellIs" dxfId="5936" priority="5940" operator="equal">
      <formula>1</formula>
    </cfRule>
  </conditionalFormatting>
  <conditionalFormatting sqref="CT20:CU27">
    <cfRule type="cellIs" dxfId="5935" priority="5935" operator="equal">
      <formula>0</formula>
    </cfRule>
    <cfRule type="cellIs" dxfId="5934" priority="5936" operator="equal">
      <formula>1</formula>
    </cfRule>
  </conditionalFormatting>
  <conditionalFormatting sqref="CU20:CU27">
    <cfRule type="cellIs" dxfId="5933" priority="5933" operator="equal">
      <formula>0</formula>
    </cfRule>
    <cfRule type="cellIs" dxfId="5932" priority="5934" operator="equal">
      <formula>1</formula>
    </cfRule>
  </conditionalFormatting>
  <conditionalFormatting sqref="CP29:CS35">
    <cfRule type="cellIs" dxfId="5931" priority="5927" operator="equal">
      <formula>0</formula>
    </cfRule>
    <cfRule type="cellIs" dxfId="5930" priority="5928" operator="equal">
      <formula>1</formula>
    </cfRule>
  </conditionalFormatting>
  <conditionalFormatting sqref="CT29:CU35">
    <cfRule type="cellIs" dxfId="5929" priority="5931" operator="equal">
      <formula>0</formula>
    </cfRule>
    <cfRule type="cellIs" dxfId="5928" priority="5932" operator="equal">
      <formula>1</formula>
    </cfRule>
  </conditionalFormatting>
  <conditionalFormatting sqref="CV29:CV35">
    <cfRule type="cellIs" dxfId="5927" priority="5929" operator="equal">
      <formula>0</formula>
    </cfRule>
    <cfRule type="cellIs" dxfId="5926" priority="5930" operator="equal">
      <formula>1</formula>
    </cfRule>
  </conditionalFormatting>
  <conditionalFormatting sqref="CT29:CU35">
    <cfRule type="cellIs" dxfId="5925" priority="5925" operator="equal">
      <formula>0</formula>
    </cfRule>
    <cfRule type="cellIs" dxfId="5924" priority="5926" operator="equal">
      <formula>1</formula>
    </cfRule>
  </conditionalFormatting>
  <conditionalFormatting sqref="CU29:CU35">
    <cfRule type="cellIs" dxfId="5923" priority="5923" operator="equal">
      <formula>0</formula>
    </cfRule>
    <cfRule type="cellIs" dxfId="5922" priority="5924" operator="equal">
      <formula>1</formula>
    </cfRule>
  </conditionalFormatting>
  <conditionalFormatting sqref="CP39:CS40">
    <cfRule type="cellIs" dxfId="5921" priority="5917" operator="equal">
      <formula>0</formula>
    </cfRule>
    <cfRule type="cellIs" dxfId="5920" priority="5918" operator="equal">
      <formula>1</formula>
    </cfRule>
  </conditionalFormatting>
  <conditionalFormatting sqref="CT39:CU40">
    <cfRule type="cellIs" dxfId="5919" priority="5921" operator="equal">
      <formula>0</formula>
    </cfRule>
    <cfRule type="cellIs" dxfId="5918" priority="5922" operator="equal">
      <formula>1</formula>
    </cfRule>
  </conditionalFormatting>
  <conditionalFormatting sqref="CV39:CV40">
    <cfRule type="cellIs" dxfId="5917" priority="5919" operator="equal">
      <formula>0</formula>
    </cfRule>
    <cfRule type="cellIs" dxfId="5916" priority="5920" operator="equal">
      <formula>1</formula>
    </cfRule>
  </conditionalFormatting>
  <conditionalFormatting sqref="CT39:CU40">
    <cfRule type="cellIs" dxfId="5915" priority="5915" operator="equal">
      <formula>0</formula>
    </cfRule>
    <cfRule type="cellIs" dxfId="5914" priority="5916" operator="equal">
      <formula>1</formula>
    </cfRule>
  </conditionalFormatting>
  <conditionalFormatting sqref="CU39:CU40">
    <cfRule type="cellIs" dxfId="5913" priority="5913" operator="equal">
      <formula>0</formula>
    </cfRule>
    <cfRule type="cellIs" dxfId="5912" priority="5914" operator="equal">
      <formula>1</formula>
    </cfRule>
  </conditionalFormatting>
  <conditionalFormatting sqref="CP42:CS42">
    <cfRule type="cellIs" dxfId="5911" priority="5907" operator="equal">
      <formula>0</formula>
    </cfRule>
    <cfRule type="cellIs" dxfId="5910" priority="5908" operator="equal">
      <formula>1</formula>
    </cfRule>
  </conditionalFormatting>
  <conditionalFormatting sqref="CT42:CU42">
    <cfRule type="cellIs" dxfId="5909" priority="5911" operator="equal">
      <formula>0</formula>
    </cfRule>
    <cfRule type="cellIs" dxfId="5908" priority="5912" operator="equal">
      <formula>1</formula>
    </cfRule>
  </conditionalFormatting>
  <conditionalFormatting sqref="CV42">
    <cfRule type="cellIs" dxfId="5907" priority="5909" operator="equal">
      <formula>0</formula>
    </cfRule>
    <cfRule type="cellIs" dxfId="5906" priority="5910" operator="equal">
      <formula>1</formula>
    </cfRule>
  </conditionalFormatting>
  <conditionalFormatting sqref="CT42:CU42">
    <cfRule type="cellIs" dxfId="5905" priority="5905" operator="equal">
      <formula>0</formula>
    </cfRule>
    <cfRule type="cellIs" dxfId="5904" priority="5906" operator="equal">
      <formula>1</formula>
    </cfRule>
  </conditionalFormatting>
  <conditionalFormatting sqref="CU42">
    <cfRule type="cellIs" dxfId="5903" priority="5903" operator="equal">
      <formula>0</formula>
    </cfRule>
    <cfRule type="cellIs" dxfId="5902" priority="5904" operator="equal">
      <formula>1</formula>
    </cfRule>
  </conditionalFormatting>
  <conditionalFormatting sqref="CP44:CS44">
    <cfRule type="cellIs" dxfId="5901" priority="5897" operator="equal">
      <formula>0</formula>
    </cfRule>
    <cfRule type="cellIs" dxfId="5900" priority="5898" operator="equal">
      <formula>1</formula>
    </cfRule>
  </conditionalFormatting>
  <conditionalFormatting sqref="CT44:CU44">
    <cfRule type="cellIs" dxfId="5899" priority="5901" operator="equal">
      <formula>0</formula>
    </cfRule>
    <cfRule type="cellIs" dxfId="5898" priority="5902" operator="equal">
      <formula>1</formula>
    </cfRule>
  </conditionalFormatting>
  <conditionalFormatting sqref="CV44">
    <cfRule type="cellIs" dxfId="5897" priority="5899" operator="equal">
      <formula>0</formula>
    </cfRule>
    <cfRule type="cellIs" dxfId="5896" priority="5900" operator="equal">
      <formula>1</formula>
    </cfRule>
  </conditionalFormatting>
  <conditionalFormatting sqref="CT44:CU44">
    <cfRule type="cellIs" dxfId="5895" priority="5895" operator="equal">
      <formula>0</formula>
    </cfRule>
    <cfRule type="cellIs" dxfId="5894" priority="5896" operator="equal">
      <formula>1</formula>
    </cfRule>
  </conditionalFormatting>
  <conditionalFormatting sqref="CU44">
    <cfRule type="cellIs" dxfId="5893" priority="5893" operator="equal">
      <formula>0</formula>
    </cfRule>
    <cfRule type="cellIs" dxfId="5892" priority="5894" operator="equal">
      <formula>1</formula>
    </cfRule>
  </conditionalFormatting>
  <conditionalFormatting sqref="CP47:CS47">
    <cfRule type="cellIs" dxfId="5891" priority="5887" operator="equal">
      <formula>0</formula>
    </cfRule>
    <cfRule type="cellIs" dxfId="5890" priority="5888" operator="equal">
      <formula>1</formula>
    </cfRule>
  </conditionalFormatting>
  <conditionalFormatting sqref="CT47:CU47">
    <cfRule type="cellIs" dxfId="5889" priority="5891" operator="equal">
      <formula>0</formula>
    </cfRule>
    <cfRule type="cellIs" dxfId="5888" priority="5892" operator="equal">
      <formula>1</formula>
    </cfRule>
  </conditionalFormatting>
  <conditionalFormatting sqref="CV47">
    <cfRule type="cellIs" dxfId="5887" priority="5889" operator="equal">
      <formula>0</formula>
    </cfRule>
    <cfRule type="cellIs" dxfId="5886" priority="5890" operator="equal">
      <formula>1</formula>
    </cfRule>
  </conditionalFormatting>
  <conditionalFormatting sqref="CT47:CU47">
    <cfRule type="cellIs" dxfId="5885" priority="5885" operator="equal">
      <formula>0</formula>
    </cfRule>
    <cfRule type="cellIs" dxfId="5884" priority="5886" operator="equal">
      <formula>1</formula>
    </cfRule>
  </conditionalFormatting>
  <conditionalFormatting sqref="CU47">
    <cfRule type="cellIs" dxfId="5883" priority="5883" operator="equal">
      <formula>0</formula>
    </cfRule>
    <cfRule type="cellIs" dxfId="5882" priority="5884" operator="equal">
      <formula>1</formula>
    </cfRule>
  </conditionalFormatting>
  <conditionalFormatting sqref="CP50:CS50">
    <cfRule type="cellIs" dxfId="5881" priority="5877" operator="equal">
      <formula>0</formula>
    </cfRule>
    <cfRule type="cellIs" dxfId="5880" priority="5878" operator="equal">
      <formula>1</formula>
    </cfRule>
  </conditionalFormatting>
  <conditionalFormatting sqref="CT50:CU50">
    <cfRule type="cellIs" dxfId="5879" priority="5881" operator="equal">
      <formula>0</formula>
    </cfRule>
    <cfRule type="cellIs" dxfId="5878" priority="5882" operator="equal">
      <formula>1</formula>
    </cfRule>
  </conditionalFormatting>
  <conditionalFormatting sqref="CV50">
    <cfRule type="cellIs" dxfId="5877" priority="5879" operator="equal">
      <formula>0</formula>
    </cfRule>
    <cfRule type="cellIs" dxfId="5876" priority="5880" operator="equal">
      <formula>1</formula>
    </cfRule>
  </conditionalFormatting>
  <conditionalFormatting sqref="CT50:CU50">
    <cfRule type="cellIs" dxfId="5875" priority="5875" operator="equal">
      <formula>0</formula>
    </cfRule>
    <cfRule type="cellIs" dxfId="5874" priority="5876" operator="equal">
      <formula>1</formula>
    </cfRule>
  </conditionalFormatting>
  <conditionalFormatting sqref="CU50">
    <cfRule type="cellIs" dxfId="5873" priority="5873" operator="equal">
      <formula>0</formula>
    </cfRule>
    <cfRule type="cellIs" dxfId="5872" priority="5874" operator="equal">
      <formula>1</formula>
    </cfRule>
  </conditionalFormatting>
  <conditionalFormatting sqref="CP53:CS53">
    <cfRule type="cellIs" dxfId="5871" priority="5867" operator="equal">
      <formula>0</formula>
    </cfRule>
    <cfRule type="cellIs" dxfId="5870" priority="5868" operator="equal">
      <formula>1</formula>
    </cfRule>
  </conditionalFormatting>
  <conditionalFormatting sqref="CT53:CU53">
    <cfRule type="cellIs" dxfId="5869" priority="5871" operator="equal">
      <formula>0</formula>
    </cfRule>
    <cfRule type="cellIs" dxfId="5868" priority="5872" operator="equal">
      <formula>1</formula>
    </cfRule>
  </conditionalFormatting>
  <conditionalFormatting sqref="CV53">
    <cfRule type="cellIs" dxfId="5867" priority="5869" operator="equal">
      <formula>0</formula>
    </cfRule>
    <cfRule type="cellIs" dxfId="5866" priority="5870" operator="equal">
      <formula>1</formula>
    </cfRule>
  </conditionalFormatting>
  <conditionalFormatting sqref="CT53:CU53">
    <cfRule type="cellIs" dxfId="5865" priority="5865" operator="equal">
      <formula>0</formula>
    </cfRule>
    <cfRule type="cellIs" dxfId="5864" priority="5866" operator="equal">
      <formula>1</formula>
    </cfRule>
  </conditionalFormatting>
  <conditionalFormatting sqref="CU53">
    <cfRule type="cellIs" dxfId="5863" priority="5863" operator="equal">
      <formula>0</formula>
    </cfRule>
    <cfRule type="cellIs" dxfId="5862" priority="5864" operator="equal">
      <formula>1</formula>
    </cfRule>
  </conditionalFormatting>
  <conditionalFormatting sqref="CP55:CS55">
    <cfRule type="cellIs" dxfId="5861" priority="5857" operator="equal">
      <formula>0</formula>
    </cfRule>
    <cfRule type="cellIs" dxfId="5860" priority="5858" operator="equal">
      <formula>1</formula>
    </cfRule>
  </conditionalFormatting>
  <conditionalFormatting sqref="CT55:CU55">
    <cfRule type="cellIs" dxfId="5859" priority="5861" operator="equal">
      <formula>0</formula>
    </cfRule>
    <cfRule type="cellIs" dxfId="5858" priority="5862" operator="equal">
      <formula>1</formula>
    </cfRule>
  </conditionalFormatting>
  <conditionalFormatting sqref="CV55">
    <cfRule type="cellIs" dxfId="5857" priority="5859" operator="equal">
      <formula>0</formula>
    </cfRule>
    <cfRule type="cellIs" dxfId="5856" priority="5860" operator="equal">
      <formula>1</formula>
    </cfRule>
  </conditionalFormatting>
  <conditionalFormatting sqref="CT55:CU55">
    <cfRule type="cellIs" dxfId="5855" priority="5855" operator="equal">
      <formula>0</formula>
    </cfRule>
    <cfRule type="cellIs" dxfId="5854" priority="5856" operator="equal">
      <formula>1</formula>
    </cfRule>
  </conditionalFormatting>
  <conditionalFormatting sqref="CU55">
    <cfRule type="cellIs" dxfId="5853" priority="5853" operator="equal">
      <formula>0</formula>
    </cfRule>
    <cfRule type="cellIs" dxfId="5852" priority="5854" operator="equal">
      <formula>1</formula>
    </cfRule>
  </conditionalFormatting>
  <conditionalFormatting sqref="CP58:CS61">
    <cfRule type="cellIs" dxfId="5851" priority="5847" operator="equal">
      <formula>0</formula>
    </cfRule>
    <cfRule type="cellIs" dxfId="5850" priority="5848" operator="equal">
      <formula>1</formula>
    </cfRule>
  </conditionalFormatting>
  <conditionalFormatting sqref="CT58:CU61">
    <cfRule type="cellIs" dxfId="5849" priority="5851" operator="equal">
      <formula>0</formula>
    </cfRule>
    <cfRule type="cellIs" dxfId="5848" priority="5852" operator="equal">
      <formula>1</formula>
    </cfRule>
  </conditionalFormatting>
  <conditionalFormatting sqref="CV58:CV61">
    <cfRule type="cellIs" dxfId="5847" priority="5849" operator="equal">
      <formula>0</formula>
    </cfRule>
    <cfRule type="cellIs" dxfId="5846" priority="5850" operator="equal">
      <formula>1</formula>
    </cfRule>
  </conditionalFormatting>
  <conditionalFormatting sqref="CT58:CU61">
    <cfRule type="cellIs" dxfId="5845" priority="5845" operator="equal">
      <formula>0</formula>
    </cfRule>
    <cfRule type="cellIs" dxfId="5844" priority="5846" operator="equal">
      <formula>1</formula>
    </cfRule>
  </conditionalFormatting>
  <conditionalFormatting sqref="CU58:CU61">
    <cfRule type="cellIs" dxfId="5843" priority="5843" operator="equal">
      <formula>0</formula>
    </cfRule>
    <cfRule type="cellIs" dxfId="5842" priority="5844" operator="equal">
      <formula>1</formula>
    </cfRule>
  </conditionalFormatting>
  <conditionalFormatting sqref="CP64:CS65">
    <cfRule type="cellIs" dxfId="5841" priority="5837" operator="equal">
      <formula>0</formula>
    </cfRule>
    <cfRule type="cellIs" dxfId="5840" priority="5838" operator="equal">
      <formula>1</formula>
    </cfRule>
  </conditionalFormatting>
  <conditionalFormatting sqref="CT64:CU65">
    <cfRule type="cellIs" dxfId="5839" priority="5841" operator="equal">
      <formula>0</formula>
    </cfRule>
    <cfRule type="cellIs" dxfId="5838" priority="5842" operator="equal">
      <formula>1</formula>
    </cfRule>
  </conditionalFormatting>
  <conditionalFormatting sqref="CV64:CV65">
    <cfRule type="cellIs" dxfId="5837" priority="5839" operator="equal">
      <formula>0</formula>
    </cfRule>
    <cfRule type="cellIs" dxfId="5836" priority="5840" operator="equal">
      <formula>1</formula>
    </cfRule>
  </conditionalFormatting>
  <conditionalFormatting sqref="CT64:CU65">
    <cfRule type="cellIs" dxfId="5835" priority="5835" operator="equal">
      <formula>0</formula>
    </cfRule>
    <cfRule type="cellIs" dxfId="5834" priority="5836" operator="equal">
      <formula>1</formula>
    </cfRule>
  </conditionalFormatting>
  <conditionalFormatting sqref="CU64:CU65">
    <cfRule type="cellIs" dxfId="5833" priority="5833" operator="equal">
      <formula>0</formula>
    </cfRule>
    <cfRule type="cellIs" dxfId="5832" priority="5834" operator="equal">
      <formula>1</formula>
    </cfRule>
  </conditionalFormatting>
  <conditionalFormatting sqref="CP67:CS67">
    <cfRule type="cellIs" dxfId="5831" priority="5827" operator="equal">
      <formula>0</formula>
    </cfRule>
    <cfRule type="cellIs" dxfId="5830" priority="5828" operator="equal">
      <formula>1</formula>
    </cfRule>
  </conditionalFormatting>
  <conditionalFormatting sqref="CT67:CU67">
    <cfRule type="cellIs" dxfId="5829" priority="5831" operator="equal">
      <formula>0</formula>
    </cfRule>
    <cfRule type="cellIs" dxfId="5828" priority="5832" operator="equal">
      <formula>1</formula>
    </cfRule>
  </conditionalFormatting>
  <conditionalFormatting sqref="CV67">
    <cfRule type="cellIs" dxfId="5827" priority="5829" operator="equal">
      <formula>0</formula>
    </cfRule>
    <cfRule type="cellIs" dxfId="5826" priority="5830" operator="equal">
      <formula>1</formula>
    </cfRule>
  </conditionalFormatting>
  <conditionalFormatting sqref="CT67:CU67">
    <cfRule type="cellIs" dxfId="5825" priority="5825" operator="equal">
      <formula>0</formula>
    </cfRule>
    <cfRule type="cellIs" dxfId="5824" priority="5826" operator="equal">
      <formula>1</formula>
    </cfRule>
  </conditionalFormatting>
  <conditionalFormatting sqref="CU67">
    <cfRule type="cellIs" dxfId="5823" priority="5823" operator="equal">
      <formula>0</formula>
    </cfRule>
    <cfRule type="cellIs" dxfId="5822" priority="5824" operator="equal">
      <formula>1</formula>
    </cfRule>
  </conditionalFormatting>
  <conditionalFormatting sqref="CP69:CS69">
    <cfRule type="cellIs" dxfId="5821" priority="5817" operator="equal">
      <formula>0</formula>
    </cfRule>
    <cfRule type="cellIs" dxfId="5820" priority="5818" operator="equal">
      <formula>1</formula>
    </cfRule>
  </conditionalFormatting>
  <conditionalFormatting sqref="CT69:CU69">
    <cfRule type="cellIs" dxfId="5819" priority="5821" operator="equal">
      <formula>0</formula>
    </cfRule>
    <cfRule type="cellIs" dxfId="5818" priority="5822" operator="equal">
      <formula>1</formula>
    </cfRule>
  </conditionalFormatting>
  <conditionalFormatting sqref="CV69">
    <cfRule type="cellIs" dxfId="5817" priority="5819" operator="equal">
      <formula>0</formula>
    </cfRule>
    <cfRule type="cellIs" dxfId="5816" priority="5820" operator="equal">
      <formula>1</formula>
    </cfRule>
  </conditionalFormatting>
  <conditionalFormatting sqref="CT69:CU69">
    <cfRule type="cellIs" dxfId="5815" priority="5815" operator="equal">
      <formula>0</formula>
    </cfRule>
    <cfRule type="cellIs" dxfId="5814" priority="5816" operator="equal">
      <formula>1</formula>
    </cfRule>
  </conditionalFormatting>
  <conditionalFormatting sqref="CU69">
    <cfRule type="cellIs" dxfId="5813" priority="5813" operator="equal">
      <formula>0</formula>
    </cfRule>
    <cfRule type="cellIs" dxfId="5812" priority="5814" operator="equal">
      <formula>1</formula>
    </cfRule>
  </conditionalFormatting>
  <conditionalFormatting sqref="CP72:CS74">
    <cfRule type="cellIs" dxfId="5811" priority="5807" operator="equal">
      <formula>0</formula>
    </cfRule>
    <cfRule type="cellIs" dxfId="5810" priority="5808" operator="equal">
      <formula>1</formula>
    </cfRule>
  </conditionalFormatting>
  <conditionalFormatting sqref="CT72:CU74">
    <cfRule type="cellIs" dxfId="5809" priority="5811" operator="equal">
      <formula>0</formula>
    </cfRule>
    <cfRule type="cellIs" dxfId="5808" priority="5812" operator="equal">
      <formula>1</formula>
    </cfRule>
  </conditionalFormatting>
  <conditionalFormatting sqref="CV72:CV74">
    <cfRule type="cellIs" dxfId="5807" priority="5809" operator="equal">
      <formula>0</formula>
    </cfRule>
    <cfRule type="cellIs" dxfId="5806" priority="5810" operator="equal">
      <formula>1</formula>
    </cfRule>
  </conditionalFormatting>
  <conditionalFormatting sqref="CT72:CU74">
    <cfRule type="cellIs" dxfId="5805" priority="5805" operator="equal">
      <formula>0</formula>
    </cfRule>
    <cfRule type="cellIs" dxfId="5804" priority="5806" operator="equal">
      <formula>1</formula>
    </cfRule>
  </conditionalFormatting>
  <conditionalFormatting sqref="CU72:CU74">
    <cfRule type="cellIs" dxfId="5803" priority="5803" operator="equal">
      <formula>0</formula>
    </cfRule>
    <cfRule type="cellIs" dxfId="5802" priority="5804" operator="equal">
      <formula>1</formula>
    </cfRule>
  </conditionalFormatting>
  <conditionalFormatting sqref="CP76:CS80">
    <cfRule type="cellIs" dxfId="5801" priority="5797" operator="equal">
      <formula>0</formula>
    </cfRule>
    <cfRule type="cellIs" dxfId="5800" priority="5798" operator="equal">
      <formula>1</formula>
    </cfRule>
  </conditionalFormatting>
  <conditionalFormatting sqref="CT76:CU80">
    <cfRule type="cellIs" dxfId="5799" priority="5801" operator="equal">
      <formula>0</formula>
    </cfRule>
    <cfRule type="cellIs" dxfId="5798" priority="5802" operator="equal">
      <formula>1</formula>
    </cfRule>
  </conditionalFormatting>
  <conditionalFormatting sqref="CV76:CV80">
    <cfRule type="cellIs" dxfId="5797" priority="5799" operator="equal">
      <formula>0</formula>
    </cfRule>
    <cfRule type="cellIs" dxfId="5796" priority="5800" operator="equal">
      <formula>1</formula>
    </cfRule>
  </conditionalFormatting>
  <conditionalFormatting sqref="CT76:CU80">
    <cfRule type="cellIs" dxfId="5795" priority="5795" operator="equal">
      <formula>0</formula>
    </cfRule>
    <cfRule type="cellIs" dxfId="5794" priority="5796" operator="equal">
      <formula>1</formula>
    </cfRule>
  </conditionalFormatting>
  <conditionalFormatting sqref="CU76:CU80">
    <cfRule type="cellIs" dxfId="5793" priority="5793" operator="equal">
      <formula>0</formula>
    </cfRule>
    <cfRule type="cellIs" dxfId="5792" priority="5794" operator="equal">
      <formula>1</formula>
    </cfRule>
  </conditionalFormatting>
  <conditionalFormatting sqref="CP83:CS86">
    <cfRule type="cellIs" dxfId="5791" priority="5787" operator="equal">
      <formula>0</formula>
    </cfRule>
    <cfRule type="cellIs" dxfId="5790" priority="5788" operator="equal">
      <formula>1</formula>
    </cfRule>
  </conditionalFormatting>
  <conditionalFormatting sqref="CT83:CU86">
    <cfRule type="cellIs" dxfId="5789" priority="5791" operator="equal">
      <formula>0</formula>
    </cfRule>
    <cfRule type="cellIs" dxfId="5788" priority="5792" operator="equal">
      <formula>1</formula>
    </cfRule>
  </conditionalFormatting>
  <conditionalFormatting sqref="CV83:CV86">
    <cfRule type="cellIs" dxfId="5787" priority="5789" operator="equal">
      <formula>0</formula>
    </cfRule>
    <cfRule type="cellIs" dxfId="5786" priority="5790" operator="equal">
      <formula>1</formula>
    </cfRule>
  </conditionalFormatting>
  <conditionalFormatting sqref="CT83:CU86">
    <cfRule type="cellIs" dxfId="5785" priority="5785" operator="equal">
      <formula>0</formula>
    </cfRule>
    <cfRule type="cellIs" dxfId="5784" priority="5786" operator="equal">
      <formula>1</formula>
    </cfRule>
  </conditionalFormatting>
  <conditionalFormatting sqref="CU83:CU86">
    <cfRule type="cellIs" dxfId="5783" priority="5783" operator="equal">
      <formula>0</formula>
    </cfRule>
    <cfRule type="cellIs" dxfId="5782" priority="5784" operator="equal">
      <formula>1</formula>
    </cfRule>
  </conditionalFormatting>
  <conditionalFormatting sqref="CP88:CS92">
    <cfRule type="cellIs" dxfId="5781" priority="5777" operator="equal">
      <formula>0</formula>
    </cfRule>
    <cfRule type="cellIs" dxfId="5780" priority="5778" operator="equal">
      <formula>1</formula>
    </cfRule>
  </conditionalFormatting>
  <conditionalFormatting sqref="CT88:CU92">
    <cfRule type="cellIs" dxfId="5779" priority="5781" operator="equal">
      <formula>0</formula>
    </cfRule>
    <cfRule type="cellIs" dxfId="5778" priority="5782" operator="equal">
      <formula>1</formula>
    </cfRule>
  </conditionalFormatting>
  <conditionalFormatting sqref="CV88:CV92">
    <cfRule type="cellIs" dxfId="5777" priority="5779" operator="equal">
      <formula>0</formula>
    </cfRule>
    <cfRule type="cellIs" dxfId="5776" priority="5780" operator="equal">
      <formula>1</formula>
    </cfRule>
  </conditionalFormatting>
  <conditionalFormatting sqref="CT88:CU92">
    <cfRule type="cellIs" dxfId="5775" priority="5775" operator="equal">
      <formula>0</formula>
    </cfRule>
    <cfRule type="cellIs" dxfId="5774" priority="5776" operator="equal">
      <formula>1</formula>
    </cfRule>
  </conditionalFormatting>
  <conditionalFormatting sqref="CU88:CU92">
    <cfRule type="cellIs" dxfId="5773" priority="5773" operator="equal">
      <formula>0</formula>
    </cfRule>
    <cfRule type="cellIs" dxfId="5772" priority="5774" operator="equal">
      <formula>1</formula>
    </cfRule>
  </conditionalFormatting>
  <conditionalFormatting sqref="CP94:CS97">
    <cfRule type="cellIs" dxfId="5771" priority="5767" operator="equal">
      <formula>0</formula>
    </cfRule>
    <cfRule type="cellIs" dxfId="5770" priority="5768" operator="equal">
      <formula>1</formula>
    </cfRule>
  </conditionalFormatting>
  <conditionalFormatting sqref="CT94:CU97">
    <cfRule type="cellIs" dxfId="5769" priority="5771" operator="equal">
      <formula>0</formula>
    </cfRule>
    <cfRule type="cellIs" dxfId="5768" priority="5772" operator="equal">
      <formula>1</formula>
    </cfRule>
  </conditionalFormatting>
  <conditionalFormatting sqref="CV94:CV97">
    <cfRule type="cellIs" dxfId="5767" priority="5769" operator="equal">
      <formula>0</formula>
    </cfRule>
    <cfRule type="cellIs" dxfId="5766" priority="5770" operator="equal">
      <formula>1</formula>
    </cfRule>
  </conditionalFormatting>
  <conditionalFormatting sqref="CT94:CU97">
    <cfRule type="cellIs" dxfId="5765" priority="5765" operator="equal">
      <formula>0</formula>
    </cfRule>
    <cfRule type="cellIs" dxfId="5764" priority="5766" operator="equal">
      <formula>1</formula>
    </cfRule>
  </conditionalFormatting>
  <conditionalFormatting sqref="CU94:CU97">
    <cfRule type="cellIs" dxfId="5763" priority="5763" operator="equal">
      <formula>0</formula>
    </cfRule>
    <cfRule type="cellIs" dxfId="5762" priority="5764" operator="equal">
      <formula>1</formula>
    </cfRule>
  </conditionalFormatting>
  <conditionalFormatting sqref="CP99:CS106">
    <cfRule type="cellIs" dxfId="5761" priority="5757" operator="equal">
      <formula>0</formula>
    </cfRule>
    <cfRule type="cellIs" dxfId="5760" priority="5758" operator="equal">
      <formula>1</formula>
    </cfRule>
  </conditionalFormatting>
  <conditionalFormatting sqref="CT99:CU106">
    <cfRule type="cellIs" dxfId="5759" priority="5761" operator="equal">
      <formula>0</formula>
    </cfRule>
    <cfRule type="cellIs" dxfId="5758" priority="5762" operator="equal">
      <formula>1</formula>
    </cfRule>
  </conditionalFormatting>
  <conditionalFormatting sqref="CV99:CV106">
    <cfRule type="cellIs" dxfId="5757" priority="5759" operator="equal">
      <formula>0</formula>
    </cfRule>
    <cfRule type="cellIs" dxfId="5756" priority="5760" operator="equal">
      <formula>1</formula>
    </cfRule>
  </conditionalFormatting>
  <conditionalFormatting sqref="CT99:CU106">
    <cfRule type="cellIs" dxfId="5755" priority="5755" operator="equal">
      <formula>0</formula>
    </cfRule>
    <cfRule type="cellIs" dxfId="5754" priority="5756" operator="equal">
      <formula>1</formula>
    </cfRule>
  </conditionalFormatting>
  <conditionalFormatting sqref="CU99:CU106">
    <cfRule type="cellIs" dxfId="5753" priority="5753" operator="equal">
      <formula>0</formula>
    </cfRule>
    <cfRule type="cellIs" dxfId="5752" priority="5754" operator="equal">
      <formula>1</formula>
    </cfRule>
  </conditionalFormatting>
  <conditionalFormatting sqref="CP109:CS110">
    <cfRule type="cellIs" dxfId="5751" priority="5747" operator="equal">
      <formula>0</formula>
    </cfRule>
    <cfRule type="cellIs" dxfId="5750" priority="5748" operator="equal">
      <formula>1</formula>
    </cfRule>
  </conditionalFormatting>
  <conditionalFormatting sqref="CT109:CU110">
    <cfRule type="cellIs" dxfId="5749" priority="5751" operator="equal">
      <formula>0</formula>
    </cfRule>
    <cfRule type="cellIs" dxfId="5748" priority="5752" operator="equal">
      <formula>1</formula>
    </cfRule>
  </conditionalFormatting>
  <conditionalFormatting sqref="CV109:CV110">
    <cfRule type="cellIs" dxfId="5747" priority="5749" operator="equal">
      <formula>0</formula>
    </cfRule>
    <cfRule type="cellIs" dxfId="5746" priority="5750" operator="equal">
      <formula>1</formula>
    </cfRule>
  </conditionalFormatting>
  <conditionalFormatting sqref="CT109:CU110">
    <cfRule type="cellIs" dxfId="5745" priority="5745" operator="equal">
      <formula>0</formula>
    </cfRule>
    <cfRule type="cellIs" dxfId="5744" priority="5746" operator="equal">
      <formula>1</formula>
    </cfRule>
  </conditionalFormatting>
  <conditionalFormatting sqref="CU109:CU110">
    <cfRule type="cellIs" dxfId="5743" priority="5743" operator="equal">
      <formula>0</formula>
    </cfRule>
    <cfRule type="cellIs" dxfId="5742" priority="5744" operator="equal">
      <formula>1</formula>
    </cfRule>
  </conditionalFormatting>
  <conditionalFormatting sqref="CP113:CS113">
    <cfRule type="cellIs" dxfId="5741" priority="5737" operator="equal">
      <formula>0</formula>
    </cfRule>
    <cfRule type="cellIs" dxfId="5740" priority="5738" operator="equal">
      <formula>1</formula>
    </cfRule>
  </conditionalFormatting>
  <conditionalFormatting sqref="CT113:CU113">
    <cfRule type="cellIs" dxfId="5739" priority="5741" operator="equal">
      <formula>0</formula>
    </cfRule>
    <cfRule type="cellIs" dxfId="5738" priority="5742" operator="equal">
      <formula>1</formula>
    </cfRule>
  </conditionalFormatting>
  <conditionalFormatting sqref="CV113">
    <cfRule type="cellIs" dxfId="5737" priority="5739" operator="equal">
      <formula>0</formula>
    </cfRule>
    <cfRule type="cellIs" dxfId="5736" priority="5740" operator="equal">
      <formula>1</formula>
    </cfRule>
  </conditionalFormatting>
  <conditionalFormatting sqref="CT113:CU113">
    <cfRule type="cellIs" dxfId="5735" priority="5735" operator="equal">
      <formula>0</formula>
    </cfRule>
    <cfRule type="cellIs" dxfId="5734" priority="5736" operator="equal">
      <formula>1</formula>
    </cfRule>
  </conditionalFormatting>
  <conditionalFormatting sqref="CU113">
    <cfRule type="cellIs" dxfId="5733" priority="5733" operator="equal">
      <formula>0</formula>
    </cfRule>
    <cfRule type="cellIs" dxfId="5732" priority="5734" operator="equal">
      <formula>1</formula>
    </cfRule>
  </conditionalFormatting>
  <conditionalFormatting sqref="CP116:CS120">
    <cfRule type="cellIs" dxfId="5731" priority="5727" operator="equal">
      <formula>0</formula>
    </cfRule>
    <cfRule type="cellIs" dxfId="5730" priority="5728" operator="equal">
      <formula>1</formula>
    </cfRule>
  </conditionalFormatting>
  <conditionalFormatting sqref="CT116:CU120">
    <cfRule type="cellIs" dxfId="5729" priority="5731" operator="equal">
      <formula>0</formula>
    </cfRule>
    <cfRule type="cellIs" dxfId="5728" priority="5732" operator="equal">
      <formula>1</formula>
    </cfRule>
  </conditionalFormatting>
  <conditionalFormatting sqref="CV116:CV120">
    <cfRule type="cellIs" dxfId="5727" priority="5729" operator="equal">
      <formula>0</formula>
    </cfRule>
    <cfRule type="cellIs" dxfId="5726" priority="5730" operator="equal">
      <formula>1</formula>
    </cfRule>
  </conditionalFormatting>
  <conditionalFormatting sqref="CT116:CU120">
    <cfRule type="cellIs" dxfId="5725" priority="5725" operator="equal">
      <formula>0</formula>
    </cfRule>
    <cfRule type="cellIs" dxfId="5724" priority="5726" operator="equal">
      <formula>1</formula>
    </cfRule>
  </conditionalFormatting>
  <conditionalFormatting sqref="CU116:CU120">
    <cfRule type="cellIs" dxfId="5723" priority="5723" operator="equal">
      <formula>0</formula>
    </cfRule>
    <cfRule type="cellIs" dxfId="5722" priority="5724" operator="equal">
      <formula>1</formula>
    </cfRule>
  </conditionalFormatting>
  <conditionalFormatting sqref="CP122:CS126">
    <cfRule type="cellIs" dxfId="5721" priority="5717" operator="equal">
      <formula>0</formula>
    </cfRule>
    <cfRule type="cellIs" dxfId="5720" priority="5718" operator="equal">
      <formula>1</formula>
    </cfRule>
  </conditionalFormatting>
  <conditionalFormatting sqref="CT122:CU126">
    <cfRule type="cellIs" dxfId="5719" priority="5721" operator="equal">
      <formula>0</formula>
    </cfRule>
    <cfRule type="cellIs" dxfId="5718" priority="5722" operator="equal">
      <formula>1</formula>
    </cfRule>
  </conditionalFormatting>
  <conditionalFormatting sqref="CV122:CV126">
    <cfRule type="cellIs" dxfId="5717" priority="5719" operator="equal">
      <formula>0</formula>
    </cfRule>
    <cfRule type="cellIs" dxfId="5716" priority="5720" operator="equal">
      <formula>1</formula>
    </cfRule>
  </conditionalFormatting>
  <conditionalFormatting sqref="CT122:CU126">
    <cfRule type="cellIs" dxfId="5715" priority="5715" operator="equal">
      <formula>0</formula>
    </cfRule>
    <cfRule type="cellIs" dxfId="5714" priority="5716" operator="equal">
      <formula>1</formula>
    </cfRule>
  </conditionalFormatting>
  <conditionalFormatting sqref="CU122:CU126">
    <cfRule type="cellIs" dxfId="5713" priority="5713" operator="equal">
      <formula>0</formula>
    </cfRule>
    <cfRule type="cellIs" dxfId="5712" priority="5714" operator="equal">
      <formula>1</formula>
    </cfRule>
  </conditionalFormatting>
  <conditionalFormatting sqref="CP128:CS132">
    <cfRule type="cellIs" dxfId="5711" priority="5707" operator="equal">
      <formula>0</formula>
    </cfRule>
    <cfRule type="cellIs" dxfId="5710" priority="5708" operator="equal">
      <formula>1</formula>
    </cfRule>
  </conditionalFormatting>
  <conditionalFormatting sqref="CT128:CU132">
    <cfRule type="cellIs" dxfId="5709" priority="5711" operator="equal">
      <formula>0</formula>
    </cfRule>
    <cfRule type="cellIs" dxfId="5708" priority="5712" operator="equal">
      <formula>1</formula>
    </cfRule>
  </conditionalFormatting>
  <conditionalFormatting sqref="CV128:CV132">
    <cfRule type="cellIs" dxfId="5707" priority="5709" operator="equal">
      <formula>0</formula>
    </cfRule>
    <cfRule type="cellIs" dxfId="5706" priority="5710" operator="equal">
      <formula>1</formula>
    </cfRule>
  </conditionalFormatting>
  <conditionalFormatting sqref="CT128:CU132">
    <cfRule type="cellIs" dxfId="5705" priority="5705" operator="equal">
      <formula>0</formula>
    </cfRule>
    <cfRule type="cellIs" dxfId="5704" priority="5706" operator="equal">
      <formula>1</formula>
    </cfRule>
  </conditionalFormatting>
  <conditionalFormatting sqref="CU128:CU132">
    <cfRule type="cellIs" dxfId="5703" priority="5703" operator="equal">
      <formula>0</formula>
    </cfRule>
    <cfRule type="cellIs" dxfId="5702" priority="5704" operator="equal">
      <formula>1</formula>
    </cfRule>
  </conditionalFormatting>
  <conditionalFormatting sqref="CP134:CS139">
    <cfRule type="cellIs" dxfId="5701" priority="5697" operator="equal">
      <formula>0</formula>
    </cfRule>
    <cfRule type="cellIs" dxfId="5700" priority="5698" operator="equal">
      <formula>1</formula>
    </cfRule>
  </conditionalFormatting>
  <conditionalFormatting sqref="CT134:CU139">
    <cfRule type="cellIs" dxfId="5699" priority="5701" operator="equal">
      <formula>0</formula>
    </cfRule>
    <cfRule type="cellIs" dxfId="5698" priority="5702" operator="equal">
      <formula>1</formula>
    </cfRule>
  </conditionalFormatting>
  <conditionalFormatting sqref="CV134:CV139">
    <cfRule type="cellIs" dxfId="5697" priority="5699" operator="equal">
      <formula>0</formula>
    </cfRule>
    <cfRule type="cellIs" dxfId="5696" priority="5700" operator="equal">
      <formula>1</formula>
    </cfRule>
  </conditionalFormatting>
  <conditionalFormatting sqref="CT134:CU139">
    <cfRule type="cellIs" dxfId="5695" priority="5695" operator="equal">
      <formula>0</formula>
    </cfRule>
    <cfRule type="cellIs" dxfId="5694" priority="5696" operator="equal">
      <formula>1</formula>
    </cfRule>
  </conditionalFormatting>
  <conditionalFormatting sqref="CU134:CU139">
    <cfRule type="cellIs" dxfId="5693" priority="5693" operator="equal">
      <formula>0</formula>
    </cfRule>
    <cfRule type="cellIs" dxfId="5692" priority="5694" operator="equal">
      <formula>1</formula>
    </cfRule>
  </conditionalFormatting>
  <conditionalFormatting sqref="CP141:CS144">
    <cfRule type="cellIs" dxfId="5691" priority="5687" operator="equal">
      <formula>0</formula>
    </cfRule>
    <cfRule type="cellIs" dxfId="5690" priority="5688" operator="equal">
      <formula>1</formula>
    </cfRule>
  </conditionalFormatting>
  <conditionalFormatting sqref="CT141:CU144">
    <cfRule type="cellIs" dxfId="5689" priority="5691" operator="equal">
      <formula>0</formula>
    </cfRule>
    <cfRule type="cellIs" dxfId="5688" priority="5692" operator="equal">
      <formula>1</formula>
    </cfRule>
  </conditionalFormatting>
  <conditionalFormatting sqref="CV141:CV144">
    <cfRule type="cellIs" dxfId="5687" priority="5689" operator="equal">
      <formula>0</formula>
    </cfRule>
    <cfRule type="cellIs" dxfId="5686" priority="5690" operator="equal">
      <formula>1</formula>
    </cfRule>
  </conditionalFormatting>
  <conditionalFormatting sqref="CT141:CU144">
    <cfRule type="cellIs" dxfId="5685" priority="5685" operator="equal">
      <formula>0</formula>
    </cfRule>
    <cfRule type="cellIs" dxfId="5684" priority="5686" operator="equal">
      <formula>1</formula>
    </cfRule>
  </conditionalFormatting>
  <conditionalFormatting sqref="CU141:CU144">
    <cfRule type="cellIs" dxfId="5683" priority="5683" operator="equal">
      <formula>0</formula>
    </cfRule>
    <cfRule type="cellIs" dxfId="5682" priority="5684" operator="equal">
      <formula>1</formula>
    </cfRule>
  </conditionalFormatting>
  <conditionalFormatting sqref="CP146:CS146">
    <cfRule type="cellIs" dxfId="5681" priority="5677" operator="equal">
      <formula>0</formula>
    </cfRule>
    <cfRule type="cellIs" dxfId="5680" priority="5678" operator="equal">
      <formula>1</formula>
    </cfRule>
  </conditionalFormatting>
  <conditionalFormatting sqref="CT146:CU146">
    <cfRule type="cellIs" dxfId="5679" priority="5681" operator="equal">
      <formula>0</formula>
    </cfRule>
    <cfRule type="cellIs" dxfId="5678" priority="5682" operator="equal">
      <formula>1</formula>
    </cfRule>
  </conditionalFormatting>
  <conditionalFormatting sqref="CV146">
    <cfRule type="cellIs" dxfId="5677" priority="5679" operator="equal">
      <formula>0</formula>
    </cfRule>
    <cfRule type="cellIs" dxfId="5676" priority="5680" operator="equal">
      <formula>1</formula>
    </cfRule>
  </conditionalFormatting>
  <conditionalFormatting sqref="CT146:CU146">
    <cfRule type="cellIs" dxfId="5675" priority="5675" operator="equal">
      <formula>0</formula>
    </cfRule>
    <cfRule type="cellIs" dxfId="5674" priority="5676" operator="equal">
      <formula>1</formula>
    </cfRule>
  </conditionalFormatting>
  <conditionalFormatting sqref="CU146">
    <cfRule type="cellIs" dxfId="5673" priority="5673" operator="equal">
      <formula>0</formula>
    </cfRule>
    <cfRule type="cellIs" dxfId="5672" priority="5674" operator="equal">
      <formula>1</formula>
    </cfRule>
  </conditionalFormatting>
  <conditionalFormatting sqref="CP148:CS148">
    <cfRule type="cellIs" dxfId="5671" priority="5667" operator="equal">
      <formula>0</formula>
    </cfRule>
    <cfRule type="cellIs" dxfId="5670" priority="5668" operator="equal">
      <formula>1</formula>
    </cfRule>
  </conditionalFormatting>
  <conditionalFormatting sqref="CT148:CU148">
    <cfRule type="cellIs" dxfId="5669" priority="5671" operator="equal">
      <formula>0</formula>
    </cfRule>
    <cfRule type="cellIs" dxfId="5668" priority="5672" operator="equal">
      <formula>1</formula>
    </cfRule>
  </conditionalFormatting>
  <conditionalFormatting sqref="CV148">
    <cfRule type="cellIs" dxfId="5667" priority="5669" operator="equal">
      <formula>0</formula>
    </cfRule>
    <cfRule type="cellIs" dxfId="5666" priority="5670" operator="equal">
      <formula>1</formula>
    </cfRule>
  </conditionalFormatting>
  <conditionalFormatting sqref="CT148:CU148">
    <cfRule type="cellIs" dxfId="5665" priority="5665" operator="equal">
      <formula>0</formula>
    </cfRule>
    <cfRule type="cellIs" dxfId="5664" priority="5666" operator="equal">
      <formula>1</formula>
    </cfRule>
  </conditionalFormatting>
  <conditionalFormatting sqref="CU148">
    <cfRule type="cellIs" dxfId="5663" priority="5663" operator="equal">
      <formula>0</formula>
    </cfRule>
    <cfRule type="cellIs" dxfId="5662" priority="5664" operator="equal">
      <formula>1</formula>
    </cfRule>
  </conditionalFormatting>
  <conditionalFormatting sqref="CP151:CS154">
    <cfRule type="cellIs" dxfId="5661" priority="5657" operator="equal">
      <formula>0</formula>
    </cfRule>
    <cfRule type="cellIs" dxfId="5660" priority="5658" operator="equal">
      <formula>1</formula>
    </cfRule>
  </conditionalFormatting>
  <conditionalFormatting sqref="CT151:CU154">
    <cfRule type="cellIs" dxfId="5659" priority="5661" operator="equal">
      <formula>0</formula>
    </cfRule>
    <cfRule type="cellIs" dxfId="5658" priority="5662" operator="equal">
      <formula>1</formula>
    </cfRule>
  </conditionalFormatting>
  <conditionalFormatting sqref="CV151:CV154">
    <cfRule type="cellIs" dxfId="5657" priority="5659" operator="equal">
      <formula>0</formula>
    </cfRule>
    <cfRule type="cellIs" dxfId="5656" priority="5660" operator="equal">
      <formula>1</formula>
    </cfRule>
  </conditionalFormatting>
  <conditionalFormatting sqref="CT151:CU154">
    <cfRule type="cellIs" dxfId="5655" priority="5655" operator="equal">
      <formula>0</formula>
    </cfRule>
    <cfRule type="cellIs" dxfId="5654" priority="5656" operator="equal">
      <formula>1</formula>
    </cfRule>
  </conditionalFormatting>
  <conditionalFormatting sqref="CU151:CU154">
    <cfRule type="cellIs" dxfId="5653" priority="5653" operator="equal">
      <formula>0</formula>
    </cfRule>
    <cfRule type="cellIs" dxfId="5652" priority="5654" operator="equal">
      <formula>1</formula>
    </cfRule>
  </conditionalFormatting>
  <conditionalFormatting sqref="CP156:CS156">
    <cfRule type="cellIs" dxfId="5651" priority="5647" operator="equal">
      <formula>0</formula>
    </cfRule>
    <cfRule type="cellIs" dxfId="5650" priority="5648" operator="equal">
      <formula>1</formula>
    </cfRule>
  </conditionalFormatting>
  <conditionalFormatting sqref="CT156:CU156">
    <cfRule type="cellIs" dxfId="5649" priority="5651" operator="equal">
      <formula>0</formula>
    </cfRule>
    <cfRule type="cellIs" dxfId="5648" priority="5652" operator="equal">
      <formula>1</formula>
    </cfRule>
  </conditionalFormatting>
  <conditionalFormatting sqref="CV156">
    <cfRule type="cellIs" dxfId="5647" priority="5649" operator="equal">
      <formula>0</formula>
    </cfRule>
    <cfRule type="cellIs" dxfId="5646" priority="5650" operator="equal">
      <formula>1</formula>
    </cfRule>
  </conditionalFormatting>
  <conditionalFormatting sqref="CT156:CU156">
    <cfRule type="cellIs" dxfId="5645" priority="5645" operator="equal">
      <formula>0</formula>
    </cfRule>
    <cfRule type="cellIs" dxfId="5644" priority="5646" operator="equal">
      <formula>1</formula>
    </cfRule>
  </conditionalFormatting>
  <conditionalFormatting sqref="CU156">
    <cfRule type="cellIs" dxfId="5643" priority="5643" operator="equal">
      <formula>0</formula>
    </cfRule>
    <cfRule type="cellIs" dxfId="5642" priority="5644" operator="equal">
      <formula>1</formula>
    </cfRule>
  </conditionalFormatting>
  <conditionalFormatting sqref="CP158:CS158">
    <cfRule type="cellIs" dxfId="5641" priority="5637" operator="equal">
      <formula>0</formula>
    </cfRule>
    <cfRule type="cellIs" dxfId="5640" priority="5638" operator="equal">
      <formula>1</formula>
    </cfRule>
  </conditionalFormatting>
  <conditionalFormatting sqref="CT158:CU158">
    <cfRule type="cellIs" dxfId="5639" priority="5641" operator="equal">
      <formula>0</formula>
    </cfRule>
    <cfRule type="cellIs" dxfId="5638" priority="5642" operator="equal">
      <formula>1</formula>
    </cfRule>
  </conditionalFormatting>
  <conditionalFormatting sqref="CV158">
    <cfRule type="cellIs" dxfId="5637" priority="5639" operator="equal">
      <formula>0</formula>
    </cfRule>
    <cfRule type="cellIs" dxfId="5636" priority="5640" operator="equal">
      <formula>1</formula>
    </cfRule>
  </conditionalFormatting>
  <conditionalFormatting sqref="CT158:CU158">
    <cfRule type="cellIs" dxfId="5635" priority="5635" operator="equal">
      <formula>0</formula>
    </cfRule>
    <cfRule type="cellIs" dxfId="5634" priority="5636" operator="equal">
      <formula>1</formula>
    </cfRule>
  </conditionalFormatting>
  <conditionalFormatting sqref="CU158">
    <cfRule type="cellIs" dxfId="5633" priority="5633" operator="equal">
      <formula>0</formula>
    </cfRule>
    <cfRule type="cellIs" dxfId="5632" priority="5634" operator="equal">
      <formula>1</formula>
    </cfRule>
  </conditionalFormatting>
  <conditionalFormatting sqref="CP159:CS162">
    <cfRule type="cellIs" dxfId="5631" priority="5627" operator="equal">
      <formula>0</formula>
    </cfRule>
    <cfRule type="cellIs" dxfId="5630" priority="5628" operator="equal">
      <formula>1</formula>
    </cfRule>
  </conditionalFormatting>
  <conditionalFormatting sqref="CT159:CU162">
    <cfRule type="cellIs" dxfId="5629" priority="5631" operator="equal">
      <formula>0</formula>
    </cfRule>
    <cfRule type="cellIs" dxfId="5628" priority="5632" operator="equal">
      <formula>1</formula>
    </cfRule>
  </conditionalFormatting>
  <conditionalFormatting sqref="CV159:CV162">
    <cfRule type="cellIs" dxfId="5627" priority="5629" operator="equal">
      <formula>0</formula>
    </cfRule>
    <cfRule type="cellIs" dxfId="5626" priority="5630" operator="equal">
      <formula>1</formula>
    </cfRule>
  </conditionalFormatting>
  <conditionalFormatting sqref="CT159:CU162">
    <cfRule type="cellIs" dxfId="5625" priority="5625" operator="equal">
      <formula>0</formula>
    </cfRule>
    <cfRule type="cellIs" dxfId="5624" priority="5626" operator="equal">
      <formula>1</formula>
    </cfRule>
  </conditionalFormatting>
  <conditionalFormatting sqref="CU159:CU162">
    <cfRule type="cellIs" dxfId="5623" priority="5623" operator="equal">
      <formula>0</formula>
    </cfRule>
    <cfRule type="cellIs" dxfId="5622" priority="5624" operator="equal">
      <formula>1</formula>
    </cfRule>
  </conditionalFormatting>
  <conditionalFormatting sqref="CP165:CS169">
    <cfRule type="cellIs" dxfId="5621" priority="5617" operator="equal">
      <formula>0</formula>
    </cfRule>
    <cfRule type="cellIs" dxfId="5620" priority="5618" operator="equal">
      <formula>1</formula>
    </cfRule>
  </conditionalFormatting>
  <conditionalFormatting sqref="CT165:CU169">
    <cfRule type="cellIs" dxfId="5619" priority="5621" operator="equal">
      <formula>0</formula>
    </cfRule>
    <cfRule type="cellIs" dxfId="5618" priority="5622" operator="equal">
      <formula>1</formula>
    </cfRule>
  </conditionalFormatting>
  <conditionalFormatting sqref="CV165:CV169">
    <cfRule type="cellIs" dxfId="5617" priority="5619" operator="equal">
      <formula>0</formula>
    </cfRule>
    <cfRule type="cellIs" dxfId="5616" priority="5620" operator="equal">
      <formula>1</formula>
    </cfRule>
  </conditionalFormatting>
  <conditionalFormatting sqref="CT165:CU169">
    <cfRule type="cellIs" dxfId="5615" priority="5615" operator="equal">
      <formula>0</formula>
    </cfRule>
    <cfRule type="cellIs" dxfId="5614" priority="5616" operator="equal">
      <formula>1</formula>
    </cfRule>
  </conditionalFormatting>
  <conditionalFormatting sqref="CU165:CU169">
    <cfRule type="cellIs" dxfId="5613" priority="5613" operator="equal">
      <formula>0</formula>
    </cfRule>
    <cfRule type="cellIs" dxfId="5612" priority="5614" operator="equal">
      <formula>1</formula>
    </cfRule>
  </conditionalFormatting>
  <conditionalFormatting sqref="CP172:CS175">
    <cfRule type="cellIs" dxfId="5611" priority="5607" operator="equal">
      <formula>0</formula>
    </cfRule>
    <cfRule type="cellIs" dxfId="5610" priority="5608" operator="equal">
      <formula>1</formula>
    </cfRule>
  </conditionalFormatting>
  <conditionalFormatting sqref="CT172:CU175">
    <cfRule type="cellIs" dxfId="5609" priority="5611" operator="equal">
      <formula>0</formula>
    </cfRule>
    <cfRule type="cellIs" dxfId="5608" priority="5612" operator="equal">
      <formula>1</formula>
    </cfRule>
  </conditionalFormatting>
  <conditionalFormatting sqref="CV172:CV175">
    <cfRule type="cellIs" dxfId="5607" priority="5609" operator="equal">
      <formula>0</formula>
    </cfRule>
    <cfRule type="cellIs" dxfId="5606" priority="5610" operator="equal">
      <formula>1</formula>
    </cfRule>
  </conditionalFormatting>
  <conditionalFormatting sqref="CT172:CU175">
    <cfRule type="cellIs" dxfId="5605" priority="5605" operator="equal">
      <formula>0</formula>
    </cfRule>
    <cfRule type="cellIs" dxfId="5604" priority="5606" operator="equal">
      <formula>1</formula>
    </cfRule>
  </conditionalFormatting>
  <conditionalFormatting sqref="CU172:CU175">
    <cfRule type="cellIs" dxfId="5603" priority="5603" operator="equal">
      <formula>0</formula>
    </cfRule>
    <cfRule type="cellIs" dxfId="5602" priority="5604" operator="equal">
      <formula>1</formula>
    </cfRule>
  </conditionalFormatting>
  <conditionalFormatting sqref="CP177:CS182">
    <cfRule type="cellIs" dxfId="5601" priority="5597" operator="equal">
      <formula>0</formula>
    </cfRule>
    <cfRule type="cellIs" dxfId="5600" priority="5598" operator="equal">
      <formula>1</formula>
    </cfRule>
  </conditionalFormatting>
  <conditionalFormatting sqref="CT177:CU182">
    <cfRule type="cellIs" dxfId="5599" priority="5601" operator="equal">
      <formula>0</formula>
    </cfRule>
    <cfRule type="cellIs" dxfId="5598" priority="5602" operator="equal">
      <formula>1</formula>
    </cfRule>
  </conditionalFormatting>
  <conditionalFormatting sqref="CV177:CV182">
    <cfRule type="cellIs" dxfId="5597" priority="5599" operator="equal">
      <formula>0</formula>
    </cfRule>
    <cfRule type="cellIs" dxfId="5596" priority="5600" operator="equal">
      <formula>1</formula>
    </cfRule>
  </conditionalFormatting>
  <conditionalFormatting sqref="CT177:CU182">
    <cfRule type="cellIs" dxfId="5595" priority="5595" operator="equal">
      <formula>0</formula>
    </cfRule>
    <cfRule type="cellIs" dxfId="5594" priority="5596" operator="equal">
      <formula>1</formula>
    </cfRule>
  </conditionalFormatting>
  <conditionalFormatting sqref="CU177:CU182">
    <cfRule type="cellIs" dxfId="5593" priority="5593" operator="equal">
      <formula>0</formula>
    </cfRule>
    <cfRule type="cellIs" dxfId="5592" priority="5594" operator="equal">
      <formula>1</formula>
    </cfRule>
  </conditionalFormatting>
  <conditionalFormatting sqref="CP184:CS184">
    <cfRule type="cellIs" dxfId="5591" priority="5587" operator="equal">
      <formula>0</formula>
    </cfRule>
    <cfRule type="cellIs" dxfId="5590" priority="5588" operator="equal">
      <formula>1</formula>
    </cfRule>
  </conditionalFormatting>
  <conditionalFormatting sqref="CT184:CU184">
    <cfRule type="cellIs" dxfId="5589" priority="5591" operator="equal">
      <formula>0</formula>
    </cfRule>
    <cfRule type="cellIs" dxfId="5588" priority="5592" operator="equal">
      <formula>1</formula>
    </cfRule>
  </conditionalFormatting>
  <conditionalFormatting sqref="CV184">
    <cfRule type="cellIs" dxfId="5587" priority="5589" operator="equal">
      <formula>0</formula>
    </cfRule>
    <cfRule type="cellIs" dxfId="5586" priority="5590" operator="equal">
      <formula>1</formula>
    </cfRule>
  </conditionalFormatting>
  <conditionalFormatting sqref="CT184:CU184">
    <cfRule type="cellIs" dxfId="5585" priority="5585" operator="equal">
      <formula>0</formula>
    </cfRule>
    <cfRule type="cellIs" dxfId="5584" priority="5586" operator="equal">
      <formula>1</formula>
    </cfRule>
  </conditionalFormatting>
  <conditionalFormatting sqref="CU184">
    <cfRule type="cellIs" dxfId="5583" priority="5583" operator="equal">
      <formula>0</formula>
    </cfRule>
    <cfRule type="cellIs" dxfId="5582" priority="5584" operator="equal">
      <formula>1</formula>
    </cfRule>
  </conditionalFormatting>
  <conditionalFormatting sqref="CP186:CS186">
    <cfRule type="cellIs" dxfId="5581" priority="5577" operator="equal">
      <formula>0</formula>
    </cfRule>
    <cfRule type="cellIs" dxfId="5580" priority="5578" operator="equal">
      <formula>1</formula>
    </cfRule>
  </conditionalFormatting>
  <conditionalFormatting sqref="CT186:CU186">
    <cfRule type="cellIs" dxfId="5579" priority="5581" operator="equal">
      <formula>0</formula>
    </cfRule>
    <cfRule type="cellIs" dxfId="5578" priority="5582" operator="equal">
      <formula>1</formula>
    </cfRule>
  </conditionalFormatting>
  <conditionalFormatting sqref="CV186">
    <cfRule type="cellIs" dxfId="5577" priority="5579" operator="equal">
      <formula>0</formula>
    </cfRule>
    <cfRule type="cellIs" dxfId="5576" priority="5580" operator="equal">
      <formula>1</formula>
    </cfRule>
  </conditionalFormatting>
  <conditionalFormatting sqref="CT186:CU186">
    <cfRule type="cellIs" dxfId="5575" priority="5575" operator="equal">
      <formula>0</formula>
    </cfRule>
    <cfRule type="cellIs" dxfId="5574" priority="5576" operator="equal">
      <formula>1</formula>
    </cfRule>
  </conditionalFormatting>
  <conditionalFormatting sqref="CU186">
    <cfRule type="cellIs" dxfId="5573" priority="5573" operator="equal">
      <formula>0</formula>
    </cfRule>
    <cfRule type="cellIs" dxfId="5572" priority="5574" operator="equal">
      <formula>1</formula>
    </cfRule>
  </conditionalFormatting>
  <conditionalFormatting sqref="CP188:CS190">
    <cfRule type="cellIs" dxfId="5571" priority="5567" operator="equal">
      <formula>0</formula>
    </cfRule>
    <cfRule type="cellIs" dxfId="5570" priority="5568" operator="equal">
      <formula>1</formula>
    </cfRule>
  </conditionalFormatting>
  <conditionalFormatting sqref="CT188:CU190">
    <cfRule type="cellIs" dxfId="5569" priority="5571" operator="equal">
      <formula>0</formula>
    </cfRule>
    <cfRule type="cellIs" dxfId="5568" priority="5572" operator="equal">
      <formula>1</formula>
    </cfRule>
  </conditionalFormatting>
  <conditionalFormatting sqref="CV188:CV190">
    <cfRule type="cellIs" dxfId="5567" priority="5569" operator="equal">
      <formula>0</formula>
    </cfRule>
    <cfRule type="cellIs" dxfId="5566" priority="5570" operator="equal">
      <formula>1</formula>
    </cfRule>
  </conditionalFormatting>
  <conditionalFormatting sqref="CT188:CU190">
    <cfRule type="cellIs" dxfId="5565" priority="5565" operator="equal">
      <formula>0</formula>
    </cfRule>
    <cfRule type="cellIs" dxfId="5564" priority="5566" operator="equal">
      <formula>1</formula>
    </cfRule>
  </conditionalFormatting>
  <conditionalFormatting sqref="CU188:CU190">
    <cfRule type="cellIs" dxfId="5563" priority="5563" operator="equal">
      <formula>0</formula>
    </cfRule>
    <cfRule type="cellIs" dxfId="5562" priority="5564" operator="equal">
      <formula>1</formula>
    </cfRule>
  </conditionalFormatting>
  <conditionalFormatting sqref="CP194:CS198">
    <cfRule type="cellIs" dxfId="5561" priority="5557" operator="equal">
      <formula>0</formula>
    </cfRule>
    <cfRule type="cellIs" dxfId="5560" priority="5558" operator="equal">
      <formula>1</formula>
    </cfRule>
  </conditionalFormatting>
  <conditionalFormatting sqref="CT194:CU198">
    <cfRule type="cellIs" dxfId="5559" priority="5561" operator="equal">
      <formula>0</formula>
    </cfRule>
    <cfRule type="cellIs" dxfId="5558" priority="5562" operator="equal">
      <formula>1</formula>
    </cfRule>
  </conditionalFormatting>
  <conditionalFormatting sqref="CV194:CV198">
    <cfRule type="cellIs" dxfId="5557" priority="5559" operator="equal">
      <formula>0</formula>
    </cfRule>
    <cfRule type="cellIs" dxfId="5556" priority="5560" operator="equal">
      <formula>1</formula>
    </cfRule>
  </conditionalFormatting>
  <conditionalFormatting sqref="CT194:CU198">
    <cfRule type="cellIs" dxfId="5555" priority="5555" operator="equal">
      <formula>0</formula>
    </cfRule>
    <cfRule type="cellIs" dxfId="5554" priority="5556" operator="equal">
      <formula>1</formula>
    </cfRule>
  </conditionalFormatting>
  <conditionalFormatting sqref="CU194:CU198">
    <cfRule type="cellIs" dxfId="5553" priority="5553" operator="equal">
      <formula>0</formula>
    </cfRule>
    <cfRule type="cellIs" dxfId="5552" priority="5554" operator="equal">
      <formula>1</formula>
    </cfRule>
  </conditionalFormatting>
  <conditionalFormatting sqref="CP193">
    <cfRule type="cellIs" dxfId="5551" priority="5551" operator="equal">
      <formula>0</formula>
    </cfRule>
    <cfRule type="cellIs" dxfId="5550" priority="5552" operator="equal">
      <formula>1</formula>
    </cfRule>
  </conditionalFormatting>
  <conditionalFormatting sqref="CP201">
    <cfRule type="cellIs" dxfId="5549" priority="5549" operator="equal">
      <formula>0</formula>
    </cfRule>
    <cfRule type="cellIs" dxfId="5548" priority="5550" operator="equal">
      <formula>1</formula>
    </cfRule>
  </conditionalFormatting>
  <conditionalFormatting sqref="CP202:CS216">
    <cfRule type="cellIs" dxfId="5547" priority="5543" operator="equal">
      <formula>0</formula>
    </cfRule>
    <cfRule type="cellIs" dxfId="5546" priority="5544" operator="equal">
      <formula>1</formula>
    </cfRule>
  </conditionalFormatting>
  <conditionalFormatting sqref="CT202:CU216">
    <cfRule type="cellIs" dxfId="5545" priority="5547" operator="equal">
      <formula>0</formula>
    </cfRule>
    <cfRule type="cellIs" dxfId="5544" priority="5548" operator="equal">
      <formula>1</formula>
    </cfRule>
  </conditionalFormatting>
  <conditionalFormatting sqref="CV202:CV216">
    <cfRule type="cellIs" dxfId="5543" priority="5545" operator="equal">
      <formula>0</formula>
    </cfRule>
    <cfRule type="cellIs" dxfId="5542" priority="5546" operator="equal">
      <formula>1</formula>
    </cfRule>
  </conditionalFormatting>
  <conditionalFormatting sqref="CT202:CU216">
    <cfRule type="cellIs" dxfId="5541" priority="5541" operator="equal">
      <formula>0</formula>
    </cfRule>
    <cfRule type="cellIs" dxfId="5540" priority="5542" operator="equal">
      <formula>1</formula>
    </cfRule>
  </conditionalFormatting>
  <conditionalFormatting sqref="CU202:CU216">
    <cfRule type="cellIs" dxfId="5539" priority="5539" operator="equal">
      <formula>0</formula>
    </cfRule>
    <cfRule type="cellIs" dxfId="5538" priority="5540" operator="equal">
      <formula>1</formula>
    </cfRule>
  </conditionalFormatting>
  <conditionalFormatting sqref="CP219:CS222">
    <cfRule type="cellIs" dxfId="5537" priority="5533" operator="equal">
      <formula>0</formula>
    </cfRule>
    <cfRule type="cellIs" dxfId="5536" priority="5534" operator="equal">
      <formula>1</formula>
    </cfRule>
  </conditionalFormatting>
  <conditionalFormatting sqref="CT219:CU222">
    <cfRule type="cellIs" dxfId="5535" priority="5537" operator="equal">
      <formula>0</formula>
    </cfRule>
    <cfRule type="cellIs" dxfId="5534" priority="5538" operator="equal">
      <formula>1</formula>
    </cfRule>
  </conditionalFormatting>
  <conditionalFormatting sqref="CV219:CV222">
    <cfRule type="cellIs" dxfId="5533" priority="5535" operator="equal">
      <formula>0</formula>
    </cfRule>
    <cfRule type="cellIs" dxfId="5532" priority="5536" operator="equal">
      <formula>1</formula>
    </cfRule>
  </conditionalFormatting>
  <conditionalFormatting sqref="CT219:CU222">
    <cfRule type="cellIs" dxfId="5531" priority="5531" operator="equal">
      <formula>0</formula>
    </cfRule>
    <cfRule type="cellIs" dxfId="5530" priority="5532" operator="equal">
      <formula>1</formula>
    </cfRule>
  </conditionalFormatting>
  <conditionalFormatting sqref="CU219:CU222">
    <cfRule type="cellIs" dxfId="5529" priority="5529" operator="equal">
      <formula>0</formula>
    </cfRule>
    <cfRule type="cellIs" dxfId="5528" priority="5530" operator="equal">
      <formula>1</formula>
    </cfRule>
  </conditionalFormatting>
  <conditionalFormatting sqref="CP218">
    <cfRule type="cellIs" dxfId="5527" priority="5527" operator="equal">
      <formula>0</formula>
    </cfRule>
    <cfRule type="cellIs" dxfId="5526" priority="5528" operator="equal">
      <formula>1</formula>
    </cfRule>
  </conditionalFormatting>
  <conditionalFormatting sqref="CP224">
    <cfRule type="cellIs" dxfId="5525" priority="5525" operator="equal">
      <formula>0</formula>
    </cfRule>
    <cfRule type="cellIs" dxfId="5524" priority="5526" operator="equal">
      <formula>1</formula>
    </cfRule>
  </conditionalFormatting>
  <conditionalFormatting sqref="CP225:CS243">
    <cfRule type="cellIs" dxfId="5523" priority="5519" operator="equal">
      <formula>0</formula>
    </cfRule>
    <cfRule type="cellIs" dxfId="5522" priority="5520" operator="equal">
      <formula>1</formula>
    </cfRule>
  </conditionalFormatting>
  <conditionalFormatting sqref="CT225:CU243">
    <cfRule type="cellIs" dxfId="5521" priority="5523" operator="equal">
      <formula>0</formula>
    </cfRule>
    <cfRule type="cellIs" dxfId="5520" priority="5524" operator="equal">
      <formula>1</formula>
    </cfRule>
  </conditionalFormatting>
  <conditionalFormatting sqref="CV225:CV243">
    <cfRule type="cellIs" dxfId="5519" priority="5521" operator="equal">
      <formula>0</formula>
    </cfRule>
    <cfRule type="cellIs" dxfId="5518" priority="5522" operator="equal">
      <formula>1</formula>
    </cfRule>
  </conditionalFormatting>
  <conditionalFormatting sqref="CT225:CU243">
    <cfRule type="cellIs" dxfId="5517" priority="5517" operator="equal">
      <formula>0</formula>
    </cfRule>
    <cfRule type="cellIs" dxfId="5516" priority="5518" operator="equal">
      <formula>1</formula>
    </cfRule>
  </conditionalFormatting>
  <conditionalFormatting sqref="CU225:CU243">
    <cfRule type="cellIs" dxfId="5515" priority="5515" operator="equal">
      <formula>0</formula>
    </cfRule>
    <cfRule type="cellIs" dxfId="5514" priority="5516" operator="equal">
      <formula>1</formula>
    </cfRule>
  </conditionalFormatting>
  <conditionalFormatting sqref="CP245">
    <cfRule type="cellIs" dxfId="5513" priority="5513" operator="equal">
      <formula>0</formula>
    </cfRule>
    <cfRule type="cellIs" dxfId="5512" priority="5514" operator="equal">
      <formula>1</formula>
    </cfRule>
  </conditionalFormatting>
  <conditionalFormatting sqref="CP246:CS251">
    <cfRule type="cellIs" dxfId="5511" priority="5507" operator="equal">
      <formula>0</formula>
    </cfRule>
    <cfRule type="cellIs" dxfId="5510" priority="5508" operator="equal">
      <formula>1</formula>
    </cfRule>
  </conditionalFormatting>
  <conditionalFormatting sqref="CT246:CU251">
    <cfRule type="cellIs" dxfId="5509" priority="5511" operator="equal">
      <formula>0</formula>
    </cfRule>
    <cfRule type="cellIs" dxfId="5508" priority="5512" operator="equal">
      <formula>1</formula>
    </cfRule>
  </conditionalFormatting>
  <conditionalFormatting sqref="CV246:CV251">
    <cfRule type="cellIs" dxfId="5507" priority="5509" operator="equal">
      <formula>0</formula>
    </cfRule>
    <cfRule type="cellIs" dxfId="5506" priority="5510" operator="equal">
      <formula>1</formula>
    </cfRule>
  </conditionalFormatting>
  <conditionalFormatting sqref="CT246:CU251">
    <cfRule type="cellIs" dxfId="5505" priority="5505" operator="equal">
      <formula>0</formula>
    </cfRule>
    <cfRule type="cellIs" dxfId="5504" priority="5506" operator="equal">
      <formula>1</formula>
    </cfRule>
  </conditionalFormatting>
  <conditionalFormatting sqref="CU246:CU251">
    <cfRule type="cellIs" dxfId="5503" priority="5503" operator="equal">
      <formula>0</formula>
    </cfRule>
    <cfRule type="cellIs" dxfId="5502" priority="5504" operator="equal">
      <formula>1</formula>
    </cfRule>
  </conditionalFormatting>
  <conditionalFormatting sqref="CP253:CS256">
    <cfRule type="cellIs" dxfId="5501" priority="5497" operator="equal">
      <formula>0</formula>
    </cfRule>
    <cfRule type="cellIs" dxfId="5500" priority="5498" operator="equal">
      <formula>1</formula>
    </cfRule>
  </conditionalFormatting>
  <conditionalFormatting sqref="CT253:CU256">
    <cfRule type="cellIs" dxfId="5499" priority="5501" operator="equal">
      <formula>0</formula>
    </cfRule>
    <cfRule type="cellIs" dxfId="5498" priority="5502" operator="equal">
      <formula>1</formula>
    </cfRule>
  </conditionalFormatting>
  <conditionalFormatting sqref="CV253:CV256">
    <cfRule type="cellIs" dxfId="5497" priority="5499" operator="equal">
      <formula>0</formula>
    </cfRule>
    <cfRule type="cellIs" dxfId="5496" priority="5500" operator="equal">
      <formula>1</formula>
    </cfRule>
  </conditionalFormatting>
  <conditionalFormatting sqref="CT253:CU256">
    <cfRule type="cellIs" dxfId="5495" priority="5495" operator="equal">
      <formula>0</formula>
    </cfRule>
    <cfRule type="cellIs" dxfId="5494" priority="5496" operator="equal">
      <formula>1</formula>
    </cfRule>
  </conditionalFormatting>
  <conditionalFormatting sqref="CU253:CU256">
    <cfRule type="cellIs" dxfId="5493" priority="5493" operator="equal">
      <formula>0</formula>
    </cfRule>
    <cfRule type="cellIs" dxfId="5492" priority="5494" operator="equal">
      <formula>1</formula>
    </cfRule>
  </conditionalFormatting>
  <conditionalFormatting sqref="CP259">
    <cfRule type="cellIs" dxfId="5491" priority="5491" operator="equal">
      <formula>0</formula>
    </cfRule>
    <cfRule type="cellIs" dxfId="5490" priority="5492" operator="equal">
      <formula>1</formula>
    </cfRule>
  </conditionalFormatting>
  <conditionalFormatting sqref="CP260:CS266">
    <cfRule type="cellIs" dxfId="5489" priority="5485" operator="equal">
      <formula>0</formula>
    </cfRule>
    <cfRule type="cellIs" dxfId="5488" priority="5486" operator="equal">
      <formula>1</formula>
    </cfRule>
  </conditionalFormatting>
  <conditionalFormatting sqref="CT260:CU266">
    <cfRule type="cellIs" dxfId="5487" priority="5489" operator="equal">
      <formula>0</formula>
    </cfRule>
    <cfRule type="cellIs" dxfId="5486" priority="5490" operator="equal">
      <formula>1</formula>
    </cfRule>
  </conditionalFormatting>
  <conditionalFormatting sqref="CV260:CV266">
    <cfRule type="cellIs" dxfId="5485" priority="5487" operator="equal">
      <formula>0</formula>
    </cfRule>
    <cfRule type="cellIs" dxfId="5484" priority="5488" operator="equal">
      <formula>1</formula>
    </cfRule>
  </conditionalFormatting>
  <conditionalFormatting sqref="CT260:CU266">
    <cfRule type="cellIs" dxfId="5483" priority="5483" operator="equal">
      <formula>0</formula>
    </cfRule>
    <cfRule type="cellIs" dxfId="5482" priority="5484" operator="equal">
      <formula>1</formula>
    </cfRule>
  </conditionalFormatting>
  <conditionalFormatting sqref="CU260:CU266">
    <cfRule type="cellIs" dxfId="5481" priority="5481" operator="equal">
      <formula>0</formula>
    </cfRule>
    <cfRule type="cellIs" dxfId="5480" priority="5482" operator="equal">
      <formula>1</formula>
    </cfRule>
  </conditionalFormatting>
  <conditionalFormatting sqref="DB277">
    <cfRule type="cellIs" dxfId="5479" priority="5479" operator="equal">
      <formula>"NO HABILITADO"</formula>
    </cfRule>
    <cfRule type="cellIs" dxfId="5478" priority="5480" operator="equal">
      <formula>"OK"</formula>
    </cfRule>
  </conditionalFormatting>
  <conditionalFormatting sqref="DO277">
    <cfRule type="cellIs" dxfId="5477" priority="5477" operator="equal">
      <formula>0</formula>
    </cfRule>
    <cfRule type="cellIs" dxfId="5476" priority="5478" operator="equal">
      <formula>1</formula>
    </cfRule>
  </conditionalFormatting>
  <conditionalFormatting sqref="DQ277">
    <cfRule type="cellIs" dxfId="5475" priority="5475" operator="equal">
      <formula>0</formula>
    </cfRule>
    <cfRule type="cellIs" dxfId="5474" priority="5476" operator="equal">
      <formula>1</formula>
    </cfRule>
  </conditionalFormatting>
  <conditionalFormatting sqref="DC280">
    <cfRule type="cellIs" dxfId="5473" priority="5473" operator="equal">
      <formula>"OK"</formula>
    </cfRule>
    <cfRule type="cellIs" dxfId="5472" priority="5474" operator="equal">
      <formula>"NO HABILITADO"</formula>
    </cfRule>
  </conditionalFormatting>
  <conditionalFormatting sqref="DN280">
    <cfRule type="cellIs" dxfId="5471" priority="5471" operator="equal">
      <formula>"OK"</formula>
    </cfRule>
    <cfRule type="cellIs" dxfId="5470" priority="5472" operator="equal">
      <formula>"NO HABILITADO"</formula>
    </cfRule>
  </conditionalFormatting>
  <conditionalFormatting sqref="DE284:DE300">
    <cfRule type="cellIs" dxfId="5469" priority="5469" operator="equal">
      <formula>"NH"</formula>
    </cfRule>
    <cfRule type="cellIs" dxfId="5468" priority="5470" operator="equal">
      <formula>"H"</formula>
    </cfRule>
  </conditionalFormatting>
  <conditionalFormatting sqref="DL277">
    <cfRule type="cellIs" dxfId="5467" priority="5467" operator="equal">
      <formula>0</formula>
    </cfRule>
    <cfRule type="cellIs" dxfId="5466" priority="5468" operator="equal">
      <formula>1</formula>
    </cfRule>
  </conditionalFormatting>
  <conditionalFormatting sqref="DI13:DL13">
    <cfRule type="cellIs" dxfId="5465" priority="5461" operator="equal">
      <formula>0</formula>
    </cfRule>
    <cfRule type="cellIs" dxfId="5464" priority="5462" operator="equal">
      <formula>1</formula>
    </cfRule>
  </conditionalFormatting>
  <conditionalFormatting sqref="DM13:DN13">
    <cfRule type="cellIs" dxfId="5463" priority="5465" operator="equal">
      <formula>0</formula>
    </cfRule>
    <cfRule type="cellIs" dxfId="5462" priority="5466" operator="equal">
      <formula>1</formula>
    </cfRule>
  </conditionalFormatting>
  <conditionalFormatting sqref="DO13">
    <cfRule type="cellIs" dxfId="5461" priority="5463" operator="equal">
      <formula>0</formula>
    </cfRule>
    <cfRule type="cellIs" dxfId="5460" priority="5464" operator="equal">
      <formula>1</formula>
    </cfRule>
  </conditionalFormatting>
  <conditionalFormatting sqref="DM13:DN13">
    <cfRule type="cellIs" dxfId="5459" priority="5459" operator="equal">
      <formula>0</formula>
    </cfRule>
    <cfRule type="cellIs" dxfId="5458" priority="5460" operator="equal">
      <formula>1</formula>
    </cfRule>
  </conditionalFormatting>
  <conditionalFormatting sqref="DN13">
    <cfRule type="cellIs" dxfId="5457" priority="5457" operator="equal">
      <formula>0</formula>
    </cfRule>
    <cfRule type="cellIs" dxfId="5456" priority="5458" operator="equal">
      <formula>1</formula>
    </cfRule>
  </conditionalFormatting>
  <conditionalFormatting sqref="DI12">
    <cfRule type="cellIs" dxfId="5455" priority="5455" operator="equal">
      <formula>0</formula>
    </cfRule>
    <cfRule type="cellIs" dxfId="5454" priority="5456" operator="equal">
      <formula>1</formula>
    </cfRule>
  </conditionalFormatting>
  <conditionalFormatting sqref="DI257:DI258">
    <cfRule type="cellIs" dxfId="5453" priority="5367" operator="equal">
      <formula>0</formula>
    </cfRule>
    <cfRule type="cellIs" dxfId="5452" priority="5368" operator="equal">
      <formula>1</formula>
    </cfRule>
  </conditionalFormatting>
  <conditionalFormatting sqref="DI18:DI19">
    <cfRule type="cellIs" dxfId="5451" priority="5453" operator="equal">
      <formula>0</formula>
    </cfRule>
    <cfRule type="cellIs" dxfId="5450" priority="5454" operator="equal">
      <formula>1</formula>
    </cfRule>
  </conditionalFormatting>
  <conditionalFormatting sqref="DI28">
    <cfRule type="cellIs" dxfId="5449" priority="5451" operator="equal">
      <formula>0</formula>
    </cfRule>
    <cfRule type="cellIs" dxfId="5448" priority="5452" operator="equal">
      <formula>1</formula>
    </cfRule>
  </conditionalFormatting>
  <conditionalFormatting sqref="DI36:DI38">
    <cfRule type="cellIs" dxfId="5447" priority="5449" operator="equal">
      <formula>0</formula>
    </cfRule>
    <cfRule type="cellIs" dxfId="5446" priority="5450" operator="equal">
      <formula>1</formula>
    </cfRule>
  </conditionalFormatting>
  <conditionalFormatting sqref="DI41">
    <cfRule type="cellIs" dxfId="5445" priority="5447" operator="equal">
      <formula>0</formula>
    </cfRule>
    <cfRule type="cellIs" dxfId="5444" priority="5448" operator="equal">
      <formula>1</formula>
    </cfRule>
  </conditionalFormatting>
  <conditionalFormatting sqref="DI43">
    <cfRule type="cellIs" dxfId="5443" priority="5445" operator="equal">
      <formula>0</formula>
    </cfRule>
    <cfRule type="cellIs" dxfId="5442" priority="5446" operator="equal">
      <formula>1</formula>
    </cfRule>
  </conditionalFormatting>
  <conditionalFormatting sqref="DI45:DI46">
    <cfRule type="cellIs" dxfId="5441" priority="5443" operator="equal">
      <formula>0</formula>
    </cfRule>
    <cfRule type="cellIs" dxfId="5440" priority="5444" operator="equal">
      <formula>1</formula>
    </cfRule>
  </conditionalFormatting>
  <conditionalFormatting sqref="DI48:DI49">
    <cfRule type="cellIs" dxfId="5439" priority="5441" operator="equal">
      <formula>0</formula>
    </cfRule>
    <cfRule type="cellIs" dxfId="5438" priority="5442" operator="equal">
      <formula>1</formula>
    </cfRule>
  </conditionalFormatting>
  <conditionalFormatting sqref="DI51:DI52">
    <cfRule type="cellIs" dxfId="5437" priority="5439" operator="equal">
      <formula>0</formula>
    </cfRule>
    <cfRule type="cellIs" dxfId="5436" priority="5440" operator="equal">
      <formula>1</formula>
    </cfRule>
  </conditionalFormatting>
  <conditionalFormatting sqref="DI54">
    <cfRule type="cellIs" dxfId="5435" priority="5437" operator="equal">
      <formula>0</formula>
    </cfRule>
    <cfRule type="cellIs" dxfId="5434" priority="5438" operator="equal">
      <formula>1</formula>
    </cfRule>
  </conditionalFormatting>
  <conditionalFormatting sqref="DI56:DI57">
    <cfRule type="cellIs" dxfId="5433" priority="5435" operator="equal">
      <formula>0</formula>
    </cfRule>
    <cfRule type="cellIs" dxfId="5432" priority="5436" operator="equal">
      <formula>1</formula>
    </cfRule>
  </conditionalFormatting>
  <conditionalFormatting sqref="DI62:DI63">
    <cfRule type="cellIs" dxfId="5431" priority="5433" operator="equal">
      <formula>0</formula>
    </cfRule>
    <cfRule type="cellIs" dxfId="5430" priority="5434" operator="equal">
      <formula>1</formula>
    </cfRule>
  </conditionalFormatting>
  <conditionalFormatting sqref="DI66">
    <cfRule type="cellIs" dxfId="5429" priority="5431" operator="equal">
      <formula>0</formula>
    </cfRule>
    <cfRule type="cellIs" dxfId="5428" priority="5432" operator="equal">
      <formula>1</formula>
    </cfRule>
  </conditionalFormatting>
  <conditionalFormatting sqref="DI68">
    <cfRule type="cellIs" dxfId="5427" priority="5429" operator="equal">
      <formula>0</formula>
    </cfRule>
    <cfRule type="cellIs" dxfId="5426" priority="5430" operator="equal">
      <formula>1</formula>
    </cfRule>
  </conditionalFormatting>
  <conditionalFormatting sqref="DI70:DI71">
    <cfRule type="cellIs" dxfId="5425" priority="5427" operator="equal">
      <formula>0</formula>
    </cfRule>
    <cfRule type="cellIs" dxfId="5424" priority="5428" operator="equal">
      <formula>1</formula>
    </cfRule>
  </conditionalFormatting>
  <conditionalFormatting sqref="DI75">
    <cfRule type="cellIs" dxfId="5423" priority="5425" operator="equal">
      <formula>0</formula>
    </cfRule>
    <cfRule type="cellIs" dxfId="5422" priority="5426" operator="equal">
      <formula>1</formula>
    </cfRule>
  </conditionalFormatting>
  <conditionalFormatting sqref="DI81:DI82">
    <cfRule type="cellIs" dxfId="5421" priority="5423" operator="equal">
      <formula>0</formula>
    </cfRule>
    <cfRule type="cellIs" dxfId="5420" priority="5424" operator="equal">
      <formula>1</formula>
    </cfRule>
  </conditionalFormatting>
  <conditionalFormatting sqref="DI87">
    <cfRule type="cellIs" dxfId="5419" priority="5421" operator="equal">
      <formula>0</formula>
    </cfRule>
    <cfRule type="cellIs" dxfId="5418" priority="5422" operator="equal">
      <formula>1</formula>
    </cfRule>
  </conditionalFormatting>
  <conditionalFormatting sqref="DI93">
    <cfRule type="cellIs" dxfId="5417" priority="5419" operator="equal">
      <formula>0</formula>
    </cfRule>
    <cfRule type="cellIs" dxfId="5416" priority="5420" operator="equal">
      <formula>1</formula>
    </cfRule>
  </conditionalFormatting>
  <conditionalFormatting sqref="DI98">
    <cfRule type="cellIs" dxfId="5415" priority="5417" operator="equal">
      <formula>0</formula>
    </cfRule>
    <cfRule type="cellIs" dxfId="5414" priority="5418" operator="equal">
      <formula>1</formula>
    </cfRule>
  </conditionalFormatting>
  <conditionalFormatting sqref="DI107:DI108">
    <cfRule type="cellIs" dxfId="5413" priority="5415" operator="equal">
      <formula>0</formula>
    </cfRule>
    <cfRule type="cellIs" dxfId="5412" priority="5416" operator="equal">
      <formula>1</formula>
    </cfRule>
  </conditionalFormatting>
  <conditionalFormatting sqref="DI111:DI112">
    <cfRule type="cellIs" dxfId="5411" priority="5413" operator="equal">
      <formula>0</formula>
    </cfRule>
    <cfRule type="cellIs" dxfId="5410" priority="5414" operator="equal">
      <formula>1</formula>
    </cfRule>
  </conditionalFormatting>
  <conditionalFormatting sqref="DI114:DI115">
    <cfRule type="cellIs" dxfId="5409" priority="5411" operator="equal">
      <formula>0</formula>
    </cfRule>
    <cfRule type="cellIs" dxfId="5408" priority="5412" operator="equal">
      <formula>1</formula>
    </cfRule>
  </conditionalFormatting>
  <conditionalFormatting sqref="DI121">
    <cfRule type="cellIs" dxfId="5407" priority="5409" operator="equal">
      <formula>0</formula>
    </cfRule>
    <cfRule type="cellIs" dxfId="5406" priority="5410" operator="equal">
      <formula>1</formula>
    </cfRule>
  </conditionalFormatting>
  <conditionalFormatting sqref="DI127">
    <cfRule type="cellIs" dxfId="5405" priority="5407" operator="equal">
      <formula>0</formula>
    </cfRule>
    <cfRule type="cellIs" dxfId="5404" priority="5408" operator="equal">
      <formula>1</formula>
    </cfRule>
  </conditionalFormatting>
  <conditionalFormatting sqref="DI133">
    <cfRule type="cellIs" dxfId="5403" priority="5405" operator="equal">
      <formula>0</formula>
    </cfRule>
    <cfRule type="cellIs" dxfId="5402" priority="5406" operator="equal">
      <formula>1</formula>
    </cfRule>
  </conditionalFormatting>
  <conditionalFormatting sqref="DI140">
    <cfRule type="cellIs" dxfId="5401" priority="5403" operator="equal">
      <formula>0</formula>
    </cfRule>
    <cfRule type="cellIs" dxfId="5400" priority="5404" operator="equal">
      <formula>1</formula>
    </cfRule>
  </conditionalFormatting>
  <conditionalFormatting sqref="DI145">
    <cfRule type="cellIs" dxfId="5399" priority="5401" operator="equal">
      <formula>0</formula>
    </cfRule>
    <cfRule type="cellIs" dxfId="5398" priority="5402" operator="equal">
      <formula>1</formula>
    </cfRule>
  </conditionalFormatting>
  <conditionalFormatting sqref="DI147">
    <cfRule type="cellIs" dxfId="5397" priority="5399" operator="equal">
      <formula>0</formula>
    </cfRule>
    <cfRule type="cellIs" dxfId="5396" priority="5400" operator="equal">
      <formula>1</formula>
    </cfRule>
  </conditionalFormatting>
  <conditionalFormatting sqref="DI149:DI150">
    <cfRule type="cellIs" dxfId="5395" priority="5397" operator="equal">
      <formula>0</formula>
    </cfRule>
    <cfRule type="cellIs" dxfId="5394" priority="5398" operator="equal">
      <formula>1</formula>
    </cfRule>
  </conditionalFormatting>
  <conditionalFormatting sqref="DI155">
    <cfRule type="cellIs" dxfId="5393" priority="5395" operator="equal">
      <formula>0</formula>
    </cfRule>
    <cfRule type="cellIs" dxfId="5392" priority="5396" operator="equal">
      <formula>1</formula>
    </cfRule>
  </conditionalFormatting>
  <conditionalFormatting sqref="DI157">
    <cfRule type="cellIs" dxfId="5391" priority="5393" operator="equal">
      <formula>0</formula>
    </cfRule>
    <cfRule type="cellIs" dxfId="5390" priority="5394" operator="equal">
      <formula>1</formula>
    </cfRule>
  </conditionalFormatting>
  <conditionalFormatting sqref="DI163:DI164">
    <cfRule type="cellIs" dxfId="5389" priority="5391" operator="equal">
      <formula>0</formula>
    </cfRule>
    <cfRule type="cellIs" dxfId="5388" priority="5392" operator="equal">
      <formula>1</formula>
    </cfRule>
  </conditionalFormatting>
  <conditionalFormatting sqref="DI170:DI171">
    <cfRule type="cellIs" dxfId="5387" priority="5389" operator="equal">
      <formula>0</formula>
    </cfRule>
    <cfRule type="cellIs" dxfId="5386" priority="5390" operator="equal">
      <formula>1</formula>
    </cfRule>
  </conditionalFormatting>
  <conditionalFormatting sqref="DI176">
    <cfRule type="cellIs" dxfId="5385" priority="5387" operator="equal">
      <formula>0</formula>
    </cfRule>
    <cfRule type="cellIs" dxfId="5384" priority="5388" operator="equal">
      <formula>1</formula>
    </cfRule>
  </conditionalFormatting>
  <conditionalFormatting sqref="DI183">
    <cfRule type="cellIs" dxfId="5383" priority="5385" operator="equal">
      <formula>0</formula>
    </cfRule>
    <cfRule type="cellIs" dxfId="5382" priority="5386" operator="equal">
      <formula>1</formula>
    </cfRule>
  </conditionalFormatting>
  <conditionalFormatting sqref="DI185">
    <cfRule type="cellIs" dxfId="5381" priority="5383" operator="equal">
      <formula>0</formula>
    </cfRule>
    <cfRule type="cellIs" dxfId="5380" priority="5384" operator="equal">
      <formula>1</formula>
    </cfRule>
  </conditionalFormatting>
  <conditionalFormatting sqref="DI187">
    <cfRule type="cellIs" dxfId="5379" priority="5381" operator="equal">
      <formula>0</formula>
    </cfRule>
    <cfRule type="cellIs" dxfId="5378" priority="5382" operator="equal">
      <formula>1</formula>
    </cfRule>
  </conditionalFormatting>
  <conditionalFormatting sqref="DI191:DI192">
    <cfRule type="cellIs" dxfId="5377" priority="5379" operator="equal">
      <formula>0</formula>
    </cfRule>
    <cfRule type="cellIs" dxfId="5376" priority="5380" operator="equal">
      <formula>1</formula>
    </cfRule>
  </conditionalFormatting>
  <conditionalFormatting sqref="DI199:DI200">
    <cfRule type="cellIs" dxfId="5375" priority="5377" operator="equal">
      <formula>0</formula>
    </cfRule>
    <cfRule type="cellIs" dxfId="5374" priority="5378" operator="equal">
      <formula>1</formula>
    </cfRule>
  </conditionalFormatting>
  <conditionalFormatting sqref="DI217">
    <cfRule type="cellIs" dxfId="5373" priority="5375" operator="equal">
      <formula>0</formula>
    </cfRule>
    <cfRule type="cellIs" dxfId="5372" priority="5376" operator="equal">
      <formula>1</formula>
    </cfRule>
  </conditionalFormatting>
  <conditionalFormatting sqref="DI223">
    <cfRule type="cellIs" dxfId="5371" priority="5373" operator="equal">
      <formula>0</formula>
    </cfRule>
    <cfRule type="cellIs" dxfId="5370" priority="5374" operator="equal">
      <formula>1</formula>
    </cfRule>
  </conditionalFormatting>
  <conditionalFormatting sqref="DI244">
    <cfRule type="cellIs" dxfId="5369" priority="5371" operator="equal">
      <formula>0</formula>
    </cfRule>
    <cfRule type="cellIs" dxfId="5368" priority="5372" operator="equal">
      <formula>1</formula>
    </cfRule>
  </conditionalFormatting>
  <conditionalFormatting sqref="DI252">
    <cfRule type="cellIs" dxfId="5367" priority="5369" operator="equal">
      <formula>0</formula>
    </cfRule>
    <cfRule type="cellIs" dxfId="5366" priority="5370" operator="equal">
      <formula>1</formula>
    </cfRule>
  </conditionalFormatting>
  <conditionalFormatting sqref="DJ277">
    <cfRule type="cellIs" dxfId="5365" priority="5365" operator="equal">
      <formula>0</formula>
    </cfRule>
    <cfRule type="cellIs" dxfId="5364" priority="5366" operator="equal">
      <formula>1</formula>
    </cfRule>
  </conditionalFormatting>
  <conditionalFormatting sqref="DI14:DL17">
    <cfRule type="cellIs" dxfId="5363" priority="5359" operator="equal">
      <formula>0</formula>
    </cfRule>
    <cfRule type="cellIs" dxfId="5362" priority="5360" operator="equal">
      <formula>1</formula>
    </cfRule>
  </conditionalFormatting>
  <conditionalFormatting sqref="DM14:DN17">
    <cfRule type="cellIs" dxfId="5361" priority="5363" operator="equal">
      <formula>0</formula>
    </cfRule>
    <cfRule type="cellIs" dxfId="5360" priority="5364" operator="equal">
      <formula>1</formula>
    </cfRule>
  </conditionalFormatting>
  <conditionalFormatting sqref="DO14:DO17">
    <cfRule type="cellIs" dxfId="5359" priority="5361" operator="equal">
      <formula>0</formula>
    </cfRule>
    <cfRule type="cellIs" dxfId="5358" priority="5362" operator="equal">
      <formula>1</formula>
    </cfRule>
  </conditionalFormatting>
  <conditionalFormatting sqref="DM14:DN17">
    <cfRule type="cellIs" dxfId="5357" priority="5357" operator="equal">
      <formula>0</formula>
    </cfRule>
    <cfRule type="cellIs" dxfId="5356" priority="5358" operator="equal">
      <formula>1</formula>
    </cfRule>
  </conditionalFormatting>
  <conditionalFormatting sqref="DN14:DN17">
    <cfRule type="cellIs" dxfId="5355" priority="5355" operator="equal">
      <formula>0</formula>
    </cfRule>
    <cfRule type="cellIs" dxfId="5354" priority="5356" operator="equal">
      <formula>1</formula>
    </cfRule>
  </conditionalFormatting>
  <conditionalFormatting sqref="DI20:DL27">
    <cfRule type="cellIs" dxfId="5353" priority="5349" operator="equal">
      <formula>0</formula>
    </cfRule>
    <cfRule type="cellIs" dxfId="5352" priority="5350" operator="equal">
      <formula>1</formula>
    </cfRule>
  </conditionalFormatting>
  <conditionalFormatting sqref="DM20:DN27">
    <cfRule type="cellIs" dxfId="5351" priority="5353" operator="equal">
      <formula>0</formula>
    </cfRule>
    <cfRule type="cellIs" dxfId="5350" priority="5354" operator="equal">
      <formula>1</formula>
    </cfRule>
  </conditionalFormatting>
  <conditionalFormatting sqref="DO20:DO27">
    <cfRule type="cellIs" dxfId="5349" priority="5351" operator="equal">
      <formula>0</formula>
    </cfRule>
    <cfRule type="cellIs" dxfId="5348" priority="5352" operator="equal">
      <formula>1</formula>
    </cfRule>
  </conditionalFormatting>
  <conditionalFormatting sqref="DM20:DN27">
    <cfRule type="cellIs" dxfId="5347" priority="5347" operator="equal">
      <formula>0</formula>
    </cfRule>
    <cfRule type="cellIs" dxfId="5346" priority="5348" operator="equal">
      <formula>1</formula>
    </cfRule>
  </conditionalFormatting>
  <conditionalFormatting sqref="DN20:DN27">
    <cfRule type="cellIs" dxfId="5345" priority="5345" operator="equal">
      <formula>0</formula>
    </cfRule>
    <cfRule type="cellIs" dxfId="5344" priority="5346" operator="equal">
      <formula>1</formula>
    </cfRule>
  </conditionalFormatting>
  <conditionalFormatting sqref="DI29:DL35">
    <cfRule type="cellIs" dxfId="5343" priority="5339" operator="equal">
      <formula>0</formula>
    </cfRule>
    <cfRule type="cellIs" dxfId="5342" priority="5340" operator="equal">
      <formula>1</formula>
    </cfRule>
  </conditionalFormatting>
  <conditionalFormatting sqref="DM29:DN35">
    <cfRule type="cellIs" dxfId="5341" priority="5343" operator="equal">
      <formula>0</formula>
    </cfRule>
    <cfRule type="cellIs" dxfId="5340" priority="5344" operator="equal">
      <formula>1</formula>
    </cfRule>
  </conditionalFormatting>
  <conditionalFormatting sqref="DO29:DO35">
    <cfRule type="cellIs" dxfId="5339" priority="5341" operator="equal">
      <formula>0</formula>
    </cfRule>
    <cfRule type="cellIs" dxfId="5338" priority="5342" operator="equal">
      <formula>1</formula>
    </cfRule>
  </conditionalFormatting>
  <conditionalFormatting sqref="DM29:DN35">
    <cfRule type="cellIs" dxfId="5337" priority="5337" operator="equal">
      <formula>0</formula>
    </cfRule>
    <cfRule type="cellIs" dxfId="5336" priority="5338" operator="equal">
      <formula>1</formula>
    </cfRule>
  </conditionalFormatting>
  <conditionalFormatting sqref="DN29:DN35">
    <cfRule type="cellIs" dxfId="5335" priority="5335" operator="equal">
      <formula>0</formula>
    </cfRule>
    <cfRule type="cellIs" dxfId="5334" priority="5336" operator="equal">
      <formula>1</formula>
    </cfRule>
  </conditionalFormatting>
  <conditionalFormatting sqref="DI39:DL40">
    <cfRule type="cellIs" dxfId="5333" priority="5329" operator="equal">
      <formula>0</formula>
    </cfRule>
    <cfRule type="cellIs" dxfId="5332" priority="5330" operator="equal">
      <formula>1</formula>
    </cfRule>
  </conditionalFormatting>
  <conditionalFormatting sqref="DM39:DN40">
    <cfRule type="cellIs" dxfId="5331" priority="5333" operator="equal">
      <formula>0</formula>
    </cfRule>
    <cfRule type="cellIs" dxfId="5330" priority="5334" operator="equal">
      <formula>1</formula>
    </cfRule>
  </conditionalFormatting>
  <conditionalFormatting sqref="DO39:DO40">
    <cfRule type="cellIs" dxfId="5329" priority="5331" operator="equal">
      <formula>0</formula>
    </cfRule>
    <cfRule type="cellIs" dxfId="5328" priority="5332" operator="equal">
      <formula>1</formula>
    </cfRule>
  </conditionalFormatting>
  <conditionalFormatting sqref="DM39:DN40">
    <cfRule type="cellIs" dxfId="5327" priority="5327" operator="equal">
      <formula>0</formula>
    </cfRule>
    <cfRule type="cellIs" dxfId="5326" priority="5328" operator="equal">
      <formula>1</formula>
    </cfRule>
  </conditionalFormatting>
  <conditionalFormatting sqref="DN39:DN40">
    <cfRule type="cellIs" dxfId="5325" priority="5325" operator="equal">
      <formula>0</formula>
    </cfRule>
    <cfRule type="cellIs" dxfId="5324" priority="5326" operator="equal">
      <formula>1</formula>
    </cfRule>
  </conditionalFormatting>
  <conditionalFormatting sqref="DI42:DL42">
    <cfRule type="cellIs" dxfId="5323" priority="5319" operator="equal">
      <formula>0</formula>
    </cfRule>
    <cfRule type="cellIs" dxfId="5322" priority="5320" operator="equal">
      <formula>1</formula>
    </cfRule>
  </conditionalFormatting>
  <conditionalFormatting sqref="DM42:DN42">
    <cfRule type="cellIs" dxfId="5321" priority="5323" operator="equal">
      <formula>0</formula>
    </cfRule>
    <cfRule type="cellIs" dxfId="5320" priority="5324" operator="equal">
      <formula>1</formula>
    </cfRule>
  </conditionalFormatting>
  <conditionalFormatting sqref="DO42">
    <cfRule type="cellIs" dxfId="5319" priority="5321" operator="equal">
      <formula>0</formula>
    </cfRule>
    <cfRule type="cellIs" dxfId="5318" priority="5322" operator="equal">
      <formula>1</formula>
    </cfRule>
  </conditionalFormatting>
  <conditionalFormatting sqref="DM42:DN42">
    <cfRule type="cellIs" dxfId="5317" priority="5317" operator="equal">
      <formula>0</formula>
    </cfRule>
    <cfRule type="cellIs" dxfId="5316" priority="5318" operator="equal">
      <formula>1</formula>
    </cfRule>
  </conditionalFormatting>
  <conditionalFormatting sqref="DN42">
    <cfRule type="cellIs" dxfId="5315" priority="5315" operator="equal">
      <formula>0</formula>
    </cfRule>
    <cfRule type="cellIs" dxfId="5314" priority="5316" operator="equal">
      <formula>1</formula>
    </cfRule>
  </conditionalFormatting>
  <conditionalFormatting sqref="DI44:DL44">
    <cfRule type="cellIs" dxfId="5313" priority="5309" operator="equal">
      <formula>0</formula>
    </cfRule>
    <cfRule type="cellIs" dxfId="5312" priority="5310" operator="equal">
      <formula>1</formula>
    </cfRule>
  </conditionalFormatting>
  <conditionalFormatting sqref="DM44:DN44">
    <cfRule type="cellIs" dxfId="5311" priority="5313" operator="equal">
      <formula>0</formula>
    </cfRule>
    <cfRule type="cellIs" dxfId="5310" priority="5314" operator="equal">
      <formula>1</formula>
    </cfRule>
  </conditionalFormatting>
  <conditionalFormatting sqref="DO44">
    <cfRule type="cellIs" dxfId="5309" priority="5311" operator="equal">
      <formula>0</formula>
    </cfRule>
    <cfRule type="cellIs" dxfId="5308" priority="5312" operator="equal">
      <formula>1</formula>
    </cfRule>
  </conditionalFormatting>
  <conditionalFormatting sqref="DM44:DN44">
    <cfRule type="cellIs" dxfId="5307" priority="5307" operator="equal">
      <formula>0</formula>
    </cfRule>
    <cfRule type="cellIs" dxfId="5306" priority="5308" operator="equal">
      <formula>1</formula>
    </cfRule>
  </conditionalFormatting>
  <conditionalFormatting sqref="DN44">
    <cfRule type="cellIs" dxfId="5305" priority="5305" operator="equal">
      <formula>0</formula>
    </cfRule>
    <cfRule type="cellIs" dxfId="5304" priority="5306" operator="equal">
      <formula>1</formula>
    </cfRule>
  </conditionalFormatting>
  <conditionalFormatting sqref="DI47:DL47">
    <cfRule type="cellIs" dxfId="5303" priority="5299" operator="equal">
      <formula>0</formula>
    </cfRule>
    <cfRule type="cellIs" dxfId="5302" priority="5300" operator="equal">
      <formula>1</formula>
    </cfRule>
  </conditionalFormatting>
  <conditionalFormatting sqref="DM47:DN47">
    <cfRule type="cellIs" dxfId="5301" priority="5303" operator="equal">
      <formula>0</formula>
    </cfRule>
    <cfRule type="cellIs" dxfId="5300" priority="5304" operator="equal">
      <formula>1</formula>
    </cfRule>
  </conditionalFormatting>
  <conditionalFormatting sqref="DO47">
    <cfRule type="cellIs" dxfId="5299" priority="5301" operator="equal">
      <formula>0</formula>
    </cfRule>
    <cfRule type="cellIs" dxfId="5298" priority="5302" operator="equal">
      <formula>1</formula>
    </cfRule>
  </conditionalFormatting>
  <conditionalFormatting sqref="DM47:DN47">
    <cfRule type="cellIs" dxfId="5297" priority="5297" operator="equal">
      <formula>0</formula>
    </cfRule>
    <cfRule type="cellIs" dxfId="5296" priority="5298" operator="equal">
      <formula>1</formula>
    </cfRule>
  </conditionalFormatting>
  <conditionalFormatting sqref="DN47">
    <cfRule type="cellIs" dxfId="5295" priority="5295" operator="equal">
      <formula>0</formula>
    </cfRule>
    <cfRule type="cellIs" dxfId="5294" priority="5296" operator="equal">
      <formula>1</formula>
    </cfRule>
  </conditionalFormatting>
  <conditionalFormatting sqref="DI50:DL50">
    <cfRule type="cellIs" dxfId="5293" priority="5289" operator="equal">
      <formula>0</formula>
    </cfRule>
    <cfRule type="cellIs" dxfId="5292" priority="5290" operator="equal">
      <formula>1</formula>
    </cfRule>
  </conditionalFormatting>
  <conditionalFormatting sqref="DM50:DN50">
    <cfRule type="cellIs" dxfId="5291" priority="5293" operator="equal">
      <formula>0</formula>
    </cfRule>
    <cfRule type="cellIs" dxfId="5290" priority="5294" operator="equal">
      <formula>1</formula>
    </cfRule>
  </conditionalFormatting>
  <conditionalFormatting sqref="DO50">
    <cfRule type="cellIs" dxfId="5289" priority="5291" operator="equal">
      <formula>0</formula>
    </cfRule>
    <cfRule type="cellIs" dxfId="5288" priority="5292" operator="equal">
      <formula>1</formula>
    </cfRule>
  </conditionalFormatting>
  <conditionalFormatting sqref="DM50:DN50">
    <cfRule type="cellIs" dxfId="5287" priority="5287" operator="equal">
      <formula>0</formula>
    </cfRule>
    <cfRule type="cellIs" dxfId="5286" priority="5288" operator="equal">
      <formula>1</formula>
    </cfRule>
  </conditionalFormatting>
  <conditionalFormatting sqref="DN50">
    <cfRule type="cellIs" dxfId="5285" priority="5285" operator="equal">
      <formula>0</formula>
    </cfRule>
    <cfRule type="cellIs" dxfId="5284" priority="5286" operator="equal">
      <formula>1</formula>
    </cfRule>
  </conditionalFormatting>
  <conditionalFormatting sqref="DI53:DL53">
    <cfRule type="cellIs" dxfId="5283" priority="5279" operator="equal">
      <formula>0</formula>
    </cfRule>
    <cfRule type="cellIs" dxfId="5282" priority="5280" operator="equal">
      <formula>1</formula>
    </cfRule>
  </conditionalFormatting>
  <conditionalFormatting sqref="DM53:DN53">
    <cfRule type="cellIs" dxfId="5281" priority="5283" operator="equal">
      <formula>0</formula>
    </cfRule>
    <cfRule type="cellIs" dxfId="5280" priority="5284" operator="equal">
      <formula>1</formula>
    </cfRule>
  </conditionalFormatting>
  <conditionalFormatting sqref="DO53">
    <cfRule type="cellIs" dxfId="5279" priority="5281" operator="equal">
      <formula>0</formula>
    </cfRule>
    <cfRule type="cellIs" dxfId="5278" priority="5282" operator="equal">
      <formula>1</formula>
    </cfRule>
  </conditionalFormatting>
  <conditionalFormatting sqref="DM53:DN53">
    <cfRule type="cellIs" dxfId="5277" priority="5277" operator="equal">
      <formula>0</formula>
    </cfRule>
    <cfRule type="cellIs" dxfId="5276" priority="5278" operator="equal">
      <formula>1</formula>
    </cfRule>
  </conditionalFormatting>
  <conditionalFormatting sqref="DN53">
    <cfRule type="cellIs" dxfId="5275" priority="5275" operator="equal">
      <formula>0</formula>
    </cfRule>
    <cfRule type="cellIs" dxfId="5274" priority="5276" operator="equal">
      <formula>1</formula>
    </cfRule>
  </conditionalFormatting>
  <conditionalFormatting sqref="DI55:DL55">
    <cfRule type="cellIs" dxfId="5273" priority="5269" operator="equal">
      <formula>0</formula>
    </cfRule>
    <cfRule type="cellIs" dxfId="5272" priority="5270" operator="equal">
      <formula>1</formula>
    </cfRule>
  </conditionalFormatting>
  <conditionalFormatting sqref="DM55:DN55">
    <cfRule type="cellIs" dxfId="5271" priority="5273" operator="equal">
      <formula>0</formula>
    </cfRule>
    <cfRule type="cellIs" dxfId="5270" priority="5274" operator="equal">
      <formula>1</formula>
    </cfRule>
  </conditionalFormatting>
  <conditionalFormatting sqref="DO55">
    <cfRule type="cellIs" dxfId="5269" priority="5271" operator="equal">
      <formula>0</formula>
    </cfRule>
    <cfRule type="cellIs" dxfId="5268" priority="5272" operator="equal">
      <formula>1</formula>
    </cfRule>
  </conditionalFormatting>
  <conditionalFormatting sqref="DM55:DN55">
    <cfRule type="cellIs" dxfId="5267" priority="5267" operator="equal">
      <formula>0</formula>
    </cfRule>
    <cfRule type="cellIs" dxfId="5266" priority="5268" operator="equal">
      <formula>1</formula>
    </cfRule>
  </conditionalFormatting>
  <conditionalFormatting sqref="DN55">
    <cfRule type="cellIs" dxfId="5265" priority="5265" operator="equal">
      <formula>0</formula>
    </cfRule>
    <cfRule type="cellIs" dxfId="5264" priority="5266" operator="equal">
      <formula>1</formula>
    </cfRule>
  </conditionalFormatting>
  <conditionalFormatting sqref="DI58:DL61">
    <cfRule type="cellIs" dxfId="5263" priority="5259" operator="equal">
      <formula>0</formula>
    </cfRule>
    <cfRule type="cellIs" dxfId="5262" priority="5260" operator="equal">
      <formula>1</formula>
    </cfRule>
  </conditionalFormatting>
  <conditionalFormatting sqref="DM58:DN61">
    <cfRule type="cellIs" dxfId="5261" priority="5263" operator="equal">
      <formula>0</formula>
    </cfRule>
    <cfRule type="cellIs" dxfId="5260" priority="5264" operator="equal">
      <formula>1</formula>
    </cfRule>
  </conditionalFormatting>
  <conditionalFormatting sqref="DO58:DO61">
    <cfRule type="cellIs" dxfId="5259" priority="5261" operator="equal">
      <formula>0</formula>
    </cfRule>
    <cfRule type="cellIs" dxfId="5258" priority="5262" operator="equal">
      <formula>1</formula>
    </cfRule>
  </conditionalFormatting>
  <conditionalFormatting sqref="DM58:DN61">
    <cfRule type="cellIs" dxfId="5257" priority="5257" operator="equal">
      <formula>0</formula>
    </cfRule>
    <cfRule type="cellIs" dxfId="5256" priority="5258" operator="equal">
      <formula>1</formula>
    </cfRule>
  </conditionalFormatting>
  <conditionalFormatting sqref="DN58:DN61">
    <cfRule type="cellIs" dxfId="5255" priority="5255" operator="equal">
      <formula>0</formula>
    </cfRule>
    <cfRule type="cellIs" dxfId="5254" priority="5256" operator="equal">
      <formula>1</formula>
    </cfRule>
  </conditionalFormatting>
  <conditionalFormatting sqref="DI64:DL65">
    <cfRule type="cellIs" dxfId="5253" priority="5249" operator="equal">
      <formula>0</formula>
    </cfRule>
    <cfRule type="cellIs" dxfId="5252" priority="5250" operator="equal">
      <formula>1</formula>
    </cfRule>
  </conditionalFormatting>
  <conditionalFormatting sqref="DM64:DN65">
    <cfRule type="cellIs" dxfId="5251" priority="5253" operator="equal">
      <formula>0</formula>
    </cfRule>
    <cfRule type="cellIs" dxfId="5250" priority="5254" operator="equal">
      <formula>1</formula>
    </cfRule>
  </conditionalFormatting>
  <conditionalFormatting sqref="DO64:DO65">
    <cfRule type="cellIs" dxfId="5249" priority="5251" operator="equal">
      <formula>0</formula>
    </cfRule>
    <cfRule type="cellIs" dxfId="5248" priority="5252" operator="equal">
      <formula>1</formula>
    </cfRule>
  </conditionalFormatting>
  <conditionalFormatting sqref="DM64:DN65">
    <cfRule type="cellIs" dxfId="5247" priority="5247" operator="equal">
      <formula>0</formula>
    </cfRule>
    <cfRule type="cellIs" dxfId="5246" priority="5248" operator="equal">
      <formula>1</formula>
    </cfRule>
  </conditionalFormatting>
  <conditionalFormatting sqref="DN64:DN65">
    <cfRule type="cellIs" dxfId="5245" priority="5245" operator="equal">
      <formula>0</formula>
    </cfRule>
    <cfRule type="cellIs" dxfId="5244" priority="5246" operator="equal">
      <formula>1</formula>
    </cfRule>
  </conditionalFormatting>
  <conditionalFormatting sqref="DI67:DL67">
    <cfRule type="cellIs" dxfId="5243" priority="5239" operator="equal">
      <formula>0</formula>
    </cfRule>
    <cfRule type="cellIs" dxfId="5242" priority="5240" operator="equal">
      <formula>1</formula>
    </cfRule>
  </conditionalFormatting>
  <conditionalFormatting sqref="DM67:DN67">
    <cfRule type="cellIs" dxfId="5241" priority="5243" operator="equal">
      <formula>0</formula>
    </cfRule>
    <cfRule type="cellIs" dxfId="5240" priority="5244" operator="equal">
      <formula>1</formula>
    </cfRule>
  </conditionalFormatting>
  <conditionalFormatting sqref="DO67">
    <cfRule type="cellIs" dxfId="5239" priority="5241" operator="equal">
      <formula>0</formula>
    </cfRule>
    <cfRule type="cellIs" dxfId="5238" priority="5242" operator="equal">
      <formula>1</formula>
    </cfRule>
  </conditionalFormatting>
  <conditionalFormatting sqref="DM67:DN67">
    <cfRule type="cellIs" dxfId="5237" priority="5237" operator="equal">
      <formula>0</formula>
    </cfRule>
    <cfRule type="cellIs" dxfId="5236" priority="5238" operator="equal">
      <formula>1</formula>
    </cfRule>
  </conditionalFormatting>
  <conditionalFormatting sqref="DN67">
    <cfRule type="cellIs" dxfId="5235" priority="5235" operator="equal">
      <formula>0</formula>
    </cfRule>
    <cfRule type="cellIs" dxfId="5234" priority="5236" operator="equal">
      <formula>1</formula>
    </cfRule>
  </conditionalFormatting>
  <conditionalFormatting sqref="DI69:DL69">
    <cfRule type="cellIs" dxfId="5233" priority="5229" operator="equal">
      <formula>0</formula>
    </cfRule>
    <cfRule type="cellIs" dxfId="5232" priority="5230" operator="equal">
      <formula>1</formula>
    </cfRule>
  </conditionalFormatting>
  <conditionalFormatting sqref="DM69:DN69">
    <cfRule type="cellIs" dxfId="5231" priority="5233" operator="equal">
      <formula>0</formula>
    </cfRule>
    <cfRule type="cellIs" dxfId="5230" priority="5234" operator="equal">
      <formula>1</formula>
    </cfRule>
  </conditionalFormatting>
  <conditionalFormatting sqref="DO69">
    <cfRule type="cellIs" dxfId="5229" priority="5231" operator="equal">
      <formula>0</formula>
    </cfRule>
    <cfRule type="cellIs" dxfId="5228" priority="5232" operator="equal">
      <formula>1</formula>
    </cfRule>
  </conditionalFormatting>
  <conditionalFormatting sqref="DM69:DN69">
    <cfRule type="cellIs" dxfId="5227" priority="5227" operator="equal">
      <formula>0</formula>
    </cfRule>
    <cfRule type="cellIs" dxfId="5226" priority="5228" operator="equal">
      <formula>1</formula>
    </cfRule>
  </conditionalFormatting>
  <conditionalFormatting sqref="DN69">
    <cfRule type="cellIs" dxfId="5225" priority="5225" operator="equal">
      <formula>0</formula>
    </cfRule>
    <cfRule type="cellIs" dxfId="5224" priority="5226" operator="equal">
      <formula>1</formula>
    </cfRule>
  </conditionalFormatting>
  <conditionalFormatting sqref="DI72:DL74">
    <cfRule type="cellIs" dxfId="5223" priority="5219" operator="equal">
      <formula>0</formula>
    </cfRule>
    <cfRule type="cellIs" dxfId="5222" priority="5220" operator="equal">
      <formula>1</formula>
    </cfRule>
  </conditionalFormatting>
  <conditionalFormatting sqref="DM72:DN74">
    <cfRule type="cellIs" dxfId="5221" priority="5223" operator="equal">
      <formula>0</formula>
    </cfRule>
    <cfRule type="cellIs" dxfId="5220" priority="5224" operator="equal">
      <formula>1</formula>
    </cfRule>
  </conditionalFormatting>
  <conditionalFormatting sqref="DO72:DO74">
    <cfRule type="cellIs" dxfId="5219" priority="5221" operator="equal">
      <formula>0</formula>
    </cfRule>
    <cfRule type="cellIs" dxfId="5218" priority="5222" operator="equal">
      <formula>1</formula>
    </cfRule>
  </conditionalFormatting>
  <conditionalFormatting sqref="DM72:DN74">
    <cfRule type="cellIs" dxfId="5217" priority="5217" operator="equal">
      <formula>0</formula>
    </cfRule>
    <cfRule type="cellIs" dxfId="5216" priority="5218" operator="equal">
      <formula>1</formula>
    </cfRule>
  </conditionalFormatting>
  <conditionalFormatting sqref="DN72:DN74">
    <cfRule type="cellIs" dxfId="5215" priority="5215" operator="equal">
      <formula>0</formula>
    </cfRule>
    <cfRule type="cellIs" dxfId="5214" priority="5216" operator="equal">
      <formula>1</formula>
    </cfRule>
  </conditionalFormatting>
  <conditionalFormatting sqref="DI76:DL80">
    <cfRule type="cellIs" dxfId="5213" priority="5209" operator="equal">
      <formula>0</formula>
    </cfRule>
    <cfRule type="cellIs" dxfId="5212" priority="5210" operator="equal">
      <formula>1</formula>
    </cfRule>
  </conditionalFormatting>
  <conditionalFormatting sqref="DM76:DN80">
    <cfRule type="cellIs" dxfId="5211" priority="5213" operator="equal">
      <formula>0</formula>
    </cfRule>
    <cfRule type="cellIs" dxfId="5210" priority="5214" operator="equal">
      <formula>1</formula>
    </cfRule>
  </conditionalFormatting>
  <conditionalFormatting sqref="DO76:DO80">
    <cfRule type="cellIs" dxfId="5209" priority="5211" operator="equal">
      <formula>0</formula>
    </cfRule>
    <cfRule type="cellIs" dxfId="5208" priority="5212" operator="equal">
      <formula>1</formula>
    </cfRule>
  </conditionalFormatting>
  <conditionalFormatting sqref="DM76:DN80">
    <cfRule type="cellIs" dxfId="5207" priority="5207" operator="equal">
      <formula>0</formula>
    </cfRule>
    <cfRule type="cellIs" dxfId="5206" priority="5208" operator="equal">
      <formula>1</formula>
    </cfRule>
  </conditionalFormatting>
  <conditionalFormatting sqref="DN76:DN80">
    <cfRule type="cellIs" dxfId="5205" priority="5205" operator="equal">
      <formula>0</formula>
    </cfRule>
    <cfRule type="cellIs" dxfId="5204" priority="5206" operator="equal">
      <formula>1</formula>
    </cfRule>
  </conditionalFormatting>
  <conditionalFormatting sqref="DI83:DL86">
    <cfRule type="cellIs" dxfId="5203" priority="5199" operator="equal">
      <formula>0</formula>
    </cfRule>
    <cfRule type="cellIs" dxfId="5202" priority="5200" operator="equal">
      <formula>1</formula>
    </cfRule>
  </conditionalFormatting>
  <conditionalFormatting sqref="DM83:DN86">
    <cfRule type="cellIs" dxfId="5201" priority="5203" operator="equal">
      <formula>0</formula>
    </cfRule>
    <cfRule type="cellIs" dxfId="5200" priority="5204" operator="equal">
      <formula>1</formula>
    </cfRule>
  </conditionalFormatting>
  <conditionalFormatting sqref="DO83:DO86">
    <cfRule type="cellIs" dxfId="5199" priority="5201" operator="equal">
      <formula>0</formula>
    </cfRule>
    <cfRule type="cellIs" dxfId="5198" priority="5202" operator="equal">
      <formula>1</formula>
    </cfRule>
  </conditionalFormatting>
  <conditionalFormatting sqref="DM83:DN86">
    <cfRule type="cellIs" dxfId="5197" priority="5197" operator="equal">
      <formula>0</formula>
    </cfRule>
    <cfRule type="cellIs" dxfId="5196" priority="5198" operator="equal">
      <formula>1</formula>
    </cfRule>
  </conditionalFormatting>
  <conditionalFormatting sqref="DN83:DN86">
    <cfRule type="cellIs" dxfId="5195" priority="5195" operator="equal">
      <formula>0</formula>
    </cfRule>
    <cfRule type="cellIs" dxfId="5194" priority="5196" operator="equal">
      <formula>1</formula>
    </cfRule>
  </conditionalFormatting>
  <conditionalFormatting sqref="DI88:DL92">
    <cfRule type="cellIs" dxfId="5193" priority="5189" operator="equal">
      <formula>0</formula>
    </cfRule>
    <cfRule type="cellIs" dxfId="5192" priority="5190" operator="equal">
      <formula>1</formula>
    </cfRule>
  </conditionalFormatting>
  <conditionalFormatting sqref="DM88:DN92">
    <cfRule type="cellIs" dxfId="5191" priority="5193" operator="equal">
      <formula>0</formula>
    </cfRule>
    <cfRule type="cellIs" dxfId="5190" priority="5194" operator="equal">
      <formula>1</formula>
    </cfRule>
  </conditionalFormatting>
  <conditionalFormatting sqref="DO88:DO92">
    <cfRule type="cellIs" dxfId="5189" priority="5191" operator="equal">
      <formula>0</formula>
    </cfRule>
    <cfRule type="cellIs" dxfId="5188" priority="5192" operator="equal">
      <formula>1</formula>
    </cfRule>
  </conditionalFormatting>
  <conditionalFormatting sqref="DM88:DN92">
    <cfRule type="cellIs" dxfId="5187" priority="5187" operator="equal">
      <formula>0</formula>
    </cfRule>
    <cfRule type="cellIs" dxfId="5186" priority="5188" operator="equal">
      <formula>1</formula>
    </cfRule>
  </conditionalFormatting>
  <conditionalFormatting sqref="DN88:DN92">
    <cfRule type="cellIs" dxfId="5185" priority="5185" operator="equal">
      <formula>0</formula>
    </cfRule>
    <cfRule type="cellIs" dxfId="5184" priority="5186" operator="equal">
      <formula>1</formula>
    </cfRule>
  </conditionalFormatting>
  <conditionalFormatting sqref="DI94:DL97">
    <cfRule type="cellIs" dxfId="5183" priority="5179" operator="equal">
      <formula>0</formula>
    </cfRule>
    <cfRule type="cellIs" dxfId="5182" priority="5180" operator="equal">
      <formula>1</formula>
    </cfRule>
  </conditionalFormatting>
  <conditionalFormatting sqref="DM94:DN97">
    <cfRule type="cellIs" dxfId="5181" priority="5183" operator="equal">
      <formula>0</formula>
    </cfRule>
    <cfRule type="cellIs" dxfId="5180" priority="5184" operator="equal">
      <formula>1</formula>
    </cfRule>
  </conditionalFormatting>
  <conditionalFormatting sqref="DO94:DO97">
    <cfRule type="cellIs" dxfId="5179" priority="5181" operator="equal">
      <formula>0</formula>
    </cfRule>
    <cfRule type="cellIs" dxfId="5178" priority="5182" operator="equal">
      <formula>1</formula>
    </cfRule>
  </conditionalFormatting>
  <conditionalFormatting sqref="DM94:DN97">
    <cfRule type="cellIs" dxfId="5177" priority="5177" operator="equal">
      <formula>0</formula>
    </cfRule>
    <cfRule type="cellIs" dxfId="5176" priority="5178" operator="equal">
      <formula>1</formula>
    </cfRule>
  </conditionalFormatting>
  <conditionalFormatting sqref="DN94:DN97">
    <cfRule type="cellIs" dxfId="5175" priority="5175" operator="equal">
      <formula>0</formula>
    </cfRule>
    <cfRule type="cellIs" dxfId="5174" priority="5176" operator="equal">
      <formula>1</formula>
    </cfRule>
  </conditionalFormatting>
  <conditionalFormatting sqref="DI99:DL106">
    <cfRule type="cellIs" dxfId="5173" priority="5169" operator="equal">
      <formula>0</formula>
    </cfRule>
    <cfRule type="cellIs" dxfId="5172" priority="5170" operator="equal">
      <formula>1</formula>
    </cfRule>
  </conditionalFormatting>
  <conditionalFormatting sqref="DM99:DN106">
    <cfRule type="cellIs" dxfId="5171" priority="5173" operator="equal">
      <formula>0</formula>
    </cfRule>
    <cfRule type="cellIs" dxfId="5170" priority="5174" operator="equal">
      <formula>1</formula>
    </cfRule>
  </conditionalFormatting>
  <conditionalFormatting sqref="DO99:DO106">
    <cfRule type="cellIs" dxfId="5169" priority="5171" operator="equal">
      <formula>0</formula>
    </cfRule>
    <cfRule type="cellIs" dxfId="5168" priority="5172" operator="equal">
      <formula>1</formula>
    </cfRule>
  </conditionalFormatting>
  <conditionalFormatting sqref="DM99:DN106">
    <cfRule type="cellIs" dxfId="5167" priority="5167" operator="equal">
      <formula>0</formula>
    </cfRule>
    <cfRule type="cellIs" dxfId="5166" priority="5168" operator="equal">
      <formula>1</formula>
    </cfRule>
  </conditionalFormatting>
  <conditionalFormatting sqref="DN99:DN106">
    <cfRule type="cellIs" dxfId="5165" priority="5165" operator="equal">
      <formula>0</formula>
    </cfRule>
    <cfRule type="cellIs" dxfId="5164" priority="5166" operator="equal">
      <formula>1</formula>
    </cfRule>
  </conditionalFormatting>
  <conditionalFormatting sqref="DI109:DL110">
    <cfRule type="cellIs" dxfId="5163" priority="5159" operator="equal">
      <formula>0</formula>
    </cfRule>
    <cfRule type="cellIs" dxfId="5162" priority="5160" operator="equal">
      <formula>1</formula>
    </cfRule>
  </conditionalFormatting>
  <conditionalFormatting sqref="DM109:DN110">
    <cfRule type="cellIs" dxfId="5161" priority="5163" operator="equal">
      <formula>0</formula>
    </cfRule>
    <cfRule type="cellIs" dxfId="5160" priority="5164" operator="equal">
      <formula>1</formula>
    </cfRule>
  </conditionalFormatting>
  <conditionalFormatting sqref="DO109:DO110">
    <cfRule type="cellIs" dxfId="5159" priority="5161" operator="equal">
      <formula>0</formula>
    </cfRule>
    <cfRule type="cellIs" dxfId="5158" priority="5162" operator="equal">
      <formula>1</formula>
    </cfRule>
  </conditionalFormatting>
  <conditionalFormatting sqref="DM109:DN110">
    <cfRule type="cellIs" dxfId="5157" priority="5157" operator="equal">
      <formula>0</formula>
    </cfRule>
    <cfRule type="cellIs" dxfId="5156" priority="5158" operator="equal">
      <formula>1</formula>
    </cfRule>
  </conditionalFormatting>
  <conditionalFormatting sqref="DN109:DN110">
    <cfRule type="cellIs" dxfId="5155" priority="5155" operator="equal">
      <formula>0</formula>
    </cfRule>
    <cfRule type="cellIs" dxfId="5154" priority="5156" operator="equal">
      <formula>1</formula>
    </cfRule>
  </conditionalFormatting>
  <conditionalFormatting sqref="DI113:DL113">
    <cfRule type="cellIs" dxfId="5153" priority="5149" operator="equal">
      <formula>0</formula>
    </cfRule>
    <cfRule type="cellIs" dxfId="5152" priority="5150" operator="equal">
      <formula>1</formula>
    </cfRule>
  </conditionalFormatting>
  <conditionalFormatting sqref="DM113:DN113">
    <cfRule type="cellIs" dxfId="5151" priority="5153" operator="equal">
      <formula>0</formula>
    </cfRule>
    <cfRule type="cellIs" dxfId="5150" priority="5154" operator="equal">
      <formula>1</formula>
    </cfRule>
  </conditionalFormatting>
  <conditionalFormatting sqref="DO113">
    <cfRule type="cellIs" dxfId="5149" priority="5151" operator="equal">
      <formula>0</formula>
    </cfRule>
    <cfRule type="cellIs" dxfId="5148" priority="5152" operator="equal">
      <formula>1</formula>
    </cfRule>
  </conditionalFormatting>
  <conditionalFormatting sqref="DM113:DN113">
    <cfRule type="cellIs" dxfId="5147" priority="5147" operator="equal">
      <formula>0</formula>
    </cfRule>
    <cfRule type="cellIs" dxfId="5146" priority="5148" operator="equal">
      <formula>1</formula>
    </cfRule>
  </conditionalFormatting>
  <conditionalFormatting sqref="DN113">
    <cfRule type="cellIs" dxfId="5145" priority="5145" operator="equal">
      <formula>0</formula>
    </cfRule>
    <cfRule type="cellIs" dxfId="5144" priority="5146" operator="equal">
      <formula>1</formula>
    </cfRule>
  </conditionalFormatting>
  <conditionalFormatting sqref="DI116:DL120">
    <cfRule type="cellIs" dxfId="5143" priority="5139" operator="equal">
      <formula>0</formula>
    </cfRule>
    <cfRule type="cellIs" dxfId="5142" priority="5140" operator="equal">
      <formula>1</formula>
    </cfRule>
  </conditionalFormatting>
  <conditionalFormatting sqref="DM116:DN120">
    <cfRule type="cellIs" dxfId="5141" priority="5143" operator="equal">
      <formula>0</formula>
    </cfRule>
    <cfRule type="cellIs" dxfId="5140" priority="5144" operator="equal">
      <formula>1</formula>
    </cfRule>
  </conditionalFormatting>
  <conditionalFormatting sqref="DO116:DO120">
    <cfRule type="cellIs" dxfId="5139" priority="5141" operator="equal">
      <formula>0</formula>
    </cfRule>
    <cfRule type="cellIs" dxfId="5138" priority="5142" operator="equal">
      <formula>1</formula>
    </cfRule>
  </conditionalFormatting>
  <conditionalFormatting sqref="DM116:DN120">
    <cfRule type="cellIs" dxfId="5137" priority="5137" operator="equal">
      <formula>0</formula>
    </cfRule>
    <cfRule type="cellIs" dxfId="5136" priority="5138" operator="equal">
      <formula>1</formula>
    </cfRule>
  </conditionalFormatting>
  <conditionalFormatting sqref="DN116:DN120">
    <cfRule type="cellIs" dxfId="5135" priority="5135" operator="equal">
      <formula>0</formula>
    </cfRule>
    <cfRule type="cellIs" dxfId="5134" priority="5136" operator="equal">
      <formula>1</formula>
    </cfRule>
  </conditionalFormatting>
  <conditionalFormatting sqref="DI122:DL126">
    <cfRule type="cellIs" dxfId="5133" priority="5129" operator="equal">
      <formula>0</formula>
    </cfRule>
    <cfRule type="cellIs" dxfId="5132" priority="5130" operator="equal">
      <formula>1</formula>
    </cfRule>
  </conditionalFormatting>
  <conditionalFormatting sqref="DM122:DN126">
    <cfRule type="cellIs" dxfId="5131" priority="5133" operator="equal">
      <formula>0</formula>
    </cfRule>
    <cfRule type="cellIs" dxfId="5130" priority="5134" operator="equal">
      <formula>1</formula>
    </cfRule>
  </conditionalFormatting>
  <conditionalFormatting sqref="DO122:DO126">
    <cfRule type="cellIs" dxfId="5129" priority="5131" operator="equal">
      <formula>0</formula>
    </cfRule>
    <cfRule type="cellIs" dxfId="5128" priority="5132" operator="equal">
      <formula>1</formula>
    </cfRule>
  </conditionalFormatting>
  <conditionalFormatting sqref="DM122:DN126">
    <cfRule type="cellIs" dxfId="5127" priority="5127" operator="equal">
      <formula>0</formula>
    </cfRule>
    <cfRule type="cellIs" dxfId="5126" priority="5128" operator="equal">
      <formula>1</formula>
    </cfRule>
  </conditionalFormatting>
  <conditionalFormatting sqref="DN122:DN126">
    <cfRule type="cellIs" dxfId="5125" priority="5125" operator="equal">
      <formula>0</formula>
    </cfRule>
    <cfRule type="cellIs" dxfId="5124" priority="5126" operator="equal">
      <formula>1</formula>
    </cfRule>
  </conditionalFormatting>
  <conditionalFormatting sqref="DI128:DL132">
    <cfRule type="cellIs" dxfId="5123" priority="5119" operator="equal">
      <formula>0</formula>
    </cfRule>
    <cfRule type="cellIs" dxfId="5122" priority="5120" operator="equal">
      <formula>1</formula>
    </cfRule>
  </conditionalFormatting>
  <conditionalFormatting sqref="DM128:DN132">
    <cfRule type="cellIs" dxfId="5121" priority="5123" operator="equal">
      <formula>0</formula>
    </cfRule>
    <cfRule type="cellIs" dxfId="5120" priority="5124" operator="equal">
      <formula>1</formula>
    </cfRule>
  </conditionalFormatting>
  <conditionalFormatting sqref="DO128:DO132">
    <cfRule type="cellIs" dxfId="5119" priority="5121" operator="equal">
      <formula>0</formula>
    </cfRule>
    <cfRule type="cellIs" dxfId="5118" priority="5122" operator="equal">
      <formula>1</formula>
    </cfRule>
  </conditionalFormatting>
  <conditionalFormatting sqref="DM128:DN132">
    <cfRule type="cellIs" dxfId="5117" priority="5117" operator="equal">
      <formula>0</formula>
    </cfRule>
    <cfRule type="cellIs" dxfId="5116" priority="5118" operator="equal">
      <formula>1</formula>
    </cfRule>
  </conditionalFormatting>
  <conditionalFormatting sqref="DN128:DN132">
    <cfRule type="cellIs" dxfId="5115" priority="5115" operator="equal">
      <formula>0</formula>
    </cfRule>
    <cfRule type="cellIs" dxfId="5114" priority="5116" operator="equal">
      <formula>1</formula>
    </cfRule>
  </conditionalFormatting>
  <conditionalFormatting sqref="DI134:DL139">
    <cfRule type="cellIs" dxfId="5113" priority="5109" operator="equal">
      <formula>0</formula>
    </cfRule>
    <cfRule type="cellIs" dxfId="5112" priority="5110" operator="equal">
      <formula>1</formula>
    </cfRule>
  </conditionalFormatting>
  <conditionalFormatting sqref="DM134:DN139">
    <cfRule type="cellIs" dxfId="5111" priority="5113" operator="equal">
      <formula>0</formula>
    </cfRule>
    <cfRule type="cellIs" dxfId="5110" priority="5114" operator="equal">
      <formula>1</formula>
    </cfRule>
  </conditionalFormatting>
  <conditionalFormatting sqref="DO134:DO139">
    <cfRule type="cellIs" dxfId="5109" priority="5111" operator="equal">
      <formula>0</formula>
    </cfRule>
    <cfRule type="cellIs" dxfId="5108" priority="5112" operator="equal">
      <formula>1</formula>
    </cfRule>
  </conditionalFormatting>
  <conditionalFormatting sqref="DM134:DN139">
    <cfRule type="cellIs" dxfId="5107" priority="5107" operator="equal">
      <formula>0</formula>
    </cfRule>
    <cfRule type="cellIs" dxfId="5106" priority="5108" operator="equal">
      <formula>1</formula>
    </cfRule>
  </conditionalFormatting>
  <conditionalFormatting sqref="DN134:DN139">
    <cfRule type="cellIs" dxfId="5105" priority="5105" operator="equal">
      <formula>0</formula>
    </cfRule>
    <cfRule type="cellIs" dxfId="5104" priority="5106" operator="equal">
      <formula>1</formula>
    </cfRule>
  </conditionalFormatting>
  <conditionalFormatting sqref="DI141:DL144">
    <cfRule type="cellIs" dxfId="5103" priority="5099" operator="equal">
      <formula>0</formula>
    </cfRule>
    <cfRule type="cellIs" dxfId="5102" priority="5100" operator="equal">
      <formula>1</formula>
    </cfRule>
  </conditionalFormatting>
  <conditionalFormatting sqref="DM141:DN144">
    <cfRule type="cellIs" dxfId="5101" priority="5103" operator="equal">
      <formula>0</formula>
    </cfRule>
    <cfRule type="cellIs" dxfId="5100" priority="5104" operator="equal">
      <formula>1</formula>
    </cfRule>
  </conditionalFormatting>
  <conditionalFormatting sqref="DO141:DO144">
    <cfRule type="cellIs" dxfId="5099" priority="5101" operator="equal">
      <formula>0</formula>
    </cfRule>
    <cfRule type="cellIs" dxfId="5098" priority="5102" operator="equal">
      <formula>1</formula>
    </cfRule>
  </conditionalFormatting>
  <conditionalFormatting sqref="DM141:DN144">
    <cfRule type="cellIs" dxfId="5097" priority="5097" operator="equal">
      <formula>0</formula>
    </cfRule>
    <cfRule type="cellIs" dxfId="5096" priority="5098" operator="equal">
      <formula>1</formula>
    </cfRule>
  </conditionalFormatting>
  <conditionalFormatting sqref="DN141:DN144">
    <cfRule type="cellIs" dxfId="5095" priority="5095" operator="equal">
      <formula>0</formula>
    </cfRule>
    <cfRule type="cellIs" dxfId="5094" priority="5096" operator="equal">
      <formula>1</formula>
    </cfRule>
  </conditionalFormatting>
  <conditionalFormatting sqref="DI146:DL146">
    <cfRule type="cellIs" dxfId="5093" priority="5089" operator="equal">
      <formula>0</formula>
    </cfRule>
    <cfRule type="cellIs" dxfId="5092" priority="5090" operator="equal">
      <formula>1</formula>
    </cfRule>
  </conditionalFormatting>
  <conditionalFormatting sqref="DM146:DN146">
    <cfRule type="cellIs" dxfId="5091" priority="5093" operator="equal">
      <formula>0</formula>
    </cfRule>
    <cfRule type="cellIs" dxfId="5090" priority="5094" operator="equal">
      <formula>1</formula>
    </cfRule>
  </conditionalFormatting>
  <conditionalFormatting sqref="DO146">
    <cfRule type="cellIs" dxfId="5089" priority="5091" operator="equal">
      <formula>0</formula>
    </cfRule>
    <cfRule type="cellIs" dxfId="5088" priority="5092" operator="equal">
      <formula>1</formula>
    </cfRule>
  </conditionalFormatting>
  <conditionalFormatting sqref="DM146:DN146">
    <cfRule type="cellIs" dxfId="5087" priority="5087" operator="equal">
      <formula>0</formula>
    </cfRule>
    <cfRule type="cellIs" dxfId="5086" priority="5088" operator="equal">
      <formula>1</formula>
    </cfRule>
  </conditionalFormatting>
  <conditionalFormatting sqref="DN146">
    <cfRule type="cellIs" dxfId="5085" priority="5085" operator="equal">
      <formula>0</formula>
    </cfRule>
    <cfRule type="cellIs" dxfId="5084" priority="5086" operator="equal">
      <formula>1</formula>
    </cfRule>
  </conditionalFormatting>
  <conditionalFormatting sqref="DI148:DL148">
    <cfRule type="cellIs" dxfId="5083" priority="5079" operator="equal">
      <formula>0</formula>
    </cfRule>
    <cfRule type="cellIs" dxfId="5082" priority="5080" operator="equal">
      <formula>1</formula>
    </cfRule>
  </conditionalFormatting>
  <conditionalFormatting sqref="DM148:DN148">
    <cfRule type="cellIs" dxfId="5081" priority="5083" operator="equal">
      <formula>0</formula>
    </cfRule>
    <cfRule type="cellIs" dxfId="5080" priority="5084" operator="equal">
      <formula>1</formula>
    </cfRule>
  </conditionalFormatting>
  <conditionalFormatting sqref="DO148">
    <cfRule type="cellIs" dxfId="5079" priority="5081" operator="equal">
      <formula>0</formula>
    </cfRule>
    <cfRule type="cellIs" dxfId="5078" priority="5082" operator="equal">
      <formula>1</formula>
    </cfRule>
  </conditionalFormatting>
  <conditionalFormatting sqref="DM148:DN148">
    <cfRule type="cellIs" dxfId="5077" priority="5077" operator="equal">
      <formula>0</formula>
    </cfRule>
    <cfRule type="cellIs" dxfId="5076" priority="5078" operator="equal">
      <formula>1</formula>
    </cfRule>
  </conditionalFormatting>
  <conditionalFormatting sqref="DN148">
    <cfRule type="cellIs" dxfId="5075" priority="5075" operator="equal">
      <formula>0</formula>
    </cfRule>
    <cfRule type="cellIs" dxfId="5074" priority="5076" operator="equal">
      <formula>1</formula>
    </cfRule>
  </conditionalFormatting>
  <conditionalFormatting sqref="DI151:DL154">
    <cfRule type="cellIs" dxfId="5073" priority="5069" operator="equal">
      <formula>0</formula>
    </cfRule>
    <cfRule type="cellIs" dxfId="5072" priority="5070" operator="equal">
      <formula>1</formula>
    </cfRule>
  </conditionalFormatting>
  <conditionalFormatting sqref="DM151:DN154">
    <cfRule type="cellIs" dxfId="5071" priority="5073" operator="equal">
      <formula>0</formula>
    </cfRule>
    <cfRule type="cellIs" dxfId="5070" priority="5074" operator="equal">
      <formula>1</formula>
    </cfRule>
  </conditionalFormatting>
  <conditionalFormatting sqref="DO151:DO154">
    <cfRule type="cellIs" dxfId="5069" priority="5071" operator="equal">
      <formula>0</formula>
    </cfRule>
    <cfRule type="cellIs" dxfId="5068" priority="5072" operator="equal">
      <formula>1</formula>
    </cfRule>
  </conditionalFormatting>
  <conditionalFormatting sqref="DM151:DN154">
    <cfRule type="cellIs" dxfId="5067" priority="5067" operator="equal">
      <formula>0</formula>
    </cfRule>
    <cfRule type="cellIs" dxfId="5066" priority="5068" operator="equal">
      <formula>1</formula>
    </cfRule>
  </conditionalFormatting>
  <conditionalFormatting sqref="DN151:DN154">
    <cfRule type="cellIs" dxfId="5065" priority="5065" operator="equal">
      <formula>0</formula>
    </cfRule>
    <cfRule type="cellIs" dxfId="5064" priority="5066" operator="equal">
      <formula>1</formula>
    </cfRule>
  </conditionalFormatting>
  <conditionalFormatting sqref="DI156:DL156">
    <cfRule type="cellIs" dxfId="5063" priority="5059" operator="equal">
      <formula>0</formula>
    </cfRule>
    <cfRule type="cellIs" dxfId="5062" priority="5060" operator="equal">
      <formula>1</formula>
    </cfRule>
  </conditionalFormatting>
  <conditionalFormatting sqref="DM156:DN156">
    <cfRule type="cellIs" dxfId="5061" priority="5063" operator="equal">
      <formula>0</formula>
    </cfRule>
    <cfRule type="cellIs" dxfId="5060" priority="5064" operator="equal">
      <formula>1</formula>
    </cfRule>
  </conditionalFormatting>
  <conditionalFormatting sqref="DO156">
    <cfRule type="cellIs" dxfId="5059" priority="5061" operator="equal">
      <formula>0</formula>
    </cfRule>
    <cfRule type="cellIs" dxfId="5058" priority="5062" operator="equal">
      <formula>1</formula>
    </cfRule>
  </conditionalFormatting>
  <conditionalFormatting sqref="DM156:DN156">
    <cfRule type="cellIs" dxfId="5057" priority="5057" operator="equal">
      <formula>0</formula>
    </cfRule>
    <cfRule type="cellIs" dxfId="5056" priority="5058" operator="equal">
      <formula>1</formula>
    </cfRule>
  </conditionalFormatting>
  <conditionalFormatting sqref="DN156">
    <cfRule type="cellIs" dxfId="5055" priority="5055" operator="equal">
      <formula>0</formula>
    </cfRule>
    <cfRule type="cellIs" dxfId="5054" priority="5056" operator="equal">
      <formula>1</formula>
    </cfRule>
  </conditionalFormatting>
  <conditionalFormatting sqref="DI158:DL158">
    <cfRule type="cellIs" dxfId="5053" priority="5049" operator="equal">
      <formula>0</formula>
    </cfRule>
    <cfRule type="cellIs" dxfId="5052" priority="5050" operator="equal">
      <formula>1</formula>
    </cfRule>
  </conditionalFormatting>
  <conditionalFormatting sqref="DM158:DN158">
    <cfRule type="cellIs" dxfId="5051" priority="5053" operator="equal">
      <formula>0</formula>
    </cfRule>
    <cfRule type="cellIs" dxfId="5050" priority="5054" operator="equal">
      <formula>1</formula>
    </cfRule>
  </conditionalFormatting>
  <conditionalFormatting sqref="DO158">
    <cfRule type="cellIs" dxfId="5049" priority="5051" operator="equal">
      <formula>0</formula>
    </cfRule>
    <cfRule type="cellIs" dxfId="5048" priority="5052" operator="equal">
      <formula>1</formula>
    </cfRule>
  </conditionalFormatting>
  <conditionalFormatting sqref="DM158:DN158">
    <cfRule type="cellIs" dxfId="5047" priority="5047" operator="equal">
      <formula>0</formula>
    </cfRule>
    <cfRule type="cellIs" dxfId="5046" priority="5048" operator="equal">
      <formula>1</formula>
    </cfRule>
  </conditionalFormatting>
  <conditionalFormatting sqref="DN158">
    <cfRule type="cellIs" dxfId="5045" priority="5045" operator="equal">
      <formula>0</formula>
    </cfRule>
    <cfRule type="cellIs" dxfId="5044" priority="5046" operator="equal">
      <formula>1</formula>
    </cfRule>
  </conditionalFormatting>
  <conditionalFormatting sqref="DI159:DL162">
    <cfRule type="cellIs" dxfId="5043" priority="5039" operator="equal">
      <formula>0</formula>
    </cfRule>
    <cfRule type="cellIs" dxfId="5042" priority="5040" operator="equal">
      <formula>1</formula>
    </cfRule>
  </conditionalFormatting>
  <conditionalFormatting sqref="DM159:DN162">
    <cfRule type="cellIs" dxfId="5041" priority="5043" operator="equal">
      <formula>0</formula>
    </cfRule>
    <cfRule type="cellIs" dxfId="5040" priority="5044" operator="equal">
      <formula>1</formula>
    </cfRule>
  </conditionalFormatting>
  <conditionalFormatting sqref="DO159:DO162">
    <cfRule type="cellIs" dxfId="5039" priority="5041" operator="equal">
      <formula>0</formula>
    </cfRule>
    <cfRule type="cellIs" dxfId="5038" priority="5042" operator="equal">
      <formula>1</formula>
    </cfRule>
  </conditionalFormatting>
  <conditionalFormatting sqref="DM159:DN162">
    <cfRule type="cellIs" dxfId="5037" priority="5037" operator="equal">
      <formula>0</formula>
    </cfRule>
    <cfRule type="cellIs" dxfId="5036" priority="5038" operator="equal">
      <formula>1</formula>
    </cfRule>
  </conditionalFormatting>
  <conditionalFormatting sqref="DN159:DN162">
    <cfRule type="cellIs" dxfId="5035" priority="5035" operator="equal">
      <formula>0</formula>
    </cfRule>
    <cfRule type="cellIs" dxfId="5034" priority="5036" operator="equal">
      <formula>1</formula>
    </cfRule>
  </conditionalFormatting>
  <conditionalFormatting sqref="DI165:DL169">
    <cfRule type="cellIs" dxfId="5033" priority="5029" operator="equal">
      <formula>0</formula>
    </cfRule>
    <cfRule type="cellIs" dxfId="5032" priority="5030" operator="equal">
      <formula>1</formula>
    </cfRule>
  </conditionalFormatting>
  <conditionalFormatting sqref="DM165:DN169">
    <cfRule type="cellIs" dxfId="5031" priority="5033" operator="equal">
      <formula>0</formula>
    </cfRule>
    <cfRule type="cellIs" dxfId="5030" priority="5034" operator="equal">
      <formula>1</formula>
    </cfRule>
  </conditionalFormatting>
  <conditionalFormatting sqref="DO165:DO169">
    <cfRule type="cellIs" dxfId="5029" priority="5031" operator="equal">
      <formula>0</formula>
    </cfRule>
    <cfRule type="cellIs" dxfId="5028" priority="5032" operator="equal">
      <formula>1</formula>
    </cfRule>
  </conditionalFormatting>
  <conditionalFormatting sqref="DM165:DN169">
    <cfRule type="cellIs" dxfId="5027" priority="5027" operator="equal">
      <formula>0</formula>
    </cfRule>
    <cfRule type="cellIs" dxfId="5026" priority="5028" operator="equal">
      <formula>1</formula>
    </cfRule>
  </conditionalFormatting>
  <conditionalFormatting sqref="DN165:DN169">
    <cfRule type="cellIs" dxfId="5025" priority="5025" operator="equal">
      <formula>0</formula>
    </cfRule>
    <cfRule type="cellIs" dxfId="5024" priority="5026" operator="equal">
      <formula>1</formula>
    </cfRule>
  </conditionalFormatting>
  <conditionalFormatting sqref="DI172:DL175">
    <cfRule type="cellIs" dxfId="5023" priority="5019" operator="equal">
      <formula>0</formula>
    </cfRule>
    <cfRule type="cellIs" dxfId="5022" priority="5020" operator="equal">
      <formula>1</formula>
    </cfRule>
  </conditionalFormatting>
  <conditionalFormatting sqref="DM172:DN175">
    <cfRule type="cellIs" dxfId="5021" priority="5023" operator="equal">
      <formula>0</formula>
    </cfRule>
    <cfRule type="cellIs" dxfId="5020" priority="5024" operator="equal">
      <formula>1</formula>
    </cfRule>
  </conditionalFormatting>
  <conditionalFormatting sqref="DO172:DO175">
    <cfRule type="cellIs" dxfId="5019" priority="5021" operator="equal">
      <formula>0</formula>
    </cfRule>
    <cfRule type="cellIs" dxfId="5018" priority="5022" operator="equal">
      <formula>1</formula>
    </cfRule>
  </conditionalFormatting>
  <conditionalFormatting sqref="DM172:DN175">
    <cfRule type="cellIs" dxfId="5017" priority="5017" operator="equal">
      <formula>0</formula>
    </cfRule>
    <cfRule type="cellIs" dxfId="5016" priority="5018" operator="equal">
      <formula>1</formula>
    </cfRule>
  </conditionalFormatting>
  <conditionalFormatting sqref="DN172:DN175">
    <cfRule type="cellIs" dxfId="5015" priority="5015" operator="equal">
      <formula>0</formula>
    </cfRule>
    <cfRule type="cellIs" dxfId="5014" priority="5016" operator="equal">
      <formula>1</formula>
    </cfRule>
  </conditionalFormatting>
  <conditionalFormatting sqref="DI177:DL182">
    <cfRule type="cellIs" dxfId="5013" priority="5009" operator="equal">
      <formula>0</formula>
    </cfRule>
    <cfRule type="cellIs" dxfId="5012" priority="5010" operator="equal">
      <formula>1</formula>
    </cfRule>
  </conditionalFormatting>
  <conditionalFormatting sqref="DM177:DN182">
    <cfRule type="cellIs" dxfId="5011" priority="5013" operator="equal">
      <formula>0</formula>
    </cfRule>
    <cfRule type="cellIs" dxfId="5010" priority="5014" operator="equal">
      <formula>1</formula>
    </cfRule>
  </conditionalFormatting>
  <conditionalFormatting sqref="DO177:DO182">
    <cfRule type="cellIs" dxfId="5009" priority="5011" operator="equal">
      <formula>0</formula>
    </cfRule>
    <cfRule type="cellIs" dxfId="5008" priority="5012" operator="equal">
      <formula>1</formula>
    </cfRule>
  </conditionalFormatting>
  <conditionalFormatting sqref="DM177:DN182">
    <cfRule type="cellIs" dxfId="5007" priority="5007" operator="equal">
      <formula>0</formula>
    </cfRule>
    <cfRule type="cellIs" dxfId="5006" priority="5008" operator="equal">
      <formula>1</formula>
    </cfRule>
  </conditionalFormatting>
  <conditionalFormatting sqref="DN177:DN182">
    <cfRule type="cellIs" dxfId="5005" priority="5005" operator="equal">
      <formula>0</formula>
    </cfRule>
    <cfRule type="cellIs" dxfId="5004" priority="5006" operator="equal">
      <formula>1</formula>
    </cfRule>
  </conditionalFormatting>
  <conditionalFormatting sqref="DI184:DL184">
    <cfRule type="cellIs" dxfId="5003" priority="4999" operator="equal">
      <formula>0</formula>
    </cfRule>
    <cfRule type="cellIs" dxfId="5002" priority="5000" operator="equal">
      <formula>1</formula>
    </cfRule>
  </conditionalFormatting>
  <conditionalFormatting sqref="DM184:DN184">
    <cfRule type="cellIs" dxfId="5001" priority="5003" operator="equal">
      <formula>0</formula>
    </cfRule>
    <cfRule type="cellIs" dxfId="5000" priority="5004" operator="equal">
      <formula>1</formula>
    </cfRule>
  </conditionalFormatting>
  <conditionalFormatting sqref="DO184">
    <cfRule type="cellIs" dxfId="4999" priority="5001" operator="equal">
      <formula>0</formula>
    </cfRule>
    <cfRule type="cellIs" dxfId="4998" priority="5002" operator="equal">
      <formula>1</formula>
    </cfRule>
  </conditionalFormatting>
  <conditionalFormatting sqref="DM184:DN184">
    <cfRule type="cellIs" dxfId="4997" priority="4997" operator="equal">
      <formula>0</formula>
    </cfRule>
    <cfRule type="cellIs" dxfId="4996" priority="4998" operator="equal">
      <formula>1</formula>
    </cfRule>
  </conditionalFormatting>
  <conditionalFormatting sqref="DN184">
    <cfRule type="cellIs" dxfId="4995" priority="4995" operator="equal">
      <formula>0</formula>
    </cfRule>
    <cfRule type="cellIs" dxfId="4994" priority="4996" operator="equal">
      <formula>1</formula>
    </cfRule>
  </conditionalFormatting>
  <conditionalFormatting sqref="DI186:DL186">
    <cfRule type="cellIs" dxfId="4993" priority="4989" operator="equal">
      <formula>0</formula>
    </cfRule>
    <cfRule type="cellIs" dxfId="4992" priority="4990" operator="equal">
      <formula>1</formula>
    </cfRule>
  </conditionalFormatting>
  <conditionalFormatting sqref="DM186:DN186">
    <cfRule type="cellIs" dxfId="4991" priority="4993" operator="equal">
      <formula>0</formula>
    </cfRule>
    <cfRule type="cellIs" dxfId="4990" priority="4994" operator="equal">
      <formula>1</formula>
    </cfRule>
  </conditionalFormatting>
  <conditionalFormatting sqref="DO186">
    <cfRule type="cellIs" dxfId="4989" priority="4991" operator="equal">
      <formula>0</formula>
    </cfRule>
    <cfRule type="cellIs" dxfId="4988" priority="4992" operator="equal">
      <formula>1</formula>
    </cfRule>
  </conditionalFormatting>
  <conditionalFormatting sqref="DM186:DN186">
    <cfRule type="cellIs" dxfId="4987" priority="4987" operator="equal">
      <formula>0</formula>
    </cfRule>
    <cfRule type="cellIs" dxfId="4986" priority="4988" operator="equal">
      <formula>1</formula>
    </cfRule>
  </conditionalFormatting>
  <conditionalFormatting sqref="DN186">
    <cfRule type="cellIs" dxfId="4985" priority="4985" operator="equal">
      <formula>0</formula>
    </cfRule>
    <cfRule type="cellIs" dxfId="4984" priority="4986" operator="equal">
      <formula>1</formula>
    </cfRule>
  </conditionalFormatting>
  <conditionalFormatting sqref="DI188:DL190">
    <cfRule type="cellIs" dxfId="4983" priority="4979" operator="equal">
      <formula>0</formula>
    </cfRule>
    <cfRule type="cellIs" dxfId="4982" priority="4980" operator="equal">
      <formula>1</formula>
    </cfRule>
  </conditionalFormatting>
  <conditionalFormatting sqref="DM188:DN190">
    <cfRule type="cellIs" dxfId="4981" priority="4983" operator="equal">
      <formula>0</formula>
    </cfRule>
    <cfRule type="cellIs" dxfId="4980" priority="4984" operator="equal">
      <formula>1</formula>
    </cfRule>
  </conditionalFormatting>
  <conditionalFormatting sqref="DO188:DO190">
    <cfRule type="cellIs" dxfId="4979" priority="4981" operator="equal">
      <formula>0</formula>
    </cfRule>
    <cfRule type="cellIs" dxfId="4978" priority="4982" operator="equal">
      <formula>1</formula>
    </cfRule>
  </conditionalFormatting>
  <conditionalFormatting sqref="DM188:DN190">
    <cfRule type="cellIs" dxfId="4977" priority="4977" operator="equal">
      <formula>0</formula>
    </cfRule>
    <cfRule type="cellIs" dxfId="4976" priority="4978" operator="equal">
      <formula>1</formula>
    </cfRule>
  </conditionalFormatting>
  <conditionalFormatting sqref="DN188:DN190">
    <cfRule type="cellIs" dxfId="4975" priority="4975" operator="equal">
      <formula>0</formula>
    </cfRule>
    <cfRule type="cellIs" dxfId="4974" priority="4976" operator="equal">
      <formula>1</formula>
    </cfRule>
  </conditionalFormatting>
  <conditionalFormatting sqref="DI194:DL198">
    <cfRule type="cellIs" dxfId="4973" priority="4969" operator="equal">
      <formula>0</formula>
    </cfRule>
    <cfRule type="cellIs" dxfId="4972" priority="4970" operator="equal">
      <formula>1</formula>
    </cfRule>
  </conditionalFormatting>
  <conditionalFormatting sqref="DM194:DN198">
    <cfRule type="cellIs" dxfId="4971" priority="4973" operator="equal">
      <formula>0</formula>
    </cfRule>
    <cfRule type="cellIs" dxfId="4970" priority="4974" operator="equal">
      <formula>1</formula>
    </cfRule>
  </conditionalFormatting>
  <conditionalFormatting sqref="DO194:DO198">
    <cfRule type="cellIs" dxfId="4969" priority="4971" operator="equal">
      <formula>0</formula>
    </cfRule>
    <cfRule type="cellIs" dxfId="4968" priority="4972" operator="equal">
      <formula>1</formula>
    </cfRule>
  </conditionalFormatting>
  <conditionalFormatting sqref="DM194:DN198">
    <cfRule type="cellIs" dxfId="4967" priority="4967" operator="equal">
      <formula>0</formula>
    </cfRule>
    <cfRule type="cellIs" dxfId="4966" priority="4968" operator="equal">
      <formula>1</formula>
    </cfRule>
  </conditionalFormatting>
  <conditionalFormatting sqref="DN194:DN198">
    <cfRule type="cellIs" dxfId="4965" priority="4965" operator="equal">
      <formula>0</formula>
    </cfRule>
    <cfRule type="cellIs" dxfId="4964" priority="4966" operator="equal">
      <formula>1</formula>
    </cfRule>
  </conditionalFormatting>
  <conditionalFormatting sqref="DI193">
    <cfRule type="cellIs" dxfId="4963" priority="4963" operator="equal">
      <formula>0</formula>
    </cfRule>
    <cfRule type="cellIs" dxfId="4962" priority="4964" operator="equal">
      <formula>1</formula>
    </cfRule>
  </conditionalFormatting>
  <conditionalFormatting sqref="DI201">
    <cfRule type="cellIs" dxfId="4961" priority="4961" operator="equal">
      <formula>0</formula>
    </cfRule>
    <cfRule type="cellIs" dxfId="4960" priority="4962" operator="equal">
      <formula>1</formula>
    </cfRule>
  </conditionalFormatting>
  <conditionalFormatting sqref="DI202:DL216">
    <cfRule type="cellIs" dxfId="4959" priority="4955" operator="equal">
      <formula>0</formula>
    </cfRule>
    <cfRule type="cellIs" dxfId="4958" priority="4956" operator="equal">
      <formula>1</formula>
    </cfRule>
  </conditionalFormatting>
  <conditionalFormatting sqref="DM202:DN216">
    <cfRule type="cellIs" dxfId="4957" priority="4959" operator="equal">
      <formula>0</formula>
    </cfRule>
    <cfRule type="cellIs" dxfId="4956" priority="4960" operator="equal">
      <formula>1</formula>
    </cfRule>
  </conditionalFormatting>
  <conditionalFormatting sqref="DO202:DO216">
    <cfRule type="cellIs" dxfId="4955" priority="4957" operator="equal">
      <formula>0</formula>
    </cfRule>
    <cfRule type="cellIs" dxfId="4954" priority="4958" operator="equal">
      <formula>1</formula>
    </cfRule>
  </conditionalFormatting>
  <conditionalFormatting sqref="DM202:DN216">
    <cfRule type="cellIs" dxfId="4953" priority="4953" operator="equal">
      <formula>0</formula>
    </cfRule>
    <cfRule type="cellIs" dxfId="4952" priority="4954" operator="equal">
      <formula>1</formula>
    </cfRule>
  </conditionalFormatting>
  <conditionalFormatting sqref="DN202:DN216">
    <cfRule type="cellIs" dxfId="4951" priority="4951" operator="equal">
      <formula>0</formula>
    </cfRule>
    <cfRule type="cellIs" dxfId="4950" priority="4952" operator="equal">
      <formula>1</formula>
    </cfRule>
  </conditionalFormatting>
  <conditionalFormatting sqref="DI219:DL222">
    <cfRule type="cellIs" dxfId="4949" priority="4945" operator="equal">
      <formula>0</formula>
    </cfRule>
    <cfRule type="cellIs" dxfId="4948" priority="4946" operator="equal">
      <formula>1</formula>
    </cfRule>
  </conditionalFormatting>
  <conditionalFormatting sqref="DM219:DN222">
    <cfRule type="cellIs" dxfId="4947" priority="4949" operator="equal">
      <formula>0</formula>
    </cfRule>
    <cfRule type="cellIs" dxfId="4946" priority="4950" operator="equal">
      <formula>1</formula>
    </cfRule>
  </conditionalFormatting>
  <conditionalFormatting sqref="DO219:DO222">
    <cfRule type="cellIs" dxfId="4945" priority="4947" operator="equal">
      <formula>0</formula>
    </cfRule>
    <cfRule type="cellIs" dxfId="4944" priority="4948" operator="equal">
      <formula>1</formula>
    </cfRule>
  </conditionalFormatting>
  <conditionalFormatting sqref="DM219:DN222">
    <cfRule type="cellIs" dxfId="4943" priority="4943" operator="equal">
      <formula>0</formula>
    </cfRule>
    <cfRule type="cellIs" dxfId="4942" priority="4944" operator="equal">
      <formula>1</formula>
    </cfRule>
  </conditionalFormatting>
  <conditionalFormatting sqref="DN219:DN222">
    <cfRule type="cellIs" dxfId="4941" priority="4941" operator="equal">
      <formula>0</formula>
    </cfRule>
    <cfRule type="cellIs" dxfId="4940" priority="4942" operator="equal">
      <formula>1</formula>
    </cfRule>
  </conditionalFormatting>
  <conditionalFormatting sqref="DI218">
    <cfRule type="cellIs" dxfId="4939" priority="4939" operator="equal">
      <formula>0</formula>
    </cfRule>
    <cfRule type="cellIs" dxfId="4938" priority="4940" operator="equal">
      <formula>1</formula>
    </cfRule>
  </conditionalFormatting>
  <conditionalFormatting sqref="DI224">
    <cfRule type="cellIs" dxfId="4937" priority="4937" operator="equal">
      <formula>0</formula>
    </cfRule>
    <cfRule type="cellIs" dxfId="4936" priority="4938" operator="equal">
      <formula>1</formula>
    </cfRule>
  </conditionalFormatting>
  <conditionalFormatting sqref="DI225:DL243">
    <cfRule type="cellIs" dxfId="4935" priority="4931" operator="equal">
      <formula>0</formula>
    </cfRule>
    <cfRule type="cellIs" dxfId="4934" priority="4932" operator="equal">
      <formula>1</formula>
    </cfRule>
  </conditionalFormatting>
  <conditionalFormatting sqref="DM225:DN243">
    <cfRule type="cellIs" dxfId="4933" priority="4935" operator="equal">
      <formula>0</formula>
    </cfRule>
    <cfRule type="cellIs" dxfId="4932" priority="4936" operator="equal">
      <formula>1</formula>
    </cfRule>
  </conditionalFormatting>
  <conditionalFormatting sqref="DO225:DO243">
    <cfRule type="cellIs" dxfId="4931" priority="4933" operator="equal">
      <formula>0</formula>
    </cfRule>
    <cfRule type="cellIs" dxfId="4930" priority="4934" operator="equal">
      <formula>1</formula>
    </cfRule>
  </conditionalFormatting>
  <conditionalFormatting sqref="DM225:DN243">
    <cfRule type="cellIs" dxfId="4929" priority="4929" operator="equal">
      <formula>0</formula>
    </cfRule>
    <cfRule type="cellIs" dxfId="4928" priority="4930" operator="equal">
      <formula>1</formula>
    </cfRule>
  </conditionalFormatting>
  <conditionalFormatting sqref="DN225:DN243">
    <cfRule type="cellIs" dxfId="4927" priority="4927" operator="equal">
      <formula>0</formula>
    </cfRule>
    <cfRule type="cellIs" dxfId="4926" priority="4928" operator="equal">
      <formula>1</formula>
    </cfRule>
  </conditionalFormatting>
  <conditionalFormatting sqref="DI245">
    <cfRule type="cellIs" dxfId="4925" priority="4925" operator="equal">
      <formula>0</formula>
    </cfRule>
    <cfRule type="cellIs" dxfId="4924" priority="4926" operator="equal">
      <formula>1</formula>
    </cfRule>
  </conditionalFormatting>
  <conditionalFormatting sqref="DI246:DL251">
    <cfRule type="cellIs" dxfId="4923" priority="4919" operator="equal">
      <formula>0</formula>
    </cfRule>
    <cfRule type="cellIs" dxfId="4922" priority="4920" operator="equal">
      <formula>1</formula>
    </cfRule>
  </conditionalFormatting>
  <conditionalFormatting sqref="DM246:DN251">
    <cfRule type="cellIs" dxfId="4921" priority="4923" operator="equal">
      <formula>0</formula>
    </cfRule>
    <cfRule type="cellIs" dxfId="4920" priority="4924" operator="equal">
      <formula>1</formula>
    </cfRule>
  </conditionalFormatting>
  <conditionalFormatting sqref="DO246:DO251">
    <cfRule type="cellIs" dxfId="4919" priority="4921" operator="equal">
      <formula>0</formula>
    </cfRule>
    <cfRule type="cellIs" dxfId="4918" priority="4922" operator="equal">
      <formula>1</formula>
    </cfRule>
  </conditionalFormatting>
  <conditionalFormatting sqref="DM246:DN251">
    <cfRule type="cellIs" dxfId="4917" priority="4917" operator="equal">
      <formula>0</formula>
    </cfRule>
    <cfRule type="cellIs" dxfId="4916" priority="4918" operator="equal">
      <formula>1</formula>
    </cfRule>
  </conditionalFormatting>
  <conditionalFormatting sqref="DN246:DN251">
    <cfRule type="cellIs" dxfId="4915" priority="4915" operator="equal">
      <formula>0</formula>
    </cfRule>
    <cfRule type="cellIs" dxfId="4914" priority="4916" operator="equal">
      <formula>1</formula>
    </cfRule>
  </conditionalFormatting>
  <conditionalFormatting sqref="DI253:DL256">
    <cfRule type="cellIs" dxfId="4913" priority="4909" operator="equal">
      <formula>0</formula>
    </cfRule>
    <cfRule type="cellIs" dxfId="4912" priority="4910" operator="equal">
      <formula>1</formula>
    </cfRule>
  </conditionalFormatting>
  <conditionalFormatting sqref="DM253:DN256">
    <cfRule type="cellIs" dxfId="4911" priority="4913" operator="equal">
      <formula>0</formula>
    </cfRule>
    <cfRule type="cellIs" dxfId="4910" priority="4914" operator="equal">
      <formula>1</formula>
    </cfRule>
  </conditionalFormatting>
  <conditionalFormatting sqref="DO253:DO256">
    <cfRule type="cellIs" dxfId="4909" priority="4911" operator="equal">
      <formula>0</formula>
    </cfRule>
    <cfRule type="cellIs" dxfId="4908" priority="4912" operator="equal">
      <formula>1</formula>
    </cfRule>
  </conditionalFormatting>
  <conditionalFormatting sqref="DM253:DN256">
    <cfRule type="cellIs" dxfId="4907" priority="4907" operator="equal">
      <formula>0</formula>
    </cfRule>
    <cfRule type="cellIs" dxfId="4906" priority="4908" operator="equal">
      <formula>1</formula>
    </cfRule>
  </conditionalFormatting>
  <conditionalFormatting sqref="DN253:DN256">
    <cfRule type="cellIs" dxfId="4905" priority="4905" operator="equal">
      <formula>0</formula>
    </cfRule>
    <cfRule type="cellIs" dxfId="4904" priority="4906" operator="equal">
      <formula>1</formula>
    </cfRule>
  </conditionalFormatting>
  <conditionalFormatting sqref="DI259">
    <cfRule type="cellIs" dxfId="4903" priority="4903" operator="equal">
      <formula>0</formula>
    </cfRule>
    <cfRule type="cellIs" dxfId="4902" priority="4904" operator="equal">
      <formula>1</formula>
    </cfRule>
  </conditionalFormatting>
  <conditionalFormatting sqref="DI260:DL266">
    <cfRule type="cellIs" dxfId="4901" priority="4897" operator="equal">
      <formula>0</formula>
    </cfRule>
    <cfRule type="cellIs" dxfId="4900" priority="4898" operator="equal">
      <formula>1</formula>
    </cfRule>
  </conditionalFormatting>
  <conditionalFormatting sqref="DM260:DN266">
    <cfRule type="cellIs" dxfId="4899" priority="4901" operator="equal">
      <formula>0</formula>
    </cfRule>
    <cfRule type="cellIs" dxfId="4898" priority="4902" operator="equal">
      <formula>1</formula>
    </cfRule>
  </conditionalFormatting>
  <conditionalFormatting sqref="DO260:DO266">
    <cfRule type="cellIs" dxfId="4897" priority="4899" operator="equal">
      <formula>0</formula>
    </cfRule>
    <cfRule type="cellIs" dxfId="4896" priority="4900" operator="equal">
      <formula>1</formula>
    </cfRule>
  </conditionalFormatting>
  <conditionalFormatting sqref="DM260:DN266">
    <cfRule type="cellIs" dxfId="4895" priority="4895" operator="equal">
      <formula>0</formula>
    </cfRule>
    <cfRule type="cellIs" dxfId="4894" priority="4896" operator="equal">
      <formula>1</formula>
    </cfRule>
  </conditionalFormatting>
  <conditionalFormatting sqref="DN260:DN266">
    <cfRule type="cellIs" dxfId="4893" priority="4893" operator="equal">
      <formula>0</formula>
    </cfRule>
    <cfRule type="cellIs" dxfId="4892" priority="4894" operator="equal">
      <formula>1</formula>
    </cfRule>
  </conditionalFormatting>
  <conditionalFormatting sqref="DU277">
    <cfRule type="cellIs" dxfId="4891" priority="4891" operator="equal">
      <formula>"NO HABILITADO"</formula>
    </cfRule>
    <cfRule type="cellIs" dxfId="4890" priority="4892" operator="equal">
      <formula>"OK"</formula>
    </cfRule>
  </conditionalFormatting>
  <conditionalFormatting sqref="EH277">
    <cfRule type="cellIs" dxfId="4889" priority="4889" operator="equal">
      <formula>0</formula>
    </cfRule>
    <cfRule type="cellIs" dxfId="4888" priority="4890" operator="equal">
      <formula>1</formula>
    </cfRule>
  </conditionalFormatting>
  <conditionalFormatting sqref="EJ277">
    <cfRule type="cellIs" dxfId="4887" priority="4887" operator="equal">
      <formula>0</formula>
    </cfRule>
    <cfRule type="cellIs" dxfId="4886" priority="4888" operator="equal">
      <formula>1</formula>
    </cfRule>
  </conditionalFormatting>
  <conditionalFormatting sqref="DV280">
    <cfRule type="cellIs" dxfId="4885" priority="4885" operator="equal">
      <formula>"OK"</formula>
    </cfRule>
    <cfRule type="cellIs" dxfId="4884" priority="4886" operator="equal">
      <formula>"NO HABILITADO"</formula>
    </cfRule>
  </conditionalFormatting>
  <conditionalFormatting sqref="EG280">
    <cfRule type="cellIs" dxfId="4883" priority="4883" operator="equal">
      <formula>"OK"</formula>
    </cfRule>
    <cfRule type="cellIs" dxfId="4882" priority="4884" operator="equal">
      <formula>"NO HABILITADO"</formula>
    </cfRule>
  </conditionalFormatting>
  <conditionalFormatting sqref="DX284:DX300">
    <cfRule type="cellIs" dxfId="4881" priority="4881" operator="equal">
      <formula>"NH"</formula>
    </cfRule>
    <cfRule type="cellIs" dxfId="4880" priority="4882" operator="equal">
      <formula>"H"</formula>
    </cfRule>
  </conditionalFormatting>
  <conditionalFormatting sqref="EE277">
    <cfRule type="cellIs" dxfId="4879" priority="4879" operator="equal">
      <formula>0</formula>
    </cfRule>
    <cfRule type="cellIs" dxfId="4878" priority="4880" operator="equal">
      <formula>1</formula>
    </cfRule>
  </conditionalFormatting>
  <conditionalFormatting sqref="EB13:EE13">
    <cfRule type="cellIs" dxfId="4877" priority="4873" operator="equal">
      <formula>0</formula>
    </cfRule>
    <cfRule type="cellIs" dxfId="4876" priority="4874" operator="equal">
      <formula>1</formula>
    </cfRule>
  </conditionalFormatting>
  <conditionalFormatting sqref="EF13:EG13">
    <cfRule type="cellIs" dxfId="4875" priority="4877" operator="equal">
      <formula>0</formula>
    </cfRule>
    <cfRule type="cellIs" dxfId="4874" priority="4878" operator="equal">
      <formula>1</formula>
    </cfRule>
  </conditionalFormatting>
  <conditionalFormatting sqref="EH13">
    <cfRule type="cellIs" dxfId="4873" priority="4875" operator="equal">
      <formula>0</formula>
    </cfRule>
    <cfRule type="cellIs" dxfId="4872" priority="4876" operator="equal">
      <formula>1</formula>
    </cfRule>
  </conditionalFormatting>
  <conditionalFormatting sqref="EF13:EG13">
    <cfRule type="cellIs" dxfId="4871" priority="4871" operator="equal">
      <formula>0</formula>
    </cfRule>
    <cfRule type="cellIs" dxfId="4870" priority="4872" operator="equal">
      <formula>1</formula>
    </cfRule>
  </conditionalFormatting>
  <conditionalFormatting sqref="EG13">
    <cfRule type="cellIs" dxfId="4869" priority="4869" operator="equal">
      <formula>0</formula>
    </cfRule>
    <cfRule type="cellIs" dxfId="4868" priority="4870" operator="equal">
      <formula>1</formula>
    </cfRule>
  </conditionalFormatting>
  <conditionalFormatting sqref="EB12">
    <cfRule type="cellIs" dxfId="4867" priority="4867" operator="equal">
      <formula>0</formula>
    </cfRule>
    <cfRule type="cellIs" dxfId="4866" priority="4868" operator="equal">
      <formula>1</formula>
    </cfRule>
  </conditionalFormatting>
  <conditionalFormatting sqref="EB257:EB258">
    <cfRule type="cellIs" dxfId="4865" priority="4779" operator="equal">
      <formula>0</formula>
    </cfRule>
    <cfRule type="cellIs" dxfId="4864" priority="4780" operator="equal">
      <formula>1</formula>
    </cfRule>
  </conditionalFormatting>
  <conditionalFormatting sqref="EB18:EB19">
    <cfRule type="cellIs" dxfId="4863" priority="4865" operator="equal">
      <formula>0</formula>
    </cfRule>
    <cfRule type="cellIs" dxfId="4862" priority="4866" operator="equal">
      <formula>1</formula>
    </cfRule>
  </conditionalFormatting>
  <conditionalFormatting sqref="EB28">
    <cfRule type="cellIs" dxfId="4861" priority="4863" operator="equal">
      <formula>0</formula>
    </cfRule>
    <cfRule type="cellIs" dxfId="4860" priority="4864" operator="equal">
      <formula>1</formula>
    </cfRule>
  </conditionalFormatting>
  <conditionalFormatting sqref="EB36:EB38">
    <cfRule type="cellIs" dxfId="4859" priority="4861" operator="equal">
      <formula>0</formula>
    </cfRule>
    <cfRule type="cellIs" dxfId="4858" priority="4862" operator="equal">
      <formula>1</formula>
    </cfRule>
  </conditionalFormatting>
  <conditionalFormatting sqref="EB41">
    <cfRule type="cellIs" dxfId="4857" priority="4859" operator="equal">
      <formula>0</formula>
    </cfRule>
    <cfRule type="cellIs" dxfId="4856" priority="4860" operator="equal">
      <formula>1</formula>
    </cfRule>
  </conditionalFormatting>
  <conditionalFormatting sqref="EB43">
    <cfRule type="cellIs" dxfId="4855" priority="4857" operator="equal">
      <formula>0</formula>
    </cfRule>
    <cfRule type="cellIs" dxfId="4854" priority="4858" operator="equal">
      <formula>1</formula>
    </cfRule>
  </conditionalFormatting>
  <conditionalFormatting sqref="EB45:EB46">
    <cfRule type="cellIs" dxfId="4853" priority="4855" operator="equal">
      <formula>0</formula>
    </cfRule>
    <cfRule type="cellIs" dxfId="4852" priority="4856" operator="equal">
      <formula>1</formula>
    </cfRule>
  </conditionalFormatting>
  <conditionalFormatting sqref="EB48:EB49">
    <cfRule type="cellIs" dxfId="4851" priority="4853" operator="equal">
      <formula>0</formula>
    </cfRule>
    <cfRule type="cellIs" dxfId="4850" priority="4854" operator="equal">
      <formula>1</formula>
    </cfRule>
  </conditionalFormatting>
  <conditionalFormatting sqref="EB51:EB52">
    <cfRule type="cellIs" dxfId="4849" priority="4851" operator="equal">
      <formula>0</formula>
    </cfRule>
    <cfRule type="cellIs" dxfId="4848" priority="4852" operator="equal">
      <formula>1</formula>
    </cfRule>
  </conditionalFormatting>
  <conditionalFormatting sqref="EB54">
    <cfRule type="cellIs" dxfId="4847" priority="4849" operator="equal">
      <formula>0</formula>
    </cfRule>
    <cfRule type="cellIs" dxfId="4846" priority="4850" operator="equal">
      <formula>1</formula>
    </cfRule>
  </conditionalFormatting>
  <conditionalFormatting sqref="EB56:EB57">
    <cfRule type="cellIs" dxfId="4845" priority="4847" operator="equal">
      <formula>0</formula>
    </cfRule>
    <cfRule type="cellIs" dxfId="4844" priority="4848" operator="equal">
      <formula>1</formula>
    </cfRule>
  </conditionalFormatting>
  <conditionalFormatting sqref="EB62:EB63">
    <cfRule type="cellIs" dxfId="4843" priority="4845" operator="equal">
      <formula>0</formula>
    </cfRule>
    <cfRule type="cellIs" dxfId="4842" priority="4846" operator="equal">
      <formula>1</formula>
    </cfRule>
  </conditionalFormatting>
  <conditionalFormatting sqref="EB66">
    <cfRule type="cellIs" dxfId="4841" priority="4843" operator="equal">
      <formula>0</formula>
    </cfRule>
    <cfRule type="cellIs" dxfId="4840" priority="4844" operator="equal">
      <formula>1</formula>
    </cfRule>
  </conditionalFormatting>
  <conditionalFormatting sqref="EB68">
    <cfRule type="cellIs" dxfId="4839" priority="4841" operator="equal">
      <formula>0</formula>
    </cfRule>
    <cfRule type="cellIs" dxfId="4838" priority="4842" operator="equal">
      <formula>1</formula>
    </cfRule>
  </conditionalFormatting>
  <conditionalFormatting sqref="EB70:EB71">
    <cfRule type="cellIs" dxfId="4837" priority="4839" operator="equal">
      <formula>0</formula>
    </cfRule>
    <cfRule type="cellIs" dxfId="4836" priority="4840" operator="equal">
      <formula>1</formula>
    </cfRule>
  </conditionalFormatting>
  <conditionalFormatting sqref="EB75">
    <cfRule type="cellIs" dxfId="4835" priority="4837" operator="equal">
      <formula>0</formula>
    </cfRule>
    <cfRule type="cellIs" dxfId="4834" priority="4838" operator="equal">
      <formula>1</formula>
    </cfRule>
  </conditionalFormatting>
  <conditionalFormatting sqref="EB81:EB82">
    <cfRule type="cellIs" dxfId="4833" priority="4835" operator="equal">
      <formula>0</formula>
    </cfRule>
    <cfRule type="cellIs" dxfId="4832" priority="4836" operator="equal">
      <formula>1</formula>
    </cfRule>
  </conditionalFormatting>
  <conditionalFormatting sqref="EB87">
    <cfRule type="cellIs" dxfId="4831" priority="4833" operator="equal">
      <formula>0</formula>
    </cfRule>
    <cfRule type="cellIs" dxfId="4830" priority="4834" operator="equal">
      <formula>1</formula>
    </cfRule>
  </conditionalFormatting>
  <conditionalFormatting sqref="EB93">
    <cfRule type="cellIs" dxfId="4829" priority="4831" operator="equal">
      <formula>0</formula>
    </cfRule>
    <cfRule type="cellIs" dxfId="4828" priority="4832" operator="equal">
      <formula>1</formula>
    </cfRule>
  </conditionalFormatting>
  <conditionalFormatting sqref="EB98">
    <cfRule type="cellIs" dxfId="4827" priority="4829" operator="equal">
      <formula>0</formula>
    </cfRule>
    <cfRule type="cellIs" dxfId="4826" priority="4830" operator="equal">
      <formula>1</formula>
    </cfRule>
  </conditionalFormatting>
  <conditionalFormatting sqref="EB107:EB108">
    <cfRule type="cellIs" dxfId="4825" priority="4827" operator="equal">
      <formula>0</formula>
    </cfRule>
    <cfRule type="cellIs" dxfId="4824" priority="4828" operator="equal">
      <formula>1</formula>
    </cfRule>
  </conditionalFormatting>
  <conditionalFormatting sqref="EB111:EB112">
    <cfRule type="cellIs" dxfId="4823" priority="4825" operator="equal">
      <formula>0</formula>
    </cfRule>
    <cfRule type="cellIs" dxfId="4822" priority="4826" operator="equal">
      <formula>1</formula>
    </cfRule>
  </conditionalFormatting>
  <conditionalFormatting sqref="EB114:EB115">
    <cfRule type="cellIs" dxfId="4821" priority="4823" operator="equal">
      <formula>0</formula>
    </cfRule>
    <cfRule type="cellIs" dxfId="4820" priority="4824" operator="equal">
      <formula>1</formula>
    </cfRule>
  </conditionalFormatting>
  <conditionalFormatting sqref="EB121">
    <cfRule type="cellIs" dxfId="4819" priority="4821" operator="equal">
      <formula>0</formula>
    </cfRule>
    <cfRule type="cellIs" dxfId="4818" priority="4822" operator="equal">
      <formula>1</formula>
    </cfRule>
  </conditionalFormatting>
  <conditionalFormatting sqref="EB127">
    <cfRule type="cellIs" dxfId="4817" priority="4819" operator="equal">
      <formula>0</formula>
    </cfRule>
    <cfRule type="cellIs" dxfId="4816" priority="4820" operator="equal">
      <formula>1</formula>
    </cfRule>
  </conditionalFormatting>
  <conditionalFormatting sqref="EB133">
    <cfRule type="cellIs" dxfId="4815" priority="4817" operator="equal">
      <formula>0</formula>
    </cfRule>
    <cfRule type="cellIs" dxfId="4814" priority="4818" operator="equal">
      <formula>1</formula>
    </cfRule>
  </conditionalFormatting>
  <conditionalFormatting sqref="EB140">
    <cfRule type="cellIs" dxfId="4813" priority="4815" operator="equal">
      <formula>0</formula>
    </cfRule>
    <cfRule type="cellIs" dxfId="4812" priority="4816" operator="equal">
      <formula>1</formula>
    </cfRule>
  </conditionalFormatting>
  <conditionalFormatting sqref="EB145">
    <cfRule type="cellIs" dxfId="4811" priority="4813" operator="equal">
      <formula>0</formula>
    </cfRule>
    <cfRule type="cellIs" dxfId="4810" priority="4814" operator="equal">
      <formula>1</formula>
    </cfRule>
  </conditionalFormatting>
  <conditionalFormatting sqref="EB147">
    <cfRule type="cellIs" dxfId="4809" priority="4811" operator="equal">
      <formula>0</formula>
    </cfRule>
    <cfRule type="cellIs" dxfId="4808" priority="4812" operator="equal">
      <formula>1</formula>
    </cfRule>
  </conditionalFormatting>
  <conditionalFormatting sqref="EB149:EB150">
    <cfRule type="cellIs" dxfId="4807" priority="4809" operator="equal">
      <formula>0</formula>
    </cfRule>
    <cfRule type="cellIs" dxfId="4806" priority="4810" operator="equal">
      <formula>1</formula>
    </cfRule>
  </conditionalFormatting>
  <conditionalFormatting sqref="EB155">
    <cfRule type="cellIs" dxfId="4805" priority="4807" operator="equal">
      <formula>0</formula>
    </cfRule>
    <cfRule type="cellIs" dxfId="4804" priority="4808" operator="equal">
      <formula>1</formula>
    </cfRule>
  </conditionalFormatting>
  <conditionalFormatting sqref="EB157">
    <cfRule type="cellIs" dxfId="4803" priority="4805" operator="equal">
      <formula>0</formula>
    </cfRule>
    <cfRule type="cellIs" dxfId="4802" priority="4806" operator="equal">
      <formula>1</formula>
    </cfRule>
  </conditionalFormatting>
  <conditionalFormatting sqref="EB163:EB164">
    <cfRule type="cellIs" dxfId="4801" priority="4803" operator="equal">
      <formula>0</formula>
    </cfRule>
    <cfRule type="cellIs" dxfId="4800" priority="4804" operator="equal">
      <formula>1</formula>
    </cfRule>
  </conditionalFormatting>
  <conditionalFormatting sqref="EB170:EB171">
    <cfRule type="cellIs" dxfId="4799" priority="4801" operator="equal">
      <formula>0</formula>
    </cfRule>
    <cfRule type="cellIs" dxfId="4798" priority="4802" operator="equal">
      <formula>1</formula>
    </cfRule>
  </conditionalFormatting>
  <conditionalFormatting sqref="EB176">
    <cfRule type="cellIs" dxfId="4797" priority="4799" operator="equal">
      <formula>0</formula>
    </cfRule>
    <cfRule type="cellIs" dxfId="4796" priority="4800" operator="equal">
      <formula>1</formula>
    </cfRule>
  </conditionalFormatting>
  <conditionalFormatting sqref="EB183">
    <cfRule type="cellIs" dxfId="4795" priority="4797" operator="equal">
      <formula>0</formula>
    </cfRule>
    <cfRule type="cellIs" dxfId="4794" priority="4798" operator="equal">
      <formula>1</formula>
    </cfRule>
  </conditionalFormatting>
  <conditionalFormatting sqref="EB185">
    <cfRule type="cellIs" dxfId="4793" priority="4795" operator="equal">
      <formula>0</formula>
    </cfRule>
    <cfRule type="cellIs" dxfId="4792" priority="4796" operator="equal">
      <formula>1</formula>
    </cfRule>
  </conditionalFormatting>
  <conditionalFormatting sqref="EB187">
    <cfRule type="cellIs" dxfId="4791" priority="4793" operator="equal">
      <formula>0</formula>
    </cfRule>
    <cfRule type="cellIs" dxfId="4790" priority="4794" operator="equal">
      <formula>1</formula>
    </cfRule>
  </conditionalFormatting>
  <conditionalFormatting sqref="EB191:EB192">
    <cfRule type="cellIs" dxfId="4789" priority="4791" operator="equal">
      <formula>0</formula>
    </cfRule>
    <cfRule type="cellIs" dxfId="4788" priority="4792" operator="equal">
      <formula>1</formula>
    </cfRule>
  </conditionalFormatting>
  <conditionalFormatting sqref="EB199:EB200">
    <cfRule type="cellIs" dxfId="4787" priority="4789" operator="equal">
      <formula>0</formula>
    </cfRule>
    <cfRule type="cellIs" dxfId="4786" priority="4790" operator="equal">
      <formula>1</formula>
    </cfRule>
  </conditionalFormatting>
  <conditionalFormatting sqref="EB217">
    <cfRule type="cellIs" dxfId="4785" priority="4787" operator="equal">
      <formula>0</formula>
    </cfRule>
    <cfRule type="cellIs" dxfId="4784" priority="4788" operator="equal">
      <formula>1</formula>
    </cfRule>
  </conditionalFormatting>
  <conditionalFormatting sqref="EB223">
    <cfRule type="cellIs" dxfId="4783" priority="4785" operator="equal">
      <formula>0</formula>
    </cfRule>
    <cfRule type="cellIs" dxfId="4782" priority="4786" operator="equal">
      <formula>1</formula>
    </cfRule>
  </conditionalFormatting>
  <conditionalFormatting sqref="EB244">
    <cfRule type="cellIs" dxfId="4781" priority="4783" operator="equal">
      <formula>0</formula>
    </cfRule>
    <cfRule type="cellIs" dxfId="4780" priority="4784" operator="equal">
      <formula>1</formula>
    </cfRule>
  </conditionalFormatting>
  <conditionalFormatting sqref="EB252">
    <cfRule type="cellIs" dxfId="4779" priority="4781" operator="equal">
      <formula>0</formula>
    </cfRule>
    <cfRule type="cellIs" dxfId="4778" priority="4782" operator="equal">
      <formula>1</formula>
    </cfRule>
  </conditionalFormatting>
  <conditionalFormatting sqref="EC277">
    <cfRule type="cellIs" dxfId="4777" priority="4777" operator="equal">
      <formula>0</formula>
    </cfRule>
    <cfRule type="cellIs" dxfId="4776" priority="4778" operator="equal">
      <formula>1</formula>
    </cfRule>
  </conditionalFormatting>
  <conditionalFormatting sqref="EB14:EE17">
    <cfRule type="cellIs" dxfId="4775" priority="4771" operator="equal">
      <formula>0</formula>
    </cfRule>
    <cfRule type="cellIs" dxfId="4774" priority="4772" operator="equal">
      <formula>1</formula>
    </cfRule>
  </conditionalFormatting>
  <conditionalFormatting sqref="EF14:EG17">
    <cfRule type="cellIs" dxfId="4773" priority="4775" operator="equal">
      <formula>0</formula>
    </cfRule>
    <cfRule type="cellIs" dxfId="4772" priority="4776" operator="equal">
      <formula>1</formula>
    </cfRule>
  </conditionalFormatting>
  <conditionalFormatting sqref="EH14:EH17">
    <cfRule type="cellIs" dxfId="4771" priority="4773" operator="equal">
      <formula>0</formula>
    </cfRule>
    <cfRule type="cellIs" dxfId="4770" priority="4774" operator="equal">
      <formula>1</formula>
    </cfRule>
  </conditionalFormatting>
  <conditionalFormatting sqref="EF14:EG17">
    <cfRule type="cellIs" dxfId="4769" priority="4769" operator="equal">
      <formula>0</formula>
    </cfRule>
    <cfRule type="cellIs" dxfId="4768" priority="4770" operator="equal">
      <formula>1</formula>
    </cfRule>
  </conditionalFormatting>
  <conditionalFormatting sqref="EG14:EG17">
    <cfRule type="cellIs" dxfId="4767" priority="4767" operator="equal">
      <formula>0</formula>
    </cfRule>
    <cfRule type="cellIs" dxfId="4766" priority="4768" operator="equal">
      <formula>1</formula>
    </cfRule>
  </conditionalFormatting>
  <conditionalFormatting sqref="EB20:EE27">
    <cfRule type="cellIs" dxfId="4765" priority="4761" operator="equal">
      <formula>0</formula>
    </cfRule>
    <cfRule type="cellIs" dxfId="4764" priority="4762" operator="equal">
      <formula>1</formula>
    </cfRule>
  </conditionalFormatting>
  <conditionalFormatting sqref="EF20:EG27">
    <cfRule type="cellIs" dxfId="4763" priority="4765" operator="equal">
      <formula>0</formula>
    </cfRule>
    <cfRule type="cellIs" dxfId="4762" priority="4766" operator="equal">
      <formula>1</formula>
    </cfRule>
  </conditionalFormatting>
  <conditionalFormatting sqref="EH20:EH27">
    <cfRule type="cellIs" dxfId="4761" priority="4763" operator="equal">
      <formula>0</formula>
    </cfRule>
    <cfRule type="cellIs" dxfId="4760" priority="4764" operator="equal">
      <formula>1</formula>
    </cfRule>
  </conditionalFormatting>
  <conditionalFormatting sqref="EF20:EG27">
    <cfRule type="cellIs" dxfId="4759" priority="4759" operator="equal">
      <formula>0</formula>
    </cfRule>
    <cfRule type="cellIs" dxfId="4758" priority="4760" operator="equal">
      <formula>1</formula>
    </cfRule>
  </conditionalFormatting>
  <conditionalFormatting sqref="EG20:EG27">
    <cfRule type="cellIs" dxfId="4757" priority="4757" operator="equal">
      <formula>0</formula>
    </cfRule>
    <cfRule type="cellIs" dxfId="4756" priority="4758" operator="equal">
      <formula>1</formula>
    </cfRule>
  </conditionalFormatting>
  <conditionalFormatting sqref="EB29:EE35">
    <cfRule type="cellIs" dxfId="4755" priority="4751" operator="equal">
      <formula>0</formula>
    </cfRule>
    <cfRule type="cellIs" dxfId="4754" priority="4752" operator="equal">
      <formula>1</formula>
    </cfRule>
  </conditionalFormatting>
  <conditionalFormatting sqref="EF29:EG35">
    <cfRule type="cellIs" dxfId="4753" priority="4755" operator="equal">
      <formula>0</formula>
    </cfRule>
    <cfRule type="cellIs" dxfId="4752" priority="4756" operator="equal">
      <formula>1</formula>
    </cfRule>
  </conditionalFormatting>
  <conditionalFormatting sqref="EH29:EH35">
    <cfRule type="cellIs" dxfId="4751" priority="4753" operator="equal">
      <formula>0</formula>
    </cfRule>
    <cfRule type="cellIs" dxfId="4750" priority="4754" operator="equal">
      <formula>1</formula>
    </cfRule>
  </conditionalFormatting>
  <conditionalFormatting sqref="EF29:EG35">
    <cfRule type="cellIs" dxfId="4749" priority="4749" operator="equal">
      <formula>0</formula>
    </cfRule>
    <cfRule type="cellIs" dxfId="4748" priority="4750" operator="equal">
      <formula>1</formula>
    </cfRule>
  </conditionalFormatting>
  <conditionalFormatting sqref="EG29:EG35">
    <cfRule type="cellIs" dxfId="4747" priority="4747" operator="equal">
      <formula>0</formula>
    </cfRule>
    <cfRule type="cellIs" dxfId="4746" priority="4748" operator="equal">
      <formula>1</formula>
    </cfRule>
  </conditionalFormatting>
  <conditionalFormatting sqref="EB39:EE40">
    <cfRule type="cellIs" dxfId="4745" priority="4741" operator="equal">
      <formula>0</formula>
    </cfRule>
    <cfRule type="cellIs" dxfId="4744" priority="4742" operator="equal">
      <formula>1</formula>
    </cfRule>
  </conditionalFormatting>
  <conditionalFormatting sqref="EF39:EG40">
    <cfRule type="cellIs" dxfId="4743" priority="4745" operator="equal">
      <formula>0</formula>
    </cfRule>
    <cfRule type="cellIs" dxfId="4742" priority="4746" operator="equal">
      <formula>1</formula>
    </cfRule>
  </conditionalFormatting>
  <conditionalFormatting sqref="EH39:EH40">
    <cfRule type="cellIs" dxfId="4741" priority="4743" operator="equal">
      <formula>0</formula>
    </cfRule>
    <cfRule type="cellIs" dxfId="4740" priority="4744" operator="equal">
      <formula>1</formula>
    </cfRule>
  </conditionalFormatting>
  <conditionalFormatting sqref="EF39:EG40">
    <cfRule type="cellIs" dxfId="4739" priority="4739" operator="equal">
      <formula>0</formula>
    </cfRule>
    <cfRule type="cellIs" dxfId="4738" priority="4740" operator="equal">
      <formula>1</formula>
    </cfRule>
  </conditionalFormatting>
  <conditionalFormatting sqref="EG39:EG40">
    <cfRule type="cellIs" dxfId="4737" priority="4737" operator="equal">
      <formula>0</formula>
    </cfRule>
    <cfRule type="cellIs" dxfId="4736" priority="4738" operator="equal">
      <formula>1</formula>
    </cfRule>
  </conditionalFormatting>
  <conditionalFormatting sqref="EB42:EE42">
    <cfRule type="cellIs" dxfId="4735" priority="4731" operator="equal">
      <formula>0</formula>
    </cfRule>
    <cfRule type="cellIs" dxfId="4734" priority="4732" operator="equal">
      <formula>1</formula>
    </cfRule>
  </conditionalFormatting>
  <conditionalFormatting sqref="EF42:EG42">
    <cfRule type="cellIs" dxfId="4733" priority="4735" operator="equal">
      <formula>0</formula>
    </cfRule>
    <cfRule type="cellIs" dxfId="4732" priority="4736" operator="equal">
      <formula>1</formula>
    </cfRule>
  </conditionalFormatting>
  <conditionalFormatting sqref="EH42">
    <cfRule type="cellIs" dxfId="4731" priority="4733" operator="equal">
      <formula>0</formula>
    </cfRule>
    <cfRule type="cellIs" dxfId="4730" priority="4734" operator="equal">
      <formula>1</formula>
    </cfRule>
  </conditionalFormatting>
  <conditionalFormatting sqref="EF42:EG42">
    <cfRule type="cellIs" dxfId="4729" priority="4729" operator="equal">
      <formula>0</formula>
    </cfRule>
    <cfRule type="cellIs" dxfId="4728" priority="4730" operator="equal">
      <formula>1</formula>
    </cfRule>
  </conditionalFormatting>
  <conditionalFormatting sqref="EG42">
    <cfRule type="cellIs" dxfId="4727" priority="4727" operator="equal">
      <formula>0</formula>
    </cfRule>
    <cfRule type="cellIs" dxfId="4726" priority="4728" operator="equal">
      <formula>1</formula>
    </cfRule>
  </conditionalFormatting>
  <conditionalFormatting sqref="EB44:EE44">
    <cfRule type="cellIs" dxfId="4725" priority="4721" operator="equal">
      <formula>0</formula>
    </cfRule>
    <cfRule type="cellIs" dxfId="4724" priority="4722" operator="equal">
      <formula>1</formula>
    </cfRule>
  </conditionalFormatting>
  <conditionalFormatting sqref="EF44:EG44">
    <cfRule type="cellIs" dxfId="4723" priority="4725" operator="equal">
      <formula>0</formula>
    </cfRule>
    <cfRule type="cellIs" dxfId="4722" priority="4726" operator="equal">
      <formula>1</formula>
    </cfRule>
  </conditionalFormatting>
  <conditionalFormatting sqref="EH44">
    <cfRule type="cellIs" dxfId="4721" priority="4723" operator="equal">
      <formula>0</formula>
    </cfRule>
    <cfRule type="cellIs" dxfId="4720" priority="4724" operator="equal">
      <formula>1</formula>
    </cfRule>
  </conditionalFormatting>
  <conditionalFormatting sqref="EF44:EG44">
    <cfRule type="cellIs" dxfId="4719" priority="4719" operator="equal">
      <formula>0</formula>
    </cfRule>
    <cfRule type="cellIs" dxfId="4718" priority="4720" operator="equal">
      <formula>1</formula>
    </cfRule>
  </conditionalFormatting>
  <conditionalFormatting sqref="EG44">
    <cfRule type="cellIs" dxfId="4717" priority="4717" operator="equal">
      <formula>0</formula>
    </cfRule>
    <cfRule type="cellIs" dxfId="4716" priority="4718" operator="equal">
      <formula>1</formula>
    </cfRule>
  </conditionalFormatting>
  <conditionalFormatting sqref="EB47:EE47">
    <cfRule type="cellIs" dxfId="4715" priority="4711" operator="equal">
      <formula>0</formula>
    </cfRule>
    <cfRule type="cellIs" dxfId="4714" priority="4712" operator="equal">
      <formula>1</formula>
    </cfRule>
  </conditionalFormatting>
  <conditionalFormatting sqref="EF47:EG47">
    <cfRule type="cellIs" dxfId="4713" priority="4715" operator="equal">
      <formula>0</formula>
    </cfRule>
    <cfRule type="cellIs" dxfId="4712" priority="4716" operator="equal">
      <formula>1</formula>
    </cfRule>
  </conditionalFormatting>
  <conditionalFormatting sqref="EH47">
    <cfRule type="cellIs" dxfId="4711" priority="4713" operator="equal">
      <formula>0</formula>
    </cfRule>
    <cfRule type="cellIs" dxfId="4710" priority="4714" operator="equal">
      <formula>1</formula>
    </cfRule>
  </conditionalFormatting>
  <conditionalFormatting sqref="EF47:EG47">
    <cfRule type="cellIs" dxfId="4709" priority="4709" operator="equal">
      <formula>0</formula>
    </cfRule>
    <cfRule type="cellIs" dxfId="4708" priority="4710" operator="equal">
      <formula>1</formula>
    </cfRule>
  </conditionalFormatting>
  <conditionalFormatting sqref="EG47">
    <cfRule type="cellIs" dxfId="4707" priority="4707" operator="equal">
      <formula>0</formula>
    </cfRule>
    <cfRule type="cellIs" dxfId="4706" priority="4708" operator="equal">
      <formula>1</formula>
    </cfRule>
  </conditionalFormatting>
  <conditionalFormatting sqref="EB50:EE50">
    <cfRule type="cellIs" dxfId="4705" priority="4701" operator="equal">
      <formula>0</formula>
    </cfRule>
    <cfRule type="cellIs" dxfId="4704" priority="4702" operator="equal">
      <formula>1</formula>
    </cfRule>
  </conditionalFormatting>
  <conditionalFormatting sqref="EF50:EG50">
    <cfRule type="cellIs" dxfId="4703" priority="4705" operator="equal">
      <formula>0</formula>
    </cfRule>
    <cfRule type="cellIs" dxfId="4702" priority="4706" operator="equal">
      <formula>1</formula>
    </cfRule>
  </conditionalFormatting>
  <conditionalFormatting sqref="EH50">
    <cfRule type="cellIs" dxfId="4701" priority="4703" operator="equal">
      <formula>0</formula>
    </cfRule>
    <cfRule type="cellIs" dxfId="4700" priority="4704" operator="equal">
      <formula>1</formula>
    </cfRule>
  </conditionalFormatting>
  <conditionalFormatting sqref="EF50:EG50">
    <cfRule type="cellIs" dxfId="4699" priority="4699" operator="equal">
      <formula>0</formula>
    </cfRule>
    <cfRule type="cellIs" dxfId="4698" priority="4700" operator="equal">
      <formula>1</formula>
    </cfRule>
  </conditionalFormatting>
  <conditionalFormatting sqref="EG50">
    <cfRule type="cellIs" dxfId="4697" priority="4697" operator="equal">
      <formula>0</formula>
    </cfRule>
    <cfRule type="cellIs" dxfId="4696" priority="4698" operator="equal">
      <formula>1</formula>
    </cfRule>
  </conditionalFormatting>
  <conditionalFormatting sqref="EB53:EE53">
    <cfRule type="cellIs" dxfId="4695" priority="4691" operator="equal">
      <formula>0</formula>
    </cfRule>
    <cfRule type="cellIs" dxfId="4694" priority="4692" operator="equal">
      <formula>1</formula>
    </cfRule>
  </conditionalFormatting>
  <conditionalFormatting sqref="EF53:EG53">
    <cfRule type="cellIs" dxfId="4693" priority="4695" operator="equal">
      <formula>0</formula>
    </cfRule>
    <cfRule type="cellIs" dxfId="4692" priority="4696" operator="equal">
      <formula>1</formula>
    </cfRule>
  </conditionalFormatting>
  <conditionalFormatting sqref="EH53">
    <cfRule type="cellIs" dxfId="4691" priority="4693" operator="equal">
      <formula>0</formula>
    </cfRule>
    <cfRule type="cellIs" dxfId="4690" priority="4694" operator="equal">
      <formula>1</formula>
    </cfRule>
  </conditionalFormatting>
  <conditionalFormatting sqref="EF53:EG53">
    <cfRule type="cellIs" dxfId="4689" priority="4689" operator="equal">
      <formula>0</formula>
    </cfRule>
    <cfRule type="cellIs" dxfId="4688" priority="4690" operator="equal">
      <formula>1</formula>
    </cfRule>
  </conditionalFormatting>
  <conditionalFormatting sqref="EG53">
    <cfRule type="cellIs" dxfId="4687" priority="4687" operator="equal">
      <formula>0</formula>
    </cfRule>
    <cfRule type="cellIs" dxfId="4686" priority="4688" operator="equal">
      <formula>1</formula>
    </cfRule>
  </conditionalFormatting>
  <conditionalFormatting sqref="EB55:EE55">
    <cfRule type="cellIs" dxfId="4685" priority="4681" operator="equal">
      <formula>0</formula>
    </cfRule>
    <cfRule type="cellIs" dxfId="4684" priority="4682" operator="equal">
      <formula>1</formula>
    </cfRule>
  </conditionalFormatting>
  <conditionalFormatting sqref="EF55:EG55">
    <cfRule type="cellIs" dxfId="4683" priority="4685" operator="equal">
      <formula>0</formula>
    </cfRule>
    <cfRule type="cellIs" dxfId="4682" priority="4686" operator="equal">
      <formula>1</formula>
    </cfRule>
  </conditionalFormatting>
  <conditionalFormatting sqref="EH55">
    <cfRule type="cellIs" dxfId="4681" priority="4683" operator="equal">
      <formula>0</formula>
    </cfRule>
    <cfRule type="cellIs" dxfId="4680" priority="4684" operator="equal">
      <formula>1</formula>
    </cfRule>
  </conditionalFormatting>
  <conditionalFormatting sqref="EF55:EG55">
    <cfRule type="cellIs" dxfId="4679" priority="4679" operator="equal">
      <formula>0</formula>
    </cfRule>
    <cfRule type="cellIs" dxfId="4678" priority="4680" operator="equal">
      <formula>1</formula>
    </cfRule>
  </conditionalFormatting>
  <conditionalFormatting sqref="EG55">
    <cfRule type="cellIs" dxfId="4677" priority="4677" operator="equal">
      <formula>0</formula>
    </cfRule>
    <cfRule type="cellIs" dxfId="4676" priority="4678" operator="equal">
      <formula>1</formula>
    </cfRule>
  </conditionalFormatting>
  <conditionalFormatting sqref="EB58:EE61">
    <cfRule type="cellIs" dxfId="4675" priority="4671" operator="equal">
      <formula>0</formula>
    </cfRule>
    <cfRule type="cellIs" dxfId="4674" priority="4672" operator="equal">
      <formula>1</formula>
    </cfRule>
  </conditionalFormatting>
  <conditionalFormatting sqref="EF58:EG61">
    <cfRule type="cellIs" dxfId="4673" priority="4675" operator="equal">
      <formula>0</formula>
    </cfRule>
    <cfRule type="cellIs" dxfId="4672" priority="4676" operator="equal">
      <formula>1</formula>
    </cfRule>
  </conditionalFormatting>
  <conditionalFormatting sqref="EH58:EH61">
    <cfRule type="cellIs" dxfId="4671" priority="4673" operator="equal">
      <formula>0</formula>
    </cfRule>
    <cfRule type="cellIs" dxfId="4670" priority="4674" operator="equal">
      <formula>1</formula>
    </cfRule>
  </conditionalFormatting>
  <conditionalFormatting sqref="EF58:EG61">
    <cfRule type="cellIs" dxfId="4669" priority="4669" operator="equal">
      <formula>0</formula>
    </cfRule>
    <cfRule type="cellIs" dxfId="4668" priority="4670" operator="equal">
      <formula>1</formula>
    </cfRule>
  </conditionalFormatting>
  <conditionalFormatting sqref="EG58:EG61">
    <cfRule type="cellIs" dxfId="4667" priority="4667" operator="equal">
      <formula>0</formula>
    </cfRule>
    <cfRule type="cellIs" dxfId="4666" priority="4668" operator="equal">
      <formula>1</formula>
    </cfRule>
  </conditionalFormatting>
  <conditionalFormatting sqref="EB64:EE65">
    <cfRule type="cellIs" dxfId="4665" priority="4661" operator="equal">
      <formula>0</formula>
    </cfRule>
    <cfRule type="cellIs" dxfId="4664" priority="4662" operator="equal">
      <formula>1</formula>
    </cfRule>
  </conditionalFormatting>
  <conditionalFormatting sqref="EF64:EG65">
    <cfRule type="cellIs" dxfId="4663" priority="4665" operator="equal">
      <formula>0</formula>
    </cfRule>
    <cfRule type="cellIs" dxfId="4662" priority="4666" operator="equal">
      <formula>1</formula>
    </cfRule>
  </conditionalFormatting>
  <conditionalFormatting sqref="EH64:EH65">
    <cfRule type="cellIs" dxfId="4661" priority="4663" operator="equal">
      <formula>0</formula>
    </cfRule>
    <cfRule type="cellIs" dxfId="4660" priority="4664" operator="equal">
      <formula>1</formula>
    </cfRule>
  </conditionalFormatting>
  <conditionalFormatting sqref="EF64:EG65">
    <cfRule type="cellIs" dxfId="4659" priority="4659" operator="equal">
      <formula>0</formula>
    </cfRule>
    <cfRule type="cellIs" dxfId="4658" priority="4660" operator="equal">
      <formula>1</formula>
    </cfRule>
  </conditionalFormatting>
  <conditionalFormatting sqref="EG64:EG65">
    <cfRule type="cellIs" dxfId="4657" priority="4657" operator="equal">
      <formula>0</formula>
    </cfRule>
    <cfRule type="cellIs" dxfId="4656" priority="4658" operator="equal">
      <formula>1</formula>
    </cfRule>
  </conditionalFormatting>
  <conditionalFormatting sqref="EB67:EE67">
    <cfRule type="cellIs" dxfId="4655" priority="4651" operator="equal">
      <formula>0</formula>
    </cfRule>
    <cfRule type="cellIs" dxfId="4654" priority="4652" operator="equal">
      <formula>1</formula>
    </cfRule>
  </conditionalFormatting>
  <conditionalFormatting sqref="EF67:EG67">
    <cfRule type="cellIs" dxfId="4653" priority="4655" operator="equal">
      <formula>0</formula>
    </cfRule>
    <cfRule type="cellIs" dxfId="4652" priority="4656" operator="equal">
      <formula>1</formula>
    </cfRule>
  </conditionalFormatting>
  <conditionalFormatting sqref="EH67">
    <cfRule type="cellIs" dxfId="4651" priority="4653" operator="equal">
      <formula>0</formula>
    </cfRule>
    <cfRule type="cellIs" dxfId="4650" priority="4654" operator="equal">
      <formula>1</formula>
    </cfRule>
  </conditionalFormatting>
  <conditionalFormatting sqref="EF67:EG67">
    <cfRule type="cellIs" dxfId="4649" priority="4649" operator="equal">
      <formula>0</formula>
    </cfRule>
    <cfRule type="cellIs" dxfId="4648" priority="4650" operator="equal">
      <formula>1</formula>
    </cfRule>
  </conditionalFormatting>
  <conditionalFormatting sqref="EG67">
    <cfRule type="cellIs" dxfId="4647" priority="4647" operator="equal">
      <formula>0</formula>
    </cfRule>
    <cfRule type="cellIs" dxfId="4646" priority="4648" operator="equal">
      <formula>1</formula>
    </cfRule>
  </conditionalFormatting>
  <conditionalFormatting sqref="EB69:EE69">
    <cfRule type="cellIs" dxfId="4645" priority="4641" operator="equal">
      <formula>0</formula>
    </cfRule>
    <cfRule type="cellIs" dxfId="4644" priority="4642" operator="equal">
      <formula>1</formula>
    </cfRule>
  </conditionalFormatting>
  <conditionalFormatting sqref="EF69:EG69">
    <cfRule type="cellIs" dxfId="4643" priority="4645" operator="equal">
      <formula>0</formula>
    </cfRule>
    <cfRule type="cellIs" dxfId="4642" priority="4646" operator="equal">
      <formula>1</formula>
    </cfRule>
  </conditionalFormatting>
  <conditionalFormatting sqref="EH69">
    <cfRule type="cellIs" dxfId="4641" priority="4643" operator="equal">
      <formula>0</formula>
    </cfRule>
    <cfRule type="cellIs" dxfId="4640" priority="4644" operator="equal">
      <formula>1</formula>
    </cfRule>
  </conditionalFormatting>
  <conditionalFormatting sqref="EF69:EG69">
    <cfRule type="cellIs" dxfId="4639" priority="4639" operator="equal">
      <formula>0</formula>
    </cfRule>
    <cfRule type="cellIs" dxfId="4638" priority="4640" operator="equal">
      <formula>1</formula>
    </cfRule>
  </conditionalFormatting>
  <conditionalFormatting sqref="EG69">
    <cfRule type="cellIs" dxfId="4637" priority="4637" operator="equal">
      <formula>0</formula>
    </cfRule>
    <cfRule type="cellIs" dxfId="4636" priority="4638" operator="equal">
      <formula>1</formula>
    </cfRule>
  </conditionalFormatting>
  <conditionalFormatting sqref="EB72:EE74">
    <cfRule type="cellIs" dxfId="4635" priority="4631" operator="equal">
      <formula>0</formula>
    </cfRule>
    <cfRule type="cellIs" dxfId="4634" priority="4632" operator="equal">
      <formula>1</formula>
    </cfRule>
  </conditionalFormatting>
  <conditionalFormatting sqref="EF72:EG74">
    <cfRule type="cellIs" dxfId="4633" priority="4635" operator="equal">
      <formula>0</formula>
    </cfRule>
    <cfRule type="cellIs" dxfId="4632" priority="4636" operator="equal">
      <formula>1</formula>
    </cfRule>
  </conditionalFormatting>
  <conditionalFormatting sqref="EH72:EH74">
    <cfRule type="cellIs" dxfId="4631" priority="4633" operator="equal">
      <formula>0</formula>
    </cfRule>
    <cfRule type="cellIs" dxfId="4630" priority="4634" operator="equal">
      <formula>1</formula>
    </cfRule>
  </conditionalFormatting>
  <conditionalFormatting sqref="EF72:EG74">
    <cfRule type="cellIs" dxfId="4629" priority="4629" operator="equal">
      <formula>0</formula>
    </cfRule>
    <cfRule type="cellIs" dxfId="4628" priority="4630" operator="equal">
      <formula>1</formula>
    </cfRule>
  </conditionalFormatting>
  <conditionalFormatting sqref="EG72:EG74">
    <cfRule type="cellIs" dxfId="4627" priority="4627" operator="equal">
      <formula>0</formula>
    </cfRule>
    <cfRule type="cellIs" dxfId="4626" priority="4628" operator="equal">
      <formula>1</formula>
    </cfRule>
  </conditionalFormatting>
  <conditionalFormatting sqref="EB76:EE80">
    <cfRule type="cellIs" dxfId="4625" priority="4621" operator="equal">
      <formula>0</formula>
    </cfRule>
    <cfRule type="cellIs" dxfId="4624" priority="4622" operator="equal">
      <formula>1</formula>
    </cfRule>
  </conditionalFormatting>
  <conditionalFormatting sqref="EF76:EG80">
    <cfRule type="cellIs" dxfId="4623" priority="4625" operator="equal">
      <formula>0</formula>
    </cfRule>
    <cfRule type="cellIs" dxfId="4622" priority="4626" operator="equal">
      <formula>1</formula>
    </cfRule>
  </conditionalFormatting>
  <conditionalFormatting sqref="EH76:EH80">
    <cfRule type="cellIs" dxfId="4621" priority="4623" operator="equal">
      <formula>0</formula>
    </cfRule>
    <cfRule type="cellIs" dxfId="4620" priority="4624" operator="equal">
      <formula>1</formula>
    </cfRule>
  </conditionalFormatting>
  <conditionalFormatting sqref="EF76:EG80">
    <cfRule type="cellIs" dxfId="4619" priority="4619" operator="equal">
      <formula>0</formula>
    </cfRule>
    <cfRule type="cellIs" dxfId="4618" priority="4620" operator="equal">
      <formula>1</formula>
    </cfRule>
  </conditionalFormatting>
  <conditionalFormatting sqref="EG76:EG80">
    <cfRule type="cellIs" dxfId="4617" priority="4617" operator="equal">
      <formula>0</formula>
    </cfRule>
    <cfRule type="cellIs" dxfId="4616" priority="4618" operator="equal">
      <formula>1</formula>
    </cfRule>
  </conditionalFormatting>
  <conditionalFormatting sqref="EB83:EE86">
    <cfRule type="cellIs" dxfId="4615" priority="4611" operator="equal">
      <formula>0</formula>
    </cfRule>
    <cfRule type="cellIs" dxfId="4614" priority="4612" operator="equal">
      <formula>1</formula>
    </cfRule>
  </conditionalFormatting>
  <conditionalFormatting sqref="EF83:EG86">
    <cfRule type="cellIs" dxfId="4613" priority="4615" operator="equal">
      <formula>0</formula>
    </cfRule>
    <cfRule type="cellIs" dxfId="4612" priority="4616" operator="equal">
      <formula>1</formula>
    </cfRule>
  </conditionalFormatting>
  <conditionalFormatting sqref="EH83:EH86">
    <cfRule type="cellIs" dxfId="4611" priority="4613" operator="equal">
      <formula>0</formula>
    </cfRule>
    <cfRule type="cellIs" dxfId="4610" priority="4614" operator="equal">
      <formula>1</formula>
    </cfRule>
  </conditionalFormatting>
  <conditionalFormatting sqref="EF83:EG86">
    <cfRule type="cellIs" dxfId="4609" priority="4609" operator="equal">
      <formula>0</formula>
    </cfRule>
    <cfRule type="cellIs" dxfId="4608" priority="4610" operator="equal">
      <formula>1</formula>
    </cfRule>
  </conditionalFormatting>
  <conditionalFormatting sqref="EG83:EG86">
    <cfRule type="cellIs" dxfId="4607" priority="4607" operator="equal">
      <formula>0</formula>
    </cfRule>
    <cfRule type="cellIs" dxfId="4606" priority="4608" operator="equal">
      <formula>1</formula>
    </cfRule>
  </conditionalFormatting>
  <conditionalFormatting sqref="EB88:EE92">
    <cfRule type="cellIs" dxfId="4605" priority="4601" operator="equal">
      <formula>0</formula>
    </cfRule>
    <cfRule type="cellIs" dxfId="4604" priority="4602" operator="equal">
      <formula>1</formula>
    </cfRule>
  </conditionalFormatting>
  <conditionalFormatting sqref="EF88:EG92">
    <cfRule type="cellIs" dxfId="4603" priority="4605" operator="equal">
      <formula>0</formula>
    </cfRule>
    <cfRule type="cellIs" dxfId="4602" priority="4606" operator="equal">
      <formula>1</formula>
    </cfRule>
  </conditionalFormatting>
  <conditionalFormatting sqref="EH88:EH92">
    <cfRule type="cellIs" dxfId="4601" priority="4603" operator="equal">
      <formula>0</formula>
    </cfRule>
    <cfRule type="cellIs" dxfId="4600" priority="4604" operator="equal">
      <formula>1</formula>
    </cfRule>
  </conditionalFormatting>
  <conditionalFormatting sqref="EF88:EG92">
    <cfRule type="cellIs" dxfId="4599" priority="4599" operator="equal">
      <formula>0</formula>
    </cfRule>
    <cfRule type="cellIs" dxfId="4598" priority="4600" operator="equal">
      <formula>1</formula>
    </cfRule>
  </conditionalFormatting>
  <conditionalFormatting sqref="EG88:EG92">
    <cfRule type="cellIs" dxfId="4597" priority="4597" operator="equal">
      <formula>0</formula>
    </cfRule>
    <cfRule type="cellIs" dxfId="4596" priority="4598" operator="equal">
      <formula>1</formula>
    </cfRule>
  </conditionalFormatting>
  <conditionalFormatting sqref="EB94:EE97">
    <cfRule type="cellIs" dxfId="4595" priority="4591" operator="equal">
      <formula>0</formula>
    </cfRule>
    <cfRule type="cellIs" dxfId="4594" priority="4592" operator="equal">
      <formula>1</formula>
    </cfRule>
  </conditionalFormatting>
  <conditionalFormatting sqref="EF94:EG97">
    <cfRule type="cellIs" dxfId="4593" priority="4595" operator="equal">
      <formula>0</formula>
    </cfRule>
    <cfRule type="cellIs" dxfId="4592" priority="4596" operator="equal">
      <formula>1</formula>
    </cfRule>
  </conditionalFormatting>
  <conditionalFormatting sqref="EH94:EH97">
    <cfRule type="cellIs" dxfId="4591" priority="4593" operator="equal">
      <formula>0</formula>
    </cfRule>
    <cfRule type="cellIs" dxfId="4590" priority="4594" operator="equal">
      <formula>1</formula>
    </cfRule>
  </conditionalFormatting>
  <conditionalFormatting sqref="EF94:EG97">
    <cfRule type="cellIs" dxfId="4589" priority="4589" operator="equal">
      <formula>0</formula>
    </cfRule>
    <cfRule type="cellIs" dxfId="4588" priority="4590" operator="equal">
      <formula>1</formula>
    </cfRule>
  </conditionalFormatting>
  <conditionalFormatting sqref="EG94:EG97">
    <cfRule type="cellIs" dxfId="4587" priority="4587" operator="equal">
      <formula>0</formula>
    </cfRule>
    <cfRule type="cellIs" dxfId="4586" priority="4588" operator="equal">
      <formula>1</formula>
    </cfRule>
  </conditionalFormatting>
  <conditionalFormatting sqref="EB99:EE106">
    <cfRule type="cellIs" dxfId="4585" priority="4581" operator="equal">
      <formula>0</formula>
    </cfRule>
    <cfRule type="cellIs" dxfId="4584" priority="4582" operator="equal">
      <formula>1</formula>
    </cfRule>
  </conditionalFormatting>
  <conditionalFormatting sqref="EF99:EG106">
    <cfRule type="cellIs" dxfId="4583" priority="4585" operator="equal">
      <formula>0</formula>
    </cfRule>
    <cfRule type="cellIs" dxfId="4582" priority="4586" operator="equal">
      <formula>1</formula>
    </cfRule>
  </conditionalFormatting>
  <conditionalFormatting sqref="EH99:EH106">
    <cfRule type="cellIs" dxfId="4581" priority="4583" operator="equal">
      <formula>0</formula>
    </cfRule>
    <cfRule type="cellIs" dxfId="4580" priority="4584" operator="equal">
      <formula>1</formula>
    </cfRule>
  </conditionalFormatting>
  <conditionalFormatting sqref="EF99:EG106">
    <cfRule type="cellIs" dxfId="4579" priority="4579" operator="equal">
      <formula>0</formula>
    </cfRule>
    <cfRule type="cellIs" dxfId="4578" priority="4580" operator="equal">
      <formula>1</formula>
    </cfRule>
  </conditionalFormatting>
  <conditionalFormatting sqref="EG99:EG106">
    <cfRule type="cellIs" dxfId="4577" priority="4577" operator="equal">
      <formula>0</formula>
    </cfRule>
    <cfRule type="cellIs" dxfId="4576" priority="4578" operator="equal">
      <formula>1</formula>
    </cfRule>
  </conditionalFormatting>
  <conditionalFormatting sqref="EB109:EE110">
    <cfRule type="cellIs" dxfId="4575" priority="4571" operator="equal">
      <formula>0</formula>
    </cfRule>
    <cfRule type="cellIs" dxfId="4574" priority="4572" operator="equal">
      <formula>1</formula>
    </cfRule>
  </conditionalFormatting>
  <conditionalFormatting sqref="EF109:EG110">
    <cfRule type="cellIs" dxfId="4573" priority="4575" operator="equal">
      <formula>0</formula>
    </cfRule>
    <cfRule type="cellIs" dxfId="4572" priority="4576" operator="equal">
      <formula>1</formula>
    </cfRule>
  </conditionalFormatting>
  <conditionalFormatting sqref="EH109:EH110">
    <cfRule type="cellIs" dxfId="4571" priority="4573" operator="equal">
      <formula>0</formula>
    </cfRule>
    <cfRule type="cellIs" dxfId="4570" priority="4574" operator="equal">
      <formula>1</formula>
    </cfRule>
  </conditionalFormatting>
  <conditionalFormatting sqref="EF109:EG110">
    <cfRule type="cellIs" dxfId="4569" priority="4569" operator="equal">
      <formula>0</formula>
    </cfRule>
    <cfRule type="cellIs" dxfId="4568" priority="4570" operator="equal">
      <formula>1</formula>
    </cfRule>
  </conditionalFormatting>
  <conditionalFormatting sqref="EG109:EG110">
    <cfRule type="cellIs" dxfId="4567" priority="4567" operator="equal">
      <formula>0</formula>
    </cfRule>
    <cfRule type="cellIs" dxfId="4566" priority="4568" operator="equal">
      <formula>1</formula>
    </cfRule>
  </conditionalFormatting>
  <conditionalFormatting sqref="EB113:EE113">
    <cfRule type="cellIs" dxfId="4565" priority="4561" operator="equal">
      <formula>0</formula>
    </cfRule>
    <cfRule type="cellIs" dxfId="4564" priority="4562" operator="equal">
      <formula>1</formula>
    </cfRule>
  </conditionalFormatting>
  <conditionalFormatting sqref="EF113:EG113">
    <cfRule type="cellIs" dxfId="4563" priority="4565" operator="equal">
      <formula>0</formula>
    </cfRule>
    <cfRule type="cellIs" dxfId="4562" priority="4566" operator="equal">
      <formula>1</formula>
    </cfRule>
  </conditionalFormatting>
  <conditionalFormatting sqref="EH113">
    <cfRule type="cellIs" dxfId="4561" priority="4563" operator="equal">
      <formula>0</formula>
    </cfRule>
    <cfRule type="cellIs" dxfId="4560" priority="4564" operator="equal">
      <formula>1</formula>
    </cfRule>
  </conditionalFormatting>
  <conditionalFormatting sqref="EF113:EG113">
    <cfRule type="cellIs" dxfId="4559" priority="4559" operator="equal">
      <formula>0</formula>
    </cfRule>
    <cfRule type="cellIs" dxfId="4558" priority="4560" operator="equal">
      <formula>1</formula>
    </cfRule>
  </conditionalFormatting>
  <conditionalFormatting sqref="EG113">
    <cfRule type="cellIs" dxfId="4557" priority="4557" operator="equal">
      <formula>0</formula>
    </cfRule>
    <cfRule type="cellIs" dxfId="4556" priority="4558" operator="equal">
      <formula>1</formula>
    </cfRule>
  </conditionalFormatting>
  <conditionalFormatting sqref="EB116:EE120">
    <cfRule type="cellIs" dxfId="4555" priority="4551" operator="equal">
      <formula>0</formula>
    </cfRule>
    <cfRule type="cellIs" dxfId="4554" priority="4552" operator="equal">
      <formula>1</formula>
    </cfRule>
  </conditionalFormatting>
  <conditionalFormatting sqref="EF116:EG120">
    <cfRule type="cellIs" dxfId="4553" priority="4555" operator="equal">
      <formula>0</formula>
    </cfRule>
    <cfRule type="cellIs" dxfId="4552" priority="4556" operator="equal">
      <formula>1</formula>
    </cfRule>
  </conditionalFormatting>
  <conditionalFormatting sqref="EH116:EH120">
    <cfRule type="cellIs" dxfId="4551" priority="4553" operator="equal">
      <formula>0</formula>
    </cfRule>
    <cfRule type="cellIs" dxfId="4550" priority="4554" operator="equal">
      <formula>1</formula>
    </cfRule>
  </conditionalFormatting>
  <conditionalFormatting sqref="EF116:EG120">
    <cfRule type="cellIs" dxfId="4549" priority="4549" operator="equal">
      <formula>0</formula>
    </cfRule>
    <cfRule type="cellIs" dxfId="4548" priority="4550" operator="equal">
      <formula>1</formula>
    </cfRule>
  </conditionalFormatting>
  <conditionalFormatting sqref="EG116:EG120">
    <cfRule type="cellIs" dxfId="4547" priority="4547" operator="equal">
      <formula>0</formula>
    </cfRule>
    <cfRule type="cellIs" dxfId="4546" priority="4548" operator="equal">
      <formula>1</formula>
    </cfRule>
  </conditionalFormatting>
  <conditionalFormatting sqref="EB122:EE126">
    <cfRule type="cellIs" dxfId="4545" priority="4541" operator="equal">
      <formula>0</formula>
    </cfRule>
    <cfRule type="cellIs" dxfId="4544" priority="4542" operator="equal">
      <formula>1</formula>
    </cfRule>
  </conditionalFormatting>
  <conditionalFormatting sqref="EF122:EG126">
    <cfRule type="cellIs" dxfId="4543" priority="4545" operator="equal">
      <formula>0</formula>
    </cfRule>
    <cfRule type="cellIs" dxfId="4542" priority="4546" operator="equal">
      <formula>1</formula>
    </cfRule>
  </conditionalFormatting>
  <conditionalFormatting sqref="EH122:EH126">
    <cfRule type="cellIs" dxfId="4541" priority="4543" operator="equal">
      <formula>0</formula>
    </cfRule>
    <cfRule type="cellIs" dxfId="4540" priority="4544" operator="equal">
      <formula>1</formula>
    </cfRule>
  </conditionalFormatting>
  <conditionalFormatting sqref="EF122:EG126">
    <cfRule type="cellIs" dxfId="4539" priority="4539" operator="equal">
      <formula>0</formula>
    </cfRule>
    <cfRule type="cellIs" dxfId="4538" priority="4540" operator="equal">
      <formula>1</formula>
    </cfRule>
  </conditionalFormatting>
  <conditionalFormatting sqref="EG122:EG126">
    <cfRule type="cellIs" dxfId="4537" priority="4537" operator="equal">
      <formula>0</formula>
    </cfRule>
    <cfRule type="cellIs" dxfId="4536" priority="4538" operator="equal">
      <formula>1</formula>
    </cfRule>
  </conditionalFormatting>
  <conditionalFormatting sqref="EB128:EE132">
    <cfRule type="cellIs" dxfId="4535" priority="4531" operator="equal">
      <formula>0</formula>
    </cfRule>
    <cfRule type="cellIs" dxfId="4534" priority="4532" operator="equal">
      <formula>1</formula>
    </cfRule>
  </conditionalFormatting>
  <conditionalFormatting sqref="EF128:EG132">
    <cfRule type="cellIs" dxfId="4533" priority="4535" operator="equal">
      <formula>0</formula>
    </cfRule>
    <cfRule type="cellIs" dxfId="4532" priority="4536" operator="equal">
      <formula>1</formula>
    </cfRule>
  </conditionalFormatting>
  <conditionalFormatting sqref="EH128:EH132">
    <cfRule type="cellIs" dxfId="4531" priority="4533" operator="equal">
      <formula>0</formula>
    </cfRule>
    <cfRule type="cellIs" dxfId="4530" priority="4534" operator="equal">
      <formula>1</formula>
    </cfRule>
  </conditionalFormatting>
  <conditionalFormatting sqref="EF128:EG132">
    <cfRule type="cellIs" dxfId="4529" priority="4529" operator="equal">
      <formula>0</formula>
    </cfRule>
    <cfRule type="cellIs" dxfId="4528" priority="4530" operator="equal">
      <formula>1</formula>
    </cfRule>
  </conditionalFormatting>
  <conditionalFormatting sqref="EG128:EG132">
    <cfRule type="cellIs" dxfId="4527" priority="4527" operator="equal">
      <formula>0</formula>
    </cfRule>
    <cfRule type="cellIs" dxfId="4526" priority="4528" operator="equal">
      <formula>1</formula>
    </cfRule>
  </conditionalFormatting>
  <conditionalFormatting sqref="EB134:EE139">
    <cfRule type="cellIs" dxfId="4525" priority="4521" operator="equal">
      <formula>0</formula>
    </cfRule>
    <cfRule type="cellIs" dxfId="4524" priority="4522" operator="equal">
      <formula>1</formula>
    </cfRule>
  </conditionalFormatting>
  <conditionalFormatting sqref="EF134:EG139">
    <cfRule type="cellIs" dxfId="4523" priority="4525" operator="equal">
      <formula>0</formula>
    </cfRule>
    <cfRule type="cellIs" dxfId="4522" priority="4526" operator="equal">
      <formula>1</formula>
    </cfRule>
  </conditionalFormatting>
  <conditionalFormatting sqref="EH134:EH139">
    <cfRule type="cellIs" dxfId="4521" priority="4523" operator="equal">
      <formula>0</formula>
    </cfRule>
    <cfRule type="cellIs" dxfId="4520" priority="4524" operator="equal">
      <formula>1</formula>
    </cfRule>
  </conditionalFormatting>
  <conditionalFormatting sqref="EF134:EG139">
    <cfRule type="cellIs" dxfId="4519" priority="4519" operator="equal">
      <formula>0</formula>
    </cfRule>
    <cfRule type="cellIs" dxfId="4518" priority="4520" operator="equal">
      <formula>1</formula>
    </cfRule>
  </conditionalFormatting>
  <conditionalFormatting sqref="EG134:EG139">
    <cfRule type="cellIs" dxfId="4517" priority="4517" operator="equal">
      <formula>0</formula>
    </cfRule>
    <cfRule type="cellIs" dxfId="4516" priority="4518" operator="equal">
      <formula>1</formula>
    </cfRule>
  </conditionalFormatting>
  <conditionalFormatting sqref="EB141:EE144">
    <cfRule type="cellIs" dxfId="4515" priority="4511" operator="equal">
      <formula>0</formula>
    </cfRule>
    <cfRule type="cellIs" dxfId="4514" priority="4512" operator="equal">
      <formula>1</formula>
    </cfRule>
  </conditionalFormatting>
  <conditionalFormatting sqref="EF141:EG144">
    <cfRule type="cellIs" dxfId="4513" priority="4515" operator="equal">
      <formula>0</formula>
    </cfRule>
    <cfRule type="cellIs" dxfId="4512" priority="4516" operator="equal">
      <formula>1</formula>
    </cfRule>
  </conditionalFormatting>
  <conditionalFormatting sqref="EH141:EH144">
    <cfRule type="cellIs" dxfId="4511" priority="4513" operator="equal">
      <formula>0</formula>
    </cfRule>
    <cfRule type="cellIs" dxfId="4510" priority="4514" operator="equal">
      <formula>1</formula>
    </cfRule>
  </conditionalFormatting>
  <conditionalFormatting sqref="EF141:EG144">
    <cfRule type="cellIs" dxfId="4509" priority="4509" operator="equal">
      <formula>0</formula>
    </cfRule>
    <cfRule type="cellIs" dxfId="4508" priority="4510" operator="equal">
      <formula>1</formula>
    </cfRule>
  </conditionalFormatting>
  <conditionalFormatting sqref="EG141:EG144">
    <cfRule type="cellIs" dxfId="4507" priority="4507" operator="equal">
      <formula>0</formula>
    </cfRule>
    <cfRule type="cellIs" dxfId="4506" priority="4508" operator="equal">
      <formula>1</formula>
    </cfRule>
  </conditionalFormatting>
  <conditionalFormatting sqref="EB146:EE146">
    <cfRule type="cellIs" dxfId="4505" priority="4501" operator="equal">
      <formula>0</formula>
    </cfRule>
    <cfRule type="cellIs" dxfId="4504" priority="4502" operator="equal">
      <formula>1</formula>
    </cfRule>
  </conditionalFormatting>
  <conditionalFormatting sqref="EF146:EG146">
    <cfRule type="cellIs" dxfId="4503" priority="4505" operator="equal">
      <formula>0</formula>
    </cfRule>
    <cfRule type="cellIs" dxfId="4502" priority="4506" operator="equal">
      <formula>1</formula>
    </cfRule>
  </conditionalFormatting>
  <conditionalFormatting sqref="EH146">
    <cfRule type="cellIs" dxfId="4501" priority="4503" operator="equal">
      <formula>0</formula>
    </cfRule>
    <cfRule type="cellIs" dxfId="4500" priority="4504" operator="equal">
      <formula>1</formula>
    </cfRule>
  </conditionalFormatting>
  <conditionalFormatting sqref="EF146:EG146">
    <cfRule type="cellIs" dxfId="4499" priority="4499" operator="equal">
      <formula>0</formula>
    </cfRule>
    <cfRule type="cellIs" dxfId="4498" priority="4500" operator="equal">
      <formula>1</formula>
    </cfRule>
  </conditionalFormatting>
  <conditionalFormatting sqref="EG146">
    <cfRule type="cellIs" dxfId="4497" priority="4497" operator="equal">
      <formula>0</formula>
    </cfRule>
    <cfRule type="cellIs" dxfId="4496" priority="4498" operator="equal">
      <formula>1</formula>
    </cfRule>
  </conditionalFormatting>
  <conditionalFormatting sqref="EB148:EE148">
    <cfRule type="cellIs" dxfId="4495" priority="4491" operator="equal">
      <formula>0</formula>
    </cfRule>
    <cfRule type="cellIs" dxfId="4494" priority="4492" operator="equal">
      <formula>1</formula>
    </cfRule>
  </conditionalFormatting>
  <conditionalFormatting sqref="EF148:EG148">
    <cfRule type="cellIs" dxfId="4493" priority="4495" operator="equal">
      <formula>0</formula>
    </cfRule>
    <cfRule type="cellIs" dxfId="4492" priority="4496" operator="equal">
      <formula>1</formula>
    </cfRule>
  </conditionalFormatting>
  <conditionalFormatting sqref="EH148">
    <cfRule type="cellIs" dxfId="4491" priority="4493" operator="equal">
      <formula>0</formula>
    </cfRule>
    <cfRule type="cellIs" dxfId="4490" priority="4494" operator="equal">
      <formula>1</formula>
    </cfRule>
  </conditionalFormatting>
  <conditionalFormatting sqref="EF148:EG148">
    <cfRule type="cellIs" dxfId="4489" priority="4489" operator="equal">
      <formula>0</formula>
    </cfRule>
    <cfRule type="cellIs" dxfId="4488" priority="4490" operator="equal">
      <formula>1</formula>
    </cfRule>
  </conditionalFormatting>
  <conditionalFormatting sqref="EG148">
    <cfRule type="cellIs" dxfId="4487" priority="4487" operator="equal">
      <formula>0</formula>
    </cfRule>
    <cfRule type="cellIs" dxfId="4486" priority="4488" operator="equal">
      <formula>1</formula>
    </cfRule>
  </conditionalFormatting>
  <conditionalFormatting sqref="EB151:EE154">
    <cfRule type="cellIs" dxfId="4485" priority="4481" operator="equal">
      <formula>0</formula>
    </cfRule>
    <cfRule type="cellIs" dxfId="4484" priority="4482" operator="equal">
      <formula>1</formula>
    </cfRule>
  </conditionalFormatting>
  <conditionalFormatting sqref="EF151:EG154">
    <cfRule type="cellIs" dxfId="4483" priority="4485" operator="equal">
      <formula>0</formula>
    </cfRule>
    <cfRule type="cellIs" dxfId="4482" priority="4486" operator="equal">
      <formula>1</formula>
    </cfRule>
  </conditionalFormatting>
  <conditionalFormatting sqref="EH151:EH154">
    <cfRule type="cellIs" dxfId="4481" priority="4483" operator="equal">
      <formula>0</formula>
    </cfRule>
    <cfRule type="cellIs" dxfId="4480" priority="4484" operator="equal">
      <formula>1</formula>
    </cfRule>
  </conditionalFormatting>
  <conditionalFormatting sqref="EF151:EG154">
    <cfRule type="cellIs" dxfId="4479" priority="4479" operator="equal">
      <formula>0</formula>
    </cfRule>
    <cfRule type="cellIs" dxfId="4478" priority="4480" operator="equal">
      <formula>1</formula>
    </cfRule>
  </conditionalFormatting>
  <conditionalFormatting sqref="EG151:EG154">
    <cfRule type="cellIs" dxfId="4477" priority="4477" operator="equal">
      <formula>0</formula>
    </cfRule>
    <cfRule type="cellIs" dxfId="4476" priority="4478" operator="equal">
      <formula>1</formula>
    </cfRule>
  </conditionalFormatting>
  <conditionalFormatting sqref="EB156:EE156">
    <cfRule type="cellIs" dxfId="4475" priority="4471" operator="equal">
      <formula>0</formula>
    </cfRule>
    <cfRule type="cellIs" dxfId="4474" priority="4472" operator="equal">
      <formula>1</formula>
    </cfRule>
  </conditionalFormatting>
  <conditionalFormatting sqref="EF156:EG156">
    <cfRule type="cellIs" dxfId="4473" priority="4475" operator="equal">
      <formula>0</formula>
    </cfRule>
    <cfRule type="cellIs" dxfId="4472" priority="4476" operator="equal">
      <formula>1</formula>
    </cfRule>
  </conditionalFormatting>
  <conditionalFormatting sqref="EH156">
    <cfRule type="cellIs" dxfId="4471" priority="4473" operator="equal">
      <formula>0</formula>
    </cfRule>
    <cfRule type="cellIs" dxfId="4470" priority="4474" operator="equal">
      <formula>1</formula>
    </cfRule>
  </conditionalFormatting>
  <conditionalFormatting sqref="EF156:EG156">
    <cfRule type="cellIs" dxfId="4469" priority="4469" operator="equal">
      <formula>0</formula>
    </cfRule>
    <cfRule type="cellIs" dxfId="4468" priority="4470" operator="equal">
      <formula>1</formula>
    </cfRule>
  </conditionalFormatting>
  <conditionalFormatting sqref="EG156">
    <cfRule type="cellIs" dxfId="4467" priority="4467" operator="equal">
      <formula>0</formula>
    </cfRule>
    <cfRule type="cellIs" dxfId="4466" priority="4468" operator="equal">
      <formula>1</formula>
    </cfRule>
  </conditionalFormatting>
  <conditionalFormatting sqref="EB158:EE158">
    <cfRule type="cellIs" dxfId="4465" priority="4461" operator="equal">
      <formula>0</formula>
    </cfRule>
    <cfRule type="cellIs" dxfId="4464" priority="4462" operator="equal">
      <formula>1</formula>
    </cfRule>
  </conditionalFormatting>
  <conditionalFormatting sqref="EF158:EG158">
    <cfRule type="cellIs" dxfId="4463" priority="4465" operator="equal">
      <formula>0</formula>
    </cfRule>
    <cfRule type="cellIs" dxfId="4462" priority="4466" operator="equal">
      <formula>1</formula>
    </cfRule>
  </conditionalFormatting>
  <conditionalFormatting sqref="EH158">
    <cfRule type="cellIs" dxfId="4461" priority="4463" operator="equal">
      <formula>0</formula>
    </cfRule>
    <cfRule type="cellIs" dxfId="4460" priority="4464" operator="equal">
      <formula>1</formula>
    </cfRule>
  </conditionalFormatting>
  <conditionalFormatting sqref="EF158:EG158">
    <cfRule type="cellIs" dxfId="4459" priority="4459" operator="equal">
      <formula>0</formula>
    </cfRule>
    <cfRule type="cellIs" dxfId="4458" priority="4460" operator="equal">
      <formula>1</formula>
    </cfRule>
  </conditionalFormatting>
  <conditionalFormatting sqref="EG158">
    <cfRule type="cellIs" dxfId="4457" priority="4457" operator="equal">
      <formula>0</formula>
    </cfRule>
    <cfRule type="cellIs" dxfId="4456" priority="4458" operator="equal">
      <formula>1</formula>
    </cfRule>
  </conditionalFormatting>
  <conditionalFormatting sqref="EB159:EE162">
    <cfRule type="cellIs" dxfId="4455" priority="4451" operator="equal">
      <formula>0</formula>
    </cfRule>
    <cfRule type="cellIs" dxfId="4454" priority="4452" operator="equal">
      <formula>1</formula>
    </cfRule>
  </conditionalFormatting>
  <conditionalFormatting sqref="EF159:EG162">
    <cfRule type="cellIs" dxfId="4453" priority="4455" operator="equal">
      <formula>0</formula>
    </cfRule>
    <cfRule type="cellIs" dxfId="4452" priority="4456" operator="equal">
      <formula>1</formula>
    </cfRule>
  </conditionalFormatting>
  <conditionalFormatting sqref="EH159:EH162">
    <cfRule type="cellIs" dxfId="4451" priority="4453" operator="equal">
      <formula>0</formula>
    </cfRule>
    <cfRule type="cellIs" dxfId="4450" priority="4454" operator="equal">
      <formula>1</formula>
    </cfRule>
  </conditionalFormatting>
  <conditionalFormatting sqref="EF159:EG162">
    <cfRule type="cellIs" dxfId="4449" priority="4449" operator="equal">
      <formula>0</formula>
    </cfRule>
    <cfRule type="cellIs" dxfId="4448" priority="4450" operator="equal">
      <formula>1</formula>
    </cfRule>
  </conditionalFormatting>
  <conditionalFormatting sqref="EG159:EG162">
    <cfRule type="cellIs" dxfId="4447" priority="4447" operator="equal">
      <formula>0</formula>
    </cfRule>
    <cfRule type="cellIs" dxfId="4446" priority="4448" operator="equal">
      <formula>1</formula>
    </cfRule>
  </conditionalFormatting>
  <conditionalFormatting sqref="EB165:EE169">
    <cfRule type="cellIs" dxfId="4445" priority="4441" operator="equal">
      <formula>0</formula>
    </cfRule>
    <cfRule type="cellIs" dxfId="4444" priority="4442" operator="equal">
      <formula>1</formula>
    </cfRule>
  </conditionalFormatting>
  <conditionalFormatting sqref="EF165:EG169">
    <cfRule type="cellIs" dxfId="4443" priority="4445" operator="equal">
      <formula>0</formula>
    </cfRule>
    <cfRule type="cellIs" dxfId="4442" priority="4446" operator="equal">
      <formula>1</formula>
    </cfRule>
  </conditionalFormatting>
  <conditionalFormatting sqref="EH165:EH169">
    <cfRule type="cellIs" dxfId="4441" priority="4443" operator="equal">
      <formula>0</formula>
    </cfRule>
    <cfRule type="cellIs" dxfId="4440" priority="4444" operator="equal">
      <formula>1</formula>
    </cfRule>
  </conditionalFormatting>
  <conditionalFormatting sqref="EF165:EG169">
    <cfRule type="cellIs" dxfId="4439" priority="4439" operator="equal">
      <formula>0</formula>
    </cfRule>
    <cfRule type="cellIs" dxfId="4438" priority="4440" operator="equal">
      <formula>1</formula>
    </cfRule>
  </conditionalFormatting>
  <conditionalFormatting sqref="EG165:EG169">
    <cfRule type="cellIs" dxfId="4437" priority="4437" operator="equal">
      <formula>0</formula>
    </cfRule>
    <cfRule type="cellIs" dxfId="4436" priority="4438" operator="equal">
      <formula>1</formula>
    </cfRule>
  </conditionalFormatting>
  <conditionalFormatting sqref="EB172:EE175">
    <cfRule type="cellIs" dxfId="4435" priority="4431" operator="equal">
      <formula>0</formula>
    </cfRule>
    <cfRule type="cellIs" dxfId="4434" priority="4432" operator="equal">
      <formula>1</formula>
    </cfRule>
  </conditionalFormatting>
  <conditionalFormatting sqref="EF172:EG175">
    <cfRule type="cellIs" dxfId="4433" priority="4435" operator="equal">
      <formula>0</formula>
    </cfRule>
    <cfRule type="cellIs" dxfId="4432" priority="4436" operator="equal">
      <formula>1</formula>
    </cfRule>
  </conditionalFormatting>
  <conditionalFormatting sqref="EH172:EH175">
    <cfRule type="cellIs" dxfId="4431" priority="4433" operator="equal">
      <formula>0</formula>
    </cfRule>
    <cfRule type="cellIs" dxfId="4430" priority="4434" operator="equal">
      <formula>1</formula>
    </cfRule>
  </conditionalFormatting>
  <conditionalFormatting sqref="EF172:EG175">
    <cfRule type="cellIs" dxfId="4429" priority="4429" operator="equal">
      <formula>0</formula>
    </cfRule>
    <cfRule type="cellIs" dxfId="4428" priority="4430" operator="equal">
      <formula>1</formula>
    </cfRule>
  </conditionalFormatting>
  <conditionalFormatting sqref="EG172:EG175">
    <cfRule type="cellIs" dxfId="4427" priority="4427" operator="equal">
      <formula>0</formula>
    </cfRule>
    <cfRule type="cellIs" dxfId="4426" priority="4428" operator="equal">
      <formula>1</formula>
    </cfRule>
  </conditionalFormatting>
  <conditionalFormatting sqref="EB177:EE182">
    <cfRule type="cellIs" dxfId="4425" priority="4421" operator="equal">
      <formula>0</formula>
    </cfRule>
    <cfRule type="cellIs" dxfId="4424" priority="4422" operator="equal">
      <formula>1</formula>
    </cfRule>
  </conditionalFormatting>
  <conditionalFormatting sqref="EF177:EG182">
    <cfRule type="cellIs" dxfId="4423" priority="4425" operator="equal">
      <formula>0</formula>
    </cfRule>
    <cfRule type="cellIs" dxfId="4422" priority="4426" operator="equal">
      <formula>1</formula>
    </cfRule>
  </conditionalFormatting>
  <conditionalFormatting sqref="EH177:EH182">
    <cfRule type="cellIs" dxfId="4421" priority="4423" operator="equal">
      <formula>0</formula>
    </cfRule>
    <cfRule type="cellIs" dxfId="4420" priority="4424" operator="equal">
      <formula>1</formula>
    </cfRule>
  </conditionalFormatting>
  <conditionalFormatting sqref="EF177:EG182">
    <cfRule type="cellIs" dxfId="4419" priority="4419" operator="equal">
      <formula>0</formula>
    </cfRule>
    <cfRule type="cellIs" dxfId="4418" priority="4420" operator="equal">
      <formula>1</formula>
    </cfRule>
  </conditionalFormatting>
  <conditionalFormatting sqref="EG177:EG182">
    <cfRule type="cellIs" dxfId="4417" priority="4417" operator="equal">
      <formula>0</formula>
    </cfRule>
    <cfRule type="cellIs" dxfId="4416" priority="4418" operator="equal">
      <formula>1</formula>
    </cfRule>
  </conditionalFormatting>
  <conditionalFormatting sqref="EB184:EE184">
    <cfRule type="cellIs" dxfId="4415" priority="4411" operator="equal">
      <formula>0</formula>
    </cfRule>
    <cfRule type="cellIs" dxfId="4414" priority="4412" operator="equal">
      <formula>1</formula>
    </cfRule>
  </conditionalFormatting>
  <conditionalFormatting sqref="EF184:EG184">
    <cfRule type="cellIs" dxfId="4413" priority="4415" operator="equal">
      <formula>0</formula>
    </cfRule>
    <cfRule type="cellIs" dxfId="4412" priority="4416" operator="equal">
      <formula>1</formula>
    </cfRule>
  </conditionalFormatting>
  <conditionalFormatting sqref="EH184">
    <cfRule type="cellIs" dxfId="4411" priority="4413" operator="equal">
      <formula>0</formula>
    </cfRule>
    <cfRule type="cellIs" dxfId="4410" priority="4414" operator="equal">
      <formula>1</formula>
    </cfRule>
  </conditionalFormatting>
  <conditionalFormatting sqref="EF184:EG184">
    <cfRule type="cellIs" dxfId="4409" priority="4409" operator="equal">
      <formula>0</formula>
    </cfRule>
    <cfRule type="cellIs" dxfId="4408" priority="4410" operator="equal">
      <formula>1</formula>
    </cfRule>
  </conditionalFormatting>
  <conditionalFormatting sqref="EG184">
    <cfRule type="cellIs" dxfId="4407" priority="4407" operator="equal">
      <formula>0</formula>
    </cfRule>
    <cfRule type="cellIs" dxfId="4406" priority="4408" operator="equal">
      <formula>1</formula>
    </cfRule>
  </conditionalFormatting>
  <conditionalFormatting sqref="EB186:EE186">
    <cfRule type="cellIs" dxfId="4405" priority="4401" operator="equal">
      <formula>0</formula>
    </cfRule>
    <cfRule type="cellIs" dxfId="4404" priority="4402" operator="equal">
      <formula>1</formula>
    </cfRule>
  </conditionalFormatting>
  <conditionalFormatting sqref="EF186:EG186">
    <cfRule type="cellIs" dxfId="4403" priority="4405" operator="equal">
      <formula>0</formula>
    </cfRule>
    <cfRule type="cellIs" dxfId="4402" priority="4406" operator="equal">
      <formula>1</formula>
    </cfRule>
  </conditionalFormatting>
  <conditionalFormatting sqref="EH186">
    <cfRule type="cellIs" dxfId="4401" priority="4403" operator="equal">
      <formula>0</formula>
    </cfRule>
    <cfRule type="cellIs" dxfId="4400" priority="4404" operator="equal">
      <formula>1</formula>
    </cfRule>
  </conditionalFormatting>
  <conditionalFormatting sqref="EF186:EG186">
    <cfRule type="cellIs" dxfId="4399" priority="4399" operator="equal">
      <formula>0</formula>
    </cfRule>
    <cfRule type="cellIs" dxfId="4398" priority="4400" operator="equal">
      <formula>1</formula>
    </cfRule>
  </conditionalFormatting>
  <conditionalFormatting sqref="EG186">
    <cfRule type="cellIs" dxfId="4397" priority="4397" operator="equal">
      <formula>0</formula>
    </cfRule>
    <cfRule type="cellIs" dxfId="4396" priority="4398" operator="equal">
      <formula>1</formula>
    </cfRule>
  </conditionalFormatting>
  <conditionalFormatting sqref="EB188:EE190">
    <cfRule type="cellIs" dxfId="4395" priority="4391" operator="equal">
      <formula>0</formula>
    </cfRule>
    <cfRule type="cellIs" dxfId="4394" priority="4392" operator="equal">
      <formula>1</formula>
    </cfRule>
  </conditionalFormatting>
  <conditionalFormatting sqref="EF188:EG190">
    <cfRule type="cellIs" dxfId="4393" priority="4395" operator="equal">
      <formula>0</formula>
    </cfRule>
    <cfRule type="cellIs" dxfId="4392" priority="4396" operator="equal">
      <formula>1</formula>
    </cfRule>
  </conditionalFormatting>
  <conditionalFormatting sqref="EH188:EH190">
    <cfRule type="cellIs" dxfId="4391" priority="4393" operator="equal">
      <formula>0</formula>
    </cfRule>
    <cfRule type="cellIs" dxfId="4390" priority="4394" operator="equal">
      <formula>1</formula>
    </cfRule>
  </conditionalFormatting>
  <conditionalFormatting sqref="EF188:EG190">
    <cfRule type="cellIs" dxfId="4389" priority="4389" operator="equal">
      <formula>0</formula>
    </cfRule>
    <cfRule type="cellIs" dxfId="4388" priority="4390" operator="equal">
      <formula>1</formula>
    </cfRule>
  </conditionalFormatting>
  <conditionalFormatting sqref="EG188:EG190">
    <cfRule type="cellIs" dxfId="4387" priority="4387" operator="equal">
      <formula>0</formula>
    </cfRule>
    <cfRule type="cellIs" dxfId="4386" priority="4388" operator="equal">
      <formula>1</formula>
    </cfRule>
  </conditionalFormatting>
  <conditionalFormatting sqref="EB194:EE198">
    <cfRule type="cellIs" dxfId="4385" priority="4381" operator="equal">
      <formula>0</formula>
    </cfRule>
    <cfRule type="cellIs" dxfId="4384" priority="4382" operator="equal">
      <formula>1</formula>
    </cfRule>
  </conditionalFormatting>
  <conditionalFormatting sqref="EF194:EG198">
    <cfRule type="cellIs" dxfId="4383" priority="4385" operator="equal">
      <formula>0</formula>
    </cfRule>
    <cfRule type="cellIs" dxfId="4382" priority="4386" operator="equal">
      <formula>1</formula>
    </cfRule>
  </conditionalFormatting>
  <conditionalFormatting sqref="EH194:EH198">
    <cfRule type="cellIs" dxfId="4381" priority="4383" operator="equal">
      <formula>0</formula>
    </cfRule>
    <cfRule type="cellIs" dxfId="4380" priority="4384" operator="equal">
      <formula>1</formula>
    </cfRule>
  </conditionalFormatting>
  <conditionalFormatting sqref="EF194:EG198">
    <cfRule type="cellIs" dxfId="4379" priority="4379" operator="equal">
      <formula>0</formula>
    </cfRule>
    <cfRule type="cellIs" dxfId="4378" priority="4380" operator="equal">
      <formula>1</formula>
    </cfRule>
  </conditionalFormatting>
  <conditionalFormatting sqref="EG194:EG198">
    <cfRule type="cellIs" dxfId="4377" priority="4377" operator="equal">
      <formula>0</formula>
    </cfRule>
    <cfRule type="cellIs" dxfId="4376" priority="4378" operator="equal">
      <formula>1</formula>
    </cfRule>
  </conditionalFormatting>
  <conditionalFormatting sqref="EB193">
    <cfRule type="cellIs" dxfId="4375" priority="4375" operator="equal">
      <formula>0</formula>
    </cfRule>
    <cfRule type="cellIs" dxfId="4374" priority="4376" operator="equal">
      <formula>1</formula>
    </cfRule>
  </conditionalFormatting>
  <conditionalFormatting sqref="EB201">
    <cfRule type="cellIs" dxfId="4373" priority="4373" operator="equal">
      <formula>0</formula>
    </cfRule>
    <cfRule type="cellIs" dxfId="4372" priority="4374" operator="equal">
      <formula>1</formula>
    </cfRule>
  </conditionalFormatting>
  <conditionalFormatting sqref="EB202:EE216">
    <cfRule type="cellIs" dxfId="4371" priority="4367" operator="equal">
      <formula>0</formula>
    </cfRule>
    <cfRule type="cellIs" dxfId="4370" priority="4368" operator="equal">
      <formula>1</formula>
    </cfRule>
  </conditionalFormatting>
  <conditionalFormatting sqref="EF202:EG216">
    <cfRule type="cellIs" dxfId="4369" priority="4371" operator="equal">
      <formula>0</formula>
    </cfRule>
    <cfRule type="cellIs" dxfId="4368" priority="4372" operator="equal">
      <formula>1</formula>
    </cfRule>
  </conditionalFormatting>
  <conditionalFormatting sqref="EH202:EH216">
    <cfRule type="cellIs" dxfId="4367" priority="4369" operator="equal">
      <formula>0</formula>
    </cfRule>
    <cfRule type="cellIs" dxfId="4366" priority="4370" operator="equal">
      <formula>1</formula>
    </cfRule>
  </conditionalFormatting>
  <conditionalFormatting sqref="EF202:EG216">
    <cfRule type="cellIs" dxfId="4365" priority="4365" operator="equal">
      <formula>0</formula>
    </cfRule>
    <cfRule type="cellIs" dxfId="4364" priority="4366" operator="equal">
      <formula>1</formula>
    </cfRule>
  </conditionalFormatting>
  <conditionalFormatting sqref="EG202:EG216">
    <cfRule type="cellIs" dxfId="4363" priority="4363" operator="equal">
      <formula>0</formula>
    </cfRule>
    <cfRule type="cellIs" dxfId="4362" priority="4364" operator="equal">
      <formula>1</formula>
    </cfRule>
  </conditionalFormatting>
  <conditionalFormatting sqref="EB219:EE222">
    <cfRule type="cellIs" dxfId="4361" priority="4357" operator="equal">
      <formula>0</formula>
    </cfRule>
    <cfRule type="cellIs" dxfId="4360" priority="4358" operator="equal">
      <formula>1</formula>
    </cfRule>
  </conditionalFormatting>
  <conditionalFormatting sqref="EF219:EG222">
    <cfRule type="cellIs" dxfId="4359" priority="4361" operator="equal">
      <formula>0</formula>
    </cfRule>
    <cfRule type="cellIs" dxfId="4358" priority="4362" operator="equal">
      <formula>1</formula>
    </cfRule>
  </conditionalFormatting>
  <conditionalFormatting sqref="EH219:EH222">
    <cfRule type="cellIs" dxfId="4357" priority="4359" operator="equal">
      <formula>0</formula>
    </cfRule>
    <cfRule type="cellIs" dxfId="4356" priority="4360" operator="equal">
      <formula>1</formula>
    </cfRule>
  </conditionalFormatting>
  <conditionalFormatting sqref="EF219:EG222">
    <cfRule type="cellIs" dxfId="4355" priority="4355" operator="equal">
      <formula>0</formula>
    </cfRule>
    <cfRule type="cellIs" dxfId="4354" priority="4356" operator="equal">
      <formula>1</formula>
    </cfRule>
  </conditionalFormatting>
  <conditionalFormatting sqref="EG219:EG222">
    <cfRule type="cellIs" dxfId="4353" priority="4353" operator="equal">
      <formula>0</formula>
    </cfRule>
    <cfRule type="cellIs" dxfId="4352" priority="4354" operator="equal">
      <formula>1</formula>
    </cfRule>
  </conditionalFormatting>
  <conditionalFormatting sqref="EB218">
    <cfRule type="cellIs" dxfId="4351" priority="4351" operator="equal">
      <formula>0</formula>
    </cfRule>
    <cfRule type="cellIs" dxfId="4350" priority="4352" operator="equal">
      <formula>1</formula>
    </cfRule>
  </conditionalFormatting>
  <conditionalFormatting sqref="EB224">
    <cfRule type="cellIs" dxfId="4349" priority="4349" operator="equal">
      <formula>0</formula>
    </cfRule>
    <cfRule type="cellIs" dxfId="4348" priority="4350" operator="equal">
      <formula>1</formula>
    </cfRule>
  </conditionalFormatting>
  <conditionalFormatting sqref="EB225:EE243">
    <cfRule type="cellIs" dxfId="4347" priority="4343" operator="equal">
      <formula>0</formula>
    </cfRule>
    <cfRule type="cellIs" dxfId="4346" priority="4344" operator="equal">
      <formula>1</formula>
    </cfRule>
  </conditionalFormatting>
  <conditionalFormatting sqref="EF225:EG243">
    <cfRule type="cellIs" dxfId="4345" priority="4347" operator="equal">
      <formula>0</formula>
    </cfRule>
    <cfRule type="cellIs" dxfId="4344" priority="4348" operator="equal">
      <formula>1</formula>
    </cfRule>
  </conditionalFormatting>
  <conditionalFormatting sqref="EH225:EH243">
    <cfRule type="cellIs" dxfId="4343" priority="4345" operator="equal">
      <formula>0</formula>
    </cfRule>
    <cfRule type="cellIs" dxfId="4342" priority="4346" operator="equal">
      <formula>1</formula>
    </cfRule>
  </conditionalFormatting>
  <conditionalFormatting sqref="EF225:EG243">
    <cfRule type="cellIs" dxfId="4341" priority="4341" operator="equal">
      <formula>0</formula>
    </cfRule>
    <cfRule type="cellIs" dxfId="4340" priority="4342" operator="equal">
      <formula>1</formula>
    </cfRule>
  </conditionalFormatting>
  <conditionalFormatting sqref="EG225:EG243">
    <cfRule type="cellIs" dxfId="4339" priority="4339" operator="equal">
      <formula>0</formula>
    </cfRule>
    <cfRule type="cellIs" dxfId="4338" priority="4340" operator="equal">
      <formula>1</formula>
    </cfRule>
  </conditionalFormatting>
  <conditionalFormatting sqref="EB245">
    <cfRule type="cellIs" dxfId="4337" priority="4337" operator="equal">
      <formula>0</formula>
    </cfRule>
    <cfRule type="cellIs" dxfId="4336" priority="4338" operator="equal">
      <formula>1</formula>
    </cfRule>
  </conditionalFormatting>
  <conditionalFormatting sqref="EB246:EE251">
    <cfRule type="cellIs" dxfId="4335" priority="4331" operator="equal">
      <formula>0</formula>
    </cfRule>
    <cfRule type="cellIs" dxfId="4334" priority="4332" operator="equal">
      <formula>1</formula>
    </cfRule>
  </conditionalFormatting>
  <conditionalFormatting sqref="EF246:EG251">
    <cfRule type="cellIs" dxfId="4333" priority="4335" operator="equal">
      <formula>0</formula>
    </cfRule>
    <cfRule type="cellIs" dxfId="4332" priority="4336" operator="equal">
      <formula>1</formula>
    </cfRule>
  </conditionalFormatting>
  <conditionalFormatting sqref="EH246:EH251">
    <cfRule type="cellIs" dxfId="4331" priority="4333" operator="equal">
      <formula>0</formula>
    </cfRule>
    <cfRule type="cellIs" dxfId="4330" priority="4334" operator="equal">
      <formula>1</formula>
    </cfRule>
  </conditionalFormatting>
  <conditionalFormatting sqref="EF246:EG251">
    <cfRule type="cellIs" dxfId="4329" priority="4329" operator="equal">
      <formula>0</formula>
    </cfRule>
    <cfRule type="cellIs" dxfId="4328" priority="4330" operator="equal">
      <formula>1</formula>
    </cfRule>
  </conditionalFormatting>
  <conditionalFormatting sqref="EG246:EG251">
    <cfRule type="cellIs" dxfId="4327" priority="4327" operator="equal">
      <formula>0</formula>
    </cfRule>
    <cfRule type="cellIs" dxfId="4326" priority="4328" operator="equal">
      <formula>1</formula>
    </cfRule>
  </conditionalFormatting>
  <conditionalFormatting sqref="EB253:EE256">
    <cfRule type="cellIs" dxfId="4325" priority="4321" operator="equal">
      <formula>0</formula>
    </cfRule>
    <cfRule type="cellIs" dxfId="4324" priority="4322" operator="equal">
      <formula>1</formula>
    </cfRule>
  </conditionalFormatting>
  <conditionalFormatting sqref="EF253:EG256">
    <cfRule type="cellIs" dxfId="4323" priority="4325" operator="equal">
      <formula>0</formula>
    </cfRule>
    <cfRule type="cellIs" dxfId="4322" priority="4326" operator="equal">
      <formula>1</formula>
    </cfRule>
  </conditionalFormatting>
  <conditionalFormatting sqref="EH253:EH256">
    <cfRule type="cellIs" dxfId="4321" priority="4323" operator="equal">
      <formula>0</formula>
    </cfRule>
    <cfRule type="cellIs" dxfId="4320" priority="4324" operator="equal">
      <formula>1</formula>
    </cfRule>
  </conditionalFormatting>
  <conditionalFormatting sqref="EF253:EG256">
    <cfRule type="cellIs" dxfId="4319" priority="4319" operator="equal">
      <formula>0</formula>
    </cfRule>
    <cfRule type="cellIs" dxfId="4318" priority="4320" operator="equal">
      <formula>1</formula>
    </cfRule>
  </conditionalFormatting>
  <conditionalFormatting sqref="EG253:EG256">
    <cfRule type="cellIs" dxfId="4317" priority="4317" operator="equal">
      <formula>0</formula>
    </cfRule>
    <cfRule type="cellIs" dxfId="4316" priority="4318" operator="equal">
      <formula>1</formula>
    </cfRule>
  </conditionalFormatting>
  <conditionalFormatting sqref="EB259">
    <cfRule type="cellIs" dxfId="4315" priority="4315" operator="equal">
      <formula>0</formula>
    </cfRule>
    <cfRule type="cellIs" dxfId="4314" priority="4316" operator="equal">
      <formula>1</formula>
    </cfRule>
  </conditionalFormatting>
  <conditionalFormatting sqref="EB260:EE266">
    <cfRule type="cellIs" dxfId="4313" priority="4309" operator="equal">
      <formula>0</formula>
    </cfRule>
    <cfRule type="cellIs" dxfId="4312" priority="4310" operator="equal">
      <formula>1</formula>
    </cfRule>
  </conditionalFormatting>
  <conditionalFormatting sqref="EF260:EG266">
    <cfRule type="cellIs" dxfId="4311" priority="4313" operator="equal">
      <formula>0</formula>
    </cfRule>
    <cfRule type="cellIs" dxfId="4310" priority="4314" operator="equal">
      <formula>1</formula>
    </cfRule>
  </conditionalFormatting>
  <conditionalFormatting sqref="EH260:EH266">
    <cfRule type="cellIs" dxfId="4309" priority="4311" operator="equal">
      <formula>0</formula>
    </cfRule>
    <cfRule type="cellIs" dxfId="4308" priority="4312" operator="equal">
      <formula>1</formula>
    </cfRule>
  </conditionalFormatting>
  <conditionalFormatting sqref="EF260:EG266">
    <cfRule type="cellIs" dxfId="4307" priority="4307" operator="equal">
      <formula>0</formula>
    </cfRule>
    <cfRule type="cellIs" dxfId="4306" priority="4308" operator="equal">
      <formula>1</formula>
    </cfRule>
  </conditionalFormatting>
  <conditionalFormatting sqref="EG260:EG266">
    <cfRule type="cellIs" dxfId="4305" priority="4305" operator="equal">
      <formula>0</formula>
    </cfRule>
    <cfRule type="cellIs" dxfId="4304" priority="4306" operator="equal">
      <formula>1</formula>
    </cfRule>
  </conditionalFormatting>
  <conditionalFormatting sqref="EN277">
    <cfRule type="cellIs" dxfId="4303" priority="4303" operator="equal">
      <formula>"NO HABILITADO"</formula>
    </cfRule>
    <cfRule type="cellIs" dxfId="4302" priority="4304" operator="equal">
      <formula>"OK"</formula>
    </cfRule>
  </conditionalFormatting>
  <conditionalFormatting sqref="FA277">
    <cfRule type="cellIs" dxfId="4301" priority="4301" operator="equal">
      <formula>0</formula>
    </cfRule>
    <cfRule type="cellIs" dxfId="4300" priority="4302" operator="equal">
      <formula>1</formula>
    </cfRule>
  </conditionalFormatting>
  <conditionalFormatting sqref="FC277">
    <cfRule type="cellIs" dxfId="4299" priority="4299" operator="equal">
      <formula>0</formula>
    </cfRule>
    <cfRule type="cellIs" dxfId="4298" priority="4300" operator="equal">
      <formula>1</formula>
    </cfRule>
  </conditionalFormatting>
  <conditionalFormatting sqref="EO280">
    <cfRule type="cellIs" dxfId="4297" priority="4297" operator="equal">
      <formula>"OK"</formula>
    </cfRule>
    <cfRule type="cellIs" dxfId="4296" priority="4298" operator="equal">
      <formula>"NO HABILITADO"</formula>
    </cfRule>
  </conditionalFormatting>
  <conditionalFormatting sqref="EZ280">
    <cfRule type="cellIs" dxfId="4295" priority="4295" operator="equal">
      <formula>"OK"</formula>
    </cfRule>
    <cfRule type="cellIs" dxfId="4294" priority="4296" operator="equal">
      <formula>"NO HABILITADO"</formula>
    </cfRule>
  </conditionalFormatting>
  <conditionalFormatting sqref="EQ284:EQ300">
    <cfRule type="cellIs" dxfId="4293" priority="4293" operator="equal">
      <formula>"NH"</formula>
    </cfRule>
    <cfRule type="cellIs" dxfId="4292" priority="4294" operator="equal">
      <formula>"H"</formula>
    </cfRule>
  </conditionalFormatting>
  <conditionalFormatting sqref="EX277">
    <cfRule type="cellIs" dxfId="4291" priority="4291" operator="equal">
      <formula>0</formula>
    </cfRule>
    <cfRule type="cellIs" dxfId="4290" priority="4292" operator="equal">
      <formula>1</formula>
    </cfRule>
  </conditionalFormatting>
  <conditionalFormatting sqref="EU13:EX13">
    <cfRule type="cellIs" dxfId="4289" priority="4285" operator="equal">
      <formula>0</formula>
    </cfRule>
    <cfRule type="cellIs" dxfId="4288" priority="4286" operator="equal">
      <formula>1</formula>
    </cfRule>
  </conditionalFormatting>
  <conditionalFormatting sqref="EY13:EZ13">
    <cfRule type="cellIs" dxfId="4287" priority="4289" operator="equal">
      <formula>0</formula>
    </cfRule>
    <cfRule type="cellIs" dxfId="4286" priority="4290" operator="equal">
      <formula>1</formula>
    </cfRule>
  </conditionalFormatting>
  <conditionalFormatting sqref="FA13">
    <cfRule type="cellIs" dxfId="4285" priority="4287" operator="equal">
      <formula>0</formula>
    </cfRule>
    <cfRule type="cellIs" dxfId="4284" priority="4288" operator="equal">
      <formula>1</formula>
    </cfRule>
  </conditionalFormatting>
  <conditionalFormatting sqref="EY13:EZ13">
    <cfRule type="cellIs" dxfId="4283" priority="4283" operator="equal">
      <formula>0</formula>
    </cfRule>
    <cfRule type="cellIs" dxfId="4282" priority="4284" operator="equal">
      <formula>1</formula>
    </cfRule>
  </conditionalFormatting>
  <conditionalFormatting sqref="EZ13">
    <cfRule type="cellIs" dxfId="4281" priority="4281" operator="equal">
      <formula>0</formula>
    </cfRule>
    <cfRule type="cellIs" dxfId="4280" priority="4282" operator="equal">
      <formula>1</formula>
    </cfRule>
  </conditionalFormatting>
  <conditionalFormatting sqref="EU12">
    <cfRule type="cellIs" dxfId="4279" priority="4279" operator="equal">
      <formula>0</formula>
    </cfRule>
    <cfRule type="cellIs" dxfId="4278" priority="4280" operator="equal">
      <formula>1</formula>
    </cfRule>
  </conditionalFormatting>
  <conditionalFormatting sqref="EU257:EU258">
    <cfRule type="cellIs" dxfId="4277" priority="4191" operator="equal">
      <formula>0</formula>
    </cfRule>
    <cfRule type="cellIs" dxfId="4276" priority="4192" operator="equal">
      <formula>1</formula>
    </cfRule>
  </conditionalFormatting>
  <conditionalFormatting sqref="EU18:EU19">
    <cfRule type="cellIs" dxfId="4275" priority="4277" operator="equal">
      <formula>0</formula>
    </cfRule>
    <cfRule type="cellIs" dxfId="4274" priority="4278" operator="equal">
      <formula>1</formula>
    </cfRule>
  </conditionalFormatting>
  <conditionalFormatting sqref="EU28">
    <cfRule type="cellIs" dxfId="4273" priority="4275" operator="equal">
      <formula>0</formula>
    </cfRule>
    <cfRule type="cellIs" dxfId="4272" priority="4276" operator="equal">
      <formula>1</formula>
    </cfRule>
  </conditionalFormatting>
  <conditionalFormatting sqref="EU36:EU38">
    <cfRule type="cellIs" dxfId="4271" priority="4273" operator="equal">
      <formula>0</formula>
    </cfRule>
    <cfRule type="cellIs" dxfId="4270" priority="4274" operator="equal">
      <formula>1</formula>
    </cfRule>
  </conditionalFormatting>
  <conditionalFormatting sqref="EU41">
    <cfRule type="cellIs" dxfId="4269" priority="4271" operator="equal">
      <formula>0</formula>
    </cfRule>
    <cfRule type="cellIs" dxfId="4268" priority="4272" operator="equal">
      <formula>1</formula>
    </cfRule>
  </conditionalFormatting>
  <conditionalFormatting sqref="EU43">
    <cfRule type="cellIs" dxfId="4267" priority="4269" operator="equal">
      <formula>0</formula>
    </cfRule>
    <cfRule type="cellIs" dxfId="4266" priority="4270" operator="equal">
      <formula>1</formula>
    </cfRule>
  </conditionalFormatting>
  <conditionalFormatting sqref="EU45:EU46">
    <cfRule type="cellIs" dxfId="4265" priority="4267" operator="equal">
      <formula>0</formula>
    </cfRule>
    <cfRule type="cellIs" dxfId="4264" priority="4268" operator="equal">
      <formula>1</formula>
    </cfRule>
  </conditionalFormatting>
  <conditionalFormatting sqref="EU48:EU49">
    <cfRule type="cellIs" dxfId="4263" priority="4265" operator="equal">
      <formula>0</formula>
    </cfRule>
    <cfRule type="cellIs" dxfId="4262" priority="4266" operator="equal">
      <formula>1</formula>
    </cfRule>
  </conditionalFormatting>
  <conditionalFormatting sqref="EU51:EU52">
    <cfRule type="cellIs" dxfId="4261" priority="4263" operator="equal">
      <formula>0</formula>
    </cfRule>
    <cfRule type="cellIs" dxfId="4260" priority="4264" operator="equal">
      <formula>1</formula>
    </cfRule>
  </conditionalFormatting>
  <conditionalFormatting sqref="EU54">
    <cfRule type="cellIs" dxfId="4259" priority="4261" operator="equal">
      <formula>0</formula>
    </cfRule>
    <cfRule type="cellIs" dxfId="4258" priority="4262" operator="equal">
      <formula>1</formula>
    </cfRule>
  </conditionalFormatting>
  <conditionalFormatting sqref="EU56:EU57">
    <cfRule type="cellIs" dxfId="4257" priority="4259" operator="equal">
      <formula>0</formula>
    </cfRule>
    <cfRule type="cellIs" dxfId="4256" priority="4260" operator="equal">
      <formula>1</formula>
    </cfRule>
  </conditionalFormatting>
  <conditionalFormatting sqref="EU62:EU63">
    <cfRule type="cellIs" dxfId="4255" priority="4257" operator="equal">
      <formula>0</formula>
    </cfRule>
    <cfRule type="cellIs" dxfId="4254" priority="4258" operator="equal">
      <formula>1</formula>
    </cfRule>
  </conditionalFormatting>
  <conditionalFormatting sqref="EU66">
    <cfRule type="cellIs" dxfId="4253" priority="4255" operator="equal">
      <formula>0</formula>
    </cfRule>
    <cfRule type="cellIs" dxfId="4252" priority="4256" operator="equal">
      <formula>1</formula>
    </cfRule>
  </conditionalFormatting>
  <conditionalFormatting sqref="EU68">
    <cfRule type="cellIs" dxfId="4251" priority="4253" operator="equal">
      <formula>0</formula>
    </cfRule>
    <cfRule type="cellIs" dxfId="4250" priority="4254" operator="equal">
      <formula>1</formula>
    </cfRule>
  </conditionalFormatting>
  <conditionalFormatting sqref="EU70:EU71">
    <cfRule type="cellIs" dxfId="4249" priority="4251" operator="equal">
      <formula>0</formula>
    </cfRule>
    <cfRule type="cellIs" dxfId="4248" priority="4252" operator="equal">
      <formula>1</formula>
    </cfRule>
  </conditionalFormatting>
  <conditionalFormatting sqref="EU75">
    <cfRule type="cellIs" dxfId="4247" priority="4249" operator="equal">
      <formula>0</formula>
    </cfRule>
    <cfRule type="cellIs" dxfId="4246" priority="4250" operator="equal">
      <formula>1</formula>
    </cfRule>
  </conditionalFormatting>
  <conditionalFormatting sqref="EU81:EU82">
    <cfRule type="cellIs" dxfId="4245" priority="4247" operator="equal">
      <formula>0</formula>
    </cfRule>
    <cfRule type="cellIs" dxfId="4244" priority="4248" operator="equal">
      <formula>1</formula>
    </cfRule>
  </conditionalFormatting>
  <conditionalFormatting sqref="EU87">
    <cfRule type="cellIs" dxfId="4243" priority="4245" operator="equal">
      <formula>0</formula>
    </cfRule>
    <cfRule type="cellIs" dxfId="4242" priority="4246" operator="equal">
      <formula>1</formula>
    </cfRule>
  </conditionalFormatting>
  <conditionalFormatting sqref="EU93">
    <cfRule type="cellIs" dxfId="4241" priority="4243" operator="equal">
      <formula>0</formula>
    </cfRule>
    <cfRule type="cellIs" dxfId="4240" priority="4244" operator="equal">
      <formula>1</formula>
    </cfRule>
  </conditionalFormatting>
  <conditionalFormatting sqref="EU98">
    <cfRule type="cellIs" dxfId="4239" priority="4241" operator="equal">
      <formula>0</formula>
    </cfRule>
    <cfRule type="cellIs" dxfId="4238" priority="4242" operator="equal">
      <formula>1</formula>
    </cfRule>
  </conditionalFormatting>
  <conditionalFormatting sqref="EU107:EU108">
    <cfRule type="cellIs" dxfId="4237" priority="4239" operator="equal">
      <formula>0</formula>
    </cfRule>
    <cfRule type="cellIs" dxfId="4236" priority="4240" operator="equal">
      <formula>1</formula>
    </cfRule>
  </conditionalFormatting>
  <conditionalFormatting sqref="EU111:EU112">
    <cfRule type="cellIs" dxfId="4235" priority="4237" operator="equal">
      <formula>0</formula>
    </cfRule>
    <cfRule type="cellIs" dxfId="4234" priority="4238" operator="equal">
      <formula>1</formula>
    </cfRule>
  </conditionalFormatting>
  <conditionalFormatting sqref="EU114:EU115">
    <cfRule type="cellIs" dxfId="4233" priority="4235" operator="equal">
      <formula>0</formula>
    </cfRule>
    <cfRule type="cellIs" dxfId="4232" priority="4236" operator="equal">
      <formula>1</formula>
    </cfRule>
  </conditionalFormatting>
  <conditionalFormatting sqref="EU121">
    <cfRule type="cellIs" dxfId="4231" priority="4233" operator="equal">
      <formula>0</formula>
    </cfRule>
    <cfRule type="cellIs" dxfId="4230" priority="4234" operator="equal">
      <formula>1</formula>
    </cfRule>
  </conditionalFormatting>
  <conditionalFormatting sqref="EU127">
    <cfRule type="cellIs" dxfId="4229" priority="4231" operator="equal">
      <formula>0</formula>
    </cfRule>
    <cfRule type="cellIs" dxfId="4228" priority="4232" operator="equal">
      <formula>1</formula>
    </cfRule>
  </conditionalFormatting>
  <conditionalFormatting sqref="EU133">
    <cfRule type="cellIs" dxfId="4227" priority="4229" operator="equal">
      <formula>0</formula>
    </cfRule>
    <cfRule type="cellIs" dxfId="4226" priority="4230" operator="equal">
      <formula>1</formula>
    </cfRule>
  </conditionalFormatting>
  <conditionalFormatting sqref="EU140">
    <cfRule type="cellIs" dxfId="4225" priority="4227" operator="equal">
      <formula>0</formula>
    </cfRule>
    <cfRule type="cellIs" dxfId="4224" priority="4228" operator="equal">
      <formula>1</formula>
    </cfRule>
  </conditionalFormatting>
  <conditionalFormatting sqref="EU145">
    <cfRule type="cellIs" dxfId="4223" priority="4225" operator="equal">
      <formula>0</formula>
    </cfRule>
    <cfRule type="cellIs" dxfId="4222" priority="4226" operator="equal">
      <formula>1</formula>
    </cfRule>
  </conditionalFormatting>
  <conditionalFormatting sqref="EU147">
    <cfRule type="cellIs" dxfId="4221" priority="4223" operator="equal">
      <formula>0</formula>
    </cfRule>
    <cfRule type="cellIs" dxfId="4220" priority="4224" operator="equal">
      <formula>1</formula>
    </cfRule>
  </conditionalFormatting>
  <conditionalFormatting sqref="EU149:EU150">
    <cfRule type="cellIs" dxfId="4219" priority="4221" operator="equal">
      <formula>0</formula>
    </cfRule>
    <cfRule type="cellIs" dxfId="4218" priority="4222" operator="equal">
      <formula>1</formula>
    </cfRule>
  </conditionalFormatting>
  <conditionalFormatting sqref="EU155">
    <cfRule type="cellIs" dxfId="4217" priority="4219" operator="equal">
      <formula>0</formula>
    </cfRule>
    <cfRule type="cellIs" dxfId="4216" priority="4220" operator="equal">
      <formula>1</formula>
    </cfRule>
  </conditionalFormatting>
  <conditionalFormatting sqref="EU157">
    <cfRule type="cellIs" dxfId="4215" priority="4217" operator="equal">
      <formula>0</formula>
    </cfRule>
    <cfRule type="cellIs" dxfId="4214" priority="4218" operator="equal">
      <formula>1</formula>
    </cfRule>
  </conditionalFormatting>
  <conditionalFormatting sqref="EU163:EU164">
    <cfRule type="cellIs" dxfId="4213" priority="4215" operator="equal">
      <formula>0</formula>
    </cfRule>
    <cfRule type="cellIs" dxfId="4212" priority="4216" operator="equal">
      <formula>1</formula>
    </cfRule>
  </conditionalFormatting>
  <conditionalFormatting sqref="EU170:EU171">
    <cfRule type="cellIs" dxfId="4211" priority="4213" operator="equal">
      <formula>0</formula>
    </cfRule>
    <cfRule type="cellIs" dxfId="4210" priority="4214" operator="equal">
      <formula>1</formula>
    </cfRule>
  </conditionalFormatting>
  <conditionalFormatting sqref="EU176">
    <cfRule type="cellIs" dxfId="4209" priority="4211" operator="equal">
      <formula>0</formula>
    </cfRule>
    <cfRule type="cellIs" dxfId="4208" priority="4212" operator="equal">
      <formula>1</formula>
    </cfRule>
  </conditionalFormatting>
  <conditionalFormatting sqref="EU183">
    <cfRule type="cellIs" dxfId="4207" priority="4209" operator="equal">
      <formula>0</formula>
    </cfRule>
    <cfRule type="cellIs" dxfId="4206" priority="4210" operator="equal">
      <formula>1</formula>
    </cfRule>
  </conditionalFormatting>
  <conditionalFormatting sqref="EU185">
    <cfRule type="cellIs" dxfId="4205" priority="4207" operator="equal">
      <formula>0</formula>
    </cfRule>
    <cfRule type="cellIs" dxfId="4204" priority="4208" operator="equal">
      <formula>1</formula>
    </cfRule>
  </conditionalFormatting>
  <conditionalFormatting sqref="EU187">
    <cfRule type="cellIs" dxfId="4203" priority="4205" operator="equal">
      <formula>0</formula>
    </cfRule>
    <cfRule type="cellIs" dxfId="4202" priority="4206" operator="equal">
      <formula>1</formula>
    </cfRule>
  </conditionalFormatting>
  <conditionalFormatting sqref="EU191:EU192">
    <cfRule type="cellIs" dxfId="4201" priority="4203" operator="equal">
      <formula>0</formula>
    </cfRule>
    <cfRule type="cellIs" dxfId="4200" priority="4204" operator="equal">
      <formula>1</formula>
    </cfRule>
  </conditionalFormatting>
  <conditionalFormatting sqref="EU199:EU200">
    <cfRule type="cellIs" dxfId="4199" priority="4201" operator="equal">
      <formula>0</formula>
    </cfRule>
    <cfRule type="cellIs" dxfId="4198" priority="4202" operator="equal">
      <formula>1</formula>
    </cfRule>
  </conditionalFormatting>
  <conditionalFormatting sqref="EU217">
    <cfRule type="cellIs" dxfId="4197" priority="4199" operator="equal">
      <formula>0</formula>
    </cfRule>
    <cfRule type="cellIs" dxfId="4196" priority="4200" operator="equal">
      <formula>1</formula>
    </cfRule>
  </conditionalFormatting>
  <conditionalFormatting sqref="EU223">
    <cfRule type="cellIs" dxfId="4195" priority="4197" operator="equal">
      <formula>0</formula>
    </cfRule>
    <cfRule type="cellIs" dxfId="4194" priority="4198" operator="equal">
      <formula>1</formula>
    </cfRule>
  </conditionalFormatting>
  <conditionalFormatting sqref="EU244">
    <cfRule type="cellIs" dxfId="4193" priority="4195" operator="equal">
      <formula>0</formula>
    </cfRule>
    <cfRule type="cellIs" dxfId="4192" priority="4196" operator="equal">
      <formula>1</formula>
    </cfRule>
  </conditionalFormatting>
  <conditionalFormatting sqref="EU252">
    <cfRule type="cellIs" dxfId="4191" priority="4193" operator="equal">
      <formula>0</formula>
    </cfRule>
    <cfRule type="cellIs" dxfId="4190" priority="4194" operator="equal">
      <formula>1</formula>
    </cfRule>
  </conditionalFormatting>
  <conditionalFormatting sqref="EV277">
    <cfRule type="cellIs" dxfId="4189" priority="4189" operator="equal">
      <formula>0</formula>
    </cfRule>
    <cfRule type="cellIs" dxfId="4188" priority="4190" operator="equal">
      <formula>1</formula>
    </cfRule>
  </conditionalFormatting>
  <conditionalFormatting sqref="EU14:EX17">
    <cfRule type="cellIs" dxfId="4187" priority="4183" operator="equal">
      <formula>0</formula>
    </cfRule>
    <cfRule type="cellIs" dxfId="4186" priority="4184" operator="equal">
      <formula>1</formula>
    </cfRule>
  </conditionalFormatting>
  <conditionalFormatting sqref="EY14:EZ17">
    <cfRule type="cellIs" dxfId="4185" priority="4187" operator="equal">
      <formula>0</formula>
    </cfRule>
    <cfRule type="cellIs" dxfId="4184" priority="4188" operator="equal">
      <formula>1</formula>
    </cfRule>
  </conditionalFormatting>
  <conditionalFormatting sqref="FA14:FA17">
    <cfRule type="cellIs" dxfId="4183" priority="4185" operator="equal">
      <formula>0</formula>
    </cfRule>
    <cfRule type="cellIs" dxfId="4182" priority="4186" operator="equal">
      <formula>1</formula>
    </cfRule>
  </conditionalFormatting>
  <conditionalFormatting sqref="EY14:EZ17">
    <cfRule type="cellIs" dxfId="4181" priority="4181" operator="equal">
      <formula>0</formula>
    </cfRule>
    <cfRule type="cellIs" dxfId="4180" priority="4182" operator="equal">
      <formula>1</formula>
    </cfRule>
  </conditionalFormatting>
  <conditionalFormatting sqref="EZ14:EZ17">
    <cfRule type="cellIs" dxfId="4179" priority="4179" operator="equal">
      <formula>0</formula>
    </cfRule>
    <cfRule type="cellIs" dxfId="4178" priority="4180" operator="equal">
      <formula>1</formula>
    </cfRule>
  </conditionalFormatting>
  <conditionalFormatting sqref="EU20:EX27">
    <cfRule type="cellIs" dxfId="4177" priority="4173" operator="equal">
      <formula>0</formula>
    </cfRule>
    <cfRule type="cellIs" dxfId="4176" priority="4174" operator="equal">
      <formula>1</formula>
    </cfRule>
  </conditionalFormatting>
  <conditionalFormatting sqref="EY20:EZ27">
    <cfRule type="cellIs" dxfId="4175" priority="4177" operator="equal">
      <formula>0</formula>
    </cfRule>
    <cfRule type="cellIs" dxfId="4174" priority="4178" operator="equal">
      <formula>1</formula>
    </cfRule>
  </conditionalFormatting>
  <conditionalFormatting sqref="FA20:FA27">
    <cfRule type="cellIs" dxfId="4173" priority="4175" operator="equal">
      <formula>0</formula>
    </cfRule>
    <cfRule type="cellIs" dxfId="4172" priority="4176" operator="equal">
      <formula>1</formula>
    </cfRule>
  </conditionalFormatting>
  <conditionalFormatting sqref="EY20:EZ27">
    <cfRule type="cellIs" dxfId="4171" priority="4171" operator="equal">
      <formula>0</formula>
    </cfRule>
    <cfRule type="cellIs" dxfId="4170" priority="4172" operator="equal">
      <formula>1</formula>
    </cfRule>
  </conditionalFormatting>
  <conditionalFormatting sqref="EZ20:EZ27">
    <cfRule type="cellIs" dxfId="4169" priority="4169" operator="equal">
      <formula>0</formula>
    </cfRule>
    <cfRule type="cellIs" dxfId="4168" priority="4170" operator="equal">
      <formula>1</formula>
    </cfRule>
  </conditionalFormatting>
  <conditionalFormatting sqref="EU29:EX35">
    <cfRule type="cellIs" dxfId="4167" priority="4163" operator="equal">
      <formula>0</formula>
    </cfRule>
    <cfRule type="cellIs" dxfId="4166" priority="4164" operator="equal">
      <formula>1</formula>
    </cfRule>
  </conditionalFormatting>
  <conditionalFormatting sqref="EY29:EZ35">
    <cfRule type="cellIs" dxfId="4165" priority="4167" operator="equal">
      <formula>0</formula>
    </cfRule>
    <cfRule type="cellIs" dxfId="4164" priority="4168" operator="equal">
      <formula>1</formula>
    </cfRule>
  </conditionalFormatting>
  <conditionalFormatting sqref="FA29:FA35">
    <cfRule type="cellIs" dxfId="4163" priority="4165" operator="equal">
      <formula>0</formula>
    </cfRule>
    <cfRule type="cellIs" dxfId="4162" priority="4166" operator="equal">
      <formula>1</formula>
    </cfRule>
  </conditionalFormatting>
  <conditionalFormatting sqref="EY29:EZ35">
    <cfRule type="cellIs" dxfId="4161" priority="4161" operator="equal">
      <formula>0</formula>
    </cfRule>
    <cfRule type="cellIs" dxfId="4160" priority="4162" operator="equal">
      <formula>1</formula>
    </cfRule>
  </conditionalFormatting>
  <conditionalFormatting sqref="EZ29:EZ35">
    <cfRule type="cellIs" dxfId="4159" priority="4159" operator="equal">
      <formula>0</formula>
    </cfRule>
    <cfRule type="cellIs" dxfId="4158" priority="4160" operator="equal">
      <formula>1</formula>
    </cfRule>
  </conditionalFormatting>
  <conditionalFormatting sqref="EU39:EX40">
    <cfRule type="cellIs" dxfId="4157" priority="4153" operator="equal">
      <formula>0</formula>
    </cfRule>
    <cfRule type="cellIs" dxfId="4156" priority="4154" operator="equal">
      <formula>1</formula>
    </cfRule>
  </conditionalFormatting>
  <conditionalFormatting sqref="EY39:EZ40">
    <cfRule type="cellIs" dxfId="4155" priority="4157" operator="equal">
      <formula>0</formula>
    </cfRule>
    <cfRule type="cellIs" dxfId="4154" priority="4158" operator="equal">
      <formula>1</formula>
    </cfRule>
  </conditionalFormatting>
  <conditionalFormatting sqref="FA39:FA40">
    <cfRule type="cellIs" dxfId="4153" priority="4155" operator="equal">
      <formula>0</formula>
    </cfRule>
    <cfRule type="cellIs" dxfId="4152" priority="4156" operator="equal">
      <formula>1</formula>
    </cfRule>
  </conditionalFormatting>
  <conditionalFormatting sqref="EY39:EZ40">
    <cfRule type="cellIs" dxfId="4151" priority="4151" operator="equal">
      <formula>0</formula>
    </cfRule>
    <cfRule type="cellIs" dxfId="4150" priority="4152" operator="equal">
      <formula>1</formula>
    </cfRule>
  </conditionalFormatting>
  <conditionalFormatting sqref="EZ39:EZ40">
    <cfRule type="cellIs" dxfId="4149" priority="4149" operator="equal">
      <formula>0</formula>
    </cfRule>
    <cfRule type="cellIs" dxfId="4148" priority="4150" operator="equal">
      <formula>1</formula>
    </cfRule>
  </conditionalFormatting>
  <conditionalFormatting sqref="EU42:EX42">
    <cfRule type="cellIs" dxfId="4147" priority="4143" operator="equal">
      <formula>0</formula>
    </cfRule>
    <cfRule type="cellIs" dxfId="4146" priority="4144" operator="equal">
      <formula>1</formula>
    </cfRule>
  </conditionalFormatting>
  <conditionalFormatting sqref="EY42:EZ42">
    <cfRule type="cellIs" dxfId="4145" priority="4147" operator="equal">
      <formula>0</formula>
    </cfRule>
    <cfRule type="cellIs" dxfId="4144" priority="4148" operator="equal">
      <formula>1</formula>
    </cfRule>
  </conditionalFormatting>
  <conditionalFormatting sqref="FA42">
    <cfRule type="cellIs" dxfId="4143" priority="4145" operator="equal">
      <formula>0</formula>
    </cfRule>
    <cfRule type="cellIs" dxfId="4142" priority="4146" operator="equal">
      <formula>1</formula>
    </cfRule>
  </conditionalFormatting>
  <conditionalFormatting sqref="EY42:EZ42">
    <cfRule type="cellIs" dxfId="4141" priority="4141" operator="equal">
      <formula>0</formula>
    </cfRule>
    <cfRule type="cellIs" dxfId="4140" priority="4142" operator="equal">
      <formula>1</formula>
    </cfRule>
  </conditionalFormatting>
  <conditionalFormatting sqref="EZ42">
    <cfRule type="cellIs" dxfId="4139" priority="4139" operator="equal">
      <formula>0</formula>
    </cfRule>
    <cfRule type="cellIs" dxfId="4138" priority="4140" operator="equal">
      <formula>1</formula>
    </cfRule>
  </conditionalFormatting>
  <conditionalFormatting sqref="EU44:EX44">
    <cfRule type="cellIs" dxfId="4137" priority="4133" operator="equal">
      <formula>0</formula>
    </cfRule>
    <cfRule type="cellIs" dxfId="4136" priority="4134" operator="equal">
      <formula>1</formula>
    </cfRule>
  </conditionalFormatting>
  <conditionalFormatting sqref="EY44:EZ44">
    <cfRule type="cellIs" dxfId="4135" priority="4137" operator="equal">
      <formula>0</formula>
    </cfRule>
    <cfRule type="cellIs" dxfId="4134" priority="4138" operator="equal">
      <formula>1</formula>
    </cfRule>
  </conditionalFormatting>
  <conditionalFormatting sqref="FA44">
    <cfRule type="cellIs" dxfId="4133" priority="4135" operator="equal">
      <formula>0</formula>
    </cfRule>
    <cfRule type="cellIs" dxfId="4132" priority="4136" operator="equal">
      <formula>1</formula>
    </cfRule>
  </conditionalFormatting>
  <conditionalFormatting sqref="EY44:EZ44">
    <cfRule type="cellIs" dxfId="4131" priority="4131" operator="equal">
      <formula>0</formula>
    </cfRule>
    <cfRule type="cellIs" dxfId="4130" priority="4132" operator="equal">
      <formula>1</formula>
    </cfRule>
  </conditionalFormatting>
  <conditionalFormatting sqref="EZ44">
    <cfRule type="cellIs" dxfId="4129" priority="4129" operator="equal">
      <formula>0</formula>
    </cfRule>
    <cfRule type="cellIs" dxfId="4128" priority="4130" operator="equal">
      <formula>1</formula>
    </cfRule>
  </conditionalFormatting>
  <conditionalFormatting sqref="EU47:EX47">
    <cfRule type="cellIs" dxfId="4127" priority="4123" operator="equal">
      <formula>0</formula>
    </cfRule>
    <cfRule type="cellIs" dxfId="4126" priority="4124" operator="equal">
      <formula>1</formula>
    </cfRule>
  </conditionalFormatting>
  <conditionalFormatting sqref="EY47:EZ47">
    <cfRule type="cellIs" dxfId="4125" priority="4127" operator="equal">
      <formula>0</formula>
    </cfRule>
    <cfRule type="cellIs" dxfId="4124" priority="4128" operator="equal">
      <formula>1</formula>
    </cfRule>
  </conditionalFormatting>
  <conditionalFormatting sqref="FA47">
    <cfRule type="cellIs" dxfId="4123" priority="4125" operator="equal">
      <formula>0</formula>
    </cfRule>
    <cfRule type="cellIs" dxfId="4122" priority="4126" operator="equal">
      <formula>1</formula>
    </cfRule>
  </conditionalFormatting>
  <conditionalFormatting sqref="EY47:EZ47">
    <cfRule type="cellIs" dxfId="4121" priority="4121" operator="equal">
      <formula>0</formula>
    </cfRule>
    <cfRule type="cellIs" dxfId="4120" priority="4122" operator="equal">
      <formula>1</formula>
    </cfRule>
  </conditionalFormatting>
  <conditionalFormatting sqref="EZ47">
    <cfRule type="cellIs" dxfId="4119" priority="4119" operator="equal">
      <formula>0</formula>
    </cfRule>
    <cfRule type="cellIs" dxfId="4118" priority="4120" operator="equal">
      <formula>1</formula>
    </cfRule>
  </conditionalFormatting>
  <conditionalFormatting sqref="EU50:EX50">
    <cfRule type="cellIs" dxfId="4117" priority="4113" operator="equal">
      <formula>0</formula>
    </cfRule>
    <cfRule type="cellIs" dxfId="4116" priority="4114" operator="equal">
      <formula>1</formula>
    </cfRule>
  </conditionalFormatting>
  <conditionalFormatting sqref="EY50:EZ50">
    <cfRule type="cellIs" dxfId="4115" priority="4117" operator="equal">
      <formula>0</formula>
    </cfRule>
    <cfRule type="cellIs" dxfId="4114" priority="4118" operator="equal">
      <formula>1</formula>
    </cfRule>
  </conditionalFormatting>
  <conditionalFormatting sqref="FA50">
    <cfRule type="cellIs" dxfId="4113" priority="4115" operator="equal">
      <formula>0</formula>
    </cfRule>
    <cfRule type="cellIs" dxfId="4112" priority="4116" operator="equal">
      <formula>1</formula>
    </cfRule>
  </conditionalFormatting>
  <conditionalFormatting sqref="EY50:EZ50">
    <cfRule type="cellIs" dxfId="4111" priority="4111" operator="equal">
      <formula>0</formula>
    </cfRule>
    <cfRule type="cellIs" dxfId="4110" priority="4112" operator="equal">
      <formula>1</formula>
    </cfRule>
  </conditionalFormatting>
  <conditionalFormatting sqref="EZ50">
    <cfRule type="cellIs" dxfId="4109" priority="4109" operator="equal">
      <formula>0</formula>
    </cfRule>
    <cfRule type="cellIs" dxfId="4108" priority="4110" operator="equal">
      <formula>1</formula>
    </cfRule>
  </conditionalFormatting>
  <conditionalFormatting sqref="EU53:EX53">
    <cfRule type="cellIs" dxfId="4107" priority="4103" operator="equal">
      <formula>0</formula>
    </cfRule>
    <cfRule type="cellIs" dxfId="4106" priority="4104" operator="equal">
      <formula>1</formula>
    </cfRule>
  </conditionalFormatting>
  <conditionalFormatting sqref="EY53:EZ53">
    <cfRule type="cellIs" dxfId="4105" priority="4107" operator="equal">
      <formula>0</formula>
    </cfRule>
    <cfRule type="cellIs" dxfId="4104" priority="4108" operator="equal">
      <formula>1</formula>
    </cfRule>
  </conditionalFormatting>
  <conditionalFormatting sqref="FA53">
    <cfRule type="cellIs" dxfId="4103" priority="4105" operator="equal">
      <formula>0</formula>
    </cfRule>
    <cfRule type="cellIs" dxfId="4102" priority="4106" operator="equal">
      <formula>1</formula>
    </cfRule>
  </conditionalFormatting>
  <conditionalFormatting sqref="EY53:EZ53">
    <cfRule type="cellIs" dxfId="4101" priority="4101" operator="equal">
      <formula>0</formula>
    </cfRule>
    <cfRule type="cellIs" dxfId="4100" priority="4102" operator="equal">
      <formula>1</formula>
    </cfRule>
  </conditionalFormatting>
  <conditionalFormatting sqref="EZ53">
    <cfRule type="cellIs" dxfId="4099" priority="4099" operator="equal">
      <formula>0</formula>
    </cfRule>
    <cfRule type="cellIs" dxfId="4098" priority="4100" operator="equal">
      <formula>1</formula>
    </cfRule>
  </conditionalFormatting>
  <conditionalFormatting sqref="EU55:EX55">
    <cfRule type="cellIs" dxfId="4097" priority="4093" operator="equal">
      <formula>0</formula>
    </cfRule>
    <cfRule type="cellIs" dxfId="4096" priority="4094" operator="equal">
      <formula>1</formula>
    </cfRule>
  </conditionalFormatting>
  <conditionalFormatting sqref="EY55:EZ55">
    <cfRule type="cellIs" dxfId="4095" priority="4097" operator="equal">
      <formula>0</formula>
    </cfRule>
    <cfRule type="cellIs" dxfId="4094" priority="4098" operator="equal">
      <formula>1</formula>
    </cfRule>
  </conditionalFormatting>
  <conditionalFormatting sqref="FA55">
    <cfRule type="cellIs" dxfId="4093" priority="4095" operator="equal">
      <formula>0</formula>
    </cfRule>
    <cfRule type="cellIs" dxfId="4092" priority="4096" operator="equal">
      <formula>1</formula>
    </cfRule>
  </conditionalFormatting>
  <conditionalFormatting sqref="EY55:EZ55">
    <cfRule type="cellIs" dxfId="4091" priority="4091" operator="equal">
      <formula>0</formula>
    </cfRule>
    <cfRule type="cellIs" dxfId="4090" priority="4092" operator="equal">
      <formula>1</formula>
    </cfRule>
  </conditionalFormatting>
  <conditionalFormatting sqref="EZ55">
    <cfRule type="cellIs" dxfId="4089" priority="4089" operator="equal">
      <formula>0</formula>
    </cfRule>
    <cfRule type="cellIs" dxfId="4088" priority="4090" operator="equal">
      <formula>1</formula>
    </cfRule>
  </conditionalFormatting>
  <conditionalFormatting sqref="EU58:EX61">
    <cfRule type="cellIs" dxfId="4087" priority="4083" operator="equal">
      <formula>0</formula>
    </cfRule>
    <cfRule type="cellIs" dxfId="4086" priority="4084" operator="equal">
      <formula>1</formula>
    </cfRule>
  </conditionalFormatting>
  <conditionalFormatting sqref="EY58:EZ61">
    <cfRule type="cellIs" dxfId="4085" priority="4087" operator="equal">
      <formula>0</formula>
    </cfRule>
    <cfRule type="cellIs" dxfId="4084" priority="4088" operator="equal">
      <formula>1</formula>
    </cfRule>
  </conditionalFormatting>
  <conditionalFormatting sqref="FA58:FA61">
    <cfRule type="cellIs" dxfId="4083" priority="4085" operator="equal">
      <formula>0</formula>
    </cfRule>
    <cfRule type="cellIs" dxfId="4082" priority="4086" operator="equal">
      <formula>1</formula>
    </cfRule>
  </conditionalFormatting>
  <conditionalFormatting sqref="EY58:EZ61">
    <cfRule type="cellIs" dxfId="4081" priority="4081" operator="equal">
      <formula>0</formula>
    </cfRule>
    <cfRule type="cellIs" dxfId="4080" priority="4082" operator="equal">
      <formula>1</formula>
    </cfRule>
  </conditionalFormatting>
  <conditionalFormatting sqref="EZ58:EZ61">
    <cfRule type="cellIs" dxfId="4079" priority="4079" operator="equal">
      <formula>0</formula>
    </cfRule>
    <cfRule type="cellIs" dxfId="4078" priority="4080" operator="equal">
      <formula>1</formula>
    </cfRule>
  </conditionalFormatting>
  <conditionalFormatting sqref="EU64:EX65">
    <cfRule type="cellIs" dxfId="4077" priority="4073" operator="equal">
      <formula>0</formula>
    </cfRule>
    <cfRule type="cellIs" dxfId="4076" priority="4074" operator="equal">
      <formula>1</formula>
    </cfRule>
  </conditionalFormatting>
  <conditionalFormatting sqref="EY64:EZ65">
    <cfRule type="cellIs" dxfId="4075" priority="4077" operator="equal">
      <formula>0</formula>
    </cfRule>
    <cfRule type="cellIs" dxfId="4074" priority="4078" operator="equal">
      <formula>1</formula>
    </cfRule>
  </conditionalFormatting>
  <conditionalFormatting sqref="FA64:FA65">
    <cfRule type="cellIs" dxfId="4073" priority="4075" operator="equal">
      <formula>0</formula>
    </cfRule>
    <cfRule type="cellIs" dxfId="4072" priority="4076" operator="equal">
      <formula>1</formula>
    </cfRule>
  </conditionalFormatting>
  <conditionalFormatting sqref="EY64:EZ65">
    <cfRule type="cellIs" dxfId="4071" priority="4071" operator="equal">
      <formula>0</formula>
    </cfRule>
    <cfRule type="cellIs" dxfId="4070" priority="4072" operator="equal">
      <formula>1</formula>
    </cfRule>
  </conditionalFormatting>
  <conditionalFormatting sqref="EZ64:EZ65">
    <cfRule type="cellIs" dxfId="4069" priority="4069" operator="equal">
      <formula>0</formula>
    </cfRule>
    <cfRule type="cellIs" dxfId="4068" priority="4070" operator="equal">
      <formula>1</formula>
    </cfRule>
  </conditionalFormatting>
  <conditionalFormatting sqref="EU67:EX67">
    <cfRule type="cellIs" dxfId="4067" priority="4063" operator="equal">
      <formula>0</formula>
    </cfRule>
    <cfRule type="cellIs" dxfId="4066" priority="4064" operator="equal">
      <formula>1</formula>
    </cfRule>
  </conditionalFormatting>
  <conditionalFormatting sqref="EY67:EZ67">
    <cfRule type="cellIs" dxfId="4065" priority="4067" operator="equal">
      <formula>0</formula>
    </cfRule>
    <cfRule type="cellIs" dxfId="4064" priority="4068" operator="equal">
      <formula>1</formula>
    </cfRule>
  </conditionalFormatting>
  <conditionalFormatting sqref="FA67">
    <cfRule type="cellIs" dxfId="4063" priority="4065" operator="equal">
      <formula>0</formula>
    </cfRule>
    <cfRule type="cellIs" dxfId="4062" priority="4066" operator="equal">
      <formula>1</formula>
    </cfRule>
  </conditionalFormatting>
  <conditionalFormatting sqref="EY67:EZ67">
    <cfRule type="cellIs" dxfId="4061" priority="4061" operator="equal">
      <formula>0</formula>
    </cfRule>
    <cfRule type="cellIs" dxfId="4060" priority="4062" operator="equal">
      <formula>1</formula>
    </cfRule>
  </conditionalFormatting>
  <conditionalFormatting sqref="EZ67">
    <cfRule type="cellIs" dxfId="4059" priority="4059" operator="equal">
      <formula>0</formula>
    </cfRule>
    <cfRule type="cellIs" dxfId="4058" priority="4060" operator="equal">
      <formula>1</formula>
    </cfRule>
  </conditionalFormatting>
  <conditionalFormatting sqref="EU69:EX69">
    <cfRule type="cellIs" dxfId="4057" priority="4053" operator="equal">
      <formula>0</formula>
    </cfRule>
    <cfRule type="cellIs" dxfId="4056" priority="4054" operator="equal">
      <formula>1</formula>
    </cfRule>
  </conditionalFormatting>
  <conditionalFormatting sqref="EY69:EZ69">
    <cfRule type="cellIs" dxfId="4055" priority="4057" operator="equal">
      <formula>0</formula>
    </cfRule>
    <cfRule type="cellIs" dxfId="4054" priority="4058" operator="equal">
      <formula>1</formula>
    </cfRule>
  </conditionalFormatting>
  <conditionalFormatting sqref="FA69">
    <cfRule type="cellIs" dxfId="4053" priority="4055" operator="equal">
      <formula>0</formula>
    </cfRule>
    <cfRule type="cellIs" dxfId="4052" priority="4056" operator="equal">
      <formula>1</formula>
    </cfRule>
  </conditionalFormatting>
  <conditionalFormatting sqref="EY69:EZ69">
    <cfRule type="cellIs" dxfId="4051" priority="4051" operator="equal">
      <formula>0</formula>
    </cfRule>
    <cfRule type="cellIs" dxfId="4050" priority="4052" operator="equal">
      <formula>1</formula>
    </cfRule>
  </conditionalFormatting>
  <conditionalFormatting sqref="EZ69">
    <cfRule type="cellIs" dxfId="4049" priority="4049" operator="equal">
      <formula>0</formula>
    </cfRule>
    <cfRule type="cellIs" dxfId="4048" priority="4050" operator="equal">
      <formula>1</formula>
    </cfRule>
  </conditionalFormatting>
  <conditionalFormatting sqref="EU72:EX74">
    <cfRule type="cellIs" dxfId="4047" priority="4043" operator="equal">
      <formula>0</formula>
    </cfRule>
    <cfRule type="cellIs" dxfId="4046" priority="4044" operator="equal">
      <formula>1</formula>
    </cfRule>
  </conditionalFormatting>
  <conditionalFormatting sqref="EY72:EZ74">
    <cfRule type="cellIs" dxfId="4045" priority="4047" operator="equal">
      <formula>0</formula>
    </cfRule>
    <cfRule type="cellIs" dxfId="4044" priority="4048" operator="equal">
      <formula>1</formula>
    </cfRule>
  </conditionalFormatting>
  <conditionalFormatting sqref="FA72:FA74">
    <cfRule type="cellIs" dxfId="4043" priority="4045" operator="equal">
      <formula>0</formula>
    </cfRule>
    <cfRule type="cellIs" dxfId="4042" priority="4046" operator="equal">
      <formula>1</formula>
    </cfRule>
  </conditionalFormatting>
  <conditionalFormatting sqref="EY72:EZ74">
    <cfRule type="cellIs" dxfId="4041" priority="4041" operator="equal">
      <formula>0</formula>
    </cfRule>
    <cfRule type="cellIs" dxfId="4040" priority="4042" operator="equal">
      <formula>1</formula>
    </cfRule>
  </conditionalFormatting>
  <conditionalFormatting sqref="EZ72:EZ74">
    <cfRule type="cellIs" dxfId="4039" priority="4039" operator="equal">
      <formula>0</formula>
    </cfRule>
    <cfRule type="cellIs" dxfId="4038" priority="4040" operator="equal">
      <formula>1</formula>
    </cfRule>
  </conditionalFormatting>
  <conditionalFormatting sqref="EU76:EX80">
    <cfRule type="cellIs" dxfId="4037" priority="4033" operator="equal">
      <formula>0</formula>
    </cfRule>
    <cfRule type="cellIs" dxfId="4036" priority="4034" operator="equal">
      <formula>1</formula>
    </cfRule>
  </conditionalFormatting>
  <conditionalFormatting sqref="EY76:EZ80">
    <cfRule type="cellIs" dxfId="4035" priority="4037" operator="equal">
      <formula>0</formula>
    </cfRule>
    <cfRule type="cellIs" dxfId="4034" priority="4038" operator="equal">
      <formula>1</formula>
    </cfRule>
  </conditionalFormatting>
  <conditionalFormatting sqref="FA76:FA80">
    <cfRule type="cellIs" dxfId="4033" priority="4035" operator="equal">
      <formula>0</formula>
    </cfRule>
    <cfRule type="cellIs" dxfId="4032" priority="4036" operator="equal">
      <formula>1</formula>
    </cfRule>
  </conditionalFormatting>
  <conditionalFormatting sqref="EY76:EZ80">
    <cfRule type="cellIs" dxfId="4031" priority="4031" operator="equal">
      <formula>0</formula>
    </cfRule>
    <cfRule type="cellIs" dxfId="4030" priority="4032" operator="equal">
      <formula>1</formula>
    </cfRule>
  </conditionalFormatting>
  <conditionalFormatting sqref="EZ76:EZ80">
    <cfRule type="cellIs" dxfId="4029" priority="4029" operator="equal">
      <formula>0</formula>
    </cfRule>
    <cfRule type="cellIs" dxfId="4028" priority="4030" operator="equal">
      <formula>1</formula>
    </cfRule>
  </conditionalFormatting>
  <conditionalFormatting sqref="EU83:EX86">
    <cfRule type="cellIs" dxfId="4027" priority="4023" operator="equal">
      <formula>0</formula>
    </cfRule>
    <cfRule type="cellIs" dxfId="4026" priority="4024" operator="equal">
      <formula>1</formula>
    </cfRule>
  </conditionalFormatting>
  <conditionalFormatting sqref="EY83:EZ86">
    <cfRule type="cellIs" dxfId="4025" priority="4027" operator="equal">
      <formula>0</formula>
    </cfRule>
    <cfRule type="cellIs" dxfId="4024" priority="4028" operator="equal">
      <formula>1</formula>
    </cfRule>
  </conditionalFormatting>
  <conditionalFormatting sqref="FA83:FA86">
    <cfRule type="cellIs" dxfId="4023" priority="4025" operator="equal">
      <formula>0</formula>
    </cfRule>
    <cfRule type="cellIs" dxfId="4022" priority="4026" operator="equal">
      <formula>1</formula>
    </cfRule>
  </conditionalFormatting>
  <conditionalFormatting sqref="EY83:EZ86">
    <cfRule type="cellIs" dxfId="4021" priority="4021" operator="equal">
      <formula>0</formula>
    </cfRule>
    <cfRule type="cellIs" dxfId="4020" priority="4022" operator="equal">
      <formula>1</formula>
    </cfRule>
  </conditionalFormatting>
  <conditionalFormatting sqref="EZ83:EZ86">
    <cfRule type="cellIs" dxfId="4019" priority="4019" operator="equal">
      <formula>0</formula>
    </cfRule>
    <cfRule type="cellIs" dxfId="4018" priority="4020" operator="equal">
      <formula>1</formula>
    </cfRule>
  </conditionalFormatting>
  <conditionalFormatting sqref="EU88:EX92">
    <cfRule type="cellIs" dxfId="4017" priority="4013" operator="equal">
      <formula>0</formula>
    </cfRule>
    <cfRule type="cellIs" dxfId="4016" priority="4014" operator="equal">
      <formula>1</formula>
    </cfRule>
  </conditionalFormatting>
  <conditionalFormatting sqref="EY88:EZ92">
    <cfRule type="cellIs" dxfId="4015" priority="4017" operator="equal">
      <formula>0</formula>
    </cfRule>
    <cfRule type="cellIs" dxfId="4014" priority="4018" operator="equal">
      <formula>1</formula>
    </cfRule>
  </conditionalFormatting>
  <conditionalFormatting sqref="FA88:FA92">
    <cfRule type="cellIs" dxfId="4013" priority="4015" operator="equal">
      <formula>0</formula>
    </cfRule>
    <cfRule type="cellIs" dxfId="4012" priority="4016" operator="equal">
      <formula>1</formula>
    </cfRule>
  </conditionalFormatting>
  <conditionalFormatting sqref="EY88:EZ92">
    <cfRule type="cellIs" dxfId="4011" priority="4011" operator="equal">
      <formula>0</formula>
    </cfRule>
    <cfRule type="cellIs" dxfId="4010" priority="4012" operator="equal">
      <formula>1</formula>
    </cfRule>
  </conditionalFormatting>
  <conditionalFormatting sqref="EZ88:EZ92">
    <cfRule type="cellIs" dxfId="4009" priority="4009" operator="equal">
      <formula>0</formula>
    </cfRule>
    <cfRule type="cellIs" dxfId="4008" priority="4010" operator="equal">
      <formula>1</formula>
    </cfRule>
  </conditionalFormatting>
  <conditionalFormatting sqref="EU94:EX97">
    <cfRule type="cellIs" dxfId="4007" priority="4003" operator="equal">
      <formula>0</formula>
    </cfRule>
    <cfRule type="cellIs" dxfId="4006" priority="4004" operator="equal">
      <formula>1</formula>
    </cfRule>
  </conditionalFormatting>
  <conditionalFormatting sqref="EY94:EZ97">
    <cfRule type="cellIs" dxfId="4005" priority="4007" operator="equal">
      <formula>0</formula>
    </cfRule>
    <cfRule type="cellIs" dxfId="4004" priority="4008" operator="equal">
      <formula>1</formula>
    </cfRule>
  </conditionalFormatting>
  <conditionalFormatting sqref="FA94:FA97">
    <cfRule type="cellIs" dxfId="4003" priority="4005" operator="equal">
      <formula>0</formula>
    </cfRule>
    <cfRule type="cellIs" dxfId="4002" priority="4006" operator="equal">
      <formula>1</formula>
    </cfRule>
  </conditionalFormatting>
  <conditionalFormatting sqref="EY94:EZ97">
    <cfRule type="cellIs" dxfId="4001" priority="4001" operator="equal">
      <formula>0</formula>
    </cfRule>
    <cfRule type="cellIs" dxfId="4000" priority="4002" operator="equal">
      <formula>1</formula>
    </cfRule>
  </conditionalFormatting>
  <conditionalFormatting sqref="EZ94:EZ97">
    <cfRule type="cellIs" dxfId="3999" priority="3999" operator="equal">
      <formula>0</formula>
    </cfRule>
    <cfRule type="cellIs" dxfId="3998" priority="4000" operator="equal">
      <formula>1</formula>
    </cfRule>
  </conditionalFormatting>
  <conditionalFormatting sqref="EU99:EX106">
    <cfRule type="cellIs" dxfId="3997" priority="3993" operator="equal">
      <formula>0</formula>
    </cfRule>
    <cfRule type="cellIs" dxfId="3996" priority="3994" operator="equal">
      <formula>1</formula>
    </cfRule>
  </conditionalFormatting>
  <conditionalFormatting sqref="EY99:EZ106">
    <cfRule type="cellIs" dxfId="3995" priority="3997" operator="equal">
      <formula>0</formula>
    </cfRule>
    <cfRule type="cellIs" dxfId="3994" priority="3998" operator="equal">
      <formula>1</formula>
    </cfRule>
  </conditionalFormatting>
  <conditionalFormatting sqref="FA99:FA106">
    <cfRule type="cellIs" dxfId="3993" priority="3995" operator="equal">
      <formula>0</formula>
    </cfRule>
    <cfRule type="cellIs" dxfId="3992" priority="3996" operator="equal">
      <formula>1</formula>
    </cfRule>
  </conditionalFormatting>
  <conditionalFormatting sqref="EY99:EZ106">
    <cfRule type="cellIs" dxfId="3991" priority="3991" operator="equal">
      <formula>0</formula>
    </cfRule>
    <cfRule type="cellIs" dxfId="3990" priority="3992" operator="equal">
      <formula>1</formula>
    </cfRule>
  </conditionalFormatting>
  <conditionalFormatting sqref="EZ99:EZ106">
    <cfRule type="cellIs" dxfId="3989" priority="3989" operator="equal">
      <formula>0</formula>
    </cfRule>
    <cfRule type="cellIs" dxfId="3988" priority="3990" operator="equal">
      <formula>1</formula>
    </cfRule>
  </conditionalFormatting>
  <conditionalFormatting sqref="EU109:EX110">
    <cfRule type="cellIs" dxfId="3987" priority="3983" operator="equal">
      <formula>0</formula>
    </cfRule>
    <cfRule type="cellIs" dxfId="3986" priority="3984" operator="equal">
      <formula>1</formula>
    </cfRule>
  </conditionalFormatting>
  <conditionalFormatting sqref="EY109:EZ110">
    <cfRule type="cellIs" dxfId="3985" priority="3987" operator="equal">
      <formula>0</formula>
    </cfRule>
    <cfRule type="cellIs" dxfId="3984" priority="3988" operator="equal">
      <formula>1</formula>
    </cfRule>
  </conditionalFormatting>
  <conditionalFormatting sqref="FA109:FA110">
    <cfRule type="cellIs" dxfId="3983" priority="3985" operator="equal">
      <formula>0</formula>
    </cfRule>
    <cfRule type="cellIs" dxfId="3982" priority="3986" operator="equal">
      <formula>1</formula>
    </cfRule>
  </conditionalFormatting>
  <conditionalFormatting sqref="EY109:EZ110">
    <cfRule type="cellIs" dxfId="3981" priority="3981" operator="equal">
      <formula>0</formula>
    </cfRule>
    <cfRule type="cellIs" dxfId="3980" priority="3982" operator="equal">
      <formula>1</formula>
    </cfRule>
  </conditionalFormatting>
  <conditionalFormatting sqref="EZ109:EZ110">
    <cfRule type="cellIs" dxfId="3979" priority="3979" operator="equal">
      <formula>0</formula>
    </cfRule>
    <cfRule type="cellIs" dxfId="3978" priority="3980" operator="equal">
      <formula>1</formula>
    </cfRule>
  </conditionalFormatting>
  <conditionalFormatting sqref="EU113:EX113">
    <cfRule type="cellIs" dxfId="3977" priority="3973" operator="equal">
      <formula>0</formula>
    </cfRule>
    <cfRule type="cellIs" dxfId="3976" priority="3974" operator="equal">
      <formula>1</formula>
    </cfRule>
  </conditionalFormatting>
  <conditionalFormatting sqref="EY113:EZ113">
    <cfRule type="cellIs" dxfId="3975" priority="3977" operator="equal">
      <formula>0</formula>
    </cfRule>
    <cfRule type="cellIs" dxfId="3974" priority="3978" operator="equal">
      <formula>1</formula>
    </cfRule>
  </conditionalFormatting>
  <conditionalFormatting sqref="FA113">
    <cfRule type="cellIs" dxfId="3973" priority="3975" operator="equal">
      <formula>0</formula>
    </cfRule>
    <cfRule type="cellIs" dxfId="3972" priority="3976" operator="equal">
      <formula>1</formula>
    </cfRule>
  </conditionalFormatting>
  <conditionalFormatting sqref="EY113:EZ113">
    <cfRule type="cellIs" dxfId="3971" priority="3971" operator="equal">
      <formula>0</formula>
    </cfRule>
    <cfRule type="cellIs" dxfId="3970" priority="3972" operator="equal">
      <formula>1</formula>
    </cfRule>
  </conditionalFormatting>
  <conditionalFormatting sqref="EZ113">
    <cfRule type="cellIs" dxfId="3969" priority="3969" operator="equal">
      <formula>0</formula>
    </cfRule>
    <cfRule type="cellIs" dxfId="3968" priority="3970" operator="equal">
      <formula>1</formula>
    </cfRule>
  </conditionalFormatting>
  <conditionalFormatting sqref="EU116:EX120">
    <cfRule type="cellIs" dxfId="3967" priority="3963" operator="equal">
      <formula>0</formula>
    </cfRule>
    <cfRule type="cellIs" dxfId="3966" priority="3964" operator="equal">
      <formula>1</formula>
    </cfRule>
  </conditionalFormatting>
  <conditionalFormatting sqref="EY116:EZ120">
    <cfRule type="cellIs" dxfId="3965" priority="3967" operator="equal">
      <formula>0</formula>
    </cfRule>
    <cfRule type="cellIs" dxfId="3964" priority="3968" operator="equal">
      <formula>1</formula>
    </cfRule>
  </conditionalFormatting>
  <conditionalFormatting sqref="FA116:FA120">
    <cfRule type="cellIs" dxfId="3963" priority="3965" operator="equal">
      <formula>0</formula>
    </cfRule>
    <cfRule type="cellIs" dxfId="3962" priority="3966" operator="equal">
      <formula>1</formula>
    </cfRule>
  </conditionalFormatting>
  <conditionalFormatting sqref="EY116:EZ120">
    <cfRule type="cellIs" dxfId="3961" priority="3961" operator="equal">
      <formula>0</formula>
    </cfRule>
    <cfRule type="cellIs" dxfId="3960" priority="3962" operator="equal">
      <formula>1</formula>
    </cfRule>
  </conditionalFormatting>
  <conditionalFormatting sqref="EZ116:EZ120">
    <cfRule type="cellIs" dxfId="3959" priority="3959" operator="equal">
      <formula>0</formula>
    </cfRule>
    <cfRule type="cellIs" dxfId="3958" priority="3960" operator="equal">
      <formula>1</formula>
    </cfRule>
  </conditionalFormatting>
  <conditionalFormatting sqref="EU122:EX126">
    <cfRule type="cellIs" dxfId="3957" priority="3953" operator="equal">
      <formula>0</formula>
    </cfRule>
    <cfRule type="cellIs" dxfId="3956" priority="3954" operator="equal">
      <formula>1</formula>
    </cfRule>
  </conditionalFormatting>
  <conditionalFormatting sqref="EY122:EZ126">
    <cfRule type="cellIs" dxfId="3955" priority="3957" operator="equal">
      <formula>0</formula>
    </cfRule>
    <cfRule type="cellIs" dxfId="3954" priority="3958" operator="equal">
      <formula>1</formula>
    </cfRule>
  </conditionalFormatting>
  <conditionalFormatting sqref="FA122:FA126">
    <cfRule type="cellIs" dxfId="3953" priority="3955" operator="equal">
      <formula>0</formula>
    </cfRule>
    <cfRule type="cellIs" dxfId="3952" priority="3956" operator="equal">
      <formula>1</formula>
    </cfRule>
  </conditionalFormatting>
  <conditionalFormatting sqref="EY122:EZ126">
    <cfRule type="cellIs" dxfId="3951" priority="3951" operator="equal">
      <formula>0</formula>
    </cfRule>
    <cfRule type="cellIs" dxfId="3950" priority="3952" operator="equal">
      <formula>1</formula>
    </cfRule>
  </conditionalFormatting>
  <conditionalFormatting sqref="EZ122:EZ126">
    <cfRule type="cellIs" dxfId="3949" priority="3949" operator="equal">
      <formula>0</formula>
    </cfRule>
    <cfRule type="cellIs" dxfId="3948" priority="3950" operator="equal">
      <formula>1</formula>
    </cfRule>
  </conditionalFormatting>
  <conditionalFormatting sqref="EU128:EX132">
    <cfRule type="cellIs" dxfId="3947" priority="3943" operator="equal">
      <formula>0</formula>
    </cfRule>
    <cfRule type="cellIs" dxfId="3946" priority="3944" operator="equal">
      <formula>1</formula>
    </cfRule>
  </conditionalFormatting>
  <conditionalFormatting sqref="EY128:EZ132">
    <cfRule type="cellIs" dxfId="3945" priority="3947" operator="equal">
      <formula>0</formula>
    </cfRule>
    <cfRule type="cellIs" dxfId="3944" priority="3948" operator="equal">
      <formula>1</formula>
    </cfRule>
  </conditionalFormatting>
  <conditionalFormatting sqref="FA128:FA132">
    <cfRule type="cellIs" dxfId="3943" priority="3945" operator="equal">
      <formula>0</formula>
    </cfRule>
    <cfRule type="cellIs" dxfId="3942" priority="3946" operator="equal">
      <formula>1</formula>
    </cfRule>
  </conditionalFormatting>
  <conditionalFormatting sqref="EY128:EZ132">
    <cfRule type="cellIs" dxfId="3941" priority="3941" operator="equal">
      <formula>0</formula>
    </cfRule>
    <cfRule type="cellIs" dxfId="3940" priority="3942" operator="equal">
      <formula>1</formula>
    </cfRule>
  </conditionalFormatting>
  <conditionalFormatting sqref="EZ128:EZ132">
    <cfRule type="cellIs" dxfId="3939" priority="3939" operator="equal">
      <formula>0</formula>
    </cfRule>
    <cfRule type="cellIs" dxfId="3938" priority="3940" operator="equal">
      <formula>1</formula>
    </cfRule>
  </conditionalFormatting>
  <conditionalFormatting sqref="EU134:EX139">
    <cfRule type="cellIs" dxfId="3937" priority="3933" operator="equal">
      <formula>0</formula>
    </cfRule>
    <cfRule type="cellIs" dxfId="3936" priority="3934" operator="equal">
      <formula>1</formula>
    </cfRule>
  </conditionalFormatting>
  <conditionalFormatting sqref="EY134:EZ139">
    <cfRule type="cellIs" dxfId="3935" priority="3937" operator="equal">
      <formula>0</formula>
    </cfRule>
    <cfRule type="cellIs" dxfId="3934" priority="3938" operator="equal">
      <formula>1</formula>
    </cfRule>
  </conditionalFormatting>
  <conditionalFormatting sqref="FA134:FA139">
    <cfRule type="cellIs" dxfId="3933" priority="3935" operator="equal">
      <formula>0</formula>
    </cfRule>
    <cfRule type="cellIs" dxfId="3932" priority="3936" operator="equal">
      <formula>1</formula>
    </cfRule>
  </conditionalFormatting>
  <conditionalFormatting sqref="EY134:EZ139">
    <cfRule type="cellIs" dxfId="3931" priority="3931" operator="equal">
      <formula>0</formula>
    </cfRule>
    <cfRule type="cellIs" dxfId="3930" priority="3932" operator="equal">
      <formula>1</formula>
    </cfRule>
  </conditionalFormatting>
  <conditionalFormatting sqref="EZ134:EZ139">
    <cfRule type="cellIs" dxfId="3929" priority="3929" operator="equal">
      <formula>0</formula>
    </cfRule>
    <cfRule type="cellIs" dxfId="3928" priority="3930" operator="equal">
      <formula>1</formula>
    </cfRule>
  </conditionalFormatting>
  <conditionalFormatting sqref="EU141:EX144">
    <cfRule type="cellIs" dxfId="3927" priority="3923" operator="equal">
      <formula>0</formula>
    </cfRule>
    <cfRule type="cellIs" dxfId="3926" priority="3924" operator="equal">
      <formula>1</formula>
    </cfRule>
  </conditionalFormatting>
  <conditionalFormatting sqref="EY141:EZ144">
    <cfRule type="cellIs" dxfId="3925" priority="3927" operator="equal">
      <formula>0</formula>
    </cfRule>
    <cfRule type="cellIs" dxfId="3924" priority="3928" operator="equal">
      <formula>1</formula>
    </cfRule>
  </conditionalFormatting>
  <conditionalFormatting sqref="FA141:FA144">
    <cfRule type="cellIs" dxfId="3923" priority="3925" operator="equal">
      <formula>0</formula>
    </cfRule>
    <cfRule type="cellIs" dxfId="3922" priority="3926" operator="equal">
      <formula>1</formula>
    </cfRule>
  </conditionalFormatting>
  <conditionalFormatting sqref="EY141:EZ144">
    <cfRule type="cellIs" dxfId="3921" priority="3921" operator="equal">
      <formula>0</formula>
    </cfRule>
    <cfRule type="cellIs" dxfId="3920" priority="3922" operator="equal">
      <formula>1</formula>
    </cfRule>
  </conditionalFormatting>
  <conditionalFormatting sqref="EZ141:EZ144">
    <cfRule type="cellIs" dxfId="3919" priority="3919" operator="equal">
      <formula>0</formula>
    </cfRule>
    <cfRule type="cellIs" dxfId="3918" priority="3920" operator="equal">
      <formula>1</formula>
    </cfRule>
  </conditionalFormatting>
  <conditionalFormatting sqref="EU146:EX146">
    <cfRule type="cellIs" dxfId="3917" priority="3913" operator="equal">
      <formula>0</formula>
    </cfRule>
    <cfRule type="cellIs" dxfId="3916" priority="3914" operator="equal">
      <formula>1</formula>
    </cfRule>
  </conditionalFormatting>
  <conditionalFormatting sqref="EY146:EZ146">
    <cfRule type="cellIs" dxfId="3915" priority="3917" operator="equal">
      <formula>0</formula>
    </cfRule>
    <cfRule type="cellIs" dxfId="3914" priority="3918" operator="equal">
      <formula>1</formula>
    </cfRule>
  </conditionalFormatting>
  <conditionalFormatting sqref="FA146">
    <cfRule type="cellIs" dxfId="3913" priority="3915" operator="equal">
      <formula>0</formula>
    </cfRule>
    <cfRule type="cellIs" dxfId="3912" priority="3916" operator="equal">
      <formula>1</formula>
    </cfRule>
  </conditionalFormatting>
  <conditionalFormatting sqref="EY146:EZ146">
    <cfRule type="cellIs" dxfId="3911" priority="3911" operator="equal">
      <formula>0</formula>
    </cfRule>
    <cfRule type="cellIs" dxfId="3910" priority="3912" operator="equal">
      <formula>1</formula>
    </cfRule>
  </conditionalFormatting>
  <conditionalFormatting sqref="EZ146">
    <cfRule type="cellIs" dxfId="3909" priority="3909" operator="equal">
      <formula>0</formula>
    </cfRule>
    <cfRule type="cellIs" dxfId="3908" priority="3910" operator="equal">
      <formula>1</formula>
    </cfRule>
  </conditionalFormatting>
  <conditionalFormatting sqref="EU148:EX148">
    <cfRule type="cellIs" dxfId="3907" priority="3903" operator="equal">
      <formula>0</formula>
    </cfRule>
    <cfRule type="cellIs" dxfId="3906" priority="3904" operator="equal">
      <formula>1</formula>
    </cfRule>
  </conditionalFormatting>
  <conditionalFormatting sqref="EY148:EZ148">
    <cfRule type="cellIs" dxfId="3905" priority="3907" operator="equal">
      <formula>0</formula>
    </cfRule>
    <cfRule type="cellIs" dxfId="3904" priority="3908" operator="equal">
      <formula>1</formula>
    </cfRule>
  </conditionalFormatting>
  <conditionalFormatting sqref="FA148">
    <cfRule type="cellIs" dxfId="3903" priority="3905" operator="equal">
      <formula>0</formula>
    </cfRule>
    <cfRule type="cellIs" dxfId="3902" priority="3906" operator="equal">
      <formula>1</formula>
    </cfRule>
  </conditionalFormatting>
  <conditionalFormatting sqref="EY148:EZ148">
    <cfRule type="cellIs" dxfId="3901" priority="3901" operator="equal">
      <formula>0</formula>
    </cfRule>
    <cfRule type="cellIs" dxfId="3900" priority="3902" operator="equal">
      <formula>1</formula>
    </cfRule>
  </conditionalFormatting>
  <conditionalFormatting sqref="EZ148">
    <cfRule type="cellIs" dxfId="3899" priority="3899" operator="equal">
      <formula>0</formula>
    </cfRule>
    <cfRule type="cellIs" dxfId="3898" priority="3900" operator="equal">
      <formula>1</formula>
    </cfRule>
  </conditionalFormatting>
  <conditionalFormatting sqref="EU151:EX154">
    <cfRule type="cellIs" dxfId="3897" priority="3893" operator="equal">
      <formula>0</formula>
    </cfRule>
    <cfRule type="cellIs" dxfId="3896" priority="3894" operator="equal">
      <formula>1</formula>
    </cfRule>
  </conditionalFormatting>
  <conditionalFormatting sqref="EY151:EZ154">
    <cfRule type="cellIs" dxfId="3895" priority="3897" operator="equal">
      <formula>0</formula>
    </cfRule>
    <cfRule type="cellIs" dxfId="3894" priority="3898" operator="equal">
      <formula>1</formula>
    </cfRule>
  </conditionalFormatting>
  <conditionalFormatting sqref="FA151:FA154">
    <cfRule type="cellIs" dxfId="3893" priority="3895" operator="equal">
      <formula>0</formula>
    </cfRule>
    <cfRule type="cellIs" dxfId="3892" priority="3896" operator="equal">
      <formula>1</formula>
    </cfRule>
  </conditionalFormatting>
  <conditionalFormatting sqref="EY151:EZ154">
    <cfRule type="cellIs" dxfId="3891" priority="3891" operator="equal">
      <formula>0</formula>
    </cfRule>
    <cfRule type="cellIs" dxfId="3890" priority="3892" operator="equal">
      <formula>1</formula>
    </cfRule>
  </conditionalFormatting>
  <conditionalFormatting sqref="EZ151:EZ154">
    <cfRule type="cellIs" dxfId="3889" priority="3889" operator="equal">
      <formula>0</formula>
    </cfRule>
    <cfRule type="cellIs" dxfId="3888" priority="3890" operator="equal">
      <formula>1</formula>
    </cfRule>
  </conditionalFormatting>
  <conditionalFormatting sqref="EU156:EX156">
    <cfRule type="cellIs" dxfId="3887" priority="3883" operator="equal">
      <formula>0</formula>
    </cfRule>
    <cfRule type="cellIs" dxfId="3886" priority="3884" operator="equal">
      <formula>1</formula>
    </cfRule>
  </conditionalFormatting>
  <conditionalFormatting sqref="EY156:EZ156">
    <cfRule type="cellIs" dxfId="3885" priority="3887" operator="equal">
      <formula>0</formula>
    </cfRule>
    <cfRule type="cellIs" dxfId="3884" priority="3888" operator="equal">
      <formula>1</formula>
    </cfRule>
  </conditionalFormatting>
  <conditionalFormatting sqref="FA156">
    <cfRule type="cellIs" dxfId="3883" priority="3885" operator="equal">
      <formula>0</formula>
    </cfRule>
    <cfRule type="cellIs" dxfId="3882" priority="3886" operator="equal">
      <formula>1</formula>
    </cfRule>
  </conditionalFormatting>
  <conditionalFormatting sqref="EY156:EZ156">
    <cfRule type="cellIs" dxfId="3881" priority="3881" operator="equal">
      <formula>0</formula>
    </cfRule>
    <cfRule type="cellIs" dxfId="3880" priority="3882" operator="equal">
      <formula>1</formula>
    </cfRule>
  </conditionalFormatting>
  <conditionalFormatting sqref="EZ156">
    <cfRule type="cellIs" dxfId="3879" priority="3879" operator="equal">
      <formula>0</formula>
    </cfRule>
    <cfRule type="cellIs" dxfId="3878" priority="3880" operator="equal">
      <formula>1</formula>
    </cfRule>
  </conditionalFormatting>
  <conditionalFormatting sqref="EU158:EX158">
    <cfRule type="cellIs" dxfId="3877" priority="3873" operator="equal">
      <formula>0</formula>
    </cfRule>
    <cfRule type="cellIs" dxfId="3876" priority="3874" operator="equal">
      <formula>1</formula>
    </cfRule>
  </conditionalFormatting>
  <conditionalFormatting sqref="EY158:EZ158">
    <cfRule type="cellIs" dxfId="3875" priority="3877" operator="equal">
      <formula>0</formula>
    </cfRule>
    <cfRule type="cellIs" dxfId="3874" priority="3878" operator="equal">
      <formula>1</formula>
    </cfRule>
  </conditionalFormatting>
  <conditionalFormatting sqref="FA158">
    <cfRule type="cellIs" dxfId="3873" priority="3875" operator="equal">
      <formula>0</formula>
    </cfRule>
    <cfRule type="cellIs" dxfId="3872" priority="3876" operator="equal">
      <formula>1</formula>
    </cfRule>
  </conditionalFormatting>
  <conditionalFormatting sqref="EY158:EZ158">
    <cfRule type="cellIs" dxfId="3871" priority="3871" operator="equal">
      <formula>0</formula>
    </cfRule>
    <cfRule type="cellIs" dxfId="3870" priority="3872" operator="equal">
      <formula>1</formula>
    </cfRule>
  </conditionalFormatting>
  <conditionalFormatting sqref="EZ158">
    <cfRule type="cellIs" dxfId="3869" priority="3869" operator="equal">
      <formula>0</formula>
    </cfRule>
    <cfRule type="cellIs" dxfId="3868" priority="3870" operator="equal">
      <formula>1</formula>
    </cfRule>
  </conditionalFormatting>
  <conditionalFormatting sqref="EU159:EX162">
    <cfRule type="cellIs" dxfId="3867" priority="3863" operator="equal">
      <formula>0</formula>
    </cfRule>
    <cfRule type="cellIs" dxfId="3866" priority="3864" operator="equal">
      <formula>1</formula>
    </cfRule>
  </conditionalFormatting>
  <conditionalFormatting sqref="EY159:EZ162">
    <cfRule type="cellIs" dxfId="3865" priority="3867" operator="equal">
      <formula>0</formula>
    </cfRule>
    <cfRule type="cellIs" dxfId="3864" priority="3868" operator="equal">
      <formula>1</formula>
    </cfRule>
  </conditionalFormatting>
  <conditionalFormatting sqref="FA159:FA162">
    <cfRule type="cellIs" dxfId="3863" priority="3865" operator="equal">
      <formula>0</formula>
    </cfRule>
    <cfRule type="cellIs" dxfId="3862" priority="3866" operator="equal">
      <formula>1</formula>
    </cfRule>
  </conditionalFormatting>
  <conditionalFormatting sqref="EY159:EZ162">
    <cfRule type="cellIs" dxfId="3861" priority="3861" operator="equal">
      <formula>0</formula>
    </cfRule>
    <cfRule type="cellIs" dxfId="3860" priority="3862" operator="equal">
      <formula>1</formula>
    </cfRule>
  </conditionalFormatting>
  <conditionalFormatting sqref="EZ159:EZ162">
    <cfRule type="cellIs" dxfId="3859" priority="3859" operator="equal">
      <formula>0</formula>
    </cfRule>
    <cfRule type="cellIs" dxfId="3858" priority="3860" operator="equal">
      <formula>1</formula>
    </cfRule>
  </conditionalFormatting>
  <conditionalFormatting sqref="EU165:EX169">
    <cfRule type="cellIs" dxfId="3857" priority="3853" operator="equal">
      <formula>0</formula>
    </cfRule>
    <cfRule type="cellIs" dxfId="3856" priority="3854" operator="equal">
      <formula>1</formula>
    </cfRule>
  </conditionalFormatting>
  <conditionalFormatting sqref="EY165:EZ169">
    <cfRule type="cellIs" dxfId="3855" priority="3857" operator="equal">
      <formula>0</formula>
    </cfRule>
    <cfRule type="cellIs" dxfId="3854" priority="3858" operator="equal">
      <formula>1</formula>
    </cfRule>
  </conditionalFormatting>
  <conditionalFormatting sqref="FA165:FA169">
    <cfRule type="cellIs" dxfId="3853" priority="3855" operator="equal">
      <formula>0</formula>
    </cfRule>
    <cfRule type="cellIs" dxfId="3852" priority="3856" operator="equal">
      <formula>1</formula>
    </cfRule>
  </conditionalFormatting>
  <conditionalFormatting sqref="EY165:EZ169">
    <cfRule type="cellIs" dxfId="3851" priority="3851" operator="equal">
      <formula>0</formula>
    </cfRule>
    <cfRule type="cellIs" dxfId="3850" priority="3852" operator="equal">
      <formula>1</formula>
    </cfRule>
  </conditionalFormatting>
  <conditionalFormatting sqref="EZ165:EZ169">
    <cfRule type="cellIs" dxfId="3849" priority="3849" operator="equal">
      <formula>0</formula>
    </cfRule>
    <cfRule type="cellIs" dxfId="3848" priority="3850" operator="equal">
      <formula>1</formula>
    </cfRule>
  </conditionalFormatting>
  <conditionalFormatting sqref="EU172:EX175">
    <cfRule type="cellIs" dxfId="3847" priority="3843" operator="equal">
      <formula>0</formula>
    </cfRule>
    <cfRule type="cellIs" dxfId="3846" priority="3844" operator="equal">
      <formula>1</formula>
    </cfRule>
  </conditionalFormatting>
  <conditionalFormatting sqref="EY172:EZ175">
    <cfRule type="cellIs" dxfId="3845" priority="3847" operator="equal">
      <formula>0</formula>
    </cfRule>
    <cfRule type="cellIs" dxfId="3844" priority="3848" operator="equal">
      <formula>1</formula>
    </cfRule>
  </conditionalFormatting>
  <conditionalFormatting sqref="FA172:FA175">
    <cfRule type="cellIs" dxfId="3843" priority="3845" operator="equal">
      <formula>0</formula>
    </cfRule>
    <cfRule type="cellIs" dxfId="3842" priority="3846" operator="equal">
      <formula>1</formula>
    </cfRule>
  </conditionalFormatting>
  <conditionalFormatting sqref="EY172:EZ175">
    <cfRule type="cellIs" dxfId="3841" priority="3841" operator="equal">
      <formula>0</formula>
    </cfRule>
    <cfRule type="cellIs" dxfId="3840" priority="3842" operator="equal">
      <formula>1</formula>
    </cfRule>
  </conditionalFormatting>
  <conditionalFormatting sqref="EZ172:EZ175">
    <cfRule type="cellIs" dxfId="3839" priority="3839" operator="equal">
      <formula>0</formula>
    </cfRule>
    <cfRule type="cellIs" dxfId="3838" priority="3840" operator="equal">
      <formula>1</formula>
    </cfRule>
  </conditionalFormatting>
  <conditionalFormatting sqref="EU177:EX182">
    <cfRule type="cellIs" dxfId="3837" priority="3833" operator="equal">
      <formula>0</formula>
    </cfRule>
    <cfRule type="cellIs" dxfId="3836" priority="3834" operator="equal">
      <formula>1</formula>
    </cfRule>
  </conditionalFormatting>
  <conditionalFormatting sqref="EY177:EZ182">
    <cfRule type="cellIs" dxfId="3835" priority="3837" operator="equal">
      <formula>0</formula>
    </cfRule>
    <cfRule type="cellIs" dxfId="3834" priority="3838" operator="equal">
      <formula>1</formula>
    </cfRule>
  </conditionalFormatting>
  <conditionalFormatting sqref="FA177:FA182">
    <cfRule type="cellIs" dxfId="3833" priority="3835" operator="equal">
      <formula>0</formula>
    </cfRule>
    <cfRule type="cellIs" dxfId="3832" priority="3836" operator="equal">
      <formula>1</formula>
    </cfRule>
  </conditionalFormatting>
  <conditionalFormatting sqref="EY177:EZ182">
    <cfRule type="cellIs" dxfId="3831" priority="3831" operator="equal">
      <formula>0</formula>
    </cfRule>
    <cfRule type="cellIs" dxfId="3830" priority="3832" operator="equal">
      <formula>1</formula>
    </cfRule>
  </conditionalFormatting>
  <conditionalFormatting sqref="EZ177:EZ182">
    <cfRule type="cellIs" dxfId="3829" priority="3829" operator="equal">
      <formula>0</formula>
    </cfRule>
    <cfRule type="cellIs" dxfId="3828" priority="3830" operator="equal">
      <formula>1</formula>
    </cfRule>
  </conditionalFormatting>
  <conditionalFormatting sqref="EU184:EX184">
    <cfRule type="cellIs" dxfId="3827" priority="3823" operator="equal">
      <formula>0</formula>
    </cfRule>
    <cfRule type="cellIs" dxfId="3826" priority="3824" operator="equal">
      <formula>1</formula>
    </cfRule>
  </conditionalFormatting>
  <conditionalFormatting sqref="EY184:EZ184">
    <cfRule type="cellIs" dxfId="3825" priority="3827" operator="equal">
      <formula>0</formula>
    </cfRule>
    <cfRule type="cellIs" dxfId="3824" priority="3828" operator="equal">
      <formula>1</formula>
    </cfRule>
  </conditionalFormatting>
  <conditionalFormatting sqref="FA184">
    <cfRule type="cellIs" dxfId="3823" priority="3825" operator="equal">
      <formula>0</formula>
    </cfRule>
    <cfRule type="cellIs" dxfId="3822" priority="3826" operator="equal">
      <formula>1</formula>
    </cfRule>
  </conditionalFormatting>
  <conditionalFormatting sqref="EY184:EZ184">
    <cfRule type="cellIs" dxfId="3821" priority="3821" operator="equal">
      <formula>0</formula>
    </cfRule>
    <cfRule type="cellIs" dxfId="3820" priority="3822" operator="equal">
      <formula>1</formula>
    </cfRule>
  </conditionalFormatting>
  <conditionalFormatting sqref="EZ184">
    <cfRule type="cellIs" dxfId="3819" priority="3819" operator="equal">
      <formula>0</formula>
    </cfRule>
    <cfRule type="cellIs" dxfId="3818" priority="3820" operator="equal">
      <formula>1</formula>
    </cfRule>
  </conditionalFormatting>
  <conditionalFormatting sqref="EU186:EX186">
    <cfRule type="cellIs" dxfId="3817" priority="3813" operator="equal">
      <formula>0</formula>
    </cfRule>
    <cfRule type="cellIs" dxfId="3816" priority="3814" operator="equal">
      <formula>1</formula>
    </cfRule>
  </conditionalFormatting>
  <conditionalFormatting sqref="EY186:EZ186">
    <cfRule type="cellIs" dxfId="3815" priority="3817" operator="equal">
      <formula>0</formula>
    </cfRule>
    <cfRule type="cellIs" dxfId="3814" priority="3818" operator="equal">
      <formula>1</formula>
    </cfRule>
  </conditionalFormatting>
  <conditionalFormatting sqref="FA186">
    <cfRule type="cellIs" dxfId="3813" priority="3815" operator="equal">
      <formula>0</formula>
    </cfRule>
    <cfRule type="cellIs" dxfId="3812" priority="3816" operator="equal">
      <formula>1</formula>
    </cfRule>
  </conditionalFormatting>
  <conditionalFormatting sqref="EY186:EZ186">
    <cfRule type="cellIs" dxfId="3811" priority="3811" operator="equal">
      <formula>0</formula>
    </cfRule>
    <cfRule type="cellIs" dxfId="3810" priority="3812" operator="equal">
      <formula>1</formula>
    </cfRule>
  </conditionalFormatting>
  <conditionalFormatting sqref="EZ186">
    <cfRule type="cellIs" dxfId="3809" priority="3809" operator="equal">
      <formula>0</formula>
    </cfRule>
    <cfRule type="cellIs" dxfId="3808" priority="3810" operator="equal">
      <formula>1</formula>
    </cfRule>
  </conditionalFormatting>
  <conditionalFormatting sqref="EU188:EX190">
    <cfRule type="cellIs" dxfId="3807" priority="3803" operator="equal">
      <formula>0</formula>
    </cfRule>
    <cfRule type="cellIs" dxfId="3806" priority="3804" operator="equal">
      <formula>1</formula>
    </cfRule>
  </conditionalFormatting>
  <conditionalFormatting sqref="EY188:EZ190">
    <cfRule type="cellIs" dxfId="3805" priority="3807" operator="equal">
      <formula>0</formula>
    </cfRule>
    <cfRule type="cellIs" dxfId="3804" priority="3808" operator="equal">
      <formula>1</formula>
    </cfRule>
  </conditionalFormatting>
  <conditionalFormatting sqref="FA188:FA190">
    <cfRule type="cellIs" dxfId="3803" priority="3805" operator="equal">
      <formula>0</formula>
    </cfRule>
    <cfRule type="cellIs" dxfId="3802" priority="3806" operator="equal">
      <formula>1</formula>
    </cfRule>
  </conditionalFormatting>
  <conditionalFormatting sqref="EY188:EZ190">
    <cfRule type="cellIs" dxfId="3801" priority="3801" operator="equal">
      <formula>0</formula>
    </cfRule>
    <cfRule type="cellIs" dxfId="3800" priority="3802" operator="equal">
      <formula>1</formula>
    </cfRule>
  </conditionalFormatting>
  <conditionalFormatting sqref="EZ188:EZ190">
    <cfRule type="cellIs" dxfId="3799" priority="3799" operator="equal">
      <formula>0</formula>
    </cfRule>
    <cfRule type="cellIs" dxfId="3798" priority="3800" operator="equal">
      <formula>1</formula>
    </cfRule>
  </conditionalFormatting>
  <conditionalFormatting sqref="EU194:EX198">
    <cfRule type="cellIs" dxfId="3797" priority="3793" operator="equal">
      <formula>0</formula>
    </cfRule>
    <cfRule type="cellIs" dxfId="3796" priority="3794" operator="equal">
      <formula>1</formula>
    </cfRule>
  </conditionalFormatting>
  <conditionalFormatting sqref="EY194:EZ198">
    <cfRule type="cellIs" dxfId="3795" priority="3797" operator="equal">
      <formula>0</formula>
    </cfRule>
    <cfRule type="cellIs" dxfId="3794" priority="3798" operator="equal">
      <formula>1</formula>
    </cfRule>
  </conditionalFormatting>
  <conditionalFormatting sqref="FA194:FA198">
    <cfRule type="cellIs" dxfId="3793" priority="3795" operator="equal">
      <formula>0</formula>
    </cfRule>
    <cfRule type="cellIs" dxfId="3792" priority="3796" operator="equal">
      <formula>1</formula>
    </cfRule>
  </conditionalFormatting>
  <conditionalFormatting sqref="EY194:EZ198">
    <cfRule type="cellIs" dxfId="3791" priority="3791" operator="equal">
      <formula>0</formula>
    </cfRule>
    <cfRule type="cellIs" dxfId="3790" priority="3792" operator="equal">
      <formula>1</formula>
    </cfRule>
  </conditionalFormatting>
  <conditionalFormatting sqref="EZ194:EZ198">
    <cfRule type="cellIs" dxfId="3789" priority="3789" operator="equal">
      <formula>0</formula>
    </cfRule>
    <cfRule type="cellIs" dxfId="3788" priority="3790" operator="equal">
      <formula>1</formula>
    </cfRule>
  </conditionalFormatting>
  <conditionalFormatting sqref="EU193">
    <cfRule type="cellIs" dxfId="3787" priority="3787" operator="equal">
      <formula>0</formula>
    </cfRule>
    <cfRule type="cellIs" dxfId="3786" priority="3788" operator="equal">
      <formula>1</formula>
    </cfRule>
  </conditionalFormatting>
  <conditionalFormatting sqref="EU201">
    <cfRule type="cellIs" dxfId="3785" priority="3785" operator="equal">
      <formula>0</formula>
    </cfRule>
    <cfRule type="cellIs" dxfId="3784" priority="3786" operator="equal">
      <formula>1</formula>
    </cfRule>
  </conditionalFormatting>
  <conditionalFormatting sqref="EU202:EX216">
    <cfRule type="cellIs" dxfId="3783" priority="3779" operator="equal">
      <formula>0</formula>
    </cfRule>
    <cfRule type="cellIs" dxfId="3782" priority="3780" operator="equal">
      <formula>1</formula>
    </cfRule>
  </conditionalFormatting>
  <conditionalFormatting sqref="EY202:EZ216">
    <cfRule type="cellIs" dxfId="3781" priority="3783" operator="equal">
      <formula>0</formula>
    </cfRule>
    <cfRule type="cellIs" dxfId="3780" priority="3784" operator="equal">
      <formula>1</formula>
    </cfRule>
  </conditionalFormatting>
  <conditionalFormatting sqref="FA202:FA216">
    <cfRule type="cellIs" dxfId="3779" priority="3781" operator="equal">
      <formula>0</formula>
    </cfRule>
    <cfRule type="cellIs" dxfId="3778" priority="3782" operator="equal">
      <formula>1</formula>
    </cfRule>
  </conditionalFormatting>
  <conditionalFormatting sqref="EY202:EZ216">
    <cfRule type="cellIs" dxfId="3777" priority="3777" operator="equal">
      <formula>0</formula>
    </cfRule>
    <cfRule type="cellIs" dxfId="3776" priority="3778" operator="equal">
      <formula>1</formula>
    </cfRule>
  </conditionalFormatting>
  <conditionalFormatting sqref="EZ202:EZ216">
    <cfRule type="cellIs" dxfId="3775" priority="3775" operator="equal">
      <formula>0</formula>
    </cfRule>
    <cfRule type="cellIs" dxfId="3774" priority="3776" operator="equal">
      <formula>1</formula>
    </cfRule>
  </conditionalFormatting>
  <conditionalFormatting sqref="EU219:EX222">
    <cfRule type="cellIs" dxfId="3773" priority="3769" operator="equal">
      <formula>0</formula>
    </cfRule>
    <cfRule type="cellIs" dxfId="3772" priority="3770" operator="equal">
      <formula>1</formula>
    </cfRule>
  </conditionalFormatting>
  <conditionalFormatting sqref="EY219:EZ222">
    <cfRule type="cellIs" dxfId="3771" priority="3773" operator="equal">
      <formula>0</formula>
    </cfRule>
    <cfRule type="cellIs" dxfId="3770" priority="3774" operator="equal">
      <formula>1</formula>
    </cfRule>
  </conditionalFormatting>
  <conditionalFormatting sqref="FA219:FA222">
    <cfRule type="cellIs" dxfId="3769" priority="3771" operator="equal">
      <formula>0</formula>
    </cfRule>
    <cfRule type="cellIs" dxfId="3768" priority="3772" operator="equal">
      <formula>1</formula>
    </cfRule>
  </conditionalFormatting>
  <conditionalFormatting sqref="EY219:EZ222">
    <cfRule type="cellIs" dxfId="3767" priority="3767" operator="equal">
      <formula>0</formula>
    </cfRule>
    <cfRule type="cellIs" dxfId="3766" priority="3768" operator="equal">
      <formula>1</formula>
    </cfRule>
  </conditionalFormatting>
  <conditionalFormatting sqref="EZ219:EZ222">
    <cfRule type="cellIs" dxfId="3765" priority="3765" operator="equal">
      <formula>0</formula>
    </cfRule>
    <cfRule type="cellIs" dxfId="3764" priority="3766" operator="equal">
      <formula>1</formula>
    </cfRule>
  </conditionalFormatting>
  <conditionalFormatting sqref="EU218">
    <cfRule type="cellIs" dxfId="3763" priority="3763" operator="equal">
      <formula>0</formula>
    </cfRule>
    <cfRule type="cellIs" dxfId="3762" priority="3764" operator="equal">
      <formula>1</formula>
    </cfRule>
  </conditionalFormatting>
  <conditionalFormatting sqref="EU224">
    <cfRule type="cellIs" dxfId="3761" priority="3761" operator="equal">
      <formula>0</formula>
    </cfRule>
    <cfRule type="cellIs" dxfId="3760" priority="3762" operator="equal">
      <formula>1</formula>
    </cfRule>
  </conditionalFormatting>
  <conditionalFormatting sqref="EU225:EX243">
    <cfRule type="cellIs" dxfId="3759" priority="3755" operator="equal">
      <formula>0</formula>
    </cfRule>
    <cfRule type="cellIs" dxfId="3758" priority="3756" operator="equal">
      <formula>1</formula>
    </cfRule>
  </conditionalFormatting>
  <conditionalFormatting sqref="EY225:EZ243">
    <cfRule type="cellIs" dxfId="3757" priority="3759" operator="equal">
      <formula>0</formula>
    </cfRule>
    <cfRule type="cellIs" dxfId="3756" priority="3760" operator="equal">
      <formula>1</formula>
    </cfRule>
  </conditionalFormatting>
  <conditionalFormatting sqref="FA225:FA243">
    <cfRule type="cellIs" dxfId="3755" priority="3757" operator="equal">
      <formula>0</formula>
    </cfRule>
    <cfRule type="cellIs" dxfId="3754" priority="3758" operator="equal">
      <formula>1</formula>
    </cfRule>
  </conditionalFormatting>
  <conditionalFormatting sqref="EY225:EZ243">
    <cfRule type="cellIs" dxfId="3753" priority="3753" operator="equal">
      <formula>0</formula>
    </cfRule>
    <cfRule type="cellIs" dxfId="3752" priority="3754" operator="equal">
      <formula>1</formula>
    </cfRule>
  </conditionalFormatting>
  <conditionalFormatting sqref="EZ225:EZ243">
    <cfRule type="cellIs" dxfId="3751" priority="3751" operator="equal">
      <formula>0</formula>
    </cfRule>
    <cfRule type="cellIs" dxfId="3750" priority="3752" operator="equal">
      <formula>1</formula>
    </cfRule>
  </conditionalFormatting>
  <conditionalFormatting sqref="EU245">
    <cfRule type="cellIs" dxfId="3749" priority="3749" operator="equal">
      <formula>0</formula>
    </cfRule>
    <cfRule type="cellIs" dxfId="3748" priority="3750" operator="equal">
      <formula>1</formula>
    </cfRule>
  </conditionalFormatting>
  <conditionalFormatting sqref="EU246:EX251">
    <cfRule type="cellIs" dxfId="3747" priority="3743" operator="equal">
      <formula>0</formula>
    </cfRule>
    <cfRule type="cellIs" dxfId="3746" priority="3744" operator="equal">
      <formula>1</formula>
    </cfRule>
  </conditionalFormatting>
  <conditionalFormatting sqref="EY246:EZ251">
    <cfRule type="cellIs" dxfId="3745" priority="3747" operator="equal">
      <formula>0</formula>
    </cfRule>
    <cfRule type="cellIs" dxfId="3744" priority="3748" operator="equal">
      <formula>1</formula>
    </cfRule>
  </conditionalFormatting>
  <conditionalFormatting sqref="FA246:FA251">
    <cfRule type="cellIs" dxfId="3743" priority="3745" operator="equal">
      <formula>0</formula>
    </cfRule>
    <cfRule type="cellIs" dxfId="3742" priority="3746" operator="equal">
      <formula>1</formula>
    </cfRule>
  </conditionalFormatting>
  <conditionalFormatting sqref="EY246:EZ251">
    <cfRule type="cellIs" dxfId="3741" priority="3741" operator="equal">
      <formula>0</formula>
    </cfRule>
    <cfRule type="cellIs" dxfId="3740" priority="3742" operator="equal">
      <formula>1</formula>
    </cfRule>
  </conditionalFormatting>
  <conditionalFormatting sqref="EZ246:EZ251">
    <cfRule type="cellIs" dxfId="3739" priority="3739" operator="equal">
      <formula>0</formula>
    </cfRule>
    <cfRule type="cellIs" dxfId="3738" priority="3740" operator="equal">
      <formula>1</formula>
    </cfRule>
  </conditionalFormatting>
  <conditionalFormatting sqref="EU253:EX256">
    <cfRule type="cellIs" dxfId="3737" priority="3733" operator="equal">
      <formula>0</formula>
    </cfRule>
    <cfRule type="cellIs" dxfId="3736" priority="3734" operator="equal">
      <formula>1</formula>
    </cfRule>
  </conditionalFormatting>
  <conditionalFormatting sqref="EY253:EZ256">
    <cfRule type="cellIs" dxfId="3735" priority="3737" operator="equal">
      <formula>0</formula>
    </cfRule>
    <cfRule type="cellIs" dxfId="3734" priority="3738" operator="equal">
      <formula>1</formula>
    </cfRule>
  </conditionalFormatting>
  <conditionalFormatting sqref="FA253:FA256">
    <cfRule type="cellIs" dxfId="3733" priority="3735" operator="equal">
      <formula>0</formula>
    </cfRule>
    <cfRule type="cellIs" dxfId="3732" priority="3736" operator="equal">
      <formula>1</formula>
    </cfRule>
  </conditionalFormatting>
  <conditionalFormatting sqref="EY253:EZ256">
    <cfRule type="cellIs" dxfId="3731" priority="3731" operator="equal">
      <formula>0</formula>
    </cfRule>
    <cfRule type="cellIs" dxfId="3730" priority="3732" operator="equal">
      <formula>1</formula>
    </cfRule>
  </conditionalFormatting>
  <conditionalFormatting sqref="EZ253:EZ256">
    <cfRule type="cellIs" dxfId="3729" priority="3729" operator="equal">
      <formula>0</formula>
    </cfRule>
    <cfRule type="cellIs" dxfId="3728" priority="3730" operator="equal">
      <formula>1</formula>
    </cfRule>
  </conditionalFormatting>
  <conditionalFormatting sqref="EU259">
    <cfRule type="cellIs" dxfId="3727" priority="3727" operator="equal">
      <formula>0</formula>
    </cfRule>
    <cfRule type="cellIs" dxfId="3726" priority="3728" operator="equal">
      <formula>1</formula>
    </cfRule>
  </conditionalFormatting>
  <conditionalFormatting sqref="EU260:EX266">
    <cfRule type="cellIs" dxfId="3725" priority="3721" operator="equal">
      <formula>0</formula>
    </cfRule>
    <cfRule type="cellIs" dxfId="3724" priority="3722" operator="equal">
      <formula>1</formula>
    </cfRule>
  </conditionalFormatting>
  <conditionalFormatting sqref="EY260:EZ266">
    <cfRule type="cellIs" dxfId="3723" priority="3725" operator="equal">
      <formula>0</formula>
    </cfRule>
    <cfRule type="cellIs" dxfId="3722" priority="3726" operator="equal">
      <formula>1</formula>
    </cfRule>
  </conditionalFormatting>
  <conditionalFormatting sqref="FA260:FA266">
    <cfRule type="cellIs" dxfId="3721" priority="3723" operator="equal">
      <formula>0</formula>
    </cfRule>
    <cfRule type="cellIs" dxfId="3720" priority="3724" operator="equal">
      <formula>1</formula>
    </cfRule>
  </conditionalFormatting>
  <conditionalFormatting sqref="EY260:EZ266">
    <cfRule type="cellIs" dxfId="3719" priority="3719" operator="equal">
      <formula>0</formula>
    </cfRule>
    <cfRule type="cellIs" dxfId="3718" priority="3720" operator="equal">
      <formula>1</formula>
    </cfRule>
  </conditionalFormatting>
  <conditionalFormatting sqref="EZ260:EZ266">
    <cfRule type="cellIs" dxfId="3717" priority="3717" operator="equal">
      <formula>0</formula>
    </cfRule>
    <cfRule type="cellIs" dxfId="3716" priority="3718" operator="equal">
      <formula>1</formula>
    </cfRule>
  </conditionalFormatting>
  <conditionalFormatting sqref="FG277">
    <cfRule type="cellIs" dxfId="3715" priority="3715" operator="equal">
      <formula>"NO HABILITADO"</formula>
    </cfRule>
    <cfRule type="cellIs" dxfId="3714" priority="3716" operator="equal">
      <formula>"OK"</formula>
    </cfRule>
  </conditionalFormatting>
  <conditionalFormatting sqref="FT277">
    <cfRule type="cellIs" dxfId="3713" priority="3713" operator="equal">
      <formula>0</formula>
    </cfRule>
    <cfRule type="cellIs" dxfId="3712" priority="3714" operator="equal">
      <formula>1</formula>
    </cfRule>
  </conditionalFormatting>
  <conditionalFormatting sqref="FV277">
    <cfRule type="cellIs" dxfId="3711" priority="3711" operator="equal">
      <formula>0</formula>
    </cfRule>
    <cfRule type="cellIs" dxfId="3710" priority="3712" operator="equal">
      <formula>1</formula>
    </cfRule>
  </conditionalFormatting>
  <conditionalFormatting sqref="FH280">
    <cfRule type="cellIs" dxfId="3709" priority="3709" operator="equal">
      <formula>"OK"</formula>
    </cfRule>
    <cfRule type="cellIs" dxfId="3708" priority="3710" operator="equal">
      <formula>"NO HABILITADO"</formula>
    </cfRule>
  </conditionalFormatting>
  <conditionalFormatting sqref="FS280">
    <cfRule type="cellIs" dxfId="3707" priority="3707" operator="equal">
      <formula>"OK"</formula>
    </cfRule>
    <cfRule type="cellIs" dxfId="3706" priority="3708" operator="equal">
      <formula>"NO HABILITADO"</formula>
    </cfRule>
  </conditionalFormatting>
  <conditionalFormatting sqref="FJ284:FJ300">
    <cfRule type="cellIs" dxfId="3705" priority="3705" operator="equal">
      <formula>"NH"</formula>
    </cfRule>
    <cfRule type="cellIs" dxfId="3704" priority="3706" operator="equal">
      <formula>"H"</formula>
    </cfRule>
  </conditionalFormatting>
  <conditionalFormatting sqref="FQ277">
    <cfRule type="cellIs" dxfId="3703" priority="3703" operator="equal">
      <formula>0</formula>
    </cfRule>
    <cfRule type="cellIs" dxfId="3702" priority="3704" operator="equal">
      <formula>1</formula>
    </cfRule>
  </conditionalFormatting>
  <conditionalFormatting sqref="FN13:FQ13">
    <cfRule type="cellIs" dxfId="3701" priority="3697" operator="equal">
      <formula>0</formula>
    </cfRule>
    <cfRule type="cellIs" dxfId="3700" priority="3698" operator="equal">
      <formula>1</formula>
    </cfRule>
  </conditionalFormatting>
  <conditionalFormatting sqref="FR13:FS13">
    <cfRule type="cellIs" dxfId="3699" priority="3701" operator="equal">
      <formula>0</formula>
    </cfRule>
    <cfRule type="cellIs" dxfId="3698" priority="3702" operator="equal">
      <formula>1</formula>
    </cfRule>
  </conditionalFormatting>
  <conditionalFormatting sqref="FT13">
    <cfRule type="cellIs" dxfId="3697" priority="3699" operator="equal">
      <formula>0</formula>
    </cfRule>
    <cfRule type="cellIs" dxfId="3696" priority="3700" operator="equal">
      <formula>1</formula>
    </cfRule>
  </conditionalFormatting>
  <conditionalFormatting sqref="FR13:FS13">
    <cfRule type="cellIs" dxfId="3695" priority="3695" operator="equal">
      <formula>0</formula>
    </cfRule>
    <cfRule type="cellIs" dxfId="3694" priority="3696" operator="equal">
      <formula>1</formula>
    </cfRule>
  </conditionalFormatting>
  <conditionalFormatting sqref="FS13">
    <cfRule type="cellIs" dxfId="3693" priority="3693" operator="equal">
      <formula>0</formula>
    </cfRule>
    <cfRule type="cellIs" dxfId="3692" priority="3694" operator="equal">
      <formula>1</formula>
    </cfRule>
  </conditionalFormatting>
  <conditionalFormatting sqref="FN12">
    <cfRule type="cellIs" dxfId="3691" priority="3691" operator="equal">
      <formula>0</formula>
    </cfRule>
    <cfRule type="cellIs" dxfId="3690" priority="3692" operator="equal">
      <formula>1</formula>
    </cfRule>
  </conditionalFormatting>
  <conditionalFormatting sqref="FN257:FN258">
    <cfRule type="cellIs" dxfId="3689" priority="3603" operator="equal">
      <formula>0</formula>
    </cfRule>
    <cfRule type="cellIs" dxfId="3688" priority="3604" operator="equal">
      <formula>1</formula>
    </cfRule>
  </conditionalFormatting>
  <conditionalFormatting sqref="FN18:FN19">
    <cfRule type="cellIs" dxfId="3687" priority="3689" operator="equal">
      <formula>0</formula>
    </cfRule>
    <cfRule type="cellIs" dxfId="3686" priority="3690" operator="equal">
      <formula>1</formula>
    </cfRule>
  </conditionalFormatting>
  <conditionalFormatting sqref="FN28">
    <cfRule type="cellIs" dxfId="3685" priority="3687" operator="equal">
      <formula>0</formula>
    </cfRule>
    <cfRule type="cellIs" dxfId="3684" priority="3688" operator="equal">
      <formula>1</formula>
    </cfRule>
  </conditionalFormatting>
  <conditionalFormatting sqref="FN36:FN38">
    <cfRule type="cellIs" dxfId="3683" priority="3685" operator="equal">
      <formula>0</formula>
    </cfRule>
    <cfRule type="cellIs" dxfId="3682" priority="3686" operator="equal">
      <formula>1</formula>
    </cfRule>
  </conditionalFormatting>
  <conditionalFormatting sqref="FN41">
    <cfRule type="cellIs" dxfId="3681" priority="3683" operator="equal">
      <formula>0</formula>
    </cfRule>
    <cfRule type="cellIs" dxfId="3680" priority="3684" operator="equal">
      <formula>1</formula>
    </cfRule>
  </conditionalFormatting>
  <conditionalFormatting sqref="FN43">
    <cfRule type="cellIs" dxfId="3679" priority="3681" operator="equal">
      <formula>0</formula>
    </cfRule>
    <cfRule type="cellIs" dxfId="3678" priority="3682" operator="equal">
      <formula>1</formula>
    </cfRule>
  </conditionalFormatting>
  <conditionalFormatting sqref="FN45:FN46">
    <cfRule type="cellIs" dxfId="3677" priority="3679" operator="equal">
      <formula>0</formula>
    </cfRule>
    <cfRule type="cellIs" dxfId="3676" priority="3680" operator="equal">
      <formula>1</formula>
    </cfRule>
  </conditionalFormatting>
  <conditionalFormatting sqref="FN48:FN49">
    <cfRule type="cellIs" dxfId="3675" priority="3677" operator="equal">
      <formula>0</formula>
    </cfRule>
    <cfRule type="cellIs" dxfId="3674" priority="3678" operator="equal">
      <formula>1</formula>
    </cfRule>
  </conditionalFormatting>
  <conditionalFormatting sqref="FN51:FN52">
    <cfRule type="cellIs" dxfId="3673" priority="3675" operator="equal">
      <formula>0</formula>
    </cfRule>
    <cfRule type="cellIs" dxfId="3672" priority="3676" operator="equal">
      <formula>1</formula>
    </cfRule>
  </conditionalFormatting>
  <conditionalFormatting sqref="FN54">
    <cfRule type="cellIs" dxfId="3671" priority="3673" operator="equal">
      <formula>0</formula>
    </cfRule>
    <cfRule type="cellIs" dxfId="3670" priority="3674" operator="equal">
      <formula>1</formula>
    </cfRule>
  </conditionalFormatting>
  <conditionalFormatting sqref="FN56:FN57">
    <cfRule type="cellIs" dxfId="3669" priority="3671" operator="equal">
      <formula>0</formula>
    </cfRule>
    <cfRule type="cellIs" dxfId="3668" priority="3672" operator="equal">
      <formula>1</formula>
    </cfRule>
  </conditionalFormatting>
  <conditionalFormatting sqref="FN62:FN63">
    <cfRule type="cellIs" dxfId="3667" priority="3669" operator="equal">
      <formula>0</formula>
    </cfRule>
    <cfRule type="cellIs" dxfId="3666" priority="3670" operator="equal">
      <formula>1</formula>
    </cfRule>
  </conditionalFormatting>
  <conditionalFormatting sqref="FN66">
    <cfRule type="cellIs" dxfId="3665" priority="3667" operator="equal">
      <formula>0</formula>
    </cfRule>
    <cfRule type="cellIs" dxfId="3664" priority="3668" operator="equal">
      <formula>1</formula>
    </cfRule>
  </conditionalFormatting>
  <conditionalFormatting sqref="FN68">
    <cfRule type="cellIs" dxfId="3663" priority="3665" operator="equal">
      <formula>0</formula>
    </cfRule>
    <cfRule type="cellIs" dxfId="3662" priority="3666" operator="equal">
      <formula>1</formula>
    </cfRule>
  </conditionalFormatting>
  <conditionalFormatting sqref="FN70:FN71">
    <cfRule type="cellIs" dxfId="3661" priority="3663" operator="equal">
      <formula>0</formula>
    </cfRule>
    <cfRule type="cellIs" dxfId="3660" priority="3664" operator="equal">
      <formula>1</formula>
    </cfRule>
  </conditionalFormatting>
  <conditionalFormatting sqref="FN75">
    <cfRule type="cellIs" dxfId="3659" priority="3661" operator="equal">
      <formula>0</formula>
    </cfRule>
    <cfRule type="cellIs" dxfId="3658" priority="3662" operator="equal">
      <formula>1</formula>
    </cfRule>
  </conditionalFormatting>
  <conditionalFormatting sqref="FN81:FN82">
    <cfRule type="cellIs" dxfId="3657" priority="3659" operator="equal">
      <formula>0</formula>
    </cfRule>
    <cfRule type="cellIs" dxfId="3656" priority="3660" operator="equal">
      <formula>1</formula>
    </cfRule>
  </conditionalFormatting>
  <conditionalFormatting sqref="FN87">
    <cfRule type="cellIs" dxfId="3655" priority="3657" operator="equal">
      <formula>0</formula>
    </cfRule>
    <cfRule type="cellIs" dxfId="3654" priority="3658" operator="equal">
      <formula>1</formula>
    </cfRule>
  </conditionalFormatting>
  <conditionalFormatting sqref="FN93">
    <cfRule type="cellIs" dxfId="3653" priority="3655" operator="equal">
      <formula>0</formula>
    </cfRule>
    <cfRule type="cellIs" dxfId="3652" priority="3656" operator="equal">
      <formula>1</formula>
    </cfRule>
  </conditionalFormatting>
  <conditionalFormatting sqref="FN98">
    <cfRule type="cellIs" dxfId="3651" priority="3653" operator="equal">
      <formula>0</formula>
    </cfRule>
    <cfRule type="cellIs" dxfId="3650" priority="3654" operator="equal">
      <formula>1</formula>
    </cfRule>
  </conditionalFormatting>
  <conditionalFormatting sqref="FN107:FN108">
    <cfRule type="cellIs" dxfId="3649" priority="3651" operator="equal">
      <formula>0</formula>
    </cfRule>
    <cfRule type="cellIs" dxfId="3648" priority="3652" operator="equal">
      <formula>1</formula>
    </cfRule>
  </conditionalFormatting>
  <conditionalFormatting sqref="FN111:FN112">
    <cfRule type="cellIs" dxfId="3647" priority="3649" operator="equal">
      <formula>0</formula>
    </cfRule>
    <cfRule type="cellIs" dxfId="3646" priority="3650" operator="equal">
      <formula>1</formula>
    </cfRule>
  </conditionalFormatting>
  <conditionalFormatting sqref="FN114:FN115">
    <cfRule type="cellIs" dxfId="3645" priority="3647" operator="equal">
      <formula>0</formula>
    </cfRule>
    <cfRule type="cellIs" dxfId="3644" priority="3648" operator="equal">
      <formula>1</formula>
    </cfRule>
  </conditionalFormatting>
  <conditionalFormatting sqref="FN121">
    <cfRule type="cellIs" dxfId="3643" priority="3645" operator="equal">
      <formula>0</formula>
    </cfRule>
    <cfRule type="cellIs" dxfId="3642" priority="3646" operator="equal">
      <formula>1</formula>
    </cfRule>
  </conditionalFormatting>
  <conditionalFormatting sqref="FN127">
    <cfRule type="cellIs" dxfId="3641" priority="3643" operator="equal">
      <formula>0</formula>
    </cfRule>
    <cfRule type="cellIs" dxfId="3640" priority="3644" operator="equal">
      <formula>1</formula>
    </cfRule>
  </conditionalFormatting>
  <conditionalFormatting sqref="FN133">
    <cfRule type="cellIs" dxfId="3639" priority="3641" operator="equal">
      <formula>0</formula>
    </cfRule>
    <cfRule type="cellIs" dxfId="3638" priority="3642" operator="equal">
      <formula>1</formula>
    </cfRule>
  </conditionalFormatting>
  <conditionalFormatting sqref="FN140">
    <cfRule type="cellIs" dxfId="3637" priority="3639" operator="equal">
      <formula>0</formula>
    </cfRule>
    <cfRule type="cellIs" dxfId="3636" priority="3640" operator="equal">
      <formula>1</formula>
    </cfRule>
  </conditionalFormatting>
  <conditionalFormatting sqref="FN145">
    <cfRule type="cellIs" dxfId="3635" priority="3637" operator="equal">
      <formula>0</formula>
    </cfRule>
    <cfRule type="cellIs" dxfId="3634" priority="3638" operator="equal">
      <formula>1</formula>
    </cfRule>
  </conditionalFormatting>
  <conditionalFormatting sqref="FN147">
    <cfRule type="cellIs" dxfId="3633" priority="3635" operator="equal">
      <formula>0</formula>
    </cfRule>
    <cfRule type="cellIs" dxfId="3632" priority="3636" operator="equal">
      <formula>1</formula>
    </cfRule>
  </conditionalFormatting>
  <conditionalFormatting sqref="FN149:FN150">
    <cfRule type="cellIs" dxfId="3631" priority="3633" operator="equal">
      <formula>0</formula>
    </cfRule>
    <cfRule type="cellIs" dxfId="3630" priority="3634" operator="equal">
      <formula>1</formula>
    </cfRule>
  </conditionalFormatting>
  <conditionalFormatting sqref="FN155">
    <cfRule type="cellIs" dxfId="3629" priority="3631" operator="equal">
      <formula>0</formula>
    </cfRule>
    <cfRule type="cellIs" dxfId="3628" priority="3632" operator="equal">
      <formula>1</formula>
    </cfRule>
  </conditionalFormatting>
  <conditionalFormatting sqref="FN157">
    <cfRule type="cellIs" dxfId="3627" priority="3629" operator="equal">
      <formula>0</formula>
    </cfRule>
    <cfRule type="cellIs" dxfId="3626" priority="3630" operator="equal">
      <formula>1</formula>
    </cfRule>
  </conditionalFormatting>
  <conditionalFormatting sqref="FN163:FN164">
    <cfRule type="cellIs" dxfId="3625" priority="3627" operator="equal">
      <formula>0</formula>
    </cfRule>
    <cfRule type="cellIs" dxfId="3624" priority="3628" operator="equal">
      <formula>1</formula>
    </cfRule>
  </conditionalFormatting>
  <conditionalFormatting sqref="FN170:FN171">
    <cfRule type="cellIs" dxfId="3623" priority="3625" operator="equal">
      <formula>0</formula>
    </cfRule>
    <cfRule type="cellIs" dxfId="3622" priority="3626" operator="equal">
      <formula>1</formula>
    </cfRule>
  </conditionalFormatting>
  <conditionalFormatting sqref="FN176">
    <cfRule type="cellIs" dxfId="3621" priority="3623" operator="equal">
      <formula>0</formula>
    </cfRule>
    <cfRule type="cellIs" dxfId="3620" priority="3624" operator="equal">
      <formula>1</formula>
    </cfRule>
  </conditionalFormatting>
  <conditionalFormatting sqref="FN183">
    <cfRule type="cellIs" dxfId="3619" priority="3621" operator="equal">
      <formula>0</formula>
    </cfRule>
    <cfRule type="cellIs" dxfId="3618" priority="3622" operator="equal">
      <formula>1</formula>
    </cfRule>
  </conditionalFormatting>
  <conditionalFormatting sqref="FN185">
    <cfRule type="cellIs" dxfId="3617" priority="3619" operator="equal">
      <formula>0</formula>
    </cfRule>
    <cfRule type="cellIs" dxfId="3616" priority="3620" operator="equal">
      <formula>1</formula>
    </cfRule>
  </conditionalFormatting>
  <conditionalFormatting sqref="FN187">
    <cfRule type="cellIs" dxfId="3615" priority="3617" operator="equal">
      <formula>0</formula>
    </cfRule>
    <cfRule type="cellIs" dxfId="3614" priority="3618" operator="equal">
      <formula>1</formula>
    </cfRule>
  </conditionalFormatting>
  <conditionalFormatting sqref="FN191:FN192">
    <cfRule type="cellIs" dxfId="3613" priority="3615" operator="equal">
      <formula>0</formula>
    </cfRule>
    <cfRule type="cellIs" dxfId="3612" priority="3616" operator="equal">
      <formula>1</formula>
    </cfRule>
  </conditionalFormatting>
  <conditionalFormatting sqref="FN199:FN200">
    <cfRule type="cellIs" dxfId="3611" priority="3613" operator="equal">
      <formula>0</formula>
    </cfRule>
    <cfRule type="cellIs" dxfId="3610" priority="3614" operator="equal">
      <formula>1</formula>
    </cfRule>
  </conditionalFormatting>
  <conditionalFormatting sqref="FN217">
    <cfRule type="cellIs" dxfId="3609" priority="3611" operator="equal">
      <formula>0</formula>
    </cfRule>
    <cfRule type="cellIs" dxfId="3608" priority="3612" operator="equal">
      <formula>1</formula>
    </cfRule>
  </conditionalFormatting>
  <conditionalFormatting sqref="FN223">
    <cfRule type="cellIs" dxfId="3607" priority="3609" operator="equal">
      <formula>0</formula>
    </cfRule>
    <cfRule type="cellIs" dxfId="3606" priority="3610" operator="equal">
      <formula>1</formula>
    </cfRule>
  </conditionalFormatting>
  <conditionalFormatting sqref="FN244">
    <cfRule type="cellIs" dxfId="3605" priority="3607" operator="equal">
      <formula>0</formula>
    </cfRule>
    <cfRule type="cellIs" dxfId="3604" priority="3608" operator="equal">
      <formula>1</formula>
    </cfRule>
  </conditionalFormatting>
  <conditionalFormatting sqref="FN252">
    <cfRule type="cellIs" dxfId="3603" priority="3605" operator="equal">
      <formula>0</formula>
    </cfRule>
    <cfRule type="cellIs" dxfId="3602" priority="3606" operator="equal">
      <formula>1</formula>
    </cfRule>
  </conditionalFormatting>
  <conditionalFormatting sqref="FO277">
    <cfRule type="cellIs" dxfId="3601" priority="3601" operator="equal">
      <formula>0</formula>
    </cfRule>
    <cfRule type="cellIs" dxfId="3600" priority="3602" operator="equal">
      <formula>1</formula>
    </cfRule>
  </conditionalFormatting>
  <conditionalFormatting sqref="FN14:FQ17">
    <cfRule type="cellIs" dxfId="3599" priority="3595" operator="equal">
      <formula>0</formula>
    </cfRule>
    <cfRule type="cellIs" dxfId="3598" priority="3596" operator="equal">
      <formula>1</formula>
    </cfRule>
  </conditionalFormatting>
  <conditionalFormatting sqref="FR14:FS17">
    <cfRule type="cellIs" dxfId="3597" priority="3599" operator="equal">
      <formula>0</formula>
    </cfRule>
    <cfRule type="cellIs" dxfId="3596" priority="3600" operator="equal">
      <formula>1</formula>
    </cfRule>
  </conditionalFormatting>
  <conditionalFormatting sqref="FT14:FT17">
    <cfRule type="cellIs" dxfId="3595" priority="3597" operator="equal">
      <formula>0</formula>
    </cfRule>
    <cfRule type="cellIs" dxfId="3594" priority="3598" operator="equal">
      <formula>1</formula>
    </cfRule>
  </conditionalFormatting>
  <conditionalFormatting sqref="FR14:FS17">
    <cfRule type="cellIs" dxfId="3593" priority="3593" operator="equal">
      <formula>0</formula>
    </cfRule>
    <cfRule type="cellIs" dxfId="3592" priority="3594" operator="equal">
      <formula>1</formula>
    </cfRule>
  </conditionalFormatting>
  <conditionalFormatting sqref="FS14:FS17">
    <cfRule type="cellIs" dxfId="3591" priority="3591" operator="equal">
      <formula>0</formula>
    </cfRule>
    <cfRule type="cellIs" dxfId="3590" priority="3592" operator="equal">
      <formula>1</formula>
    </cfRule>
  </conditionalFormatting>
  <conditionalFormatting sqref="FN20:FQ27">
    <cfRule type="cellIs" dxfId="3589" priority="3585" operator="equal">
      <formula>0</formula>
    </cfRule>
    <cfRule type="cellIs" dxfId="3588" priority="3586" operator="equal">
      <formula>1</formula>
    </cfRule>
  </conditionalFormatting>
  <conditionalFormatting sqref="FR20:FS27">
    <cfRule type="cellIs" dxfId="3587" priority="3589" operator="equal">
      <formula>0</formula>
    </cfRule>
    <cfRule type="cellIs" dxfId="3586" priority="3590" operator="equal">
      <formula>1</formula>
    </cfRule>
  </conditionalFormatting>
  <conditionalFormatting sqref="FT20:FT27">
    <cfRule type="cellIs" dxfId="3585" priority="3587" operator="equal">
      <formula>0</formula>
    </cfRule>
    <cfRule type="cellIs" dxfId="3584" priority="3588" operator="equal">
      <formula>1</formula>
    </cfRule>
  </conditionalFormatting>
  <conditionalFormatting sqref="FR20:FS27">
    <cfRule type="cellIs" dxfId="3583" priority="3583" operator="equal">
      <formula>0</formula>
    </cfRule>
    <cfRule type="cellIs" dxfId="3582" priority="3584" operator="equal">
      <formula>1</formula>
    </cfRule>
  </conditionalFormatting>
  <conditionalFormatting sqref="FS20:FS27">
    <cfRule type="cellIs" dxfId="3581" priority="3581" operator="equal">
      <formula>0</formula>
    </cfRule>
    <cfRule type="cellIs" dxfId="3580" priority="3582" operator="equal">
      <formula>1</formula>
    </cfRule>
  </conditionalFormatting>
  <conditionalFormatting sqref="FN29:FQ35">
    <cfRule type="cellIs" dxfId="3579" priority="3575" operator="equal">
      <formula>0</formula>
    </cfRule>
    <cfRule type="cellIs" dxfId="3578" priority="3576" operator="equal">
      <formula>1</formula>
    </cfRule>
  </conditionalFormatting>
  <conditionalFormatting sqref="FR29:FS35">
    <cfRule type="cellIs" dxfId="3577" priority="3579" operator="equal">
      <formula>0</formula>
    </cfRule>
    <cfRule type="cellIs" dxfId="3576" priority="3580" operator="equal">
      <formula>1</formula>
    </cfRule>
  </conditionalFormatting>
  <conditionalFormatting sqref="FT29:FT35">
    <cfRule type="cellIs" dxfId="3575" priority="3577" operator="equal">
      <formula>0</formula>
    </cfRule>
    <cfRule type="cellIs" dxfId="3574" priority="3578" operator="equal">
      <formula>1</formula>
    </cfRule>
  </conditionalFormatting>
  <conditionalFormatting sqref="FR29:FS35">
    <cfRule type="cellIs" dxfId="3573" priority="3573" operator="equal">
      <formula>0</formula>
    </cfRule>
    <cfRule type="cellIs" dxfId="3572" priority="3574" operator="equal">
      <formula>1</formula>
    </cfRule>
  </conditionalFormatting>
  <conditionalFormatting sqref="FS29:FS35">
    <cfRule type="cellIs" dxfId="3571" priority="3571" operator="equal">
      <formula>0</formula>
    </cfRule>
    <cfRule type="cellIs" dxfId="3570" priority="3572" operator="equal">
      <formula>1</formula>
    </cfRule>
  </conditionalFormatting>
  <conditionalFormatting sqref="FN39:FQ40">
    <cfRule type="cellIs" dxfId="3569" priority="3565" operator="equal">
      <formula>0</formula>
    </cfRule>
    <cfRule type="cellIs" dxfId="3568" priority="3566" operator="equal">
      <formula>1</formula>
    </cfRule>
  </conditionalFormatting>
  <conditionalFormatting sqref="FR39:FS40">
    <cfRule type="cellIs" dxfId="3567" priority="3569" operator="equal">
      <formula>0</formula>
    </cfRule>
    <cfRule type="cellIs" dxfId="3566" priority="3570" operator="equal">
      <formula>1</formula>
    </cfRule>
  </conditionalFormatting>
  <conditionalFormatting sqref="FT39:FT40">
    <cfRule type="cellIs" dxfId="3565" priority="3567" operator="equal">
      <formula>0</formula>
    </cfRule>
    <cfRule type="cellIs" dxfId="3564" priority="3568" operator="equal">
      <formula>1</formula>
    </cfRule>
  </conditionalFormatting>
  <conditionalFormatting sqref="FR39:FS40">
    <cfRule type="cellIs" dxfId="3563" priority="3563" operator="equal">
      <formula>0</formula>
    </cfRule>
    <cfRule type="cellIs" dxfId="3562" priority="3564" operator="equal">
      <formula>1</formula>
    </cfRule>
  </conditionalFormatting>
  <conditionalFormatting sqref="FS39:FS40">
    <cfRule type="cellIs" dxfId="3561" priority="3561" operator="equal">
      <formula>0</formula>
    </cfRule>
    <cfRule type="cellIs" dxfId="3560" priority="3562" operator="equal">
      <formula>1</formula>
    </cfRule>
  </conditionalFormatting>
  <conditionalFormatting sqref="FN42:FQ42">
    <cfRule type="cellIs" dxfId="3559" priority="3555" operator="equal">
      <formula>0</formula>
    </cfRule>
    <cfRule type="cellIs" dxfId="3558" priority="3556" operator="equal">
      <formula>1</formula>
    </cfRule>
  </conditionalFormatting>
  <conditionalFormatting sqref="FR42:FS42">
    <cfRule type="cellIs" dxfId="3557" priority="3559" operator="equal">
      <formula>0</formula>
    </cfRule>
    <cfRule type="cellIs" dxfId="3556" priority="3560" operator="equal">
      <formula>1</formula>
    </cfRule>
  </conditionalFormatting>
  <conditionalFormatting sqref="FT42">
    <cfRule type="cellIs" dxfId="3555" priority="3557" operator="equal">
      <formula>0</formula>
    </cfRule>
    <cfRule type="cellIs" dxfId="3554" priority="3558" operator="equal">
      <formula>1</formula>
    </cfRule>
  </conditionalFormatting>
  <conditionalFormatting sqref="FR42:FS42">
    <cfRule type="cellIs" dxfId="3553" priority="3553" operator="equal">
      <formula>0</formula>
    </cfRule>
    <cfRule type="cellIs" dxfId="3552" priority="3554" operator="equal">
      <formula>1</formula>
    </cfRule>
  </conditionalFormatting>
  <conditionalFormatting sqref="FS42">
    <cfRule type="cellIs" dxfId="3551" priority="3551" operator="equal">
      <formula>0</formula>
    </cfRule>
    <cfRule type="cellIs" dxfId="3550" priority="3552" operator="equal">
      <formula>1</formula>
    </cfRule>
  </conditionalFormatting>
  <conditionalFormatting sqref="FN44:FQ44">
    <cfRule type="cellIs" dxfId="3549" priority="3545" operator="equal">
      <formula>0</formula>
    </cfRule>
    <cfRule type="cellIs" dxfId="3548" priority="3546" operator="equal">
      <formula>1</formula>
    </cfRule>
  </conditionalFormatting>
  <conditionalFormatting sqref="FR44:FS44">
    <cfRule type="cellIs" dxfId="3547" priority="3549" operator="equal">
      <formula>0</formula>
    </cfRule>
    <cfRule type="cellIs" dxfId="3546" priority="3550" operator="equal">
      <formula>1</formula>
    </cfRule>
  </conditionalFormatting>
  <conditionalFormatting sqref="FT44">
    <cfRule type="cellIs" dxfId="3545" priority="3547" operator="equal">
      <formula>0</formula>
    </cfRule>
    <cfRule type="cellIs" dxfId="3544" priority="3548" operator="equal">
      <formula>1</formula>
    </cfRule>
  </conditionalFormatting>
  <conditionalFormatting sqref="FR44:FS44">
    <cfRule type="cellIs" dxfId="3543" priority="3543" operator="equal">
      <formula>0</formula>
    </cfRule>
    <cfRule type="cellIs" dxfId="3542" priority="3544" operator="equal">
      <formula>1</formula>
    </cfRule>
  </conditionalFormatting>
  <conditionalFormatting sqref="FS44">
    <cfRule type="cellIs" dxfId="3541" priority="3541" operator="equal">
      <formula>0</formula>
    </cfRule>
    <cfRule type="cellIs" dxfId="3540" priority="3542" operator="equal">
      <formula>1</formula>
    </cfRule>
  </conditionalFormatting>
  <conditionalFormatting sqref="FN47:FQ47">
    <cfRule type="cellIs" dxfId="3539" priority="3535" operator="equal">
      <formula>0</formula>
    </cfRule>
    <cfRule type="cellIs" dxfId="3538" priority="3536" operator="equal">
      <formula>1</formula>
    </cfRule>
  </conditionalFormatting>
  <conditionalFormatting sqref="FR47:FS47">
    <cfRule type="cellIs" dxfId="3537" priority="3539" operator="equal">
      <formula>0</formula>
    </cfRule>
    <cfRule type="cellIs" dxfId="3536" priority="3540" operator="equal">
      <formula>1</formula>
    </cfRule>
  </conditionalFormatting>
  <conditionalFormatting sqref="FT47">
    <cfRule type="cellIs" dxfId="3535" priority="3537" operator="equal">
      <formula>0</formula>
    </cfRule>
    <cfRule type="cellIs" dxfId="3534" priority="3538" operator="equal">
      <formula>1</formula>
    </cfRule>
  </conditionalFormatting>
  <conditionalFormatting sqref="FR47:FS47">
    <cfRule type="cellIs" dxfId="3533" priority="3533" operator="equal">
      <formula>0</formula>
    </cfRule>
    <cfRule type="cellIs" dxfId="3532" priority="3534" operator="equal">
      <formula>1</formula>
    </cfRule>
  </conditionalFormatting>
  <conditionalFormatting sqref="FS47">
    <cfRule type="cellIs" dxfId="3531" priority="3531" operator="equal">
      <formula>0</formula>
    </cfRule>
    <cfRule type="cellIs" dxfId="3530" priority="3532" operator="equal">
      <formula>1</formula>
    </cfRule>
  </conditionalFormatting>
  <conditionalFormatting sqref="FN50:FQ50">
    <cfRule type="cellIs" dxfId="3529" priority="3525" operator="equal">
      <formula>0</formula>
    </cfRule>
    <cfRule type="cellIs" dxfId="3528" priority="3526" operator="equal">
      <formula>1</formula>
    </cfRule>
  </conditionalFormatting>
  <conditionalFormatting sqref="FR50:FS50">
    <cfRule type="cellIs" dxfId="3527" priority="3529" operator="equal">
      <formula>0</formula>
    </cfRule>
    <cfRule type="cellIs" dxfId="3526" priority="3530" operator="equal">
      <formula>1</formula>
    </cfRule>
  </conditionalFormatting>
  <conditionalFormatting sqref="FT50">
    <cfRule type="cellIs" dxfId="3525" priority="3527" operator="equal">
      <formula>0</formula>
    </cfRule>
    <cfRule type="cellIs" dxfId="3524" priority="3528" operator="equal">
      <formula>1</formula>
    </cfRule>
  </conditionalFormatting>
  <conditionalFormatting sqref="FR50:FS50">
    <cfRule type="cellIs" dxfId="3523" priority="3523" operator="equal">
      <formula>0</formula>
    </cfRule>
    <cfRule type="cellIs" dxfId="3522" priority="3524" operator="equal">
      <formula>1</formula>
    </cfRule>
  </conditionalFormatting>
  <conditionalFormatting sqref="FS50">
    <cfRule type="cellIs" dxfId="3521" priority="3521" operator="equal">
      <formula>0</formula>
    </cfRule>
    <cfRule type="cellIs" dxfId="3520" priority="3522" operator="equal">
      <formula>1</formula>
    </cfRule>
  </conditionalFormatting>
  <conditionalFormatting sqref="FN53:FQ53">
    <cfRule type="cellIs" dxfId="3519" priority="3515" operator="equal">
      <formula>0</formula>
    </cfRule>
    <cfRule type="cellIs" dxfId="3518" priority="3516" operator="equal">
      <formula>1</formula>
    </cfRule>
  </conditionalFormatting>
  <conditionalFormatting sqref="FR53:FS53">
    <cfRule type="cellIs" dxfId="3517" priority="3519" operator="equal">
      <formula>0</formula>
    </cfRule>
    <cfRule type="cellIs" dxfId="3516" priority="3520" operator="equal">
      <formula>1</formula>
    </cfRule>
  </conditionalFormatting>
  <conditionalFormatting sqref="FT53">
    <cfRule type="cellIs" dxfId="3515" priority="3517" operator="equal">
      <formula>0</formula>
    </cfRule>
    <cfRule type="cellIs" dxfId="3514" priority="3518" operator="equal">
      <formula>1</formula>
    </cfRule>
  </conditionalFormatting>
  <conditionalFormatting sqref="FR53:FS53">
    <cfRule type="cellIs" dxfId="3513" priority="3513" operator="equal">
      <formula>0</formula>
    </cfRule>
    <cfRule type="cellIs" dxfId="3512" priority="3514" operator="equal">
      <formula>1</formula>
    </cfRule>
  </conditionalFormatting>
  <conditionalFormatting sqref="FS53">
    <cfRule type="cellIs" dxfId="3511" priority="3511" operator="equal">
      <formula>0</formula>
    </cfRule>
    <cfRule type="cellIs" dxfId="3510" priority="3512" operator="equal">
      <formula>1</formula>
    </cfRule>
  </conditionalFormatting>
  <conditionalFormatting sqref="FN55:FQ55">
    <cfRule type="cellIs" dxfId="3509" priority="3505" operator="equal">
      <formula>0</formula>
    </cfRule>
    <cfRule type="cellIs" dxfId="3508" priority="3506" operator="equal">
      <formula>1</formula>
    </cfRule>
  </conditionalFormatting>
  <conditionalFormatting sqref="FR55:FS55">
    <cfRule type="cellIs" dxfId="3507" priority="3509" operator="equal">
      <formula>0</formula>
    </cfRule>
    <cfRule type="cellIs" dxfId="3506" priority="3510" operator="equal">
      <formula>1</formula>
    </cfRule>
  </conditionalFormatting>
  <conditionalFormatting sqref="FT55">
    <cfRule type="cellIs" dxfId="3505" priority="3507" operator="equal">
      <formula>0</formula>
    </cfRule>
    <cfRule type="cellIs" dxfId="3504" priority="3508" operator="equal">
      <formula>1</formula>
    </cfRule>
  </conditionalFormatting>
  <conditionalFormatting sqref="FR55:FS55">
    <cfRule type="cellIs" dxfId="3503" priority="3503" operator="equal">
      <formula>0</formula>
    </cfRule>
    <cfRule type="cellIs" dxfId="3502" priority="3504" operator="equal">
      <formula>1</formula>
    </cfRule>
  </conditionalFormatting>
  <conditionalFormatting sqref="FS55">
    <cfRule type="cellIs" dxfId="3501" priority="3501" operator="equal">
      <formula>0</formula>
    </cfRule>
    <cfRule type="cellIs" dxfId="3500" priority="3502" operator="equal">
      <formula>1</formula>
    </cfRule>
  </conditionalFormatting>
  <conditionalFormatting sqref="FN58:FQ61">
    <cfRule type="cellIs" dxfId="3499" priority="3495" operator="equal">
      <formula>0</formula>
    </cfRule>
    <cfRule type="cellIs" dxfId="3498" priority="3496" operator="equal">
      <formula>1</formula>
    </cfRule>
  </conditionalFormatting>
  <conditionalFormatting sqref="FR58:FS61">
    <cfRule type="cellIs" dxfId="3497" priority="3499" operator="equal">
      <formula>0</formula>
    </cfRule>
    <cfRule type="cellIs" dxfId="3496" priority="3500" operator="equal">
      <formula>1</formula>
    </cfRule>
  </conditionalFormatting>
  <conditionalFormatting sqref="FT58:FT61">
    <cfRule type="cellIs" dxfId="3495" priority="3497" operator="equal">
      <formula>0</formula>
    </cfRule>
    <cfRule type="cellIs" dxfId="3494" priority="3498" operator="equal">
      <formula>1</formula>
    </cfRule>
  </conditionalFormatting>
  <conditionalFormatting sqref="FR58:FS61">
    <cfRule type="cellIs" dxfId="3493" priority="3493" operator="equal">
      <formula>0</formula>
    </cfRule>
    <cfRule type="cellIs" dxfId="3492" priority="3494" operator="equal">
      <formula>1</formula>
    </cfRule>
  </conditionalFormatting>
  <conditionalFormatting sqref="FS58:FS61">
    <cfRule type="cellIs" dxfId="3491" priority="3491" operator="equal">
      <formula>0</formula>
    </cfRule>
    <cfRule type="cellIs" dxfId="3490" priority="3492" operator="equal">
      <formula>1</formula>
    </cfRule>
  </conditionalFormatting>
  <conditionalFormatting sqref="FN64:FQ65">
    <cfRule type="cellIs" dxfId="3489" priority="3485" operator="equal">
      <formula>0</formula>
    </cfRule>
    <cfRule type="cellIs" dxfId="3488" priority="3486" operator="equal">
      <formula>1</formula>
    </cfRule>
  </conditionalFormatting>
  <conditionalFormatting sqref="FR64:FS65">
    <cfRule type="cellIs" dxfId="3487" priority="3489" operator="equal">
      <formula>0</formula>
    </cfRule>
    <cfRule type="cellIs" dxfId="3486" priority="3490" operator="equal">
      <formula>1</formula>
    </cfRule>
  </conditionalFormatting>
  <conditionalFormatting sqref="FT64:FT65">
    <cfRule type="cellIs" dxfId="3485" priority="3487" operator="equal">
      <formula>0</formula>
    </cfRule>
    <cfRule type="cellIs" dxfId="3484" priority="3488" operator="equal">
      <formula>1</formula>
    </cfRule>
  </conditionalFormatting>
  <conditionalFormatting sqref="FR64:FS65">
    <cfRule type="cellIs" dxfId="3483" priority="3483" operator="equal">
      <formula>0</formula>
    </cfRule>
    <cfRule type="cellIs" dxfId="3482" priority="3484" operator="equal">
      <formula>1</formula>
    </cfRule>
  </conditionalFormatting>
  <conditionalFormatting sqref="FS64:FS65">
    <cfRule type="cellIs" dxfId="3481" priority="3481" operator="equal">
      <formula>0</formula>
    </cfRule>
    <cfRule type="cellIs" dxfId="3480" priority="3482" operator="equal">
      <formula>1</formula>
    </cfRule>
  </conditionalFormatting>
  <conditionalFormatting sqref="FN67:FQ67">
    <cfRule type="cellIs" dxfId="3479" priority="3475" operator="equal">
      <formula>0</formula>
    </cfRule>
    <cfRule type="cellIs" dxfId="3478" priority="3476" operator="equal">
      <formula>1</formula>
    </cfRule>
  </conditionalFormatting>
  <conditionalFormatting sqref="FR67:FS67">
    <cfRule type="cellIs" dxfId="3477" priority="3479" operator="equal">
      <formula>0</formula>
    </cfRule>
    <cfRule type="cellIs" dxfId="3476" priority="3480" operator="equal">
      <formula>1</formula>
    </cfRule>
  </conditionalFormatting>
  <conditionalFormatting sqref="FT67">
    <cfRule type="cellIs" dxfId="3475" priority="3477" operator="equal">
      <formula>0</formula>
    </cfRule>
    <cfRule type="cellIs" dxfId="3474" priority="3478" operator="equal">
      <formula>1</formula>
    </cfRule>
  </conditionalFormatting>
  <conditionalFormatting sqref="FR67:FS67">
    <cfRule type="cellIs" dxfId="3473" priority="3473" operator="equal">
      <formula>0</formula>
    </cfRule>
    <cfRule type="cellIs" dxfId="3472" priority="3474" operator="equal">
      <formula>1</formula>
    </cfRule>
  </conditionalFormatting>
  <conditionalFormatting sqref="FS67">
    <cfRule type="cellIs" dxfId="3471" priority="3471" operator="equal">
      <formula>0</formula>
    </cfRule>
    <cfRule type="cellIs" dxfId="3470" priority="3472" operator="equal">
      <formula>1</formula>
    </cfRule>
  </conditionalFormatting>
  <conditionalFormatting sqref="FN69:FQ69">
    <cfRule type="cellIs" dxfId="3469" priority="3465" operator="equal">
      <formula>0</formula>
    </cfRule>
    <cfRule type="cellIs" dxfId="3468" priority="3466" operator="equal">
      <formula>1</formula>
    </cfRule>
  </conditionalFormatting>
  <conditionalFormatting sqref="FR69:FS69">
    <cfRule type="cellIs" dxfId="3467" priority="3469" operator="equal">
      <formula>0</formula>
    </cfRule>
    <cfRule type="cellIs" dxfId="3466" priority="3470" operator="equal">
      <formula>1</formula>
    </cfRule>
  </conditionalFormatting>
  <conditionalFormatting sqref="FT69">
    <cfRule type="cellIs" dxfId="3465" priority="3467" operator="equal">
      <formula>0</formula>
    </cfRule>
    <cfRule type="cellIs" dxfId="3464" priority="3468" operator="equal">
      <formula>1</formula>
    </cfRule>
  </conditionalFormatting>
  <conditionalFormatting sqref="FR69:FS69">
    <cfRule type="cellIs" dxfId="3463" priority="3463" operator="equal">
      <formula>0</formula>
    </cfRule>
    <cfRule type="cellIs" dxfId="3462" priority="3464" operator="equal">
      <formula>1</formula>
    </cfRule>
  </conditionalFormatting>
  <conditionalFormatting sqref="FS69">
    <cfRule type="cellIs" dxfId="3461" priority="3461" operator="equal">
      <formula>0</formula>
    </cfRule>
    <cfRule type="cellIs" dxfId="3460" priority="3462" operator="equal">
      <formula>1</formula>
    </cfRule>
  </conditionalFormatting>
  <conditionalFormatting sqref="FN72:FQ74">
    <cfRule type="cellIs" dxfId="3459" priority="3455" operator="equal">
      <formula>0</formula>
    </cfRule>
    <cfRule type="cellIs" dxfId="3458" priority="3456" operator="equal">
      <formula>1</formula>
    </cfRule>
  </conditionalFormatting>
  <conditionalFormatting sqref="FR72:FS74">
    <cfRule type="cellIs" dxfId="3457" priority="3459" operator="equal">
      <formula>0</formula>
    </cfRule>
    <cfRule type="cellIs" dxfId="3456" priority="3460" operator="equal">
      <formula>1</formula>
    </cfRule>
  </conditionalFormatting>
  <conditionalFormatting sqref="FT72:FT74">
    <cfRule type="cellIs" dxfId="3455" priority="3457" operator="equal">
      <formula>0</formula>
    </cfRule>
    <cfRule type="cellIs" dxfId="3454" priority="3458" operator="equal">
      <formula>1</formula>
    </cfRule>
  </conditionalFormatting>
  <conditionalFormatting sqref="FR72:FS74">
    <cfRule type="cellIs" dxfId="3453" priority="3453" operator="equal">
      <formula>0</formula>
    </cfRule>
    <cfRule type="cellIs" dxfId="3452" priority="3454" operator="equal">
      <formula>1</formula>
    </cfRule>
  </conditionalFormatting>
  <conditionalFormatting sqref="FS72:FS74">
    <cfRule type="cellIs" dxfId="3451" priority="3451" operator="equal">
      <formula>0</formula>
    </cfRule>
    <cfRule type="cellIs" dxfId="3450" priority="3452" operator="equal">
      <formula>1</formula>
    </cfRule>
  </conditionalFormatting>
  <conditionalFormatting sqref="FN76:FQ80">
    <cfRule type="cellIs" dxfId="3449" priority="3445" operator="equal">
      <formula>0</formula>
    </cfRule>
    <cfRule type="cellIs" dxfId="3448" priority="3446" operator="equal">
      <formula>1</formula>
    </cfRule>
  </conditionalFormatting>
  <conditionalFormatting sqref="FR76:FS80">
    <cfRule type="cellIs" dxfId="3447" priority="3449" operator="equal">
      <formula>0</formula>
    </cfRule>
    <cfRule type="cellIs" dxfId="3446" priority="3450" operator="equal">
      <formula>1</formula>
    </cfRule>
  </conditionalFormatting>
  <conditionalFormatting sqref="FT76:FT80">
    <cfRule type="cellIs" dxfId="3445" priority="3447" operator="equal">
      <formula>0</formula>
    </cfRule>
    <cfRule type="cellIs" dxfId="3444" priority="3448" operator="equal">
      <formula>1</formula>
    </cfRule>
  </conditionalFormatting>
  <conditionalFormatting sqref="FR76:FS80">
    <cfRule type="cellIs" dxfId="3443" priority="3443" operator="equal">
      <formula>0</formula>
    </cfRule>
    <cfRule type="cellIs" dxfId="3442" priority="3444" operator="equal">
      <formula>1</formula>
    </cfRule>
  </conditionalFormatting>
  <conditionalFormatting sqref="FS76:FS80">
    <cfRule type="cellIs" dxfId="3441" priority="3441" operator="equal">
      <formula>0</formula>
    </cfRule>
    <cfRule type="cellIs" dxfId="3440" priority="3442" operator="equal">
      <formula>1</formula>
    </cfRule>
  </conditionalFormatting>
  <conditionalFormatting sqref="FN83:FQ86">
    <cfRule type="cellIs" dxfId="3439" priority="3435" operator="equal">
      <formula>0</formula>
    </cfRule>
    <cfRule type="cellIs" dxfId="3438" priority="3436" operator="equal">
      <formula>1</formula>
    </cfRule>
  </conditionalFormatting>
  <conditionalFormatting sqref="FR83:FS86">
    <cfRule type="cellIs" dxfId="3437" priority="3439" operator="equal">
      <formula>0</formula>
    </cfRule>
    <cfRule type="cellIs" dxfId="3436" priority="3440" operator="equal">
      <formula>1</formula>
    </cfRule>
  </conditionalFormatting>
  <conditionalFormatting sqref="FT83:FT86">
    <cfRule type="cellIs" dxfId="3435" priority="3437" operator="equal">
      <formula>0</formula>
    </cfRule>
    <cfRule type="cellIs" dxfId="3434" priority="3438" operator="equal">
      <formula>1</formula>
    </cfRule>
  </conditionalFormatting>
  <conditionalFormatting sqref="FR83:FS86">
    <cfRule type="cellIs" dxfId="3433" priority="3433" operator="equal">
      <formula>0</formula>
    </cfRule>
    <cfRule type="cellIs" dxfId="3432" priority="3434" operator="equal">
      <formula>1</formula>
    </cfRule>
  </conditionalFormatting>
  <conditionalFormatting sqref="FS83:FS86">
    <cfRule type="cellIs" dxfId="3431" priority="3431" operator="equal">
      <formula>0</formula>
    </cfRule>
    <cfRule type="cellIs" dxfId="3430" priority="3432" operator="equal">
      <formula>1</formula>
    </cfRule>
  </conditionalFormatting>
  <conditionalFormatting sqref="FN88:FQ92">
    <cfRule type="cellIs" dxfId="3429" priority="3425" operator="equal">
      <formula>0</formula>
    </cfRule>
    <cfRule type="cellIs" dxfId="3428" priority="3426" operator="equal">
      <formula>1</formula>
    </cfRule>
  </conditionalFormatting>
  <conditionalFormatting sqref="FR88:FS92">
    <cfRule type="cellIs" dxfId="3427" priority="3429" operator="equal">
      <formula>0</formula>
    </cfRule>
    <cfRule type="cellIs" dxfId="3426" priority="3430" operator="equal">
      <formula>1</formula>
    </cfRule>
  </conditionalFormatting>
  <conditionalFormatting sqref="FT88:FT92">
    <cfRule type="cellIs" dxfId="3425" priority="3427" operator="equal">
      <formula>0</formula>
    </cfRule>
    <cfRule type="cellIs" dxfId="3424" priority="3428" operator="equal">
      <formula>1</formula>
    </cfRule>
  </conditionalFormatting>
  <conditionalFormatting sqref="FR88:FS92">
    <cfRule type="cellIs" dxfId="3423" priority="3423" operator="equal">
      <formula>0</formula>
    </cfRule>
    <cfRule type="cellIs" dxfId="3422" priority="3424" operator="equal">
      <formula>1</formula>
    </cfRule>
  </conditionalFormatting>
  <conditionalFormatting sqref="FS88:FS92">
    <cfRule type="cellIs" dxfId="3421" priority="3421" operator="equal">
      <formula>0</formula>
    </cfRule>
    <cfRule type="cellIs" dxfId="3420" priority="3422" operator="equal">
      <formula>1</formula>
    </cfRule>
  </conditionalFormatting>
  <conditionalFormatting sqref="FN94:FQ97">
    <cfRule type="cellIs" dxfId="3419" priority="3415" operator="equal">
      <formula>0</formula>
    </cfRule>
    <cfRule type="cellIs" dxfId="3418" priority="3416" operator="equal">
      <formula>1</formula>
    </cfRule>
  </conditionalFormatting>
  <conditionalFormatting sqref="FR94:FS97">
    <cfRule type="cellIs" dxfId="3417" priority="3419" operator="equal">
      <formula>0</formula>
    </cfRule>
    <cfRule type="cellIs" dxfId="3416" priority="3420" operator="equal">
      <formula>1</formula>
    </cfRule>
  </conditionalFormatting>
  <conditionalFormatting sqref="FT94:FT97">
    <cfRule type="cellIs" dxfId="3415" priority="3417" operator="equal">
      <formula>0</formula>
    </cfRule>
    <cfRule type="cellIs" dxfId="3414" priority="3418" operator="equal">
      <formula>1</formula>
    </cfRule>
  </conditionalFormatting>
  <conditionalFormatting sqref="FR94:FS97">
    <cfRule type="cellIs" dxfId="3413" priority="3413" operator="equal">
      <formula>0</formula>
    </cfRule>
    <cfRule type="cellIs" dxfId="3412" priority="3414" operator="equal">
      <formula>1</formula>
    </cfRule>
  </conditionalFormatting>
  <conditionalFormatting sqref="FS94:FS97">
    <cfRule type="cellIs" dxfId="3411" priority="3411" operator="equal">
      <formula>0</formula>
    </cfRule>
    <cfRule type="cellIs" dxfId="3410" priority="3412" operator="equal">
      <formula>1</formula>
    </cfRule>
  </conditionalFormatting>
  <conditionalFormatting sqref="FN99:FQ106">
    <cfRule type="cellIs" dxfId="3409" priority="3405" operator="equal">
      <formula>0</formula>
    </cfRule>
    <cfRule type="cellIs" dxfId="3408" priority="3406" operator="equal">
      <formula>1</formula>
    </cfRule>
  </conditionalFormatting>
  <conditionalFormatting sqref="FR99:FS106">
    <cfRule type="cellIs" dxfId="3407" priority="3409" operator="equal">
      <formula>0</formula>
    </cfRule>
    <cfRule type="cellIs" dxfId="3406" priority="3410" operator="equal">
      <formula>1</formula>
    </cfRule>
  </conditionalFormatting>
  <conditionalFormatting sqref="FT99:FT106">
    <cfRule type="cellIs" dxfId="3405" priority="3407" operator="equal">
      <formula>0</formula>
    </cfRule>
    <cfRule type="cellIs" dxfId="3404" priority="3408" operator="equal">
      <formula>1</formula>
    </cfRule>
  </conditionalFormatting>
  <conditionalFormatting sqref="FR99:FS106">
    <cfRule type="cellIs" dxfId="3403" priority="3403" operator="equal">
      <formula>0</formula>
    </cfRule>
    <cfRule type="cellIs" dxfId="3402" priority="3404" operator="equal">
      <formula>1</formula>
    </cfRule>
  </conditionalFormatting>
  <conditionalFormatting sqref="FS99:FS106">
    <cfRule type="cellIs" dxfId="3401" priority="3401" operator="equal">
      <formula>0</formula>
    </cfRule>
    <cfRule type="cellIs" dxfId="3400" priority="3402" operator="equal">
      <formula>1</formula>
    </cfRule>
  </conditionalFormatting>
  <conditionalFormatting sqref="FN109:FQ110">
    <cfRule type="cellIs" dxfId="3399" priority="3395" operator="equal">
      <formula>0</formula>
    </cfRule>
    <cfRule type="cellIs" dxfId="3398" priority="3396" operator="equal">
      <formula>1</formula>
    </cfRule>
  </conditionalFormatting>
  <conditionalFormatting sqref="FR109:FS110">
    <cfRule type="cellIs" dxfId="3397" priority="3399" operator="equal">
      <formula>0</formula>
    </cfRule>
    <cfRule type="cellIs" dxfId="3396" priority="3400" operator="equal">
      <formula>1</formula>
    </cfRule>
  </conditionalFormatting>
  <conditionalFormatting sqref="FT109:FT110">
    <cfRule type="cellIs" dxfId="3395" priority="3397" operator="equal">
      <formula>0</formula>
    </cfRule>
    <cfRule type="cellIs" dxfId="3394" priority="3398" operator="equal">
      <formula>1</formula>
    </cfRule>
  </conditionalFormatting>
  <conditionalFormatting sqref="FR109:FS110">
    <cfRule type="cellIs" dxfId="3393" priority="3393" operator="equal">
      <formula>0</formula>
    </cfRule>
    <cfRule type="cellIs" dxfId="3392" priority="3394" operator="equal">
      <formula>1</formula>
    </cfRule>
  </conditionalFormatting>
  <conditionalFormatting sqref="FS109:FS110">
    <cfRule type="cellIs" dxfId="3391" priority="3391" operator="equal">
      <formula>0</formula>
    </cfRule>
    <cfRule type="cellIs" dxfId="3390" priority="3392" operator="equal">
      <formula>1</formula>
    </cfRule>
  </conditionalFormatting>
  <conditionalFormatting sqref="FR113:FS113">
    <cfRule type="cellIs" dxfId="3389" priority="3389" operator="equal">
      <formula>0</formula>
    </cfRule>
    <cfRule type="cellIs" dxfId="3388" priority="3390" operator="equal">
      <formula>1</formula>
    </cfRule>
  </conditionalFormatting>
  <conditionalFormatting sqref="FR113:FS113">
    <cfRule type="cellIs" dxfId="3387" priority="3383" operator="equal">
      <formula>0</formula>
    </cfRule>
    <cfRule type="cellIs" dxfId="3386" priority="3384" operator="equal">
      <formula>1</formula>
    </cfRule>
  </conditionalFormatting>
  <conditionalFormatting sqref="FR116:FS120">
    <cfRule type="cellIs" dxfId="3385" priority="3379" operator="equal">
      <formula>0</formula>
    </cfRule>
    <cfRule type="cellIs" dxfId="3384" priority="3380" operator="equal">
      <formula>1</formula>
    </cfRule>
  </conditionalFormatting>
  <conditionalFormatting sqref="FR116:FS120">
    <cfRule type="cellIs" dxfId="3383" priority="3373" operator="equal">
      <formula>0</formula>
    </cfRule>
    <cfRule type="cellIs" dxfId="3382" priority="3374" operator="equal">
      <formula>1</formula>
    </cfRule>
  </conditionalFormatting>
  <conditionalFormatting sqref="FN122:FQ126">
    <cfRule type="cellIs" dxfId="3381" priority="3365" operator="equal">
      <formula>0</formula>
    </cfRule>
    <cfRule type="cellIs" dxfId="3380" priority="3366" operator="equal">
      <formula>1</formula>
    </cfRule>
  </conditionalFormatting>
  <conditionalFormatting sqref="FR122:FS126">
    <cfRule type="cellIs" dxfId="3379" priority="3369" operator="equal">
      <formula>0</formula>
    </cfRule>
    <cfRule type="cellIs" dxfId="3378" priority="3370" operator="equal">
      <formula>1</formula>
    </cfRule>
  </conditionalFormatting>
  <conditionalFormatting sqref="FT122:FT126">
    <cfRule type="cellIs" dxfId="3377" priority="3367" operator="equal">
      <formula>0</formula>
    </cfRule>
    <cfRule type="cellIs" dxfId="3376" priority="3368" operator="equal">
      <formula>1</formula>
    </cfRule>
  </conditionalFormatting>
  <conditionalFormatting sqref="FR122:FS126">
    <cfRule type="cellIs" dxfId="3375" priority="3363" operator="equal">
      <formula>0</formula>
    </cfRule>
    <cfRule type="cellIs" dxfId="3374" priority="3364" operator="equal">
      <formula>1</formula>
    </cfRule>
  </conditionalFormatting>
  <conditionalFormatting sqref="FS122:FS126">
    <cfRule type="cellIs" dxfId="3373" priority="3361" operator="equal">
      <formula>0</formula>
    </cfRule>
    <cfRule type="cellIs" dxfId="3372" priority="3362" operator="equal">
      <formula>1</formula>
    </cfRule>
  </conditionalFormatting>
  <conditionalFormatting sqref="FN128:FQ132">
    <cfRule type="cellIs" dxfId="3371" priority="3355" operator="equal">
      <formula>0</formula>
    </cfRule>
    <cfRule type="cellIs" dxfId="3370" priority="3356" operator="equal">
      <formula>1</formula>
    </cfRule>
  </conditionalFormatting>
  <conditionalFormatting sqref="FR128:FS132">
    <cfRule type="cellIs" dxfId="3369" priority="3359" operator="equal">
      <formula>0</formula>
    </cfRule>
    <cfRule type="cellIs" dxfId="3368" priority="3360" operator="equal">
      <formula>1</formula>
    </cfRule>
  </conditionalFormatting>
  <conditionalFormatting sqref="FT128:FT132">
    <cfRule type="cellIs" dxfId="3367" priority="3357" operator="equal">
      <formula>0</formula>
    </cfRule>
    <cfRule type="cellIs" dxfId="3366" priority="3358" operator="equal">
      <formula>1</formula>
    </cfRule>
  </conditionalFormatting>
  <conditionalFormatting sqref="FR128:FS132">
    <cfRule type="cellIs" dxfId="3365" priority="3353" operator="equal">
      <formula>0</formula>
    </cfRule>
    <cfRule type="cellIs" dxfId="3364" priority="3354" operator="equal">
      <formula>1</formula>
    </cfRule>
  </conditionalFormatting>
  <conditionalFormatting sqref="FS128:FS132">
    <cfRule type="cellIs" dxfId="3363" priority="3351" operator="equal">
      <formula>0</formula>
    </cfRule>
    <cfRule type="cellIs" dxfId="3362" priority="3352" operator="equal">
      <formula>1</formula>
    </cfRule>
  </conditionalFormatting>
  <conditionalFormatting sqref="FN134:FQ139">
    <cfRule type="cellIs" dxfId="3361" priority="3345" operator="equal">
      <formula>0</formula>
    </cfRule>
    <cfRule type="cellIs" dxfId="3360" priority="3346" operator="equal">
      <formula>1</formula>
    </cfRule>
  </conditionalFormatting>
  <conditionalFormatting sqref="FR134:FS139">
    <cfRule type="cellIs" dxfId="3359" priority="3349" operator="equal">
      <formula>0</formula>
    </cfRule>
    <cfRule type="cellIs" dxfId="3358" priority="3350" operator="equal">
      <formula>1</formula>
    </cfRule>
  </conditionalFormatting>
  <conditionalFormatting sqref="FT134:FT139">
    <cfRule type="cellIs" dxfId="3357" priority="3347" operator="equal">
      <formula>0</formula>
    </cfRule>
    <cfRule type="cellIs" dxfId="3356" priority="3348" operator="equal">
      <formula>1</formula>
    </cfRule>
  </conditionalFormatting>
  <conditionalFormatting sqref="FR134:FS139">
    <cfRule type="cellIs" dxfId="3355" priority="3343" operator="equal">
      <formula>0</formula>
    </cfRule>
    <cfRule type="cellIs" dxfId="3354" priority="3344" operator="equal">
      <formula>1</formula>
    </cfRule>
  </conditionalFormatting>
  <conditionalFormatting sqref="FS134:FS139">
    <cfRule type="cellIs" dxfId="3353" priority="3341" operator="equal">
      <formula>0</formula>
    </cfRule>
    <cfRule type="cellIs" dxfId="3352" priority="3342" operator="equal">
      <formula>1</formula>
    </cfRule>
  </conditionalFormatting>
  <conditionalFormatting sqref="FN141:FQ144">
    <cfRule type="cellIs" dxfId="3351" priority="3335" operator="equal">
      <formula>0</formula>
    </cfRule>
    <cfRule type="cellIs" dxfId="3350" priority="3336" operator="equal">
      <formula>1</formula>
    </cfRule>
  </conditionalFormatting>
  <conditionalFormatting sqref="FR141:FS144">
    <cfRule type="cellIs" dxfId="3349" priority="3339" operator="equal">
      <formula>0</formula>
    </cfRule>
    <cfRule type="cellIs" dxfId="3348" priority="3340" operator="equal">
      <formula>1</formula>
    </cfRule>
  </conditionalFormatting>
  <conditionalFormatting sqref="FT141:FT144">
    <cfRule type="cellIs" dxfId="3347" priority="3337" operator="equal">
      <formula>0</formula>
    </cfRule>
    <cfRule type="cellIs" dxfId="3346" priority="3338" operator="equal">
      <formula>1</formula>
    </cfRule>
  </conditionalFormatting>
  <conditionalFormatting sqref="FR141:FS144">
    <cfRule type="cellIs" dxfId="3345" priority="3333" operator="equal">
      <formula>0</formula>
    </cfRule>
    <cfRule type="cellIs" dxfId="3344" priority="3334" operator="equal">
      <formula>1</formula>
    </cfRule>
  </conditionalFormatting>
  <conditionalFormatting sqref="FS141:FS144">
    <cfRule type="cellIs" dxfId="3343" priority="3331" operator="equal">
      <formula>0</formula>
    </cfRule>
    <cfRule type="cellIs" dxfId="3342" priority="3332" operator="equal">
      <formula>1</formula>
    </cfRule>
  </conditionalFormatting>
  <conditionalFormatting sqref="FN146:FQ146">
    <cfRule type="cellIs" dxfId="3341" priority="3325" operator="equal">
      <formula>0</formula>
    </cfRule>
    <cfRule type="cellIs" dxfId="3340" priority="3326" operator="equal">
      <formula>1</formula>
    </cfRule>
  </conditionalFormatting>
  <conditionalFormatting sqref="FR146:FS146">
    <cfRule type="cellIs" dxfId="3339" priority="3329" operator="equal">
      <formula>0</formula>
    </cfRule>
    <cfRule type="cellIs" dxfId="3338" priority="3330" operator="equal">
      <formula>1</formula>
    </cfRule>
  </conditionalFormatting>
  <conditionalFormatting sqref="FT146">
    <cfRule type="cellIs" dxfId="3337" priority="3327" operator="equal">
      <formula>0</formula>
    </cfRule>
    <cfRule type="cellIs" dxfId="3336" priority="3328" operator="equal">
      <formula>1</formula>
    </cfRule>
  </conditionalFormatting>
  <conditionalFormatting sqref="FR146:FS146">
    <cfRule type="cellIs" dxfId="3335" priority="3323" operator="equal">
      <formula>0</formula>
    </cfRule>
    <cfRule type="cellIs" dxfId="3334" priority="3324" operator="equal">
      <formula>1</formula>
    </cfRule>
  </conditionalFormatting>
  <conditionalFormatting sqref="FS146">
    <cfRule type="cellIs" dxfId="3333" priority="3321" operator="equal">
      <formula>0</formula>
    </cfRule>
    <cfRule type="cellIs" dxfId="3332" priority="3322" operator="equal">
      <formula>1</formula>
    </cfRule>
  </conditionalFormatting>
  <conditionalFormatting sqref="FN148:FQ148">
    <cfRule type="cellIs" dxfId="3331" priority="3315" operator="equal">
      <formula>0</formula>
    </cfRule>
    <cfRule type="cellIs" dxfId="3330" priority="3316" operator="equal">
      <formula>1</formula>
    </cfRule>
  </conditionalFormatting>
  <conditionalFormatting sqref="FR148:FS148">
    <cfRule type="cellIs" dxfId="3329" priority="3319" operator="equal">
      <formula>0</formula>
    </cfRule>
    <cfRule type="cellIs" dxfId="3328" priority="3320" operator="equal">
      <formula>1</formula>
    </cfRule>
  </conditionalFormatting>
  <conditionalFormatting sqref="FT148">
    <cfRule type="cellIs" dxfId="3327" priority="3317" operator="equal">
      <formula>0</formula>
    </cfRule>
    <cfRule type="cellIs" dxfId="3326" priority="3318" operator="equal">
      <formula>1</formula>
    </cfRule>
  </conditionalFormatting>
  <conditionalFormatting sqref="FR148:FS148">
    <cfRule type="cellIs" dxfId="3325" priority="3313" operator="equal">
      <formula>0</formula>
    </cfRule>
    <cfRule type="cellIs" dxfId="3324" priority="3314" operator="equal">
      <formula>1</formula>
    </cfRule>
  </conditionalFormatting>
  <conditionalFormatting sqref="FS148">
    <cfRule type="cellIs" dxfId="3323" priority="3311" operator="equal">
      <formula>0</formula>
    </cfRule>
    <cfRule type="cellIs" dxfId="3322" priority="3312" operator="equal">
      <formula>1</formula>
    </cfRule>
  </conditionalFormatting>
  <conditionalFormatting sqref="FN151:FQ154">
    <cfRule type="cellIs" dxfId="3321" priority="3305" operator="equal">
      <formula>0</formula>
    </cfRule>
    <cfRule type="cellIs" dxfId="3320" priority="3306" operator="equal">
      <formula>1</formula>
    </cfRule>
  </conditionalFormatting>
  <conditionalFormatting sqref="FR151:FS154">
    <cfRule type="cellIs" dxfId="3319" priority="3309" operator="equal">
      <formula>0</formula>
    </cfRule>
    <cfRule type="cellIs" dxfId="3318" priority="3310" operator="equal">
      <formula>1</formula>
    </cfRule>
  </conditionalFormatting>
  <conditionalFormatting sqref="FT151:FT154">
    <cfRule type="cellIs" dxfId="3317" priority="3307" operator="equal">
      <formula>0</formula>
    </cfRule>
    <cfRule type="cellIs" dxfId="3316" priority="3308" operator="equal">
      <formula>1</formula>
    </cfRule>
  </conditionalFormatting>
  <conditionalFormatting sqref="FR151:FS154">
    <cfRule type="cellIs" dxfId="3315" priority="3303" operator="equal">
      <formula>0</formula>
    </cfRule>
    <cfRule type="cellIs" dxfId="3314" priority="3304" operator="equal">
      <formula>1</formula>
    </cfRule>
  </conditionalFormatting>
  <conditionalFormatting sqref="FS151:FS154">
    <cfRule type="cellIs" dxfId="3313" priority="3301" operator="equal">
      <formula>0</formula>
    </cfRule>
    <cfRule type="cellIs" dxfId="3312" priority="3302" operator="equal">
      <formula>1</formula>
    </cfRule>
  </conditionalFormatting>
  <conditionalFormatting sqref="FN156:FQ156">
    <cfRule type="cellIs" dxfId="3311" priority="3295" operator="equal">
      <formula>0</formula>
    </cfRule>
    <cfRule type="cellIs" dxfId="3310" priority="3296" operator="equal">
      <formula>1</formula>
    </cfRule>
  </conditionalFormatting>
  <conditionalFormatting sqref="FR156:FS156">
    <cfRule type="cellIs" dxfId="3309" priority="3299" operator="equal">
      <formula>0</formula>
    </cfRule>
    <cfRule type="cellIs" dxfId="3308" priority="3300" operator="equal">
      <formula>1</formula>
    </cfRule>
  </conditionalFormatting>
  <conditionalFormatting sqref="FT156">
    <cfRule type="cellIs" dxfId="3307" priority="3297" operator="equal">
      <formula>0</formula>
    </cfRule>
    <cfRule type="cellIs" dxfId="3306" priority="3298" operator="equal">
      <formula>1</formula>
    </cfRule>
  </conditionalFormatting>
  <conditionalFormatting sqref="FR156:FS156">
    <cfRule type="cellIs" dxfId="3305" priority="3293" operator="equal">
      <formula>0</formula>
    </cfRule>
    <cfRule type="cellIs" dxfId="3304" priority="3294" operator="equal">
      <formula>1</formula>
    </cfRule>
  </conditionalFormatting>
  <conditionalFormatting sqref="FS156">
    <cfRule type="cellIs" dxfId="3303" priority="3291" operator="equal">
      <formula>0</formula>
    </cfRule>
    <cfRule type="cellIs" dxfId="3302" priority="3292" operator="equal">
      <formula>1</formula>
    </cfRule>
  </conditionalFormatting>
  <conditionalFormatting sqref="FN158:FQ158">
    <cfRule type="cellIs" dxfId="3301" priority="3285" operator="equal">
      <formula>0</formula>
    </cfRule>
    <cfRule type="cellIs" dxfId="3300" priority="3286" operator="equal">
      <formula>1</formula>
    </cfRule>
  </conditionalFormatting>
  <conditionalFormatting sqref="FR158:FS158">
    <cfRule type="cellIs" dxfId="3299" priority="3289" operator="equal">
      <formula>0</formula>
    </cfRule>
    <cfRule type="cellIs" dxfId="3298" priority="3290" operator="equal">
      <formula>1</formula>
    </cfRule>
  </conditionalFormatting>
  <conditionalFormatting sqref="FT158">
    <cfRule type="cellIs" dxfId="3297" priority="3287" operator="equal">
      <formula>0</formula>
    </cfRule>
    <cfRule type="cellIs" dxfId="3296" priority="3288" operator="equal">
      <formula>1</formula>
    </cfRule>
  </conditionalFormatting>
  <conditionalFormatting sqref="FR158:FS158">
    <cfRule type="cellIs" dxfId="3295" priority="3283" operator="equal">
      <formula>0</formula>
    </cfRule>
    <cfRule type="cellIs" dxfId="3294" priority="3284" operator="equal">
      <formula>1</formula>
    </cfRule>
  </conditionalFormatting>
  <conditionalFormatting sqref="FS158">
    <cfRule type="cellIs" dxfId="3293" priority="3281" operator="equal">
      <formula>0</formula>
    </cfRule>
    <cfRule type="cellIs" dxfId="3292" priority="3282" operator="equal">
      <formula>1</formula>
    </cfRule>
  </conditionalFormatting>
  <conditionalFormatting sqref="FN159:FQ162">
    <cfRule type="cellIs" dxfId="3291" priority="3275" operator="equal">
      <formula>0</formula>
    </cfRule>
    <cfRule type="cellIs" dxfId="3290" priority="3276" operator="equal">
      <formula>1</formula>
    </cfRule>
  </conditionalFormatting>
  <conditionalFormatting sqref="FR159:FS162">
    <cfRule type="cellIs" dxfId="3289" priority="3279" operator="equal">
      <formula>0</formula>
    </cfRule>
    <cfRule type="cellIs" dxfId="3288" priority="3280" operator="equal">
      <formula>1</formula>
    </cfRule>
  </conditionalFormatting>
  <conditionalFormatting sqref="FT159:FT162">
    <cfRule type="cellIs" dxfId="3287" priority="3277" operator="equal">
      <formula>0</formula>
    </cfRule>
    <cfRule type="cellIs" dxfId="3286" priority="3278" operator="equal">
      <formula>1</formula>
    </cfRule>
  </conditionalFormatting>
  <conditionalFormatting sqref="FR159:FS162">
    <cfRule type="cellIs" dxfId="3285" priority="3273" operator="equal">
      <formula>0</formula>
    </cfRule>
    <cfRule type="cellIs" dxfId="3284" priority="3274" operator="equal">
      <formula>1</formula>
    </cfRule>
  </conditionalFormatting>
  <conditionalFormatting sqref="FS159:FS162">
    <cfRule type="cellIs" dxfId="3283" priority="3271" operator="equal">
      <formula>0</formula>
    </cfRule>
    <cfRule type="cellIs" dxfId="3282" priority="3272" operator="equal">
      <formula>1</formula>
    </cfRule>
  </conditionalFormatting>
  <conditionalFormatting sqref="FN165:FQ169">
    <cfRule type="cellIs" dxfId="3281" priority="3265" operator="equal">
      <formula>0</formula>
    </cfRule>
    <cfRule type="cellIs" dxfId="3280" priority="3266" operator="equal">
      <formula>1</formula>
    </cfRule>
  </conditionalFormatting>
  <conditionalFormatting sqref="FR165:FS169">
    <cfRule type="cellIs" dxfId="3279" priority="3269" operator="equal">
      <formula>0</formula>
    </cfRule>
    <cfRule type="cellIs" dxfId="3278" priority="3270" operator="equal">
      <formula>1</formula>
    </cfRule>
  </conditionalFormatting>
  <conditionalFormatting sqref="FT165:FT169">
    <cfRule type="cellIs" dxfId="3277" priority="3267" operator="equal">
      <formula>0</formula>
    </cfRule>
    <cfRule type="cellIs" dxfId="3276" priority="3268" operator="equal">
      <formula>1</formula>
    </cfRule>
  </conditionalFormatting>
  <conditionalFormatting sqref="FR165:FS169">
    <cfRule type="cellIs" dxfId="3275" priority="3263" operator="equal">
      <formula>0</formula>
    </cfRule>
    <cfRule type="cellIs" dxfId="3274" priority="3264" operator="equal">
      <formula>1</formula>
    </cfRule>
  </conditionalFormatting>
  <conditionalFormatting sqref="FS165:FS169">
    <cfRule type="cellIs" dxfId="3273" priority="3261" operator="equal">
      <formula>0</formula>
    </cfRule>
    <cfRule type="cellIs" dxfId="3272" priority="3262" operator="equal">
      <formula>1</formula>
    </cfRule>
  </conditionalFormatting>
  <conditionalFormatting sqref="FN172:FQ175">
    <cfRule type="cellIs" dxfId="3271" priority="3255" operator="equal">
      <formula>0</formula>
    </cfRule>
    <cfRule type="cellIs" dxfId="3270" priority="3256" operator="equal">
      <formula>1</formula>
    </cfRule>
  </conditionalFormatting>
  <conditionalFormatting sqref="FR172:FS175">
    <cfRule type="cellIs" dxfId="3269" priority="3259" operator="equal">
      <formula>0</formula>
    </cfRule>
    <cfRule type="cellIs" dxfId="3268" priority="3260" operator="equal">
      <formula>1</formula>
    </cfRule>
  </conditionalFormatting>
  <conditionalFormatting sqref="FT172:FT175">
    <cfRule type="cellIs" dxfId="3267" priority="3257" operator="equal">
      <formula>0</formula>
    </cfRule>
    <cfRule type="cellIs" dxfId="3266" priority="3258" operator="equal">
      <formula>1</formula>
    </cfRule>
  </conditionalFormatting>
  <conditionalFormatting sqref="FR172:FS175">
    <cfRule type="cellIs" dxfId="3265" priority="3253" operator="equal">
      <formula>0</formula>
    </cfRule>
    <cfRule type="cellIs" dxfId="3264" priority="3254" operator="equal">
      <formula>1</formula>
    </cfRule>
  </conditionalFormatting>
  <conditionalFormatting sqref="FS172:FS175">
    <cfRule type="cellIs" dxfId="3263" priority="3251" operator="equal">
      <formula>0</formula>
    </cfRule>
    <cfRule type="cellIs" dxfId="3262" priority="3252" operator="equal">
      <formula>1</formula>
    </cfRule>
  </conditionalFormatting>
  <conditionalFormatting sqref="FN177:FQ182">
    <cfRule type="cellIs" dxfId="3261" priority="3245" operator="equal">
      <formula>0</formula>
    </cfRule>
    <cfRule type="cellIs" dxfId="3260" priority="3246" operator="equal">
      <formula>1</formula>
    </cfRule>
  </conditionalFormatting>
  <conditionalFormatting sqref="FR177:FS182">
    <cfRule type="cellIs" dxfId="3259" priority="3249" operator="equal">
      <formula>0</formula>
    </cfRule>
    <cfRule type="cellIs" dxfId="3258" priority="3250" operator="equal">
      <formula>1</formula>
    </cfRule>
  </conditionalFormatting>
  <conditionalFormatting sqref="FT177:FT182">
    <cfRule type="cellIs" dxfId="3257" priority="3247" operator="equal">
      <formula>0</formula>
    </cfRule>
    <cfRule type="cellIs" dxfId="3256" priority="3248" operator="equal">
      <formula>1</formula>
    </cfRule>
  </conditionalFormatting>
  <conditionalFormatting sqref="FR177:FS182">
    <cfRule type="cellIs" dxfId="3255" priority="3243" operator="equal">
      <formula>0</formula>
    </cfRule>
    <cfRule type="cellIs" dxfId="3254" priority="3244" operator="equal">
      <formula>1</formula>
    </cfRule>
  </conditionalFormatting>
  <conditionalFormatting sqref="FS177:FS182">
    <cfRule type="cellIs" dxfId="3253" priority="3241" operator="equal">
      <formula>0</formula>
    </cfRule>
    <cfRule type="cellIs" dxfId="3252" priority="3242" operator="equal">
      <formula>1</formula>
    </cfRule>
  </conditionalFormatting>
  <conditionalFormatting sqref="FN184:FQ184">
    <cfRule type="cellIs" dxfId="3251" priority="3235" operator="equal">
      <formula>0</formula>
    </cfRule>
    <cfRule type="cellIs" dxfId="3250" priority="3236" operator="equal">
      <formula>1</formula>
    </cfRule>
  </conditionalFormatting>
  <conditionalFormatting sqref="FR184:FS184">
    <cfRule type="cellIs" dxfId="3249" priority="3239" operator="equal">
      <formula>0</formula>
    </cfRule>
    <cfRule type="cellIs" dxfId="3248" priority="3240" operator="equal">
      <formula>1</formula>
    </cfRule>
  </conditionalFormatting>
  <conditionalFormatting sqref="FT184">
    <cfRule type="cellIs" dxfId="3247" priority="3237" operator="equal">
      <formula>0</formula>
    </cfRule>
    <cfRule type="cellIs" dxfId="3246" priority="3238" operator="equal">
      <formula>1</formula>
    </cfRule>
  </conditionalFormatting>
  <conditionalFormatting sqref="FR184:FS184">
    <cfRule type="cellIs" dxfId="3245" priority="3233" operator="equal">
      <formula>0</formula>
    </cfRule>
    <cfRule type="cellIs" dxfId="3244" priority="3234" operator="equal">
      <formula>1</formula>
    </cfRule>
  </conditionalFormatting>
  <conditionalFormatting sqref="FS184">
    <cfRule type="cellIs" dxfId="3243" priority="3231" operator="equal">
      <formula>0</formula>
    </cfRule>
    <cfRule type="cellIs" dxfId="3242" priority="3232" operator="equal">
      <formula>1</formula>
    </cfRule>
  </conditionalFormatting>
  <conditionalFormatting sqref="FN186:FQ186">
    <cfRule type="cellIs" dxfId="3241" priority="3225" operator="equal">
      <formula>0</formula>
    </cfRule>
    <cfRule type="cellIs" dxfId="3240" priority="3226" operator="equal">
      <formula>1</formula>
    </cfRule>
  </conditionalFormatting>
  <conditionalFormatting sqref="FR186:FS186">
    <cfRule type="cellIs" dxfId="3239" priority="3229" operator="equal">
      <formula>0</formula>
    </cfRule>
    <cfRule type="cellIs" dxfId="3238" priority="3230" operator="equal">
      <formula>1</formula>
    </cfRule>
  </conditionalFormatting>
  <conditionalFormatting sqref="FT186">
    <cfRule type="cellIs" dxfId="3237" priority="3227" operator="equal">
      <formula>0</formula>
    </cfRule>
    <cfRule type="cellIs" dxfId="3236" priority="3228" operator="equal">
      <formula>1</formula>
    </cfRule>
  </conditionalFormatting>
  <conditionalFormatting sqref="FR186:FS186">
    <cfRule type="cellIs" dxfId="3235" priority="3223" operator="equal">
      <formula>0</formula>
    </cfRule>
    <cfRule type="cellIs" dxfId="3234" priority="3224" operator="equal">
      <formula>1</formula>
    </cfRule>
  </conditionalFormatting>
  <conditionalFormatting sqref="FS186">
    <cfRule type="cellIs" dxfId="3233" priority="3221" operator="equal">
      <formula>0</formula>
    </cfRule>
    <cfRule type="cellIs" dxfId="3232" priority="3222" operator="equal">
      <formula>1</formula>
    </cfRule>
  </conditionalFormatting>
  <conditionalFormatting sqref="FN188:FQ190">
    <cfRule type="cellIs" dxfId="3231" priority="3215" operator="equal">
      <formula>0</formula>
    </cfRule>
    <cfRule type="cellIs" dxfId="3230" priority="3216" operator="equal">
      <formula>1</formula>
    </cfRule>
  </conditionalFormatting>
  <conditionalFormatting sqref="FR188:FS190">
    <cfRule type="cellIs" dxfId="3229" priority="3219" operator="equal">
      <formula>0</formula>
    </cfRule>
    <cfRule type="cellIs" dxfId="3228" priority="3220" operator="equal">
      <formula>1</formula>
    </cfRule>
  </conditionalFormatting>
  <conditionalFormatting sqref="FT188:FT190">
    <cfRule type="cellIs" dxfId="3227" priority="3217" operator="equal">
      <formula>0</formula>
    </cfRule>
    <cfRule type="cellIs" dxfId="3226" priority="3218" operator="equal">
      <formula>1</formula>
    </cfRule>
  </conditionalFormatting>
  <conditionalFormatting sqref="FR188:FS190">
    <cfRule type="cellIs" dxfId="3225" priority="3213" operator="equal">
      <formula>0</formula>
    </cfRule>
    <cfRule type="cellIs" dxfId="3224" priority="3214" operator="equal">
      <formula>1</formula>
    </cfRule>
  </conditionalFormatting>
  <conditionalFormatting sqref="FS188:FS190">
    <cfRule type="cellIs" dxfId="3223" priority="3211" operator="equal">
      <formula>0</formula>
    </cfRule>
    <cfRule type="cellIs" dxfId="3222" priority="3212" operator="equal">
      <formula>1</formula>
    </cfRule>
  </conditionalFormatting>
  <conditionalFormatting sqref="FN194:FQ198">
    <cfRule type="cellIs" dxfId="3221" priority="3205" operator="equal">
      <formula>0</formula>
    </cfRule>
    <cfRule type="cellIs" dxfId="3220" priority="3206" operator="equal">
      <formula>1</formula>
    </cfRule>
  </conditionalFormatting>
  <conditionalFormatting sqref="FR194:FS198">
    <cfRule type="cellIs" dxfId="3219" priority="3209" operator="equal">
      <formula>0</formula>
    </cfRule>
    <cfRule type="cellIs" dxfId="3218" priority="3210" operator="equal">
      <formula>1</formula>
    </cfRule>
  </conditionalFormatting>
  <conditionalFormatting sqref="FT194:FT198">
    <cfRule type="cellIs" dxfId="3217" priority="3207" operator="equal">
      <formula>0</formula>
    </cfRule>
    <cfRule type="cellIs" dxfId="3216" priority="3208" operator="equal">
      <formula>1</formula>
    </cfRule>
  </conditionalFormatting>
  <conditionalFormatting sqref="FR194:FS198">
    <cfRule type="cellIs" dxfId="3215" priority="3203" operator="equal">
      <formula>0</formula>
    </cfRule>
    <cfRule type="cellIs" dxfId="3214" priority="3204" operator="equal">
      <formula>1</formula>
    </cfRule>
  </conditionalFormatting>
  <conditionalFormatting sqref="FS194:FS198">
    <cfRule type="cellIs" dxfId="3213" priority="3201" operator="equal">
      <formula>0</formula>
    </cfRule>
    <cfRule type="cellIs" dxfId="3212" priority="3202" operator="equal">
      <formula>1</formula>
    </cfRule>
  </conditionalFormatting>
  <conditionalFormatting sqref="FN193">
    <cfRule type="cellIs" dxfId="3211" priority="3199" operator="equal">
      <formula>0</formula>
    </cfRule>
    <cfRule type="cellIs" dxfId="3210" priority="3200" operator="equal">
      <formula>1</formula>
    </cfRule>
  </conditionalFormatting>
  <conditionalFormatting sqref="FN201">
    <cfRule type="cellIs" dxfId="3209" priority="3197" operator="equal">
      <formula>0</formula>
    </cfRule>
    <cfRule type="cellIs" dxfId="3208" priority="3198" operator="equal">
      <formula>1</formula>
    </cfRule>
  </conditionalFormatting>
  <conditionalFormatting sqref="FN202:FQ216">
    <cfRule type="cellIs" dxfId="3207" priority="3191" operator="equal">
      <formula>0</formula>
    </cfRule>
    <cfRule type="cellIs" dxfId="3206" priority="3192" operator="equal">
      <formula>1</formula>
    </cfRule>
  </conditionalFormatting>
  <conditionalFormatting sqref="FR202:FS216">
    <cfRule type="cellIs" dxfId="3205" priority="3195" operator="equal">
      <formula>0</formula>
    </cfRule>
    <cfRule type="cellIs" dxfId="3204" priority="3196" operator="equal">
      <formula>1</formula>
    </cfRule>
  </conditionalFormatting>
  <conditionalFormatting sqref="FT202:FT216">
    <cfRule type="cellIs" dxfId="3203" priority="3193" operator="equal">
      <formula>0</formula>
    </cfRule>
    <cfRule type="cellIs" dxfId="3202" priority="3194" operator="equal">
      <formula>1</formula>
    </cfRule>
  </conditionalFormatting>
  <conditionalFormatting sqref="FR202:FS216">
    <cfRule type="cellIs" dxfId="3201" priority="3189" operator="equal">
      <formula>0</formula>
    </cfRule>
    <cfRule type="cellIs" dxfId="3200" priority="3190" operator="equal">
      <formula>1</formula>
    </cfRule>
  </conditionalFormatting>
  <conditionalFormatting sqref="FS202:FS216">
    <cfRule type="cellIs" dxfId="3199" priority="3187" operator="equal">
      <formula>0</formula>
    </cfRule>
    <cfRule type="cellIs" dxfId="3198" priority="3188" operator="equal">
      <formula>1</formula>
    </cfRule>
  </conditionalFormatting>
  <conditionalFormatting sqref="FN219:FQ222">
    <cfRule type="cellIs" dxfId="3197" priority="3181" operator="equal">
      <formula>0</formula>
    </cfRule>
    <cfRule type="cellIs" dxfId="3196" priority="3182" operator="equal">
      <formula>1</formula>
    </cfRule>
  </conditionalFormatting>
  <conditionalFormatting sqref="FR219:FS222">
    <cfRule type="cellIs" dxfId="3195" priority="3185" operator="equal">
      <formula>0</formula>
    </cfRule>
    <cfRule type="cellIs" dxfId="3194" priority="3186" operator="equal">
      <formula>1</formula>
    </cfRule>
  </conditionalFormatting>
  <conditionalFormatting sqref="FT219:FT222">
    <cfRule type="cellIs" dxfId="3193" priority="3183" operator="equal">
      <formula>0</formula>
    </cfRule>
    <cfRule type="cellIs" dxfId="3192" priority="3184" operator="equal">
      <formula>1</formula>
    </cfRule>
  </conditionalFormatting>
  <conditionalFormatting sqref="FR219:FS222">
    <cfRule type="cellIs" dxfId="3191" priority="3179" operator="equal">
      <formula>0</formula>
    </cfRule>
    <cfRule type="cellIs" dxfId="3190" priority="3180" operator="equal">
      <formula>1</formula>
    </cfRule>
  </conditionalFormatting>
  <conditionalFormatting sqref="FS219:FS222">
    <cfRule type="cellIs" dxfId="3189" priority="3177" operator="equal">
      <formula>0</formula>
    </cfRule>
    <cfRule type="cellIs" dxfId="3188" priority="3178" operator="equal">
      <formula>1</formula>
    </cfRule>
  </conditionalFormatting>
  <conditionalFormatting sqref="FN218">
    <cfRule type="cellIs" dxfId="3187" priority="3175" operator="equal">
      <formula>0</formula>
    </cfRule>
    <cfRule type="cellIs" dxfId="3186" priority="3176" operator="equal">
      <formula>1</formula>
    </cfRule>
  </conditionalFormatting>
  <conditionalFormatting sqref="FN224">
    <cfRule type="cellIs" dxfId="3185" priority="3173" operator="equal">
      <formula>0</formula>
    </cfRule>
    <cfRule type="cellIs" dxfId="3184" priority="3174" operator="equal">
      <formula>1</formula>
    </cfRule>
  </conditionalFormatting>
  <conditionalFormatting sqref="FN225:FQ243">
    <cfRule type="cellIs" dxfId="3183" priority="3167" operator="equal">
      <formula>0</formula>
    </cfRule>
    <cfRule type="cellIs" dxfId="3182" priority="3168" operator="equal">
      <formula>1</formula>
    </cfRule>
  </conditionalFormatting>
  <conditionalFormatting sqref="FR225:FS243">
    <cfRule type="cellIs" dxfId="3181" priority="3171" operator="equal">
      <formula>0</formula>
    </cfRule>
    <cfRule type="cellIs" dxfId="3180" priority="3172" operator="equal">
      <formula>1</formula>
    </cfRule>
  </conditionalFormatting>
  <conditionalFormatting sqref="FT225:FT243">
    <cfRule type="cellIs" dxfId="3179" priority="3169" operator="equal">
      <formula>0</formula>
    </cfRule>
    <cfRule type="cellIs" dxfId="3178" priority="3170" operator="equal">
      <formula>1</formula>
    </cfRule>
  </conditionalFormatting>
  <conditionalFormatting sqref="FR225:FS243">
    <cfRule type="cellIs" dxfId="3177" priority="3165" operator="equal">
      <formula>0</formula>
    </cfRule>
    <cfRule type="cellIs" dxfId="3176" priority="3166" operator="equal">
      <formula>1</formula>
    </cfRule>
  </conditionalFormatting>
  <conditionalFormatting sqref="FS225:FS243">
    <cfRule type="cellIs" dxfId="3175" priority="3163" operator="equal">
      <formula>0</formula>
    </cfRule>
    <cfRule type="cellIs" dxfId="3174" priority="3164" operator="equal">
      <formula>1</formula>
    </cfRule>
  </conditionalFormatting>
  <conditionalFormatting sqref="FN245">
    <cfRule type="cellIs" dxfId="3173" priority="3161" operator="equal">
      <formula>0</formula>
    </cfRule>
    <cfRule type="cellIs" dxfId="3172" priority="3162" operator="equal">
      <formula>1</formula>
    </cfRule>
  </conditionalFormatting>
  <conditionalFormatting sqref="FN246:FQ251">
    <cfRule type="cellIs" dxfId="3171" priority="3155" operator="equal">
      <formula>0</formula>
    </cfRule>
    <cfRule type="cellIs" dxfId="3170" priority="3156" operator="equal">
      <formula>1</formula>
    </cfRule>
  </conditionalFormatting>
  <conditionalFormatting sqref="FR246:FS251">
    <cfRule type="cellIs" dxfId="3169" priority="3159" operator="equal">
      <formula>0</formula>
    </cfRule>
    <cfRule type="cellIs" dxfId="3168" priority="3160" operator="equal">
      <formula>1</formula>
    </cfRule>
  </conditionalFormatting>
  <conditionalFormatting sqref="FT246:FT251">
    <cfRule type="cellIs" dxfId="3167" priority="3157" operator="equal">
      <formula>0</formula>
    </cfRule>
    <cfRule type="cellIs" dxfId="3166" priority="3158" operator="equal">
      <formula>1</formula>
    </cfRule>
  </conditionalFormatting>
  <conditionalFormatting sqref="FR246:FS251">
    <cfRule type="cellIs" dxfId="3165" priority="3153" operator="equal">
      <formula>0</formula>
    </cfRule>
    <cfRule type="cellIs" dxfId="3164" priority="3154" operator="equal">
      <formula>1</formula>
    </cfRule>
  </conditionalFormatting>
  <conditionalFormatting sqref="FS246:FS251">
    <cfRule type="cellIs" dxfId="3163" priority="3151" operator="equal">
      <formula>0</formula>
    </cfRule>
    <cfRule type="cellIs" dxfId="3162" priority="3152" operator="equal">
      <formula>1</formula>
    </cfRule>
  </conditionalFormatting>
  <conditionalFormatting sqref="FN253:FQ256">
    <cfRule type="cellIs" dxfId="3161" priority="3145" operator="equal">
      <formula>0</formula>
    </cfRule>
    <cfRule type="cellIs" dxfId="3160" priority="3146" operator="equal">
      <formula>1</formula>
    </cfRule>
  </conditionalFormatting>
  <conditionalFormatting sqref="FR253:FS256">
    <cfRule type="cellIs" dxfId="3159" priority="3149" operator="equal">
      <formula>0</formula>
    </cfRule>
    <cfRule type="cellIs" dxfId="3158" priority="3150" operator="equal">
      <formula>1</formula>
    </cfRule>
  </conditionalFormatting>
  <conditionalFormatting sqref="FT253:FT256">
    <cfRule type="cellIs" dxfId="3157" priority="3147" operator="equal">
      <formula>0</formula>
    </cfRule>
    <cfRule type="cellIs" dxfId="3156" priority="3148" operator="equal">
      <formula>1</formula>
    </cfRule>
  </conditionalFormatting>
  <conditionalFormatting sqref="FR253:FS256">
    <cfRule type="cellIs" dxfId="3155" priority="3143" operator="equal">
      <formula>0</formula>
    </cfRule>
    <cfRule type="cellIs" dxfId="3154" priority="3144" operator="equal">
      <formula>1</formula>
    </cfRule>
  </conditionalFormatting>
  <conditionalFormatting sqref="FS253:FS256">
    <cfRule type="cellIs" dxfId="3153" priority="3141" operator="equal">
      <formula>0</formula>
    </cfRule>
    <cfRule type="cellIs" dxfId="3152" priority="3142" operator="equal">
      <formula>1</formula>
    </cfRule>
  </conditionalFormatting>
  <conditionalFormatting sqref="FN259">
    <cfRule type="cellIs" dxfId="3151" priority="3139" operator="equal">
      <formula>0</formula>
    </cfRule>
    <cfRule type="cellIs" dxfId="3150" priority="3140" operator="equal">
      <formula>1</formula>
    </cfRule>
  </conditionalFormatting>
  <conditionalFormatting sqref="FN260:FQ266">
    <cfRule type="cellIs" dxfId="3149" priority="3133" operator="equal">
      <formula>0</formula>
    </cfRule>
    <cfRule type="cellIs" dxfId="3148" priority="3134" operator="equal">
      <formula>1</formula>
    </cfRule>
  </conditionalFormatting>
  <conditionalFormatting sqref="FR260:FS266">
    <cfRule type="cellIs" dxfId="3147" priority="3137" operator="equal">
      <formula>0</formula>
    </cfRule>
    <cfRule type="cellIs" dxfId="3146" priority="3138" operator="equal">
      <formula>1</formula>
    </cfRule>
  </conditionalFormatting>
  <conditionalFormatting sqref="FT260:FT266">
    <cfRule type="cellIs" dxfId="3145" priority="3135" operator="equal">
      <formula>0</formula>
    </cfRule>
    <cfRule type="cellIs" dxfId="3144" priority="3136" operator="equal">
      <formula>1</formula>
    </cfRule>
  </conditionalFormatting>
  <conditionalFormatting sqref="FR260:FS266">
    <cfRule type="cellIs" dxfId="3143" priority="3131" operator="equal">
      <formula>0</formula>
    </cfRule>
    <cfRule type="cellIs" dxfId="3142" priority="3132" operator="equal">
      <formula>1</formula>
    </cfRule>
  </conditionalFormatting>
  <conditionalFormatting sqref="FS260:FS266">
    <cfRule type="cellIs" dxfId="3141" priority="3129" operator="equal">
      <formula>0</formula>
    </cfRule>
    <cfRule type="cellIs" dxfId="3140" priority="3130" operator="equal">
      <formula>1</formula>
    </cfRule>
  </conditionalFormatting>
  <conditionalFormatting sqref="GM113">
    <cfRule type="cellIs" dxfId="3139" priority="2799" operator="equal">
      <formula>0</formula>
    </cfRule>
    <cfRule type="cellIs" dxfId="3138" priority="2800" operator="equal">
      <formula>1</formula>
    </cfRule>
  </conditionalFormatting>
  <conditionalFormatting sqref="GG113:GJ113">
    <cfRule type="cellIs" dxfId="3137" priority="2797" operator="equal">
      <formula>0</formula>
    </cfRule>
    <cfRule type="cellIs" dxfId="3136" priority="2798" operator="equal">
      <formula>1</formula>
    </cfRule>
  </conditionalFormatting>
  <conditionalFormatting sqref="GL113">
    <cfRule type="cellIs" dxfId="3135" priority="2793" operator="equal">
      <formula>0</formula>
    </cfRule>
    <cfRule type="cellIs" dxfId="3134" priority="2794" operator="equal">
      <formula>1</formula>
    </cfRule>
  </conditionalFormatting>
  <conditionalFormatting sqref="GM116:GM120">
    <cfRule type="cellIs" dxfId="3133" priority="2789" operator="equal">
      <formula>0</formula>
    </cfRule>
    <cfRule type="cellIs" dxfId="3132" priority="2790" operator="equal">
      <formula>1</formula>
    </cfRule>
  </conditionalFormatting>
  <conditionalFormatting sqref="GG116:GJ120">
    <cfRule type="cellIs" dxfId="3131" priority="2787" operator="equal">
      <formula>0</formula>
    </cfRule>
    <cfRule type="cellIs" dxfId="3130" priority="2788" operator="equal">
      <formula>1</formula>
    </cfRule>
  </conditionalFormatting>
  <conditionalFormatting sqref="GL116:GL120">
    <cfRule type="cellIs" dxfId="3129" priority="2783" operator="equal">
      <formula>0</formula>
    </cfRule>
    <cfRule type="cellIs" dxfId="3128" priority="2784" operator="equal">
      <formula>1</formula>
    </cfRule>
  </conditionalFormatting>
  <conditionalFormatting sqref="FZ277">
    <cfRule type="cellIs" dxfId="3127" priority="3127" operator="equal">
      <formula>"NO HABILITADO"</formula>
    </cfRule>
    <cfRule type="cellIs" dxfId="3126" priority="3128" operator="equal">
      <formula>"OK"</formula>
    </cfRule>
  </conditionalFormatting>
  <conditionalFormatting sqref="GM277">
    <cfRule type="cellIs" dxfId="3125" priority="3125" operator="equal">
      <formula>0</formula>
    </cfRule>
    <cfRule type="cellIs" dxfId="3124" priority="3126" operator="equal">
      <formula>1</formula>
    </cfRule>
  </conditionalFormatting>
  <conditionalFormatting sqref="GO277">
    <cfRule type="cellIs" dxfId="3123" priority="3123" operator="equal">
      <formula>0</formula>
    </cfRule>
    <cfRule type="cellIs" dxfId="3122" priority="3124" operator="equal">
      <formula>1</formula>
    </cfRule>
  </conditionalFormatting>
  <conditionalFormatting sqref="GA280">
    <cfRule type="cellIs" dxfId="3121" priority="3121" operator="equal">
      <formula>"OK"</formula>
    </cfRule>
    <cfRule type="cellIs" dxfId="3120" priority="3122" operator="equal">
      <formula>"NO HABILITADO"</formula>
    </cfRule>
  </conditionalFormatting>
  <conditionalFormatting sqref="GL280">
    <cfRule type="cellIs" dxfId="3119" priority="3119" operator="equal">
      <formula>"OK"</formula>
    </cfRule>
    <cfRule type="cellIs" dxfId="3118" priority="3120" operator="equal">
      <formula>"NO HABILITADO"</formula>
    </cfRule>
  </conditionalFormatting>
  <conditionalFormatting sqref="GC284:GC300">
    <cfRule type="cellIs" dxfId="3117" priority="3117" operator="equal">
      <formula>"NH"</formula>
    </cfRule>
    <cfRule type="cellIs" dxfId="3116" priority="3118" operator="equal">
      <formula>"H"</formula>
    </cfRule>
  </conditionalFormatting>
  <conditionalFormatting sqref="GJ277">
    <cfRule type="cellIs" dxfId="3115" priority="3115" operator="equal">
      <formula>0</formula>
    </cfRule>
    <cfRule type="cellIs" dxfId="3114" priority="3116" operator="equal">
      <formula>1</formula>
    </cfRule>
  </conditionalFormatting>
  <conditionalFormatting sqref="GG13:GJ13">
    <cfRule type="cellIs" dxfId="3113" priority="3109" operator="equal">
      <formula>0</formula>
    </cfRule>
    <cfRule type="cellIs" dxfId="3112" priority="3110" operator="equal">
      <formula>1</formula>
    </cfRule>
  </conditionalFormatting>
  <conditionalFormatting sqref="GK13:GL13">
    <cfRule type="cellIs" dxfId="3111" priority="3113" operator="equal">
      <formula>0</formula>
    </cfRule>
    <cfRule type="cellIs" dxfId="3110" priority="3114" operator="equal">
      <formula>1</formula>
    </cfRule>
  </conditionalFormatting>
  <conditionalFormatting sqref="GM13">
    <cfRule type="cellIs" dxfId="3109" priority="3111" operator="equal">
      <formula>0</formula>
    </cfRule>
    <cfRule type="cellIs" dxfId="3108" priority="3112" operator="equal">
      <formula>1</formula>
    </cfRule>
  </conditionalFormatting>
  <conditionalFormatting sqref="GK13:GL13">
    <cfRule type="cellIs" dxfId="3107" priority="3107" operator="equal">
      <formula>0</formula>
    </cfRule>
    <cfRule type="cellIs" dxfId="3106" priority="3108" operator="equal">
      <formula>1</formula>
    </cfRule>
  </conditionalFormatting>
  <conditionalFormatting sqref="GL13">
    <cfRule type="cellIs" dxfId="3105" priority="3105" operator="equal">
      <formula>0</formula>
    </cfRule>
    <cfRule type="cellIs" dxfId="3104" priority="3106" operator="equal">
      <formula>1</formula>
    </cfRule>
  </conditionalFormatting>
  <conditionalFormatting sqref="GG12">
    <cfRule type="cellIs" dxfId="3103" priority="3103" operator="equal">
      <formula>0</formula>
    </cfRule>
    <cfRule type="cellIs" dxfId="3102" priority="3104" operator="equal">
      <formula>1</formula>
    </cfRule>
  </conditionalFormatting>
  <conditionalFormatting sqref="GG257:GG258">
    <cfRule type="cellIs" dxfId="3101" priority="3015" operator="equal">
      <formula>0</formula>
    </cfRule>
    <cfRule type="cellIs" dxfId="3100" priority="3016" operator="equal">
      <formula>1</formula>
    </cfRule>
  </conditionalFormatting>
  <conditionalFormatting sqref="GG18:GG19">
    <cfRule type="cellIs" dxfId="3099" priority="3101" operator="equal">
      <formula>0</formula>
    </cfRule>
    <cfRule type="cellIs" dxfId="3098" priority="3102" operator="equal">
      <formula>1</formula>
    </cfRule>
  </conditionalFormatting>
  <conditionalFormatting sqref="GG28">
    <cfRule type="cellIs" dxfId="3097" priority="3099" operator="equal">
      <formula>0</formula>
    </cfRule>
    <cfRule type="cellIs" dxfId="3096" priority="3100" operator="equal">
      <formula>1</formula>
    </cfRule>
  </conditionalFormatting>
  <conditionalFormatting sqref="GG36:GG38">
    <cfRule type="cellIs" dxfId="3095" priority="3097" operator="equal">
      <formula>0</formula>
    </cfRule>
    <cfRule type="cellIs" dxfId="3094" priority="3098" operator="equal">
      <formula>1</formula>
    </cfRule>
  </conditionalFormatting>
  <conditionalFormatting sqref="GG41">
    <cfRule type="cellIs" dxfId="3093" priority="3095" operator="equal">
      <formula>0</formula>
    </cfRule>
    <cfRule type="cellIs" dxfId="3092" priority="3096" operator="equal">
      <formula>1</formula>
    </cfRule>
  </conditionalFormatting>
  <conditionalFormatting sqref="GG43">
    <cfRule type="cellIs" dxfId="3091" priority="3093" operator="equal">
      <formula>0</formula>
    </cfRule>
    <cfRule type="cellIs" dxfId="3090" priority="3094" operator="equal">
      <formula>1</formula>
    </cfRule>
  </conditionalFormatting>
  <conditionalFormatting sqref="GG45:GG46">
    <cfRule type="cellIs" dxfId="3089" priority="3091" operator="equal">
      <formula>0</formula>
    </cfRule>
    <cfRule type="cellIs" dxfId="3088" priority="3092" operator="equal">
      <formula>1</formula>
    </cfRule>
  </conditionalFormatting>
  <conditionalFormatting sqref="GG48:GG49">
    <cfRule type="cellIs" dxfId="3087" priority="3089" operator="equal">
      <formula>0</formula>
    </cfRule>
    <cfRule type="cellIs" dxfId="3086" priority="3090" operator="equal">
      <formula>1</formula>
    </cfRule>
  </conditionalFormatting>
  <conditionalFormatting sqref="GG51:GG52">
    <cfRule type="cellIs" dxfId="3085" priority="3087" operator="equal">
      <formula>0</formula>
    </cfRule>
    <cfRule type="cellIs" dxfId="3084" priority="3088" operator="equal">
      <formula>1</formula>
    </cfRule>
  </conditionalFormatting>
  <conditionalFormatting sqref="GG54">
    <cfRule type="cellIs" dxfId="3083" priority="3085" operator="equal">
      <formula>0</formula>
    </cfRule>
    <cfRule type="cellIs" dxfId="3082" priority="3086" operator="equal">
      <formula>1</formula>
    </cfRule>
  </conditionalFormatting>
  <conditionalFormatting sqref="GG56:GG57">
    <cfRule type="cellIs" dxfId="3081" priority="3083" operator="equal">
      <formula>0</formula>
    </cfRule>
    <cfRule type="cellIs" dxfId="3080" priority="3084" operator="equal">
      <formula>1</formula>
    </cfRule>
  </conditionalFormatting>
  <conditionalFormatting sqref="GG62:GG63">
    <cfRule type="cellIs" dxfId="3079" priority="3081" operator="equal">
      <formula>0</formula>
    </cfRule>
    <cfRule type="cellIs" dxfId="3078" priority="3082" operator="equal">
      <formula>1</formula>
    </cfRule>
  </conditionalFormatting>
  <conditionalFormatting sqref="GG66">
    <cfRule type="cellIs" dxfId="3077" priority="3079" operator="equal">
      <formula>0</formula>
    </cfRule>
    <cfRule type="cellIs" dxfId="3076" priority="3080" operator="equal">
      <formula>1</formula>
    </cfRule>
  </conditionalFormatting>
  <conditionalFormatting sqref="GG68">
    <cfRule type="cellIs" dxfId="3075" priority="3077" operator="equal">
      <formula>0</formula>
    </cfRule>
    <cfRule type="cellIs" dxfId="3074" priority="3078" operator="equal">
      <formula>1</formula>
    </cfRule>
  </conditionalFormatting>
  <conditionalFormatting sqref="GG70:GG71">
    <cfRule type="cellIs" dxfId="3073" priority="3075" operator="equal">
      <formula>0</formula>
    </cfRule>
    <cfRule type="cellIs" dxfId="3072" priority="3076" operator="equal">
      <formula>1</formula>
    </cfRule>
  </conditionalFormatting>
  <conditionalFormatting sqref="GG75">
    <cfRule type="cellIs" dxfId="3071" priority="3073" operator="equal">
      <formula>0</formula>
    </cfRule>
    <cfRule type="cellIs" dxfId="3070" priority="3074" operator="equal">
      <formula>1</formula>
    </cfRule>
  </conditionalFormatting>
  <conditionalFormatting sqref="GG81:GG82">
    <cfRule type="cellIs" dxfId="3069" priority="3071" operator="equal">
      <formula>0</formula>
    </cfRule>
    <cfRule type="cellIs" dxfId="3068" priority="3072" operator="equal">
      <formula>1</formula>
    </cfRule>
  </conditionalFormatting>
  <conditionalFormatting sqref="GG87">
    <cfRule type="cellIs" dxfId="3067" priority="3069" operator="equal">
      <formula>0</formula>
    </cfRule>
    <cfRule type="cellIs" dxfId="3066" priority="3070" operator="equal">
      <formula>1</formula>
    </cfRule>
  </conditionalFormatting>
  <conditionalFormatting sqref="GG93">
    <cfRule type="cellIs" dxfId="3065" priority="3067" operator="equal">
      <formula>0</formula>
    </cfRule>
    <cfRule type="cellIs" dxfId="3064" priority="3068" operator="equal">
      <formula>1</formula>
    </cfRule>
  </conditionalFormatting>
  <conditionalFormatting sqref="GG98">
    <cfRule type="cellIs" dxfId="3063" priority="3065" operator="equal">
      <formula>0</formula>
    </cfRule>
    <cfRule type="cellIs" dxfId="3062" priority="3066" operator="equal">
      <formula>1</formula>
    </cfRule>
  </conditionalFormatting>
  <conditionalFormatting sqref="GG107:GG108">
    <cfRule type="cellIs" dxfId="3061" priority="3063" operator="equal">
      <formula>0</formula>
    </cfRule>
    <cfRule type="cellIs" dxfId="3060" priority="3064" operator="equal">
      <formula>1</formula>
    </cfRule>
  </conditionalFormatting>
  <conditionalFormatting sqref="GG111:GG112">
    <cfRule type="cellIs" dxfId="3059" priority="3061" operator="equal">
      <formula>0</formula>
    </cfRule>
    <cfRule type="cellIs" dxfId="3058" priority="3062" operator="equal">
      <formula>1</formula>
    </cfRule>
  </conditionalFormatting>
  <conditionalFormatting sqref="GG114:GG115">
    <cfRule type="cellIs" dxfId="3057" priority="3059" operator="equal">
      <formula>0</formula>
    </cfRule>
    <cfRule type="cellIs" dxfId="3056" priority="3060" operator="equal">
      <formula>1</formula>
    </cfRule>
  </conditionalFormatting>
  <conditionalFormatting sqref="GG121">
    <cfRule type="cellIs" dxfId="3055" priority="3057" operator="equal">
      <formula>0</formula>
    </cfRule>
    <cfRule type="cellIs" dxfId="3054" priority="3058" operator="equal">
      <formula>1</formula>
    </cfRule>
  </conditionalFormatting>
  <conditionalFormatting sqref="GG127">
    <cfRule type="cellIs" dxfId="3053" priority="3055" operator="equal">
      <formula>0</formula>
    </cfRule>
    <cfRule type="cellIs" dxfId="3052" priority="3056" operator="equal">
      <formula>1</formula>
    </cfRule>
  </conditionalFormatting>
  <conditionalFormatting sqref="GG133">
    <cfRule type="cellIs" dxfId="3051" priority="3053" operator="equal">
      <formula>0</formula>
    </cfRule>
    <cfRule type="cellIs" dxfId="3050" priority="3054" operator="equal">
      <formula>1</formula>
    </cfRule>
  </conditionalFormatting>
  <conditionalFormatting sqref="GG140">
    <cfRule type="cellIs" dxfId="3049" priority="3051" operator="equal">
      <formula>0</formula>
    </cfRule>
    <cfRule type="cellIs" dxfId="3048" priority="3052" operator="equal">
      <formula>1</formula>
    </cfRule>
  </conditionalFormatting>
  <conditionalFormatting sqref="GG145">
    <cfRule type="cellIs" dxfId="3047" priority="3049" operator="equal">
      <formula>0</formula>
    </cfRule>
    <cfRule type="cellIs" dxfId="3046" priority="3050" operator="equal">
      <formula>1</formula>
    </cfRule>
  </conditionalFormatting>
  <conditionalFormatting sqref="GG147">
    <cfRule type="cellIs" dxfId="3045" priority="3047" operator="equal">
      <formula>0</formula>
    </cfRule>
    <cfRule type="cellIs" dxfId="3044" priority="3048" operator="equal">
      <formula>1</formula>
    </cfRule>
  </conditionalFormatting>
  <conditionalFormatting sqref="GG149:GG150">
    <cfRule type="cellIs" dxfId="3043" priority="3045" operator="equal">
      <formula>0</formula>
    </cfRule>
    <cfRule type="cellIs" dxfId="3042" priority="3046" operator="equal">
      <formula>1</formula>
    </cfRule>
  </conditionalFormatting>
  <conditionalFormatting sqref="GG155">
    <cfRule type="cellIs" dxfId="3041" priority="3043" operator="equal">
      <formula>0</formula>
    </cfRule>
    <cfRule type="cellIs" dxfId="3040" priority="3044" operator="equal">
      <formula>1</formula>
    </cfRule>
  </conditionalFormatting>
  <conditionalFormatting sqref="GG157">
    <cfRule type="cellIs" dxfId="3039" priority="3041" operator="equal">
      <formula>0</formula>
    </cfRule>
    <cfRule type="cellIs" dxfId="3038" priority="3042" operator="equal">
      <formula>1</formula>
    </cfRule>
  </conditionalFormatting>
  <conditionalFormatting sqref="GG163:GG164">
    <cfRule type="cellIs" dxfId="3037" priority="3039" operator="equal">
      <formula>0</formula>
    </cfRule>
    <cfRule type="cellIs" dxfId="3036" priority="3040" operator="equal">
      <formula>1</formula>
    </cfRule>
  </conditionalFormatting>
  <conditionalFormatting sqref="GG170:GG171">
    <cfRule type="cellIs" dxfId="3035" priority="3037" operator="equal">
      <formula>0</formula>
    </cfRule>
    <cfRule type="cellIs" dxfId="3034" priority="3038" operator="equal">
      <formula>1</formula>
    </cfRule>
  </conditionalFormatting>
  <conditionalFormatting sqref="GG176">
    <cfRule type="cellIs" dxfId="3033" priority="3035" operator="equal">
      <formula>0</formula>
    </cfRule>
    <cfRule type="cellIs" dxfId="3032" priority="3036" operator="equal">
      <formula>1</formula>
    </cfRule>
  </conditionalFormatting>
  <conditionalFormatting sqref="GG183">
    <cfRule type="cellIs" dxfId="3031" priority="3033" operator="equal">
      <formula>0</formula>
    </cfRule>
    <cfRule type="cellIs" dxfId="3030" priority="3034" operator="equal">
      <formula>1</formula>
    </cfRule>
  </conditionalFormatting>
  <conditionalFormatting sqref="GG185">
    <cfRule type="cellIs" dxfId="3029" priority="3031" operator="equal">
      <formula>0</formula>
    </cfRule>
    <cfRule type="cellIs" dxfId="3028" priority="3032" operator="equal">
      <formula>1</formula>
    </cfRule>
  </conditionalFormatting>
  <conditionalFormatting sqref="GG187">
    <cfRule type="cellIs" dxfId="3027" priority="3029" operator="equal">
      <formula>0</formula>
    </cfRule>
    <cfRule type="cellIs" dxfId="3026" priority="3030" operator="equal">
      <formula>1</formula>
    </cfRule>
  </conditionalFormatting>
  <conditionalFormatting sqref="GG191:GG192">
    <cfRule type="cellIs" dxfId="3025" priority="3027" operator="equal">
      <formula>0</formula>
    </cfRule>
    <cfRule type="cellIs" dxfId="3024" priority="3028" operator="equal">
      <formula>1</formula>
    </cfRule>
  </conditionalFormatting>
  <conditionalFormatting sqref="GG199:GG200">
    <cfRule type="cellIs" dxfId="3023" priority="3025" operator="equal">
      <formula>0</formula>
    </cfRule>
    <cfRule type="cellIs" dxfId="3022" priority="3026" operator="equal">
      <formula>1</formula>
    </cfRule>
  </conditionalFormatting>
  <conditionalFormatting sqref="GG217">
    <cfRule type="cellIs" dxfId="3021" priority="3023" operator="equal">
      <formula>0</formula>
    </cfRule>
    <cfRule type="cellIs" dxfId="3020" priority="3024" operator="equal">
      <formula>1</formula>
    </cfRule>
  </conditionalFormatting>
  <conditionalFormatting sqref="GG223">
    <cfRule type="cellIs" dxfId="3019" priority="3021" operator="equal">
      <formula>0</formula>
    </cfRule>
    <cfRule type="cellIs" dxfId="3018" priority="3022" operator="equal">
      <formula>1</formula>
    </cfRule>
  </conditionalFormatting>
  <conditionalFormatting sqref="GG244">
    <cfRule type="cellIs" dxfId="3017" priority="3019" operator="equal">
      <formula>0</formula>
    </cfRule>
    <cfRule type="cellIs" dxfId="3016" priority="3020" operator="equal">
      <formula>1</formula>
    </cfRule>
  </conditionalFormatting>
  <conditionalFormatting sqref="GG252">
    <cfRule type="cellIs" dxfId="3015" priority="3017" operator="equal">
      <formula>0</formula>
    </cfRule>
    <cfRule type="cellIs" dxfId="3014" priority="3018" operator="equal">
      <formula>1</formula>
    </cfRule>
  </conditionalFormatting>
  <conditionalFormatting sqref="GH277">
    <cfRule type="cellIs" dxfId="3013" priority="3013" operator="equal">
      <formula>0</formula>
    </cfRule>
    <cfRule type="cellIs" dxfId="3012" priority="3014" operator="equal">
      <formula>1</formula>
    </cfRule>
  </conditionalFormatting>
  <conditionalFormatting sqref="GG14:GJ17">
    <cfRule type="cellIs" dxfId="3011" priority="3007" operator="equal">
      <formula>0</formula>
    </cfRule>
    <cfRule type="cellIs" dxfId="3010" priority="3008" operator="equal">
      <formula>1</formula>
    </cfRule>
  </conditionalFormatting>
  <conditionalFormatting sqref="GK14:GL17">
    <cfRule type="cellIs" dxfId="3009" priority="3011" operator="equal">
      <formula>0</formula>
    </cfRule>
    <cfRule type="cellIs" dxfId="3008" priority="3012" operator="equal">
      <formula>1</formula>
    </cfRule>
  </conditionalFormatting>
  <conditionalFormatting sqref="GM14:GM17">
    <cfRule type="cellIs" dxfId="3007" priority="3009" operator="equal">
      <formula>0</formula>
    </cfRule>
    <cfRule type="cellIs" dxfId="3006" priority="3010" operator="equal">
      <formula>1</formula>
    </cfRule>
  </conditionalFormatting>
  <conditionalFormatting sqref="GK14:GL17">
    <cfRule type="cellIs" dxfId="3005" priority="3005" operator="equal">
      <formula>0</formula>
    </cfRule>
    <cfRule type="cellIs" dxfId="3004" priority="3006" operator="equal">
      <formula>1</formula>
    </cfRule>
  </conditionalFormatting>
  <conditionalFormatting sqref="GL14:GL17">
    <cfRule type="cellIs" dxfId="3003" priority="3003" operator="equal">
      <formula>0</formula>
    </cfRule>
    <cfRule type="cellIs" dxfId="3002" priority="3004" operator="equal">
      <formula>1</formula>
    </cfRule>
  </conditionalFormatting>
  <conditionalFormatting sqref="GG20:GJ27">
    <cfRule type="cellIs" dxfId="3001" priority="2997" operator="equal">
      <formula>0</formula>
    </cfRule>
    <cfRule type="cellIs" dxfId="3000" priority="2998" operator="equal">
      <formula>1</formula>
    </cfRule>
  </conditionalFormatting>
  <conditionalFormatting sqref="GK20:GL27">
    <cfRule type="cellIs" dxfId="2999" priority="3001" operator="equal">
      <formula>0</formula>
    </cfRule>
    <cfRule type="cellIs" dxfId="2998" priority="3002" operator="equal">
      <formula>1</formula>
    </cfRule>
  </conditionalFormatting>
  <conditionalFormatting sqref="GM20:GM27">
    <cfRule type="cellIs" dxfId="2997" priority="2999" operator="equal">
      <formula>0</formula>
    </cfRule>
    <cfRule type="cellIs" dxfId="2996" priority="3000" operator="equal">
      <formula>1</formula>
    </cfRule>
  </conditionalFormatting>
  <conditionalFormatting sqref="GK20:GL27">
    <cfRule type="cellIs" dxfId="2995" priority="2995" operator="equal">
      <formula>0</formula>
    </cfRule>
    <cfRule type="cellIs" dxfId="2994" priority="2996" operator="equal">
      <formula>1</formula>
    </cfRule>
  </conditionalFormatting>
  <conditionalFormatting sqref="GL20:GL27">
    <cfRule type="cellIs" dxfId="2993" priority="2993" operator="equal">
      <formula>0</formula>
    </cfRule>
    <cfRule type="cellIs" dxfId="2992" priority="2994" operator="equal">
      <formula>1</formula>
    </cfRule>
  </conditionalFormatting>
  <conditionalFormatting sqref="GG29:GJ35">
    <cfRule type="cellIs" dxfId="2991" priority="2987" operator="equal">
      <formula>0</formula>
    </cfRule>
    <cfRule type="cellIs" dxfId="2990" priority="2988" operator="equal">
      <formula>1</formula>
    </cfRule>
  </conditionalFormatting>
  <conditionalFormatting sqref="GK29:GL35">
    <cfRule type="cellIs" dxfId="2989" priority="2991" operator="equal">
      <formula>0</formula>
    </cfRule>
    <cfRule type="cellIs" dxfId="2988" priority="2992" operator="equal">
      <formula>1</formula>
    </cfRule>
  </conditionalFormatting>
  <conditionalFormatting sqref="GM29:GM35">
    <cfRule type="cellIs" dxfId="2987" priority="2989" operator="equal">
      <formula>0</formula>
    </cfRule>
    <cfRule type="cellIs" dxfId="2986" priority="2990" operator="equal">
      <formula>1</formula>
    </cfRule>
  </conditionalFormatting>
  <conditionalFormatting sqref="GK29:GL35">
    <cfRule type="cellIs" dxfId="2985" priority="2985" operator="equal">
      <formula>0</formula>
    </cfRule>
    <cfRule type="cellIs" dxfId="2984" priority="2986" operator="equal">
      <formula>1</formula>
    </cfRule>
  </conditionalFormatting>
  <conditionalFormatting sqref="GL29:GL35">
    <cfRule type="cellIs" dxfId="2983" priority="2983" operator="equal">
      <formula>0</formula>
    </cfRule>
    <cfRule type="cellIs" dxfId="2982" priority="2984" operator="equal">
      <formula>1</formula>
    </cfRule>
  </conditionalFormatting>
  <conditionalFormatting sqref="GG39:GJ40">
    <cfRule type="cellIs" dxfId="2981" priority="2977" operator="equal">
      <formula>0</formula>
    </cfRule>
    <cfRule type="cellIs" dxfId="2980" priority="2978" operator="equal">
      <formula>1</formula>
    </cfRule>
  </conditionalFormatting>
  <conditionalFormatting sqref="GK39:GL40">
    <cfRule type="cellIs" dxfId="2979" priority="2981" operator="equal">
      <formula>0</formula>
    </cfRule>
    <cfRule type="cellIs" dxfId="2978" priority="2982" operator="equal">
      <formula>1</formula>
    </cfRule>
  </conditionalFormatting>
  <conditionalFormatting sqref="GM39:GM40">
    <cfRule type="cellIs" dxfId="2977" priority="2979" operator="equal">
      <formula>0</formula>
    </cfRule>
    <cfRule type="cellIs" dxfId="2976" priority="2980" operator="equal">
      <formula>1</formula>
    </cfRule>
  </conditionalFormatting>
  <conditionalFormatting sqref="GK39:GL40">
    <cfRule type="cellIs" dxfId="2975" priority="2975" operator="equal">
      <formula>0</formula>
    </cfRule>
    <cfRule type="cellIs" dxfId="2974" priority="2976" operator="equal">
      <formula>1</formula>
    </cfRule>
  </conditionalFormatting>
  <conditionalFormatting sqref="GL39:GL40">
    <cfRule type="cellIs" dxfId="2973" priority="2973" operator="equal">
      <formula>0</formula>
    </cfRule>
    <cfRule type="cellIs" dxfId="2972" priority="2974" operator="equal">
      <formula>1</formula>
    </cfRule>
  </conditionalFormatting>
  <conditionalFormatting sqref="GG42:GJ42">
    <cfRule type="cellIs" dxfId="2971" priority="2967" operator="equal">
      <formula>0</formula>
    </cfRule>
    <cfRule type="cellIs" dxfId="2970" priority="2968" operator="equal">
      <formula>1</formula>
    </cfRule>
  </conditionalFormatting>
  <conditionalFormatting sqref="GK42:GL42">
    <cfRule type="cellIs" dxfId="2969" priority="2971" operator="equal">
      <formula>0</formula>
    </cfRule>
    <cfRule type="cellIs" dxfId="2968" priority="2972" operator="equal">
      <formula>1</formula>
    </cfRule>
  </conditionalFormatting>
  <conditionalFormatting sqref="GM42">
    <cfRule type="cellIs" dxfId="2967" priority="2969" operator="equal">
      <formula>0</formula>
    </cfRule>
    <cfRule type="cellIs" dxfId="2966" priority="2970" operator="equal">
      <formula>1</formula>
    </cfRule>
  </conditionalFormatting>
  <conditionalFormatting sqref="GK42:GL42">
    <cfRule type="cellIs" dxfId="2965" priority="2965" operator="equal">
      <formula>0</formula>
    </cfRule>
    <cfRule type="cellIs" dxfId="2964" priority="2966" operator="equal">
      <formula>1</formula>
    </cfRule>
  </conditionalFormatting>
  <conditionalFormatting sqref="GL42">
    <cfRule type="cellIs" dxfId="2963" priority="2963" operator="equal">
      <formula>0</formula>
    </cfRule>
    <cfRule type="cellIs" dxfId="2962" priority="2964" operator="equal">
      <formula>1</formula>
    </cfRule>
  </conditionalFormatting>
  <conditionalFormatting sqref="GG44:GJ44">
    <cfRule type="cellIs" dxfId="2961" priority="2957" operator="equal">
      <formula>0</formula>
    </cfRule>
    <cfRule type="cellIs" dxfId="2960" priority="2958" operator="equal">
      <formula>1</formula>
    </cfRule>
  </conditionalFormatting>
  <conditionalFormatting sqref="GK44:GL44">
    <cfRule type="cellIs" dxfId="2959" priority="2961" operator="equal">
      <formula>0</formula>
    </cfRule>
    <cfRule type="cellIs" dxfId="2958" priority="2962" operator="equal">
      <formula>1</formula>
    </cfRule>
  </conditionalFormatting>
  <conditionalFormatting sqref="GM44">
    <cfRule type="cellIs" dxfId="2957" priority="2959" operator="equal">
      <formula>0</formula>
    </cfRule>
    <cfRule type="cellIs" dxfId="2956" priority="2960" operator="equal">
      <formula>1</formula>
    </cfRule>
  </conditionalFormatting>
  <conditionalFormatting sqref="GK44:GL44">
    <cfRule type="cellIs" dxfId="2955" priority="2955" operator="equal">
      <formula>0</formula>
    </cfRule>
    <cfRule type="cellIs" dxfId="2954" priority="2956" operator="equal">
      <formula>1</formula>
    </cfRule>
  </conditionalFormatting>
  <conditionalFormatting sqref="GL44">
    <cfRule type="cellIs" dxfId="2953" priority="2953" operator="equal">
      <formula>0</formula>
    </cfRule>
    <cfRule type="cellIs" dxfId="2952" priority="2954" operator="equal">
      <formula>1</formula>
    </cfRule>
  </conditionalFormatting>
  <conditionalFormatting sqref="GG47:GJ47">
    <cfRule type="cellIs" dxfId="2951" priority="2947" operator="equal">
      <formula>0</formula>
    </cfRule>
    <cfRule type="cellIs" dxfId="2950" priority="2948" operator="equal">
      <formula>1</formula>
    </cfRule>
  </conditionalFormatting>
  <conditionalFormatting sqref="GK47:GL47">
    <cfRule type="cellIs" dxfId="2949" priority="2951" operator="equal">
      <formula>0</formula>
    </cfRule>
    <cfRule type="cellIs" dxfId="2948" priority="2952" operator="equal">
      <formula>1</formula>
    </cfRule>
  </conditionalFormatting>
  <conditionalFormatting sqref="GM47">
    <cfRule type="cellIs" dxfId="2947" priority="2949" operator="equal">
      <formula>0</formula>
    </cfRule>
    <cfRule type="cellIs" dxfId="2946" priority="2950" operator="equal">
      <formula>1</formula>
    </cfRule>
  </conditionalFormatting>
  <conditionalFormatting sqref="GK47:GL47">
    <cfRule type="cellIs" dxfId="2945" priority="2945" operator="equal">
      <formula>0</formula>
    </cfRule>
    <cfRule type="cellIs" dxfId="2944" priority="2946" operator="equal">
      <formula>1</formula>
    </cfRule>
  </conditionalFormatting>
  <conditionalFormatting sqref="GL47">
    <cfRule type="cellIs" dxfId="2943" priority="2943" operator="equal">
      <formula>0</formula>
    </cfRule>
    <cfRule type="cellIs" dxfId="2942" priority="2944" operator="equal">
      <formula>1</formula>
    </cfRule>
  </conditionalFormatting>
  <conditionalFormatting sqref="GG50:GJ50">
    <cfRule type="cellIs" dxfId="2941" priority="2937" operator="equal">
      <formula>0</formula>
    </cfRule>
    <cfRule type="cellIs" dxfId="2940" priority="2938" operator="equal">
      <formula>1</formula>
    </cfRule>
  </conditionalFormatting>
  <conditionalFormatting sqref="GK50:GL50">
    <cfRule type="cellIs" dxfId="2939" priority="2941" operator="equal">
      <formula>0</formula>
    </cfRule>
    <cfRule type="cellIs" dxfId="2938" priority="2942" operator="equal">
      <formula>1</formula>
    </cfRule>
  </conditionalFormatting>
  <conditionalFormatting sqref="GM50">
    <cfRule type="cellIs" dxfId="2937" priority="2939" operator="equal">
      <formula>0</formula>
    </cfRule>
    <cfRule type="cellIs" dxfId="2936" priority="2940" operator="equal">
      <formula>1</formula>
    </cfRule>
  </conditionalFormatting>
  <conditionalFormatting sqref="GK50:GL50">
    <cfRule type="cellIs" dxfId="2935" priority="2935" operator="equal">
      <formula>0</formula>
    </cfRule>
    <cfRule type="cellIs" dxfId="2934" priority="2936" operator="equal">
      <formula>1</formula>
    </cfRule>
  </conditionalFormatting>
  <conditionalFormatting sqref="GL50">
    <cfRule type="cellIs" dxfId="2933" priority="2933" operator="equal">
      <formula>0</formula>
    </cfRule>
    <cfRule type="cellIs" dxfId="2932" priority="2934" operator="equal">
      <formula>1</formula>
    </cfRule>
  </conditionalFormatting>
  <conditionalFormatting sqref="GG53:GJ53">
    <cfRule type="cellIs" dxfId="2931" priority="2927" operator="equal">
      <formula>0</formula>
    </cfRule>
    <cfRule type="cellIs" dxfId="2930" priority="2928" operator="equal">
      <formula>1</formula>
    </cfRule>
  </conditionalFormatting>
  <conditionalFormatting sqref="GK53:GL53">
    <cfRule type="cellIs" dxfId="2929" priority="2931" operator="equal">
      <formula>0</formula>
    </cfRule>
    <cfRule type="cellIs" dxfId="2928" priority="2932" operator="equal">
      <formula>1</formula>
    </cfRule>
  </conditionalFormatting>
  <conditionalFormatting sqref="GM53">
    <cfRule type="cellIs" dxfId="2927" priority="2929" operator="equal">
      <formula>0</formula>
    </cfRule>
    <cfRule type="cellIs" dxfId="2926" priority="2930" operator="equal">
      <formula>1</formula>
    </cfRule>
  </conditionalFormatting>
  <conditionalFormatting sqref="GK53:GL53">
    <cfRule type="cellIs" dxfId="2925" priority="2925" operator="equal">
      <formula>0</formula>
    </cfRule>
    <cfRule type="cellIs" dxfId="2924" priority="2926" operator="equal">
      <formula>1</formula>
    </cfRule>
  </conditionalFormatting>
  <conditionalFormatting sqref="GL53">
    <cfRule type="cellIs" dxfId="2923" priority="2923" operator="equal">
      <formula>0</formula>
    </cfRule>
    <cfRule type="cellIs" dxfId="2922" priority="2924" operator="equal">
      <formula>1</formula>
    </cfRule>
  </conditionalFormatting>
  <conditionalFormatting sqref="GG55:GJ55">
    <cfRule type="cellIs" dxfId="2921" priority="2917" operator="equal">
      <formula>0</formula>
    </cfRule>
    <cfRule type="cellIs" dxfId="2920" priority="2918" operator="equal">
      <formula>1</formula>
    </cfRule>
  </conditionalFormatting>
  <conditionalFormatting sqref="GK55:GL55">
    <cfRule type="cellIs" dxfId="2919" priority="2921" operator="equal">
      <formula>0</formula>
    </cfRule>
    <cfRule type="cellIs" dxfId="2918" priority="2922" operator="equal">
      <formula>1</formula>
    </cfRule>
  </conditionalFormatting>
  <conditionalFormatting sqref="GM55">
    <cfRule type="cellIs" dxfId="2917" priority="2919" operator="equal">
      <formula>0</formula>
    </cfRule>
    <cfRule type="cellIs" dxfId="2916" priority="2920" operator="equal">
      <formula>1</formula>
    </cfRule>
  </conditionalFormatting>
  <conditionalFormatting sqref="GK55:GL55">
    <cfRule type="cellIs" dxfId="2915" priority="2915" operator="equal">
      <formula>0</formula>
    </cfRule>
    <cfRule type="cellIs" dxfId="2914" priority="2916" operator="equal">
      <formula>1</formula>
    </cfRule>
  </conditionalFormatting>
  <conditionalFormatting sqref="GL55">
    <cfRule type="cellIs" dxfId="2913" priority="2913" operator="equal">
      <formula>0</formula>
    </cfRule>
    <cfRule type="cellIs" dxfId="2912" priority="2914" operator="equal">
      <formula>1</formula>
    </cfRule>
  </conditionalFormatting>
  <conditionalFormatting sqref="GG58:GJ61">
    <cfRule type="cellIs" dxfId="2911" priority="2907" operator="equal">
      <formula>0</formula>
    </cfRule>
    <cfRule type="cellIs" dxfId="2910" priority="2908" operator="equal">
      <formula>1</formula>
    </cfRule>
  </conditionalFormatting>
  <conditionalFormatting sqref="GK58:GL61">
    <cfRule type="cellIs" dxfId="2909" priority="2911" operator="equal">
      <formula>0</formula>
    </cfRule>
    <cfRule type="cellIs" dxfId="2908" priority="2912" operator="equal">
      <formula>1</formula>
    </cfRule>
  </conditionalFormatting>
  <conditionalFormatting sqref="GM58:GM61">
    <cfRule type="cellIs" dxfId="2907" priority="2909" operator="equal">
      <formula>0</formula>
    </cfRule>
    <cfRule type="cellIs" dxfId="2906" priority="2910" operator="equal">
      <formula>1</formula>
    </cfRule>
  </conditionalFormatting>
  <conditionalFormatting sqref="GK58:GL61">
    <cfRule type="cellIs" dxfId="2905" priority="2905" operator="equal">
      <formula>0</formula>
    </cfRule>
    <cfRule type="cellIs" dxfId="2904" priority="2906" operator="equal">
      <formula>1</formula>
    </cfRule>
  </conditionalFormatting>
  <conditionalFormatting sqref="GL58:GL61">
    <cfRule type="cellIs" dxfId="2903" priority="2903" operator="equal">
      <formula>0</formula>
    </cfRule>
    <cfRule type="cellIs" dxfId="2902" priority="2904" operator="equal">
      <formula>1</formula>
    </cfRule>
  </conditionalFormatting>
  <conditionalFormatting sqref="GG64:GJ65">
    <cfRule type="cellIs" dxfId="2901" priority="2897" operator="equal">
      <formula>0</formula>
    </cfRule>
    <cfRule type="cellIs" dxfId="2900" priority="2898" operator="equal">
      <formula>1</formula>
    </cfRule>
  </conditionalFormatting>
  <conditionalFormatting sqref="GK64:GL65">
    <cfRule type="cellIs" dxfId="2899" priority="2901" operator="equal">
      <formula>0</formula>
    </cfRule>
    <cfRule type="cellIs" dxfId="2898" priority="2902" operator="equal">
      <formula>1</formula>
    </cfRule>
  </conditionalFormatting>
  <conditionalFormatting sqref="GM64:GM65">
    <cfRule type="cellIs" dxfId="2897" priority="2899" operator="equal">
      <formula>0</formula>
    </cfRule>
    <cfRule type="cellIs" dxfId="2896" priority="2900" operator="equal">
      <formula>1</formula>
    </cfRule>
  </conditionalFormatting>
  <conditionalFormatting sqref="GK64:GL65">
    <cfRule type="cellIs" dxfId="2895" priority="2895" operator="equal">
      <formula>0</formula>
    </cfRule>
    <cfRule type="cellIs" dxfId="2894" priority="2896" operator="equal">
      <formula>1</formula>
    </cfRule>
  </conditionalFormatting>
  <conditionalFormatting sqref="GL64:GL65">
    <cfRule type="cellIs" dxfId="2893" priority="2893" operator="equal">
      <formula>0</formula>
    </cfRule>
    <cfRule type="cellIs" dxfId="2892" priority="2894" operator="equal">
      <formula>1</formula>
    </cfRule>
  </conditionalFormatting>
  <conditionalFormatting sqref="GG67:GJ67">
    <cfRule type="cellIs" dxfId="2891" priority="2887" operator="equal">
      <formula>0</formula>
    </cfRule>
    <cfRule type="cellIs" dxfId="2890" priority="2888" operator="equal">
      <formula>1</formula>
    </cfRule>
  </conditionalFormatting>
  <conditionalFormatting sqref="GK67:GL67">
    <cfRule type="cellIs" dxfId="2889" priority="2891" operator="equal">
      <formula>0</formula>
    </cfRule>
    <cfRule type="cellIs" dxfId="2888" priority="2892" operator="equal">
      <formula>1</formula>
    </cfRule>
  </conditionalFormatting>
  <conditionalFormatting sqref="GM67">
    <cfRule type="cellIs" dxfId="2887" priority="2889" operator="equal">
      <formula>0</formula>
    </cfRule>
    <cfRule type="cellIs" dxfId="2886" priority="2890" operator="equal">
      <formula>1</formula>
    </cfRule>
  </conditionalFormatting>
  <conditionalFormatting sqref="GK67:GL67">
    <cfRule type="cellIs" dxfId="2885" priority="2885" operator="equal">
      <formula>0</formula>
    </cfRule>
    <cfRule type="cellIs" dxfId="2884" priority="2886" operator="equal">
      <formula>1</formula>
    </cfRule>
  </conditionalFormatting>
  <conditionalFormatting sqref="GL67">
    <cfRule type="cellIs" dxfId="2883" priority="2883" operator="equal">
      <formula>0</formula>
    </cfRule>
    <cfRule type="cellIs" dxfId="2882" priority="2884" operator="equal">
      <formula>1</formula>
    </cfRule>
  </conditionalFormatting>
  <conditionalFormatting sqref="GG69:GJ69">
    <cfRule type="cellIs" dxfId="2881" priority="2877" operator="equal">
      <formula>0</formula>
    </cfRule>
    <cfRule type="cellIs" dxfId="2880" priority="2878" operator="equal">
      <formula>1</formula>
    </cfRule>
  </conditionalFormatting>
  <conditionalFormatting sqref="GK69:GL69">
    <cfRule type="cellIs" dxfId="2879" priority="2881" operator="equal">
      <formula>0</formula>
    </cfRule>
    <cfRule type="cellIs" dxfId="2878" priority="2882" operator="equal">
      <formula>1</formula>
    </cfRule>
  </conditionalFormatting>
  <conditionalFormatting sqref="GM69">
    <cfRule type="cellIs" dxfId="2877" priority="2879" operator="equal">
      <formula>0</formula>
    </cfRule>
    <cfRule type="cellIs" dxfId="2876" priority="2880" operator="equal">
      <formula>1</formula>
    </cfRule>
  </conditionalFormatting>
  <conditionalFormatting sqref="GK69:GL69">
    <cfRule type="cellIs" dxfId="2875" priority="2875" operator="equal">
      <formula>0</formula>
    </cfRule>
    <cfRule type="cellIs" dxfId="2874" priority="2876" operator="equal">
      <formula>1</formula>
    </cfRule>
  </conditionalFormatting>
  <conditionalFormatting sqref="GL69">
    <cfRule type="cellIs" dxfId="2873" priority="2873" operator="equal">
      <formula>0</formula>
    </cfRule>
    <cfRule type="cellIs" dxfId="2872" priority="2874" operator="equal">
      <formula>1</formula>
    </cfRule>
  </conditionalFormatting>
  <conditionalFormatting sqref="GG72:GJ74">
    <cfRule type="cellIs" dxfId="2871" priority="2867" operator="equal">
      <formula>0</formula>
    </cfRule>
    <cfRule type="cellIs" dxfId="2870" priority="2868" operator="equal">
      <formula>1</formula>
    </cfRule>
  </conditionalFormatting>
  <conditionalFormatting sqref="GK72:GL74">
    <cfRule type="cellIs" dxfId="2869" priority="2871" operator="equal">
      <formula>0</formula>
    </cfRule>
    <cfRule type="cellIs" dxfId="2868" priority="2872" operator="equal">
      <formula>1</formula>
    </cfRule>
  </conditionalFormatting>
  <conditionalFormatting sqref="GM72:GM74">
    <cfRule type="cellIs" dxfId="2867" priority="2869" operator="equal">
      <formula>0</formula>
    </cfRule>
    <cfRule type="cellIs" dxfId="2866" priority="2870" operator="equal">
      <formula>1</formula>
    </cfRule>
  </conditionalFormatting>
  <conditionalFormatting sqref="GK72:GL74">
    <cfRule type="cellIs" dxfId="2865" priority="2865" operator="equal">
      <formula>0</formula>
    </cfRule>
    <cfRule type="cellIs" dxfId="2864" priority="2866" operator="equal">
      <formula>1</formula>
    </cfRule>
  </conditionalFormatting>
  <conditionalFormatting sqref="GL72:GL74">
    <cfRule type="cellIs" dxfId="2863" priority="2863" operator="equal">
      <formula>0</formula>
    </cfRule>
    <cfRule type="cellIs" dxfId="2862" priority="2864" operator="equal">
      <formula>1</formula>
    </cfRule>
  </conditionalFormatting>
  <conditionalFormatting sqref="GG76:GJ80">
    <cfRule type="cellIs" dxfId="2861" priority="2857" operator="equal">
      <formula>0</formula>
    </cfRule>
    <cfRule type="cellIs" dxfId="2860" priority="2858" operator="equal">
      <formula>1</formula>
    </cfRule>
  </conditionalFormatting>
  <conditionalFormatting sqref="GK76:GL80">
    <cfRule type="cellIs" dxfId="2859" priority="2861" operator="equal">
      <formula>0</formula>
    </cfRule>
    <cfRule type="cellIs" dxfId="2858" priority="2862" operator="equal">
      <formula>1</formula>
    </cfRule>
  </conditionalFormatting>
  <conditionalFormatting sqref="GM76:GM80">
    <cfRule type="cellIs" dxfId="2857" priority="2859" operator="equal">
      <formula>0</formula>
    </cfRule>
    <cfRule type="cellIs" dxfId="2856" priority="2860" operator="equal">
      <formula>1</formula>
    </cfRule>
  </conditionalFormatting>
  <conditionalFormatting sqref="GK76:GL80">
    <cfRule type="cellIs" dxfId="2855" priority="2855" operator="equal">
      <formula>0</formula>
    </cfRule>
    <cfRule type="cellIs" dxfId="2854" priority="2856" operator="equal">
      <formula>1</formula>
    </cfRule>
  </conditionalFormatting>
  <conditionalFormatting sqref="GL76:GL80">
    <cfRule type="cellIs" dxfId="2853" priority="2853" operator="equal">
      <formula>0</formula>
    </cfRule>
    <cfRule type="cellIs" dxfId="2852" priority="2854" operator="equal">
      <formula>1</formula>
    </cfRule>
  </conditionalFormatting>
  <conditionalFormatting sqref="GG83:GJ86">
    <cfRule type="cellIs" dxfId="2851" priority="2847" operator="equal">
      <formula>0</formula>
    </cfRule>
    <cfRule type="cellIs" dxfId="2850" priority="2848" operator="equal">
      <formula>1</formula>
    </cfRule>
  </conditionalFormatting>
  <conditionalFormatting sqref="GK83:GL86">
    <cfRule type="cellIs" dxfId="2849" priority="2851" operator="equal">
      <formula>0</formula>
    </cfRule>
    <cfRule type="cellIs" dxfId="2848" priority="2852" operator="equal">
      <formula>1</formula>
    </cfRule>
  </conditionalFormatting>
  <conditionalFormatting sqref="GM83:GM86">
    <cfRule type="cellIs" dxfId="2847" priority="2849" operator="equal">
      <formula>0</formula>
    </cfRule>
    <cfRule type="cellIs" dxfId="2846" priority="2850" operator="equal">
      <formula>1</formula>
    </cfRule>
  </conditionalFormatting>
  <conditionalFormatting sqref="GK83:GL86">
    <cfRule type="cellIs" dxfId="2845" priority="2845" operator="equal">
      <formula>0</formula>
    </cfRule>
    <cfRule type="cellIs" dxfId="2844" priority="2846" operator="equal">
      <formula>1</formula>
    </cfRule>
  </conditionalFormatting>
  <conditionalFormatting sqref="GL83:GL86">
    <cfRule type="cellIs" dxfId="2843" priority="2843" operator="equal">
      <formula>0</formula>
    </cfRule>
    <cfRule type="cellIs" dxfId="2842" priority="2844" operator="equal">
      <formula>1</formula>
    </cfRule>
  </conditionalFormatting>
  <conditionalFormatting sqref="GG88:GJ92">
    <cfRule type="cellIs" dxfId="2841" priority="2837" operator="equal">
      <formula>0</formula>
    </cfRule>
    <cfRule type="cellIs" dxfId="2840" priority="2838" operator="equal">
      <formula>1</formula>
    </cfRule>
  </conditionalFormatting>
  <conditionalFormatting sqref="GK88:GL92">
    <cfRule type="cellIs" dxfId="2839" priority="2841" operator="equal">
      <formula>0</formula>
    </cfRule>
    <cfRule type="cellIs" dxfId="2838" priority="2842" operator="equal">
      <formula>1</formula>
    </cfRule>
  </conditionalFormatting>
  <conditionalFormatting sqref="GM88:GM92">
    <cfRule type="cellIs" dxfId="2837" priority="2839" operator="equal">
      <formula>0</formula>
    </cfRule>
    <cfRule type="cellIs" dxfId="2836" priority="2840" operator="equal">
      <formula>1</formula>
    </cfRule>
  </conditionalFormatting>
  <conditionalFormatting sqref="GK88:GL92">
    <cfRule type="cellIs" dxfId="2835" priority="2835" operator="equal">
      <formula>0</formula>
    </cfRule>
    <cfRule type="cellIs" dxfId="2834" priority="2836" operator="equal">
      <formula>1</formula>
    </cfRule>
  </conditionalFormatting>
  <conditionalFormatting sqref="GL88:GL92">
    <cfRule type="cellIs" dxfId="2833" priority="2833" operator="equal">
      <formula>0</formula>
    </cfRule>
    <cfRule type="cellIs" dxfId="2832" priority="2834" operator="equal">
      <formula>1</formula>
    </cfRule>
  </conditionalFormatting>
  <conditionalFormatting sqref="GG94:GJ97">
    <cfRule type="cellIs" dxfId="2831" priority="2827" operator="equal">
      <formula>0</formula>
    </cfRule>
    <cfRule type="cellIs" dxfId="2830" priority="2828" operator="equal">
      <formula>1</formula>
    </cfRule>
  </conditionalFormatting>
  <conditionalFormatting sqref="GK94:GL97">
    <cfRule type="cellIs" dxfId="2829" priority="2831" operator="equal">
      <formula>0</formula>
    </cfRule>
    <cfRule type="cellIs" dxfId="2828" priority="2832" operator="equal">
      <formula>1</formula>
    </cfRule>
  </conditionalFormatting>
  <conditionalFormatting sqref="GM94:GM97">
    <cfRule type="cellIs" dxfId="2827" priority="2829" operator="equal">
      <formula>0</formula>
    </cfRule>
    <cfRule type="cellIs" dxfId="2826" priority="2830" operator="equal">
      <formula>1</formula>
    </cfRule>
  </conditionalFormatting>
  <conditionalFormatting sqref="GK94:GL97">
    <cfRule type="cellIs" dxfId="2825" priority="2825" operator="equal">
      <formula>0</formula>
    </cfRule>
    <cfRule type="cellIs" dxfId="2824" priority="2826" operator="equal">
      <formula>1</formula>
    </cfRule>
  </conditionalFormatting>
  <conditionalFormatting sqref="GL94:GL97">
    <cfRule type="cellIs" dxfId="2823" priority="2823" operator="equal">
      <formula>0</formula>
    </cfRule>
    <cfRule type="cellIs" dxfId="2822" priority="2824" operator="equal">
      <formula>1</formula>
    </cfRule>
  </conditionalFormatting>
  <conditionalFormatting sqref="GG99:GJ106">
    <cfRule type="cellIs" dxfId="2821" priority="2817" operator="equal">
      <formula>0</formula>
    </cfRule>
    <cfRule type="cellIs" dxfId="2820" priority="2818" operator="equal">
      <formula>1</formula>
    </cfRule>
  </conditionalFormatting>
  <conditionalFormatting sqref="GK99:GL106">
    <cfRule type="cellIs" dxfId="2819" priority="2821" operator="equal">
      <formula>0</formula>
    </cfRule>
    <cfRule type="cellIs" dxfId="2818" priority="2822" operator="equal">
      <formula>1</formula>
    </cfRule>
  </conditionalFormatting>
  <conditionalFormatting sqref="GM99:GM106">
    <cfRule type="cellIs" dxfId="2817" priority="2819" operator="equal">
      <formula>0</formula>
    </cfRule>
    <cfRule type="cellIs" dxfId="2816" priority="2820" operator="equal">
      <formula>1</formula>
    </cfRule>
  </conditionalFormatting>
  <conditionalFormatting sqref="GK99:GL106">
    <cfRule type="cellIs" dxfId="2815" priority="2815" operator="equal">
      <formula>0</formula>
    </cfRule>
    <cfRule type="cellIs" dxfId="2814" priority="2816" operator="equal">
      <formula>1</formula>
    </cfRule>
  </conditionalFormatting>
  <conditionalFormatting sqref="GL99:GL106">
    <cfRule type="cellIs" dxfId="2813" priority="2813" operator="equal">
      <formula>0</formula>
    </cfRule>
    <cfRule type="cellIs" dxfId="2812" priority="2814" operator="equal">
      <formula>1</formula>
    </cfRule>
  </conditionalFormatting>
  <conditionalFormatting sqref="GG109:GJ110">
    <cfRule type="cellIs" dxfId="2811" priority="2807" operator="equal">
      <formula>0</formula>
    </cfRule>
    <cfRule type="cellIs" dxfId="2810" priority="2808" operator="equal">
      <formula>1</formula>
    </cfRule>
  </conditionalFormatting>
  <conditionalFormatting sqref="GK109:GL110">
    <cfRule type="cellIs" dxfId="2809" priority="2811" operator="equal">
      <formula>0</formula>
    </cfRule>
    <cfRule type="cellIs" dxfId="2808" priority="2812" operator="equal">
      <formula>1</formula>
    </cfRule>
  </conditionalFormatting>
  <conditionalFormatting sqref="GM109:GM110">
    <cfRule type="cellIs" dxfId="2807" priority="2809" operator="equal">
      <formula>0</formula>
    </cfRule>
    <cfRule type="cellIs" dxfId="2806" priority="2810" operator="equal">
      <formula>1</formula>
    </cfRule>
  </conditionalFormatting>
  <conditionalFormatting sqref="GK109:GL110">
    <cfRule type="cellIs" dxfId="2805" priority="2805" operator="equal">
      <formula>0</formula>
    </cfRule>
    <cfRule type="cellIs" dxfId="2804" priority="2806" operator="equal">
      <formula>1</formula>
    </cfRule>
  </conditionalFormatting>
  <conditionalFormatting sqref="GL109:GL110">
    <cfRule type="cellIs" dxfId="2803" priority="2803" operator="equal">
      <formula>0</formula>
    </cfRule>
    <cfRule type="cellIs" dxfId="2802" priority="2804" operator="equal">
      <formula>1</formula>
    </cfRule>
  </conditionalFormatting>
  <conditionalFormatting sqref="GK113:GL113">
    <cfRule type="cellIs" dxfId="2801" priority="2801" operator="equal">
      <formula>0</formula>
    </cfRule>
    <cfRule type="cellIs" dxfId="2800" priority="2802" operator="equal">
      <formula>1</formula>
    </cfRule>
  </conditionalFormatting>
  <conditionalFormatting sqref="GK113:GL113">
    <cfRule type="cellIs" dxfId="2799" priority="2795" operator="equal">
      <formula>0</formula>
    </cfRule>
    <cfRule type="cellIs" dxfId="2798" priority="2796" operator="equal">
      <formula>1</formula>
    </cfRule>
  </conditionalFormatting>
  <conditionalFormatting sqref="GK116:GL120">
    <cfRule type="cellIs" dxfId="2797" priority="2791" operator="equal">
      <formula>0</formula>
    </cfRule>
    <cfRule type="cellIs" dxfId="2796" priority="2792" operator="equal">
      <formula>1</formula>
    </cfRule>
  </conditionalFormatting>
  <conditionalFormatting sqref="GK116:GL120">
    <cfRule type="cellIs" dxfId="2795" priority="2785" operator="equal">
      <formula>0</formula>
    </cfRule>
    <cfRule type="cellIs" dxfId="2794" priority="2786" operator="equal">
      <formula>1</formula>
    </cfRule>
  </conditionalFormatting>
  <conditionalFormatting sqref="GG122:GJ126">
    <cfRule type="cellIs" dxfId="2793" priority="2777" operator="equal">
      <formula>0</formula>
    </cfRule>
    <cfRule type="cellIs" dxfId="2792" priority="2778" operator="equal">
      <formula>1</formula>
    </cfRule>
  </conditionalFormatting>
  <conditionalFormatting sqref="GK122:GL126">
    <cfRule type="cellIs" dxfId="2791" priority="2781" operator="equal">
      <formula>0</formula>
    </cfRule>
    <cfRule type="cellIs" dxfId="2790" priority="2782" operator="equal">
      <formula>1</formula>
    </cfRule>
  </conditionalFormatting>
  <conditionalFormatting sqref="GM122:GM126">
    <cfRule type="cellIs" dxfId="2789" priority="2779" operator="equal">
      <formula>0</formula>
    </cfRule>
    <cfRule type="cellIs" dxfId="2788" priority="2780" operator="equal">
      <formula>1</formula>
    </cfRule>
  </conditionalFormatting>
  <conditionalFormatting sqref="GK122:GL126">
    <cfRule type="cellIs" dxfId="2787" priority="2775" operator="equal">
      <formula>0</formula>
    </cfRule>
    <cfRule type="cellIs" dxfId="2786" priority="2776" operator="equal">
      <formula>1</formula>
    </cfRule>
  </conditionalFormatting>
  <conditionalFormatting sqref="GL122:GL126">
    <cfRule type="cellIs" dxfId="2785" priority="2773" operator="equal">
      <formula>0</formula>
    </cfRule>
    <cfRule type="cellIs" dxfId="2784" priority="2774" operator="equal">
      <formula>1</formula>
    </cfRule>
  </conditionalFormatting>
  <conditionalFormatting sqref="GG128:GJ132">
    <cfRule type="cellIs" dxfId="2783" priority="2767" operator="equal">
      <formula>0</formula>
    </cfRule>
    <cfRule type="cellIs" dxfId="2782" priority="2768" operator="equal">
      <formula>1</formula>
    </cfRule>
  </conditionalFormatting>
  <conditionalFormatting sqref="GK128:GL132">
    <cfRule type="cellIs" dxfId="2781" priority="2771" operator="equal">
      <formula>0</formula>
    </cfRule>
    <cfRule type="cellIs" dxfId="2780" priority="2772" operator="equal">
      <formula>1</formula>
    </cfRule>
  </conditionalFormatting>
  <conditionalFormatting sqref="GM128:GM132">
    <cfRule type="cellIs" dxfId="2779" priority="2769" operator="equal">
      <formula>0</formula>
    </cfRule>
    <cfRule type="cellIs" dxfId="2778" priority="2770" operator="equal">
      <formula>1</formula>
    </cfRule>
  </conditionalFormatting>
  <conditionalFormatting sqref="GK128:GL132">
    <cfRule type="cellIs" dxfId="2777" priority="2765" operator="equal">
      <formula>0</formula>
    </cfRule>
    <cfRule type="cellIs" dxfId="2776" priority="2766" operator="equal">
      <formula>1</formula>
    </cfRule>
  </conditionalFormatting>
  <conditionalFormatting sqref="GL128:GL132">
    <cfRule type="cellIs" dxfId="2775" priority="2763" operator="equal">
      <formula>0</formula>
    </cfRule>
    <cfRule type="cellIs" dxfId="2774" priority="2764" operator="equal">
      <formula>1</formula>
    </cfRule>
  </conditionalFormatting>
  <conditionalFormatting sqref="GG134:GJ139">
    <cfRule type="cellIs" dxfId="2773" priority="2757" operator="equal">
      <formula>0</formula>
    </cfRule>
    <cfRule type="cellIs" dxfId="2772" priority="2758" operator="equal">
      <formula>1</formula>
    </cfRule>
  </conditionalFormatting>
  <conditionalFormatting sqref="GK134:GL139">
    <cfRule type="cellIs" dxfId="2771" priority="2761" operator="equal">
      <formula>0</formula>
    </cfRule>
    <cfRule type="cellIs" dxfId="2770" priority="2762" operator="equal">
      <formula>1</formula>
    </cfRule>
  </conditionalFormatting>
  <conditionalFormatting sqref="GM134:GM139">
    <cfRule type="cellIs" dxfId="2769" priority="2759" operator="equal">
      <formula>0</formula>
    </cfRule>
    <cfRule type="cellIs" dxfId="2768" priority="2760" operator="equal">
      <formula>1</formula>
    </cfRule>
  </conditionalFormatting>
  <conditionalFormatting sqref="GK134:GL139">
    <cfRule type="cellIs" dxfId="2767" priority="2755" operator="equal">
      <formula>0</formula>
    </cfRule>
    <cfRule type="cellIs" dxfId="2766" priority="2756" operator="equal">
      <formula>1</formula>
    </cfRule>
  </conditionalFormatting>
  <conditionalFormatting sqref="GL134:GL139">
    <cfRule type="cellIs" dxfId="2765" priority="2753" operator="equal">
      <formula>0</formula>
    </cfRule>
    <cfRule type="cellIs" dxfId="2764" priority="2754" operator="equal">
      <formula>1</formula>
    </cfRule>
  </conditionalFormatting>
  <conditionalFormatting sqref="GG141:GJ144">
    <cfRule type="cellIs" dxfId="2763" priority="2747" operator="equal">
      <formula>0</formula>
    </cfRule>
    <cfRule type="cellIs" dxfId="2762" priority="2748" operator="equal">
      <formula>1</formula>
    </cfRule>
  </conditionalFormatting>
  <conditionalFormatting sqref="GK141:GL144">
    <cfRule type="cellIs" dxfId="2761" priority="2751" operator="equal">
      <formula>0</formula>
    </cfRule>
    <cfRule type="cellIs" dxfId="2760" priority="2752" operator="equal">
      <formula>1</formula>
    </cfRule>
  </conditionalFormatting>
  <conditionalFormatting sqref="GM141:GM144">
    <cfRule type="cellIs" dxfId="2759" priority="2749" operator="equal">
      <formula>0</formula>
    </cfRule>
    <cfRule type="cellIs" dxfId="2758" priority="2750" operator="equal">
      <formula>1</formula>
    </cfRule>
  </conditionalFormatting>
  <conditionalFormatting sqref="GK141:GL144">
    <cfRule type="cellIs" dxfId="2757" priority="2745" operator="equal">
      <formula>0</formula>
    </cfRule>
    <cfRule type="cellIs" dxfId="2756" priority="2746" operator="equal">
      <formula>1</formula>
    </cfRule>
  </conditionalFormatting>
  <conditionalFormatting sqref="GL141:GL144">
    <cfRule type="cellIs" dxfId="2755" priority="2743" operator="equal">
      <formula>0</formula>
    </cfRule>
    <cfRule type="cellIs" dxfId="2754" priority="2744" operator="equal">
      <formula>1</formula>
    </cfRule>
  </conditionalFormatting>
  <conditionalFormatting sqref="GG146:GJ146">
    <cfRule type="cellIs" dxfId="2753" priority="2737" operator="equal">
      <formula>0</formula>
    </cfRule>
    <cfRule type="cellIs" dxfId="2752" priority="2738" operator="equal">
      <formula>1</formula>
    </cfRule>
  </conditionalFormatting>
  <conditionalFormatting sqref="GK146:GL146">
    <cfRule type="cellIs" dxfId="2751" priority="2741" operator="equal">
      <formula>0</formula>
    </cfRule>
    <cfRule type="cellIs" dxfId="2750" priority="2742" operator="equal">
      <formula>1</formula>
    </cfRule>
  </conditionalFormatting>
  <conditionalFormatting sqref="GM146">
    <cfRule type="cellIs" dxfId="2749" priority="2739" operator="equal">
      <formula>0</formula>
    </cfRule>
    <cfRule type="cellIs" dxfId="2748" priority="2740" operator="equal">
      <formula>1</formula>
    </cfRule>
  </conditionalFormatting>
  <conditionalFormatting sqref="GK146:GL146">
    <cfRule type="cellIs" dxfId="2747" priority="2735" operator="equal">
      <formula>0</formula>
    </cfRule>
    <cfRule type="cellIs" dxfId="2746" priority="2736" operator="equal">
      <formula>1</formula>
    </cfRule>
  </conditionalFormatting>
  <conditionalFormatting sqref="GL146">
    <cfRule type="cellIs" dxfId="2745" priority="2733" operator="equal">
      <formula>0</formula>
    </cfRule>
    <cfRule type="cellIs" dxfId="2744" priority="2734" operator="equal">
      <formula>1</formula>
    </cfRule>
  </conditionalFormatting>
  <conditionalFormatting sqref="GG148:GJ148">
    <cfRule type="cellIs" dxfId="2743" priority="2727" operator="equal">
      <formula>0</formula>
    </cfRule>
    <cfRule type="cellIs" dxfId="2742" priority="2728" operator="equal">
      <formula>1</formula>
    </cfRule>
  </conditionalFormatting>
  <conditionalFormatting sqref="GK148:GL148">
    <cfRule type="cellIs" dxfId="2741" priority="2731" operator="equal">
      <formula>0</formula>
    </cfRule>
    <cfRule type="cellIs" dxfId="2740" priority="2732" operator="equal">
      <formula>1</formula>
    </cfRule>
  </conditionalFormatting>
  <conditionalFormatting sqref="GM148">
    <cfRule type="cellIs" dxfId="2739" priority="2729" operator="equal">
      <formula>0</formula>
    </cfRule>
    <cfRule type="cellIs" dxfId="2738" priority="2730" operator="equal">
      <formula>1</formula>
    </cfRule>
  </conditionalFormatting>
  <conditionalFormatting sqref="GK148:GL148">
    <cfRule type="cellIs" dxfId="2737" priority="2725" operator="equal">
      <formula>0</formula>
    </cfRule>
    <cfRule type="cellIs" dxfId="2736" priority="2726" operator="equal">
      <formula>1</formula>
    </cfRule>
  </conditionalFormatting>
  <conditionalFormatting sqref="GL148">
    <cfRule type="cellIs" dxfId="2735" priority="2723" operator="equal">
      <formula>0</formula>
    </cfRule>
    <cfRule type="cellIs" dxfId="2734" priority="2724" operator="equal">
      <formula>1</formula>
    </cfRule>
  </conditionalFormatting>
  <conditionalFormatting sqref="GG151:GJ154">
    <cfRule type="cellIs" dxfId="2733" priority="2717" operator="equal">
      <formula>0</formula>
    </cfRule>
    <cfRule type="cellIs" dxfId="2732" priority="2718" operator="equal">
      <formula>1</formula>
    </cfRule>
  </conditionalFormatting>
  <conditionalFormatting sqref="GK151:GL154">
    <cfRule type="cellIs" dxfId="2731" priority="2721" operator="equal">
      <formula>0</formula>
    </cfRule>
    <cfRule type="cellIs" dxfId="2730" priority="2722" operator="equal">
      <formula>1</formula>
    </cfRule>
  </conditionalFormatting>
  <conditionalFormatting sqref="GM151:GM154">
    <cfRule type="cellIs" dxfId="2729" priority="2719" operator="equal">
      <formula>0</formula>
    </cfRule>
    <cfRule type="cellIs" dxfId="2728" priority="2720" operator="equal">
      <formula>1</formula>
    </cfRule>
  </conditionalFormatting>
  <conditionalFormatting sqref="GK151:GL154">
    <cfRule type="cellIs" dxfId="2727" priority="2715" operator="equal">
      <formula>0</formula>
    </cfRule>
    <cfRule type="cellIs" dxfId="2726" priority="2716" operator="equal">
      <formula>1</formula>
    </cfRule>
  </conditionalFormatting>
  <conditionalFormatting sqref="GL151:GL154">
    <cfRule type="cellIs" dxfId="2725" priority="2713" operator="equal">
      <formula>0</formula>
    </cfRule>
    <cfRule type="cellIs" dxfId="2724" priority="2714" operator="equal">
      <formula>1</formula>
    </cfRule>
  </conditionalFormatting>
  <conditionalFormatting sqref="GG156:GJ156">
    <cfRule type="cellIs" dxfId="2723" priority="2707" operator="equal">
      <formula>0</formula>
    </cfRule>
    <cfRule type="cellIs" dxfId="2722" priority="2708" operator="equal">
      <formula>1</formula>
    </cfRule>
  </conditionalFormatting>
  <conditionalFormatting sqref="GK156:GL156">
    <cfRule type="cellIs" dxfId="2721" priority="2711" operator="equal">
      <formula>0</formula>
    </cfRule>
    <cfRule type="cellIs" dxfId="2720" priority="2712" operator="equal">
      <formula>1</formula>
    </cfRule>
  </conditionalFormatting>
  <conditionalFormatting sqref="GM156">
    <cfRule type="cellIs" dxfId="2719" priority="2709" operator="equal">
      <formula>0</formula>
    </cfRule>
    <cfRule type="cellIs" dxfId="2718" priority="2710" operator="equal">
      <formula>1</formula>
    </cfRule>
  </conditionalFormatting>
  <conditionalFormatting sqref="GK156:GL156">
    <cfRule type="cellIs" dxfId="2717" priority="2705" operator="equal">
      <formula>0</formula>
    </cfRule>
    <cfRule type="cellIs" dxfId="2716" priority="2706" operator="equal">
      <formula>1</formula>
    </cfRule>
  </conditionalFormatting>
  <conditionalFormatting sqref="GL156">
    <cfRule type="cellIs" dxfId="2715" priority="2703" operator="equal">
      <formula>0</formula>
    </cfRule>
    <cfRule type="cellIs" dxfId="2714" priority="2704" operator="equal">
      <formula>1</formula>
    </cfRule>
  </conditionalFormatting>
  <conditionalFormatting sqref="GG158:GJ158">
    <cfRule type="cellIs" dxfId="2713" priority="2697" operator="equal">
      <formula>0</formula>
    </cfRule>
    <cfRule type="cellIs" dxfId="2712" priority="2698" operator="equal">
      <formula>1</formula>
    </cfRule>
  </conditionalFormatting>
  <conditionalFormatting sqref="GK158:GL158">
    <cfRule type="cellIs" dxfId="2711" priority="2701" operator="equal">
      <formula>0</formula>
    </cfRule>
    <cfRule type="cellIs" dxfId="2710" priority="2702" operator="equal">
      <formula>1</formula>
    </cfRule>
  </conditionalFormatting>
  <conditionalFormatting sqref="GM158">
    <cfRule type="cellIs" dxfId="2709" priority="2699" operator="equal">
      <formula>0</formula>
    </cfRule>
    <cfRule type="cellIs" dxfId="2708" priority="2700" operator="equal">
      <formula>1</formula>
    </cfRule>
  </conditionalFormatting>
  <conditionalFormatting sqref="GK158:GL158">
    <cfRule type="cellIs" dxfId="2707" priority="2695" operator="equal">
      <formula>0</formula>
    </cfRule>
    <cfRule type="cellIs" dxfId="2706" priority="2696" operator="equal">
      <formula>1</formula>
    </cfRule>
  </conditionalFormatting>
  <conditionalFormatting sqref="GL158">
    <cfRule type="cellIs" dxfId="2705" priority="2693" operator="equal">
      <formula>0</formula>
    </cfRule>
    <cfRule type="cellIs" dxfId="2704" priority="2694" operator="equal">
      <formula>1</formula>
    </cfRule>
  </conditionalFormatting>
  <conditionalFormatting sqref="GG159:GJ162">
    <cfRule type="cellIs" dxfId="2703" priority="2687" operator="equal">
      <formula>0</formula>
    </cfRule>
    <cfRule type="cellIs" dxfId="2702" priority="2688" operator="equal">
      <formula>1</formula>
    </cfRule>
  </conditionalFormatting>
  <conditionalFormatting sqref="GK159:GL162">
    <cfRule type="cellIs" dxfId="2701" priority="2691" operator="equal">
      <formula>0</formula>
    </cfRule>
    <cfRule type="cellIs" dxfId="2700" priority="2692" operator="equal">
      <formula>1</formula>
    </cfRule>
  </conditionalFormatting>
  <conditionalFormatting sqref="GM159:GM162">
    <cfRule type="cellIs" dxfId="2699" priority="2689" operator="equal">
      <formula>0</formula>
    </cfRule>
    <cfRule type="cellIs" dxfId="2698" priority="2690" operator="equal">
      <formula>1</formula>
    </cfRule>
  </conditionalFormatting>
  <conditionalFormatting sqref="GK159:GL162">
    <cfRule type="cellIs" dxfId="2697" priority="2685" operator="equal">
      <formula>0</formula>
    </cfRule>
    <cfRule type="cellIs" dxfId="2696" priority="2686" operator="equal">
      <formula>1</formula>
    </cfRule>
  </conditionalFormatting>
  <conditionalFormatting sqref="GL159:GL162">
    <cfRule type="cellIs" dxfId="2695" priority="2683" operator="equal">
      <formula>0</formula>
    </cfRule>
    <cfRule type="cellIs" dxfId="2694" priority="2684" operator="equal">
      <formula>1</formula>
    </cfRule>
  </conditionalFormatting>
  <conditionalFormatting sqref="GG165:GJ169">
    <cfRule type="cellIs" dxfId="2693" priority="2677" operator="equal">
      <formula>0</formula>
    </cfRule>
    <cfRule type="cellIs" dxfId="2692" priority="2678" operator="equal">
      <formula>1</formula>
    </cfRule>
  </conditionalFormatting>
  <conditionalFormatting sqref="GK165:GL169">
    <cfRule type="cellIs" dxfId="2691" priority="2681" operator="equal">
      <formula>0</formula>
    </cfRule>
    <cfRule type="cellIs" dxfId="2690" priority="2682" operator="equal">
      <formula>1</formula>
    </cfRule>
  </conditionalFormatting>
  <conditionalFormatting sqref="GM165:GM169">
    <cfRule type="cellIs" dxfId="2689" priority="2679" operator="equal">
      <formula>0</formula>
    </cfRule>
    <cfRule type="cellIs" dxfId="2688" priority="2680" operator="equal">
      <formula>1</formula>
    </cfRule>
  </conditionalFormatting>
  <conditionalFormatting sqref="GK165:GL169">
    <cfRule type="cellIs" dxfId="2687" priority="2675" operator="equal">
      <formula>0</formula>
    </cfRule>
    <cfRule type="cellIs" dxfId="2686" priority="2676" operator="equal">
      <formula>1</formula>
    </cfRule>
  </conditionalFormatting>
  <conditionalFormatting sqref="GL165:GL169">
    <cfRule type="cellIs" dxfId="2685" priority="2673" operator="equal">
      <formula>0</formula>
    </cfRule>
    <cfRule type="cellIs" dxfId="2684" priority="2674" operator="equal">
      <formula>1</formula>
    </cfRule>
  </conditionalFormatting>
  <conditionalFormatting sqref="GG172:GJ175">
    <cfRule type="cellIs" dxfId="2683" priority="2667" operator="equal">
      <formula>0</formula>
    </cfRule>
    <cfRule type="cellIs" dxfId="2682" priority="2668" operator="equal">
      <formula>1</formula>
    </cfRule>
  </conditionalFormatting>
  <conditionalFormatting sqref="GK172:GL175">
    <cfRule type="cellIs" dxfId="2681" priority="2671" operator="equal">
      <formula>0</formula>
    </cfRule>
    <cfRule type="cellIs" dxfId="2680" priority="2672" operator="equal">
      <formula>1</formula>
    </cfRule>
  </conditionalFormatting>
  <conditionalFormatting sqref="GM172:GM175">
    <cfRule type="cellIs" dxfId="2679" priority="2669" operator="equal">
      <formula>0</formula>
    </cfRule>
    <cfRule type="cellIs" dxfId="2678" priority="2670" operator="equal">
      <formula>1</formula>
    </cfRule>
  </conditionalFormatting>
  <conditionalFormatting sqref="GK172:GL175">
    <cfRule type="cellIs" dxfId="2677" priority="2665" operator="equal">
      <formula>0</formula>
    </cfRule>
    <cfRule type="cellIs" dxfId="2676" priority="2666" operator="equal">
      <formula>1</formula>
    </cfRule>
  </conditionalFormatting>
  <conditionalFormatting sqref="GL172:GL175">
    <cfRule type="cellIs" dxfId="2675" priority="2663" operator="equal">
      <formula>0</formula>
    </cfRule>
    <cfRule type="cellIs" dxfId="2674" priority="2664" operator="equal">
      <formula>1</formula>
    </cfRule>
  </conditionalFormatting>
  <conditionalFormatting sqref="GG177:GJ182">
    <cfRule type="cellIs" dxfId="2673" priority="2657" operator="equal">
      <formula>0</formula>
    </cfRule>
    <cfRule type="cellIs" dxfId="2672" priority="2658" operator="equal">
      <formula>1</formula>
    </cfRule>
  </conditionalFormatting>
  <conditionalFormatting sqref="GK177:GL182">
    <cfRule type="cellIs" dxfId="2671" priority="2661" operator="equal">
      <formula>0</formula>
    </cfRule>
    <cfRule type="cellIs" dxfId="2670" priority="2662" operator="equal">
      <formula>1</formula>
    </cfRule>
  </conditionalFormatting>
  <conditionalFormatting sqref="GM177:GM182">
    <cfRule type="cellIs" dxfId="2669" priority="2659" operator="equal">
      <formula>0</formula>
    </cfRule>
    <cfRule type="cellIs" dxfId="2668" priority="2660" operator="equal">
      <formula>1</formula>
    </cfRule>
  </conditionalFormatting>
  <conditionalFormatting sqref="GK177:GL182">
    <cfRule type="cellIs" dxfId="2667" priority="2655" operator="equal">
      <formula>0</formula>
    </cfRule>
    <cfRule type="cellIs" dxfId="2666" priority="2656" operator="equal">
      <formula>1</formula>
    </cfRule>
  </conditionalFormatting>
  <conditionalFormatting sqref="GL177:GL182">
    <cfRule type="cellIs" dxfId="2665" priority="2653" operator="equal">
      <formula>0</formula>
    </cfRule>
    <cfRule type="cellIs" dxfId="2664" priority="2654" operator="equal">
      <formula>1</formula>
    </cfRule>
  </conditionalFormatting>
  <conditionalFormatting sqref="GG184:GJ184">
    <cfRule type="cellIs" dxfId="2663" priority="2647" operator="equal">
      <formula>0</formula>
    </cfRule>
    <cfRule type="cellIs" dxfId="2662" priority="2648" operator="equal">
      <formula>1</formula>
    </cfRule>
  </conditionalFormatting>
  <conditionalFormatting sqref="GK184:GL184">
    <cfRule type="cellIs" dxfId="2661" priority="2651" operator="equal">
      <formula>0</formula>
    </cfRule>
    <cfRule type="cellIs" dxfId="2660" priority="2652" operator="equal">
      <formula>1</formula>
    </cfRule>
  </conditionalFormatting>
  <conditionalFormatting sqref="GM184">
    <cfRule type="cellIs" dxfId="2659" priority="2649" operator="equal">
      <formula>0</formula>
    </cfRule>
    <cfRule type="cellIs" dxfId="2658" priority="2650" operator="equal">
      <formula>1</formula>
    </cfRule>
  </conditionalFormatting>
  <conditionalFormatting sqref="GK184:GL184">
    <cfRule type="cellIs" dxfId="2657" priority="2645" operator="equal">
      <formula>0</formula>
    </cfRule>
    <cfRule type="cellIs" dxfId="2656" priority="2646" operator="equal">
      <formula>1</formula>
    </cfRule>
  </conditionalFormatting>
  <conditionalFormatting sqref="GL184">
    <cfRule type="cellIs" dxfId="2655" priority="2643" operator="equal">
      <formula>0</formula>
    </cfRule>
    <cfRule type="cellIs" dxfId="2654" priority="2644" operator="equal">
      <formula>1</formula>
    </cfRule>
  </conditionalFormatting>
  <conditionalFormatting sqref="GG186:GJ186">
    <cfRule type="cellIs" dxfId="2653" priority="2637" operator="equal">
      <formula>0</formula>
    </cfRule>
    <cfRule type="cellIs" dxfId="2652" priority="2638" operator="equal">
      <formula>1</formula>
    </cfRule>
  </conditionalFormatting>
  <conditionalFormatting sqref="GK186:GL186">
    <cfRule type="cellIs" dxfId="2651" priority="2641" operator="equal">
      <formula>0</formula>
    </cfRule>
    <cfRule type="cellIs" dxfId="2650" priority="2642" operator="equal">
      <formula>1</formula>
    </cfRule>
  </conditionalFormatting>
  <conditionalFormatting sqref="GM186">
    <cfRule type="cellIs" dxfId="2649" priority="2639" operator="equal">
      <formula>0</formula>
    </cfRule>
    <cfRule type="cellIs" dxfId="2648" priority="2640" operator="equal">
      <formula>1</formula>
    </cfRule>
  </conditionalFormatting>
  <conditionalFormatting sqref="GK186:GL186">
    <cfRule type="cellIs" dxfId="2647" priority="2635" operator="equal">
      <formula>0</formula>
    </cfRule>
    <cfRule type="cellIs" dxfId="2646" priority="2636" operator="equal">
      <formula>1</formula>
    </cfRule>
  </conditionalFormatting>
  <conditionalFormatting sqref="GL186">
    <cfRule type="cellIs" dxfId="2645" priority="2633" operator="equal">
      <formula>0</formula>
    </cfRule>
    <cfRule type="cellIs" dxfId="2644" priority="2634" operator="equal">
      <formula>1</formula>
    </cfRule>
  </conditionalFormatting>
  <conditionalFormatting sqref="GG188:GJ190">
    <cfRule type="cellIs" dxfId="2643" priority="2627" operator="equal">
      <formula>0</formula>
    </cfRule>
    <cfRule type="cellIs" dxfId="2642" priority="2628" operator="equal">
      <formula>1</formula>
    </cfRule>
  </conditionalFormatting>
  <conditionalFormatting sqref="GK188:GL190">
    <cfRule type="cellIs" dxfId="2641" priority="2631" operator="equal">
      <formula>0</formula>
    </cfRule>
    <cfRule type="cellIs" dxfId="2640" priority="2632" operator="equal">
      <formula>1</formula>
    </cfRule>
  </conditionalFormatting>
  <conditionalFormatting sqref="GM188:GM190">
    <cfRule type="cellIs" dxfId="2639" priority="2629" operator="equal">
      <formula>0</formula>
    </cfRule>
    <cfRule type="cellIs" dxfId="2638" priority="2630" operator="equal">
      <formula>1</formula>
    </cfRule>
  </conditionalFormatting>
  <conditionalFormatting sqref="GK188:GL190">
    <cfRule type="cellIs" dxfId="2637" priority="2625" operator="equal">
      <formula>0</formula>
    </cfRule>
    <cfRule type="cellIs" dxfId="2636" priority="2626" operator="equal">
      <formula>1</formula>
    </cfRule>
  </conditionalFormatting>
  <conditionalFormatting sqref="GL188:GL190">
    <cfRule type="cellIs" dxfId="2635" priority="2623" operator="equal">
      <formula>0</formula>
    </cfRule>
    <cfRule type="cellIs" dxfId="2634" priority="2624" operator="equal">
      <formula>1</formula>
    </cfRule>
  </conditionalFormatting>
  <conditionalFormatting sqref="GG194:GJ198">
    <cfRule type="cellIs" dxfId="2633" priority="2617" operator="equal">
      <formula>0</formula>
    </cfRule>
    <cfRule type="cellIs" dxfId="2632" priority="2618" operator="equal">
      <formula>1</formula>
    </cfRule>
  </conditionalFormatting>
  <conditionalFormatting sqref="GK194:GL198">
    <cfRule type="cellIs" dxfId="2631" priority="2621" operator="equal">
      <formula>0</formula>
    </cfRule>
    <cfRule type="cellIs" dxfId="2630" priority="2622" operator="equal">
      <formula>1</formula>
    </cfRule>
  </conditionalFormatting>
  <conditionalFormatting sqref="GM194:GM198">
    <cfRule type="cellIs" dxfId="2629" priority="2619" operator="equal">
      <formula>0</formula>
    </cfRule>
    <cfRule type="cellIs" dxfId="2628" priority="2620" operator="equal">
      <formula>1</formula>
    </cfRule>
  </conditionalFormatting>
  <conditionalFormatting sqref="GK194:GL198">
    <cfRule type="cellIs" dxfId="2627" priority="2615" operator="equal">
      <formula>0</formula>
    </cfRule>
    <cfRule type="cellIs" dxfId="2626" priority="2616" operator="equal">
      <formula>1</formula>
    </cfRule>
  </conditionalFormatting>
  <conditionalFormatting sqref="GL194:GL198">
    <cfRule type="cellIs" dxfId="2625" priority="2613" operator="equal">
      <formula>0</formula>
    </cfRule>
    <cfRule type="cellIs" dxfId="2624" priority="2614" operator="equal">
      <formula>1</formula>
    </cfRule>
  </conditionalFormatting>
  <conditionalFormatting sqref="GG193">
    <cfRule type="cellIs" dxfId="2623" priority="2611" operator="equal">
      <formula>0</formula>
    </cfRule>
    <cfRule type="cellIs" dxfId="2622" priority="2612" operator="equal">
      <formula>1</formula>
    </cfRule>
  </conditionalFormatting>
  <conditionalFormatting sqref="GG201">
    <cfRule type="cellIs" dxfId="2621" priority="2609" operator="equal">
      <formula>0</formula>
    </cfRule>
    <cfRule type="cellIs" dxfId="2620" priority="2610" operator="equal">
      <formula>1</formula>
    </cfRule>
  </conditionalFormatting>
  <conditionalFormatting sqref="GG202:GJ216">
    <cfRule type="cellIs" dxfId="2619" priority="2603" operator="equal">
      <formula>0</formula>
    </cfRule>
    <cfRule type="cellIs" dxfId="2618" priority="2604" operator="equal">
      <formula>1</formula>
    </cfRule>
  </conditionalFormatting>
  <conditionalFormatting sqref="GK202:GL216">
    <cfRule type="cellIs" dxfId="2617" priority="2607" operator="equal">
      <formula>0</formula>
    </cfRule>
    <cfRule type="cellIs" dxfId="2616" priority="2608" operator="equal">
      <formula>1</formula>
    </cfRule>
  </conditionalFormatting>
  <conditionalFormatting sqref="GM202:GM216">
    <cfRule type="cellIs" dxfId="2615" priority="2605" operator="equal">
      <formula>0</formula>
    </cfRule>
    <cfRule type="cellIs" dxfId="2614" priority="2606" operator="equal">
      <formula>1</formula>
    </cfRule>
  </conditionalFormatting>
  <conditionalFormatting sqref="GK202:GL216">
    <cfRule type="cellIs" dxfId="2613" priority="2601" operator="equal">
      <formula>0</formula>
    </cfRule>
    <cfRule type="cellIs" dxfId="2612" priority="2602" operator="equal">
      <formula>1</formula>
    </cfRule>
  </conditionalFormatting>
  <conditionalFormatting sqref="GL202:GL216">
    <cfRule type="cellIs" dxfId="2611" priority="2599" operator="equal">
      <formula>0</formula>
    </cfRule>
    <cfRule type="cellIs" dxfId="2610" priority="2600" operator="equal">
      <formula>1</formula>
    </cfRule>
  </conditionalFormatting>
  <conditionalFormatting sqref="GG219:GJ222">
    <cfRule type="cellIs" dxfId="2609" priority="2593" operator="equal">
      <formula>0</formula>
    </cfRule>
    <cfRule type="cellIs" dxfId="2608" priority="2594" operator="equal">
      <formula>1</formula>
    </cfRule>
  </conditionalFormatting>
  <conditionalFormatting sqref="GK219:GL222">
    <cfRule type="cellIs" dxfId="2607" priority="2597" operator="equal">
      <formula>0</formula>
    </cfRule>
    <cfRule type="cellIs" dxfId="2606" priority="2598" operator="equal">
      <formula>1</formula>
    </cfRule>
  </conditionalFormatting>
  <conditionalFormatting sqref="GM219:GM222">
    <cfRule type="cellIs" dxfId="2605" priority="2595" operator="equal">
      <formula>0</formula>
    </cfRule>
    <cfRule type="cellIs" dxfId="2604" priority="2596" operator="equal">
      <formula>1</formula>
    </cfRule>
  </conditionalFormatting>
  <conditionalFormatting sqref="GK219:GL222">
    <cfRule type="cellIs" dxfId="2603" priority="2591" operator="equal">
      <formula>0</formula>
    </cfRule>
    <cfRule type="cellIs" dxfId="2602" priority="2592" operator="equal">
      <formula>1</formula>
    </cfRule>
  </conditionalFormatting>
  <conditionalFormatting sqref="GL219:GL222">
    <cfRule type="cellIs" dxfId="2601" priority="2589" operator="equal">
      <formula>0</formula>
    </cfRule>
    <cfRule type="cellIs" dxfId="2600" priority="2590" operator="equal">
      <formula>1</formula>
    </cfRule>
  </conditionalFormatting>
  <conditionalFormatting sqref="GG218">
    <cfRule type="cellIs" dxfId="2599" priority="2587" operator="equal">
      <formula>0</formula>
    </cfRule>
    <cfRule type="cellIs" dxfId="2598" priority="2588" operator="equal">
      <formula>1</formula>
    </cfRule>
  </conditionalFormatting>
  <conditionalFormatting sqref="GG224">
    <cfRule type="cellIs" dxfId="2597" priority="2585" operator="equal">
      <formula>0</formula>
    </cfRule>
    <cfRule type="cellIs" dxfId="2596" priority="2586" operator="equal">
      <formula>1</formula>
    </cfRule>
  </conditionalFormatting>
  <conditionalFormatting sqref="GG225:GJ243">
    <cfRule type="cellIs" dxfId="2595" priority="2579" operator="equal">
      <formula>0</formula>
    </cfRule>
    <cfRule type="cellIs" dxfId="2594" priority="2580" operator="equal">
      <formula>1</formula>
    </cfRule>
  </conditionalFormatting>
  <conditionalFormatting sqref="GK225:GL243">
    <cfRule type="cellIs" dxfId="2593" priority="2583" operator="equal">
      <formula>0</formula>
    </cfRule>
    <cfRule type="cellIs" dxfId="2592" priority="2584" operator="equal">
      <formula>1</formula>
    </cfRule>
  </conditionalFormatting>
  <conditionalFormatting sqref="GM225:GM243">
    <cfRule type="cellIs" dxfId="2591" priority="2581" operator="equal">
      <formula>0</formula>
    </cfRule>
    <cfRule type="cellIs" dxfId="2590" priority="2582" operator="equal">
      <formula>1</formula>
    </cfRule>
  </conditionalFormatting>
  <conditionalFormatting sqref="GK225:GL243">
    <cfRule type="cellIs" dxfId="2589" priority="2577" operator="equal">
      <formula>0</formula>
    </cfRule>
    <cfRule type="cellIs" dxfId="2588" priority="2578" operator="equal">
      <formula>1</formula>
    </cfRule>
  </conditionalFormatting>
  <conditionalFormatting sqref="GL225:GL243">
    <cfRule type="cellIs" dxfId="2587" priority="2575" operator="equal">
      <formula>0</formula>
    </cfRule>
    <cfRule type="cellIs" dxfId="2586" priority="2576" operator="equal">
      <formula>1</formula>
    </cfRule>
  </conditionalFormatting>
  <conditionalFormatting sqref="GG245">
    <cfRule type="cellIs" dxfId="2585" priority="2573" operator="equal">
      <formula>0</formula>
    </cfRule>
    <cfRule type="cellIs" dxfId="2584" priority="2574" operator="equal">
      <formula>1</formula>
    </cfRule>
  </conditionalFormatting>
  <conditionalFormatting sqref="GG246:GJ251">
    <cfRule type="cellIs" dxfId="2583" priority="2567" operator="equal">
      <formula>0</formula>
    </cfRule>
    <cfRule type="cellIs" dxfId="2582" priority="2568" operator="equal">
      <formula>1</formula>
    </cfRule>
  </conditionalFormatting>
  <conditionalFormatting sqref="GK246:GL251">
    <cfRule type="cellIs" dxfId="2581" priority="2571" operator="equal">
      <formula>0</formula>
    </cfRule>
    <cfRule type="cellIs" dxfId="2580" priority="2572" operator="equal">
      <formula>1</formula>
    </cfRule>
  </conditionalFormatting>
  <conditionalFormatting sqref="GM246:GM251">
    <cfRule type="cellIs" dxfId="2579" priority="2569" operator="equal">
      <formula>0</formula>
    </cfRule>
    <cfRule type="cellIs" dxfId="2578" priority="2570" operator="equal">
      <formula>1</formula>
    </cfRule>
  </conditionalFormatting>
  <conditionalFormatting sqref="GK246:GL251">
    <cfRule type="cellIs" dxfId="2577" priority="2565" operator="equal">
      <formula>0</formula>
    </cfRule>
    <cfRule type="cellIs" dxfId="2576" priority="2566" operator="equal">
      <formula>1</formula>
    </cfRule>
  </conditionalFormatting>
  <conditionalFormatting sqref="GL246:GL251">
    <cfRule type="cellIs" dxfId="2575" priority="2563" operator="equal">
      <formula>0</formula>
    </cfRule>
    <cfRule type="cellIs" dxfId="2574" priority="2564" operator="equal">
      <formula>1</formula>
    </cfRule>
  </conditionalFormatting>
  <conditionalFormatting sqref="GG253:GJ256">
    <cfRule type="cellIs" dxfId="2573" priority="2557" operator="equal">
      <formula>0</formula>
    </cfRule>
    <cfRule type="cellIs" dxfId="2572" priority="2558" operator="equal">
      <formula>1</formula>
    </cfRule>
  </conditionalFormatting>
  <conditionalFormatting sqref="GK253:GL256">
    <cfRule type="cellIs" dxfId="2571" priority="2561" operator="equal">
      <formula>0</formula>
    </cfRule>
    <cfRule type="cellIs" dxfId="2570" priority="2562" operator="equal">
      <formula>1</formula>
    </cfRule>
  </conditionalFormatting>
  <conditionalFormatting sqref="GM253:GM256">
    <cfRule type="cellIs" dxfId="2569" priority="2559" operator="equal">
      <formula>0</formula>
    </cfRule>
    <cfRule type="cellIs" dxfId="2568" priority="2560" operator="equal">
      <formula>1</formula>
    </cfRule>
  </conditionalFormatting>
  <conditionalFormatting sqref="GK253:GL256">
    <cfRule type="cellIs" dxfId="2567" priority="2555" operator="equal">
      <formula>0</formula>
    </cfRule>
    <cfRule type="cellIs" dxfId="2566" priority="2556" operator="equal">
      <formula>1</formula>
    </cfRule>
  </conditionalFormatting>
  <conditionalFormatting sqref="GL253:GL256">
    <cfRule type="cellIs" dxfId="2565" priority="2553" operator="equal">
      <formula>0</formula>
    </cfRule>
    <cfRule type="cellIs" dxfId="2564" priority="2554" operator="equal">
      <formula>1</formula>
    </cfRule>
  </conditionalFormatting>
  <conditionalFormatting sqref="GG259">
    <cfRule type="cellIs" dxfId="2563" priority="2551" operator="equal">
      <formula>0</formula>
    </cfRule>
    <cfRule type="cellIs" dxfId="2562" priority="2552" operator="equal">
      <formula>1</formula>
    </cfRule>
  </conditionalFormatting>
  <conditionalFormatting sqref="GG260:GJ266">
    <cfRule type="cellIs" dxfId="2561" priority="2545" operator="equal">
      <formula>0</formula>
    </cfRule>
    <cfRule type="cellIs" dxfId="2560" priority="2546" operator="equal">
      <formula>1</formula>
    </cfRule>
  </conditionalFormatting>
  <conditionalFormatting sqref="GK260:GL266">
    <cfRule type="cellIs" dxfId="2559" priority="2549" operator="equal">
      <formula>0</formula>
    </cfRule>
    <cfRule type="cellIs" dxfId="2558" priority="2550" operator="equal">
      <formula>1</formula>
    </cfRule>
  </conditionalFormatting>
  <conditionalFormatting sqref="GM260:GM266">
    <cfRule type="cellIs" dxfId="2557" priority="2547" operator="equal">
      <formula>0</formula>
    </cfRule>
    <cfRule type="cellIs" dxfId="2556" priority="2548" operator="equal">
      <formula>1</formula>
    </cfRule>
  </conditionalFormatting>
  <conditionalFormatting sqref="GK260:GL266">
    <cfRule type="cellIs" dxfId="2555" priority="2543" operator="equal">
      <formula>0</formula>
    </cfRule>
    <cfRule type="cellIs" dxfId="2554" priority="2544" operator="equal">
      <formula>1</formula>
    </cfRule>
  </conditionalFormatting>
  <conditionalFormatting sqref="GL260:GL266">
    <cfRule type="cellIs" dxfId="2553" priority="2541" operator="equal">
      <formula>0</formula>
    </cfRule>
    <cfRule type="cellIs" dxfId="2552" priority="2542" operator="equal">
      <formula>1</formula>
    </cfRule>
  </conditionalFormatting>
  <conditionalFormatting sqref="HF113">
    <cfRule type="cellIs" dxfId="2551" priority="2211" operator="equal">
      <formula>0</formula>
    </cfRule>
    <cfRule type="cellIs" dxfId="2550" priority="2212" operator="equal">
      <formula>1</formula>
    </cfRule>
  </conditionalFormatting>
  <conditionalFormatting sqref="GZ113:HC113">
    <cfRule type="cellIs" dxfId="2549" priority="2209" operator="equal">
      <formula>0</formula>
    </cfRule>
    <cfRule type="cellIs" dxfId="2548" priority="2210" operator="equal">
      <formula>1</formula>
    </cfRule>
  </conditionalFormatting>
  <conditionalFormatting sqref="HE113">
    <cfRule type="cellIs" dxfId="2547" priority="2205" operator="equal">
      <formula>0</formula>
    </cfRule>
    <cfRule type="cellIs" dxfId="2546" priority="2206" operator="equal">
      <formula>1</formula>
    </cfRule>
  </conditionalFormatting>
  <conditionalFormatting sqref="HF116:HF120">
    <cfRule type="cellIs" dxfId="2545" priority="2201" operator="equal">
      <formula>0</formula>
    </cfRule>
    <cfRule type="cellIs" dxfId="2544" priority="2202" operator="equal">
      <formula>1</formula>
    </cfRule>
  </conditionalFormatting>
  <conditionalFormatting sqref="GZ116:HC120">
    <cfRule type="cellIs" dxfId="2543" priority="2199" operator="equal">
      <formula>0</formula>
    </cfRule>
    <cfRule type="cellIs" dxfId="2542" priority="2200" operator="equal">
      <formula>1</formula>
    </cfRule>
  </conditionalFormatting>
  <conditionalFormatting sqref="HE116:HE120">
    <cfRule type="cellIs" dxfId="2541" priority="2195" operator="equal">
      <formula>0</formula>
    </cfRule>
    <cfRule type="cellIs" dxfId="2540" priority="2196" operator="equal">
      <formula>1</formula>
    </cfRule>
  </conditionalFormatting>
  <conditionalFormatting sqref="GS277">
    <cfRule type="cellIs" dxfId="2539" priority="2539" operator="equal">
      <formula>"NO HABILITADO"</formula>
    </cfRule>
    <cfRule type="cellIs" dxfId="2538" priority="2540" operator="equal">
      <formula>"OK"</formula>
    </cfRule>
  </conditionalFormatting>
  <conditionalFormatting sqref="HF277">
    <cfRule type="cellIs" dxfId="2537" priority="2537" operator="equal">
      <formula>0</formula>
    </cfRule>
    <cfRule type="cellIs" dxfId="2536" priority="2538" operator="equal">
      <formula>1</formula>
    </cfRule>
  </conditionalFormatting>
  <conditionalFormatting sqref="HH277">
    <cfRule type="cellIs" dxfId="2535" priority="2535" operator="equal">
      <formula>0</formula>
    </cfRule>
    <cfRule type="cellIs" dxfId="2534" priority="2536" operator="equal">
      <formula>1</formula>
    </cfRule>
  </conditionalFormatting>
  <conditionalFormatting sqref="GT280">
    <cfRule type="cellIs" dxfId="2533" priority="2533" operator="equal">
      <formula>"OK"</formula>
    </cfRule>
    <cfRule type="cellIs" dxfId="2532" priority="2534" operator="equal">
      <formula>"NO HABILITADO"</formula>
    </cfRule>
  </conditionalFormatting>
  <conditionalFormatting sqref="HE280">
    <cfRule type="cellIs" dxfId="2531" priority="2531" operator="equal">
      <formula>"OK"</formula>
    </cfRule>
    <cfRule type="cellIs" dxfId="2530" priority="2532" operator="equal">
      <formula>"NO HABILITADO"</formula>
    </cfRule>
  </conditionalFormatting>
  <conditionalFormatting sqref="GV284:GV300">
    <cfRule type="cellIs" dxfId="2529" priority="2529" operator="equal">
      <formula>"NH"</formula>
    </cfRule>
    <cfRule type="cellIs" dxfId="2528" priority="2530" operator="equal">
      <formula>"H"</formula>
    </cfRule>
  </conditionalFormatting>
  <conditionalFormatting sqref="HC277">
    <cfRule type="cellIs" dxfId="2527" priority="2527" operator="equal">
      <formula>0</formula>
    </cfRule>
    <cfRule type="cellIs" dxfId="2526" priority="2528" operator="equal">
      <formula>1</formula>
    </cfRule>
  </conditionalFormatting>
  <conditionalFormatting sqref="GZ13:HC13">
    <cfRule type="cellIs" dxfId="2525" priority="2521" operator="equal">
      <formula>0</formula>
    </cfRule>
    <cfRule type="cellIs" dxfId="2524" priority="2522" operator="equal">
      <formula>1</formula>
    </cfRule>
  </conditionalFormatting>
  <conditionalFormatting sqref="HD13:HE13">
    <cfRule type="cellIs" dxfId="2523" priority="2525" operator="equal">
      <formula>0</formula>
    </cfRule>
    <cfRule type="cellIs" dxfId="2522" priority="2526" operator="equal">
      <formula>1</formula>
    </cfRule>
  </conditionalFormatting>
  <conditionalFormatting sqref="HF13">
    <cfRule type="cellIs" dxfId="2521" priority="2523" operator="equal">
      <formula>0</formula>
    </cfRule>
    <cfRule type="cellIs" dxfId="2520" priority="2524" operator="equal">
      <formula>1</formula>
    </cfRule>
  </conditionalFormatting>
  <conditionalFormatting sqref="HD13:HE13">
    <cfRule type="cellIs" dxfId="2519" priority="2519" operator="equal">
      <formula>0</formula>
    </cfRule>
    <cfRule type="cellIs" dxfId="2518" priority="2520" operator="equal">
      <formula>1</formula>
    </cfRule>
  </conditionalFormatting>
  <conditionalFormatting sqref="HE13">
    <cfRule type="cellIs" dxfId="2517" priority="2517" operator="equal">
      <formula>0</formula>
    </cfRule>
    <cfRule type="cellIs" dxfId="2516" priority="2518" operator="equal">
      <formula>1</formula>
    </cfRule>
  </conditionalFormatting>
  <conditionalFormatting sqref="GZ12">
    <cfRule type="cellIs" dxfId="2515" priority="2515" operator="equal">
      <formula>0</formula>
    </cfRule>
    <cfRule type="cellIs" dxfId="2514" priority="2516" operator="equal">
      <formula>1</formula>
    </cfRule>
  </conditionalFormatting>
  <conditionalFormatting sqref="GZ257:GZ258">
    <cfRule type="cellIs" dxfId="2513" priority="2427" operator="equal">
      <formula>0</formula>
    </cfRule>
    <cfRule type="cellIs" dxfId="2512" priority="2428" operator="equal">
      <formula>1</formula>
    </cfRule>
  </conditionalFormatting>
  <conditionalFormatting sqref="GZ18:GZ19">
    <cfRule type="cellIs" dxfId="2511" priority="2513" operator="equal">
      <formula>0</formula>
    </cfRule>
    <cfRule type="cellIs" dxfId="2510" priority="2514" operator="equal">
      <formula>1</formula>
    </cfRule>
  </conditionalFormatting>
  <conditionalFormatting sqref="GZ28">
    <cfRule type="cellIs" dxfId="2509" priority="2511" operator="equal">
      <formula>0</formula>
    </cfRule>
    <cfRule type="cellIs" dxfId="2508" priority="2512" operator="equal">
      <formula>1</formula>
    </cfRule>
  </conditionalFormatting>
  <conditionalFormatting sqref="GZ36:GZ38">
    <cfRule type="cellIs" dxfId="2507" priority="2509" operator="equal">
      <formula>0</formula>
    </cfRule>
    <cfRule type="cellIs" dxfId="2506" priority="2510" operator="equal">
      <formula>1</formula>
    </cfRule>
  </conditionalFormatting>
  <conditionalFormatting sqref="GZ41">
    <cfRule type="cellIs" dxfId="2505" priority="2507" operator="equal">
      <formula>0</formula>
    </cfRule>
    <cfRule type="cellIs" dxfId="2504" priority="2508" operator="equal">
      <formula>1</formula>
    </cfRule>
  </conditionalFormatting>
  <conditionalFormatting sqref="GZ43">
    <cfRule type="cellIs" dxfId="2503" priority="2505" operator="equal">
      <formula>0</formula>
    </cfRule>
    <cfRule type="cellIs" dxfId="2502" priority="2506" operator="equal">
      <formula>1</formula>
    </cfRule>
  </conditionalFormatting>
  <conditionalFormatting sqref="GZ45:GZ46">
    <cfRule type="cellIs" dxfId="2501" priority="2503" operator="equal">
      <formula>0</formula>
    </cfRule>
    <cfRule type="cellIs" dxfId="2500" priority="2504" operator="equal">
      <formula>1</formula>
    </cfRule>
  </conditionalFormatting>
  <conditionalFormatting sqref="GZ48:GZ49">
    <cfRule type="cellIs" dxfId="2499" priority="2501" operator="equal">
      <formula>0</formula>
    </cfRule>
    <cfRule type="cellIs" dxfId="2498" priority="2502" operator="equal">
      <formula>1</formula>
    </cfRule>
  </conditionalFormatting>
  <conditionalFormatting sqref="GZ51:GZ52">
    <cfRule type="cellIs" dxfId="2497" priority="2499" operator="equal">
      <formula>0</formula>
    </cfRule>
    <cfRule type="cellIs" dxfId="2496" priority="2500" operator="equal">
      <formula>1</formula>
    </cfRule>
  </conditionalFormatting>
  <conditionalFormatting sqref="GZ54">
    <cfRule type="cellIs" dxfId="2495" priority="2497" operator="equal">
      <formula>0</formula>
    </cfRule>
    <cfRule type="cellIs" dxfId="2494" priority="2498" operator="equal">
      <formula>1</formula>
    </cfRule>
  </conditionalFormatting>
  <conditionalFormatting sqref="GZ56:GZ57">
    <cfRule type="cellIs" dxfId="2493" priority="2495" operator="equal">
      <formula>0</formula>
    </cfRule>
    <cfRule type="cellIs" dxfId="2492" priority="2496" operator="equal">
      <formula>1</formula>
    </cfRule>
  </conditionalFormatting>
  <conditionalFormatting sqref="GZ62:GZ63">
    <cfRule type="cellIs" dxfId="2491" priority="2493" operator="equal">
      <formula>0</formula>
    </cfRule>
    <cfRule type="cellIs" dxfId="2490" priority="2494" operator="equal">
      <formula>1</formula>
    </cfRule>
  </conditionalFormatting>
  <conditionalFormatting sqref="GZ66">
    <cfRule type="cellIs" dxfId="2489" priority="2491" operator="equal">
      <formula>0</formula>
    </cfRule>
    <cfRule type="cellIs" dxfId="2488" priority="2492" operator="equal">
      <formula>1</formula>
    </cfRule>
  </conditionalFormatting>
  <conditionalFormatting sqref="GZ68">
    <cfRule type="cellIs" dxfId="2487" priority="2489" operator="equal">
      <formula>0</formula>
    </cfRule>
    <cfRule type="cellIs" dxfId="2486" priority="2490" operator="equal">
      <formula>1</formula>
    </cfRule>
  </conditionalFormatting>
  <conditionalFormatting sqref="GZ70:GZ71">
    <cfRule type="cellIs" dxfId="2485" priority="2487" operator="equal">
      <formula>0</formula>
    </cfRule>
    <cfRule type="cellIs" dxfId="2484" priority="2488" operator="equal">
      <formula>1</formula>
    </cfRule>
  </conditionalFormatting>
  <conditionalFormatting sqref="GZ75">
    <cfRule type="cellIs" dxfId="2483" priority="2485" operator="equal">
      <formula>0</formula>
    </cfRule>
    <cfRule type="cellIs" dxfId="2482" priority="2486" operator="equal">
      <formula>1</formula>
    </cfRule>
  </conditionalFormatting>
  <conditionalFormatting sqref="GZ81:GZ82">
    <cfRule type="cellIs" dxfId="2481" priority="2483" operator="equal">
      <formula>0</formula>
    </cfRule>
    <cfRule type="cellIs" dxfId="2480" priority="2484" operator="equal">
      <formula>1</formula>
    </cfRule>
  </conditionalFormatting>
  <conditionalFormatting sqref="GZ87">
    <cfRule type="cellIs" dxfId="2479" priority="2481" operator="equal">
      <formula>0</formula>
    </cfRule>
    <cfRule type="cellIs" dxfId="2478" priority="2482" operator="equal">
      <formula>1</formula>
    </cfRule>
  </conditionalFormatting>
  <conditionalFormatting sqref="GZ93">
    <cfRule type="cellIs" dxfId="2477" priority="2479" operator="equal">
      <formula>0</formula>
    </cfRule>
    <cfRule type="cellIs" dxfId="2476" priority="2480" operator="equal">
      <formula>1</formula>
    </cfRule>
  </conditionalFormatting>
  <conditionalFormatting sqref="GZ98">
    <cfRule type="cellIs" dxfId="2475" priority="2477" operator="equal">
      <formula>0</formula>
    </cfRule>
    <cfRule type="cellIs" dxfId="2474" priority="2478" operator="equal">
      <formula>1</formula>
    </cfRule>
  </conditionalFormatting>
  <conditionalFormatting sqref="GZ107:GZ108">
    <cfRule type="cellIs" dxfId="2473" priority="2475" operator="equal">
      <formula>0</formula>
    </cfRule>
    <cfRule type="cellIs" dxfId="2472" priority="2476" operator="equal">
      <formula>1</formula>
    </cfRule>
  </conditionalFormatting>
  <conditionalFormatting sqref="GZ111:GZ112">
    <cfRule type="cellIs" dxfId="2471" priority="2473" operator="equal">
      <formula>0</formula>
    </cfRule>
    <cfRule type="cellIs" dxfId="2470" priority="2474" operator="equal">
      <formula>1</formula>
    </cfRule>
  </conditionalFormatting>
  <conditionalFormatting sqref="GZ114:GZ115">
    <cfRule type="cellIs" dxfId="2469" priority="2471" operator="equal">
      <formula>0</formula>
    </cfRule>
    <cfRule type="cellIs" dxfId="2468" priority="2472" operator="equal">
      <formula>1</formula>
    </cfRule>
  </conditionalFormatting>
  <conditionalFormatting sqref="GZ121">
    <cfRule type="cellIs" dxfId="2467" priority="2469" operator="equal">
      <formula>0</formula>
    </cfRule>
    <cfRule type="cellIs" dxfId="2466" priority="2470" operator="equal">
      <formula>1</formula>
    </cfRule>
  </conditionalFormatting>
  <conditionalFormatting sqref="GZ127">
    <cfRule type="cellIs" dxfId="2465" priority="2467" operator="equal">
      <formula>0</formula>
    </cfRule>
    <cfRule type="cellIs" dxfId="2464" priority="2468" operator="equal">
      <formula>1</formula>
    </cfRule>
  </conditionalFormatting>
  <conditionalFormatting sqref="GZ133">
    <cfRule type="cellIs" dxfId="2463" priority="2465" operator="equal">
      <formula>0</formula>
    </cfRule>
    <cfRule type="cellIs" dxfId="2462" priority="2466" operator="equal">
      <formula>1</formula>
    </cfRule>
  </conditionalFormatting>
  <conditionalFormatting sqref="GZ140">
    <cfRule type="cellIs" dxfId="2461" priority="2463" operator="equal">
      <formula>0</formula>
    </cfRule>
    <cfRule type="cellIs" dxfId="2460" priority="2464" operator="equal">
      <formula>1</formula>
    </cfRule>
  </conditionalFormatting>
  <conditionalFormatting sqref="GZ145">
    <cfRule type="cellIs" dxfId="2459" priority="2461" operator="equal">
      <formula>0</formula>
    </cfRule>
    <cfRule type="cellIs" dxfId="2458" priority="2462" operator="equal">
      <formula>1</formula>
    </cfRule>
  </conditionalFormatting>
  <conditionalFormatting sqref="GZ147">
    <cfRule type="cellIs" dxfId="2457" priority="2459" operator="equal">
      <formula>0</formula>
    </cfRule>
    <cfRule type="cellIs" dxfId="2456" priority="2460" operator="equal">
      <formula>1</formula>
    </cfRule>
  </conditionalFormatting>
  <conditionalFormatting sqref="GZ149:GZ150">
    <cfRule type="cellIs" dxfId="2455" priority="2457" operator="equal">
      <formula>0</formula>
    </cfRule>
    <cfRule type="cellIs" dxfId="2454" priority="2458" operator="equal">
      <formula>1</formula>
    </cfRule>
  </conditionalFormatting>
  <conditionalFormatting sqref="GZ155">
    <cfRule type="cellIs" dxfId="2453" priority="2455" operator="equal">
      <formula>0</formula>
    </cfRule>
    <cfRule type="cellIs" dxfId="2452" priority="2456" operator="equal">
      <formula>1</formula>
    </cfRule>
  </conditionalFormatting>
  <conditionalFormatting sqref="GZ157">
    <cfRule type="cellIs" dxfId="2451" priority="2453" operator="equal">
      <formula>0</formula>
    </cfRule>
    <cfRule type="cellIs" dxfId="2450" priority="2454" operator="equal">
      <formula>1</formula>
    </cfRule>
  </conditionalFormatting>
  <conditionalFormatting sqref="GZ163:GZ164">
    <cfRule type="cellIs" dxfId="2449" priority="2451" operator="equal">
      <formula>0</formula>
    </cfRule>
    <cfRule type="cellIs" dxfId="2448" priority="2452" operator="equal">
      <formula>1</formula>
    </cfRule>
  </conditionalFormatting>
  <conditionalFormatting sqref="GZ170:GZ171">
    <cfRule type="cellIs" dxfId="2447" priority="2449" operator="equal">
      <formula>0</formula>
    </cfRule>
    <cfRule type="cellIs" dxfId="2446" priority="2450" operator="equal">
      <formula>1</formula>
    </cfRule>
  </conditionalFormatting>
  <conditionalFormatting sqref="GZ176">
    <cfRule type="cellIs" dxfId="2445" priority="2447" operator="equal">
      <formula>0</formula>
    </cfRule>
    <cfRule type="cellIs" dxfId="2444" priority="2448" operator="equal">
      <formula>1</formula>
    </cfRule>
  </conditionalFormatting>
  <conditionalFormatting sqref="GZ183">
    <cfRule type="cellIs" dxfId="2443" priority="2445" operator="equal">
      <formula>0</formula>
    </cfRule>
    <cfRule type="cellIs" dxfId="2442" priority="2446" operator="equal">
      <formula>1</formula>
    </cfRule>
  </conditionalFormatting>
  <conditionalFormatting sqref="GZ185">
    <cfRule type="cellIs" dxfId="2441" priority="2443" operator="equal">
      <formula>0</formula>
    </cfRule>
    <cfRule type="cellIs" dxfId="2440" priority="2444" operator="equal">
      <formula>1</formula>
    </cfRule>
  </conditionalFormatting>
  <conditionalFormatting sqref="GZ187">
    <cfRule type="cellIs" dxfId="2439" priority="2441" operator="equal">
      <formula>0</formula>
    </cfRule>
    <cfRule type="cellIs" dxfId="2438" priority="2442" operator="equal">
      <formula>1</formula>
    </cfRule>
  </conditionalFormatting>
  <conditionalFormatting sqref="GZ191:GZ192">
    <cfRule type="cellIs" dxfId="2437" priority="2439" operator="equal">
      <formula>0</formula>
    </cfRule>
    <cfRule type="cellIs" dxfId="2436" priority="2440" operator="equal">
      <formula>1</formula>
    </cfRule>
  </conditionalFormatting>
  <conditionalFormatting sqref="GZ199:GZ200">
    <cfRule type="cellIs" dxfId="2435" priority="2437" operator="equal">
      <formula>0</formula>
    </cfRule>
    <cfRule type="cellIs" dxfId="2434" priority="2438" operator="equal">
      <formula>1</formula>
    </cfRule>
  </conditionalFormatting>
  <conditionalFormatting sqref="GZ217">
    <cfRule type="cellIs" dxfId="2433" priority="2435" operator="equal">
      <formula>0</formula>
    </cfRule>
    <cfRule type="cellIs" dxfId="2432" priority="2436" operator="equal">
      <formula>1</formula>
    </cfRule>
  </conditionalFormatting>
  <conditionalFormatting sqref="GZ223">
    <cfRule type="cellIs" dxfId="2431" priority="2433" operator="equal">
      <formula>0</formula>
    </cfRule>
    <cfRule type="cellIs" dxfId="2430" priority="2434" operator="equal">
      <formula>1</formula>
    </cfRule>
  </conditionalFormatting>
  <conditionalFormatting sqref="GZ244">
    <cfRule type="cellIs" dxfId="2429" priority="2431" operator="equal">
      <formula>0</formula>
    </cfRule>
    <cfRule type="cellIs" dxfId="2428" priority="2432" operator="equal">
      <formula>1</formula>
    </cfRule>
  </conditionalFormatting>
  <conditionalFormatting sqref="GZ252">
    <cfRule type="cellIs" dxfId="2427" priority="2429" operator="equal">
      <formula>0</formula>
    </cfRule>
    <cfRule type="cellIs" dxfId="2426" priority="2430" operator="equal">
      <formula>1</formula>
    </cfRule>
  </conditionalFormatting>
  <conditionalFormatting sqref="HA277">
    <cfRule type="cellIs" dxfId="2425" priority="2425" operator="equal">
      <formula>0</formula>
    </cfRule>
    <cfRule type="cellIs" dxfId="2424" priority="2426" operator="equal">
      <formula>1</formula>
    </cfRule>
  </conditionalFormatting>
  <conditionalFormatting sqref="GZ14:HC17">
    <cfRule type="cellIs" dxfId="2423" priority="2419" operator="equal">
      <formula>0</formula>
    </cfRule>
    <cfRule type="cellIs" dxfId="2422" priority="2420" operator="equal">
      <formula>1</formula>
    </cfRule>
  </conditionalFormatting>
  <conditionalFormatting sqref="HD14:HE17">
    <cfRule type="cellIs" dxfId="2421" priority="2423" operator="equal">
      <formula>0</formula>
    </cfRule>
    <cfRule type="cellIs" dxfId="2420" priority="2424" operator="equal">
      <formula>1</formula>
    </cfRule>
  </conditionalFormatting>
  <conditionalFormatting sqref="HF14:HF17">
    <cfRule type="cellIs" dxfId="2419" priority="2421" operator="equal">
      <formula>0</formula>
    </cfRule>
    <cfRule type="cellIs" dxfId="2418" priority="2422" operator="equal">
      <formula>1</formula>
    </cfRule>
  </conditionalFormatting>
  <conditionalFormatting sqref="HD14:HE17">
    <cfRule type="cellIs" dxfId="2417" priority="2417" operator="equal">
      <formula>0</formula>
    </cfRule>
    <cfRule type="cellIs" dxfId="2416" priority="2418" operator="equal">
      <formula>1</formula>
    </cfRule>
  </conditionalFormatting>
  <conditionalFormatting sqref="HE14:HE17">
    <cfRule type="cellIs" dxfId="2415" priority="2415" operator="equal">
      <formula>0</formula>
    </cfRule>
    <cfRule type="cellIs" dxfId="2414" priority="2416" operator="equal">
      <formula>1</formula>
    </cfRule>
  </conditionalFormatting>
  <conditionalFormatting sqref="GZ20:HC27">
    <cfRule type="cellIs" dxfId="2413" priority="2409" operator="equal">
      <formula>0</formula>
    </cfRule>
    <cfRule type="cellIs" dxfId="2412" priority="2410" operator="equal">
      <formula>1</formula>
    </cfRule>
  </conditionalFormatting>
  <conditionalFormatting sqref="HD20:HE27">
    <cfRule type="cellIs" dxfId="2411" priority="2413" operator="equal">
      <formula>0</formula>
    </cfRule>
    <cfRule type="cellIs" dxfId="2410" priority="2414" operator="equal">
      <formula>1</formula>
    </cfRule>
  </conditionalFormatting>
  <conditionalFormatting sqref="HF20:HF27">
    <cfRule type="cellIs" dxfId="2409" priority="2411" operator="equal">
      <formula>0</formula>
    </cfRule>
    <cfRule type="cellIs" dxfId="2408" priority="2412" operator="equal">
      <formula>1</formula>
    </cfRule>
  </conditionalFormatting>
  <conditionalFormatting sqref="HD20:HE27">
    <cfRule type="cellIs" dxfId="2407" priority="2407" operator="equal">
      <formula>0</formula>
    </cfRule>
    <cfRule type="cellIs" dxfId="2406" priority="2408" operator="equal">
      <formula>1</formula>
    </cfRule>
  </conditionalFormatting>
  <conditionalFormatting sqref="HE20:HE27">
    <cfRule type="cellIs" dxfId="2405" priority="2405" operator="equal">
      <formula>0</formula>
    </cfRule>
    <cfRule type="cellIs" dxfId="2404" priority="2406" operator="equal">
      <formula>1</formula>
    </cfRule>
  </conditionalFormatting>
  <conditionalFormatting sqref="GZ29:HC35">
    <cfRule type="cellIs" dxfId="2403" priority="2399" operator="equal">
      <formula>0</formula>
    </cfRule>
    <cfRule type="cellIs" dxfId="2402" priority="2400" operator="equal">
      <formula>1</formula>
    </cfRule>
  </conditionalFormatting>
  <conditionalFormatting sqref="HD29:HE35">
    <cfRule type="cellIs" dxfId="2401" priority="2403" operator="equal">
      <formula>0</formula>
    </cfRule>
    <cfRule type="cellIs" dxfId="2400" priority="2404" operator="equal">
      <formula>1</formula>
    </cfRule>
  </conditionalFormatting>
  <conditionalFormatting sqref="HF29:HF35">
    <cfRule type="cellIs" dxfId="2399" priority="2401" operator="equal">
      <formula>0</formula>
    </cfRule>
    <cfRule type="cellIs" dxfId="2398" priority="2402" operator="equal">
      <formula>1</formula>
    </cfRule>
  </conditionalFormatting>
  <conditionalFormatting sqref="HD29:HE35">
    <cfRule type="cellIs" dxfId="2397" priority="2397" operator="equal">
      <formula>0</formula>
    </cfRule>
    <cfRule type="cellIs" dxfId="2396" priority="2398" operator="equal">
      <formula>1</formula>
    </cfRule>
  </conditionalFormatting>
  <conditionalFormatting sqref="HE29:HE35">
    <cfRule type="cellIs" dxfId="2395" priority="2395" operator="equal">
      <formula>0</formula>
    </cfRule>
    <cfRule type="cellIs" dxfId="2394" priority="2396" operator="equal">
      <formula>1</formula>
    </cfRule>
  </conditionalFormatting>
  <conditionalFormatting sqref="GZ39:HC40">
    <cfRule type="cellIs" dxfId="2393" priority="2389" operator="equal">
      <formula>0</formula>
    </cfRule>
    <cfRule type="cellIs" dxfId="2392" priority="2390" operator="equal">
      <formula>1</formula>
    </cfRule>
  </conditionalFormatting>
  <conditionalFormatting sqref="HD39:HE40">
    <cfRule type="cellIs" dxfId="2391" priority="2393" operator="equal">
      <formula>0</formula>
    </cfRule>
    <cfRule type="cellIs" dxfId="2390" priority="2394" operator="equal">
      <formula>1</formula>
    </cfRule>
  </conditionalFormatting>
  <conditionalFormatting sqref="HF39:HF40">
    <cfRule type="cellIs" dxfId="2389" priority="2391" operator="equal">
      <formula>0</formula>
    </cfRule>
    <cfRule type="cellIs" dxfId="2388" priority="2392" operator="equal">
      <formula>1</formula>
    </cfRule>
  </conditionalFormatting>
  <conditionalFormatting sqref="HD39:HE40">
    <cfRule type="cellIs" dxfId="2387" priority="2387" operator="equal">
      <formula>0</formula>
    </cfRule>
    <cfRule type="cellIs" dxfId="2386" priority="2388" operator="equal">
      <formula>1</formula>
    </cfRule>
  </conditionalFormatting>
  <conditionalFormatting sqref="HE39:HE40">
    <cfRule type="cellIs" dxfId="2385" priority="2385" operator="equal">
      <formula>0</formula>
    </cfRule>
    <cfRule type="cellIs" dxfId="2384" priority="2386" operator="equal">
      <formula>1</formula>
    </cfRule>
  </conditionalFormatting>
  <conditionalFormatting sqref="GZ42:HC42">
    <cfRule type="cellIs" dxfId="2383" priority="2379" operator="equal">
      <formula>0</formula>
    </cfRule>
    <cfRule type="cellIs" dxfId="2382" priority="2380" operator="equal">
      <formula>1</formula>
    </cfRule>
  </conditionalFormatting>
  <conditionalFormatting sqref="HD42:HE42">
    <cfRule type="cellIs" dxfId="2381" priority="2383" operator="equal">
      <formula>0</formula>
    </cfRule>
    <cfRule type="cellIs" dxfId="2380" priority="2384" operator="equal">
      <formula>1</formula>
    </cfRule>
  </conditionalFormatting>
  <conditionalFormatting sqref="HF42">
    <cfRule type="cellIs" dxfId="2379" priority="2381" operator="equal">
      <formula>0</formula>
    </cfRule>
    <cfRule type="cellIs" dxfId="2378" priority="2382" operator="equal">
      <formula>1</formula>
    </cfRule>
  </conditionalFormatting>
  <conditionalFormatting sqref="HD42:HE42">
    <cfRule type="cellIs" dxfId="2377" priority="2377" operator="equal">
      <formula>0</formula>
    </cfRule>
    <cfRule type="cellIs" dxfId="2376" priority="2378" operator="equal">
      <formula>1</formula>
    </cfRule>
  </conditionalFormatting>
  <conditionalFormatting sqref="HE42">
    <cfRule type="cellIs" dxfId="2375" priority="2375" operator="equal">
      <formula>0</formula>
    </cfRule>
    <cfRule type="cellIs" dxfId="2374" priority="2376" operator="equal">
      <formula>1</formula>
    </cfRule>
  </conditionalFormatting>
  <conditionalFormatting sqref="GZ44:HC44">
    <cfRule type="cellIs" dxfId="2373" priority="2369" operator="equal">
      <formula>0</formula>
    </cfRule>
    <cfRule type="cellIs" dxfId="2372" priority="2370" operator="equal">
      <formula>1</formula>
    </cfRule>
  </conditionalFormatting>
  <conditionalFormatting sqref="HD44:HE44">
    <cfRule type="cellIs" dxfId="2371" priority="2373" operator="equal">
      <formula>0</formula>
    </cfRule>
    <cfRule type="cellIs" dxfId="2370" priority="2374" operator="equal">
      <formula>1</formula>
    </cfRule>
  </conditionalFormatting>
  <conditionalFormatting sqref="HF44">
    <cfRule type="cellIs" dxfId="2369" priority="2371" operator="equal">
      <formula>0</formula>
    </cfRule>
    <cfRule type="cellIs" dxfId="2368" priority="2372" operator="equal">
      <formula>1</formula>
    </cfRule>
  </conditionalFormatting>
  <conditionalFormatting sqref="HD44:HE44">
    <cfRule type="cellIs" dxfId="2367" priority="2367" operator="equal">
      <formula>0</formula>
    </cfRule>
    <cfRule type="cellIs" dxfId="2366" priority="2368" operator="equal">
      <formula>1</formula>
    </cfRule>
  </conditionalFormatting>
  <conditionalFormatting sqref="HE44">
    <cfRule type="cellIs" dxfId="2365" priority="2365" operator="equal">
      <formula>0</formula>
    </cfRule>
    <cfRule type="cellIs" dxfId="2364" priority="2366" operator="equal">
      <formula>1</formula>
    </cfRule>
  </conditionalFormatting>
  <conditionalFormatting sqref="GZ47:HC47">
    <cfRule type="cellIs" dxfId="2363" priority="2359" operator="equal">
      <formula>0</formula>
    </cfRule>
    <cfRule type="cellIs" dxfId="2362" priority="2360" operator="equal">
      <formula>1</formula>
    </cfRule>
  </conditionalFormatting>
  <conditionalFormatting sqref="HD47:HE47">
    <cfRule type="cellIs" dxfId="2361" priority="2363" operator="equal">
      <formula>0</formula>
    </cfRule>
    <cfRule type="cellIs" dxfId="2360" priority="2364" operator="equal">
      <formula>1</formula>
    </cfRule>
  </conditionalFormatting>
  <conditionalFormatting sqref="HF47">
    <cfRule type="cellIs" dxfId="2359" priority="2361" operator="equal">
      <formula>0</formula>
    </cfRule>
    <cfRule type="cellIs" dxfId="2358" priority="2362" operator="equal">
      <formula>1</formula>
    </cfRule>
  </conditionalFormatting>
  <conditionalFormatting sqref="HD47:HE47">
    <cfRule type="cellIs" dxfId="2357" priority="2357" operator="equal">
      <formula>0</formula>
    </cfRule>
    <cfRule type="cellIs" dxfId="2356" priority="2358" operator="equal">
      <formula>1</formula>
    </cfRule>
  </conditionalFormatting>
  <conditionalFormatting sqref="HE47">
    <cfRule type="cellIs" dxfId="2355" priority="2355" operator="equal">
      <formula>0</formula>
    </cfRule>
    <cfRule type="cellIs" dxfId="2354" priority="2356" operator="equal">
      <formula>1</formula>
    </cfRule>
  </conditionalFormatting>
  <conditionalFormatting sqref="GZ50:HC50">
    <cfRule type="cellIs" dxfId="2353" priority="2349" operator="equal">
      <formula>0</formula>
    </cfRule>
    <cfRule type="cellIs" dxfId="2352" priority="2350" operator="equal">
      <formula>1</formula>
    </cfRule>
  </conditionalFormatting>
  <conditionalFormatting sqref="HD50:HE50">
    <cfRule type="cellIs" dxfId="2351" priority="2353" operator="equal">
      <formula>0</formula>
    </cfRule>
    <cfRule type="cellIs" dxfId="2350" priority="2354" operator="equal">
      <formula>1</formula>
    </cfRule>
  </conditionalFormatting>
  <conditionalFormatting sqref="HF50">
    <cfRule type="cellIs" dxfId="2349" priority="2351" operator="equal">
      <formula>0</formula>
    </cfRule>
    <cfRule type="cellIs" dxfId="2348" priority="2352" operator="equal">
      <formula>1</formula>
    </cfRule>
  </conditionalFormatting>
  <conditionalFormatting sqref="HD50:HE50">
    <cfRule type="cellIs" dxfId="2347" priority="2347" operator="equal">
      <formula>0</formula>
    </cfRule>
    <cfRule type="cellIs" dxfId="2346" priority="2348" operator="equal">
      <formula>1</formula>
    </cfRule>
  </conditionalFormatting>
  <conditionalFormatting sqref="HE50">
    <cfRule type="cellIs" dxfId="2345" priority="2345" operator="equal">
      <formula>0</formula>
    </cfRule>
    <cfRule type="cellIs" dxfId="2344" priority="2346" operator="equal">
      <formula>1</formula>
    </cfRule>
  </conditionalFormatting>
  <conditionalFormatting sqref="GZ53:HC53">
    <cfRule type="cellIs" dxfId="2343" priority="2339" operator="equal">
      <formula>0</formula>
    </cfRule>
    <cfRule type="cellIs" dxfId="2342" priority="2340" operator="equal">
      <formula>1</formula>
    </cfRule>
  </conditionalFormatting>
  <conditionalFormatting sqref="HD53:HE53">
    <cfRule type="cellIs" dxfId="2341" priority="2343" operator="equal">
      <formula>0</formula>
    </cfRule>
    <cfRule type="cellIs" dxfId="2340" priority="2344" operator="equal">
      <formula>1</formula>
    </cfRule>
  </conditionalFormatting>
  <conditionalFormatting sqref="HF53">
    <cfRule type="cellIs" dxfId="2339" priority="2341" operator="equal">
      <formula>0</formula>
    </cfRule>
    <cfRule type="cellIs" dxfId="2338" priority="2342" operator="equal">
      <formula>1</formula>
    </cfRule>
  </conditionalFormatting>
  <conditionalFormatting sqref="HD53:HE53">
    <cfRule type="cellIs" dxfId="2337" priority="2337" operator="equal">
      <formula>0</formula>
    </cfRule>
    <cfRule type="cellIs" dxfId="2336" priority="2338" operator="equal">
      <formula>1</formula>
    </cfRule>
  </conditionalFormatting>
  <conditionalFormatting sqref="HE53">
    <cfRule type="cellIs" dxfId="2335" priority="2335" operator="equal">
      <formula>0</formula>
    </cfRule>
    <cfRule type="cellIs" dxfId="2334" priority="2336" operator="equal">
      <formula>1</formula>
    </cfRule>
  </conditionalFormatting>
  <conditionalFormatting sqref="GZ55:HC55">
    <cfRule type="cellIs" dxfId="2333" priority="2329" operator="equal">
      <formula>0</formula>
    </cfRule>
    <cfRule type="cellIs" dxfId="2332" priority="2330" operator="equal">
      <formula>1</formula>
    </cfRule>
  </conditionalFormatting>
  <conditionalFormatting sqref="HD55:HE55">
    <cfRule type="cellIs" dxfId="2331" priority="2333" operator="equal">
      <formula>0</formula>
    </cfRule>
    <cfRule type="cellIs" dxfId="2330" priority="2334" operator="equal">
      <formula>1</formula>
    </cfRule>
  </conditionalFormatting>
  <conditionalFormatting sqref="HF55">
    <cfRule type="cellIs" dxfId="2329" priority="2331" operator="equal">
      <formula>0</formula>
    </cfRule>
    <cfRule type="cellIs" dxfId="2328" priority="2332" operator="equal">
      <formula>1</formula>
    </cfRule>
  </conditionalFormatting>
  <conditionalFormatting sqref="HD55:HE55">
    <cfRule type="cellIs" dxfId="2327" priority="2327" operator="equal">
      <formula>0</formula>
    </cfRule>
    <cfRule type="cellIs" dxfId="2326" priority="2328" operator="equal">
      <formula>1</formula>
    </cfRule>
  </conditionalFormatting>
  <conditionalFormatting sqref="HE55">
    <cfRule type="cellIs" dxfId="2325" priority="2325" operator="equal">
      <formula>0</formula>
    </cfRule>
    <cfRule type="cellIs" dxfId="2324" priority="2326" operator="equal">
      <formula>1</formula>
    </cfRule>
  </conditionalFormatting>
  <conditionalFormatting sqref="GZ58:HC61">
    <cfRule type="cellIs" dxfId="2323" priority="2319" operator="equal">
      <formula>0</formula>
    </cfRule>
    <cfRule type="cellIs" dxfId="2322" priority="2320" operator="equal">
      <formula>1</formula>
    </cfRule>
  </conditionalFormatting>
  <conditionalFormatting sqref="HD58:HE61">
    <cfRule type="cellIs" dxfId="2321" priority="2323" operator="equal">
      <formula>0</formula>
    </cfRule>
    <cfRule type="cellIs" dxfId="2320" priority="2324" operator="equal">
      <formula>1</formula>
    </cfRule>
  </conditionalFormatting>
  <conditionalFormatting sqref="HF58:HF61">
    <cfRule type="cellIs" dxfId="2319" priority="2321" operator="equal">
      <formula>0</formula>
    </cfRule>
    <cfRule type="cellIs" dxfId="2318" priority="2322" operator="equal">
      <formula>1</formula>
    </cfRule>
  </conditionalFormatting>
  <conditionalFormatting sqref="HD58:HE61">
    <cfRule type="cellIs" dxfId="2317" priority="2317" operator="equal">
      <formula>0</formula>
    </cfRule>
    <cfRule type="cellIs" dxfId="2316" priority="2318" operator="equal">
      <formula>1</formula>
    </cfRule>
  </conditionalFormatting>
  <conditionalFormatting sqref="HE58:HE61">
    <cfRule type="cellIs" dxfId="2315" priority="2315" operator="equal">
      <formula>0</formula>
    </cfRule>
    <cfRule type="cellIs" dxfId="2314" priority="2316" operator="equal">
      <formula>1</formula>
    </cfRule>
  </conditionalFormatting>
  <conditionalFormatting sqref="GZ64:HC65">
    <cfRule type="cellIs" dxfId="2313" priority="2309" operator="equal">
      <formula>0</formula>
    </cfRule>
    <cfRule type="cellIs" dxfId="2312" priority="2310" operator="equal">
      <formula>1</formula>
    </cfRule>
  </conditionalFormatting>
  <conditionalFormatting sqref="HD64:HE65">
    <cfRule type="cellIs" dxfId="2311" priority="2313" operator="equal">
      <formula>0</formula>
    </cfRule>
    <cfRule type="cellIs" dxfId="2310" priority="2314" operator="equal">
      <formula>1</formula>
    </cfRule>
  </conditionalFormatting>
  <conditionalFormatting sqref="HF64:HF65">
    <cfRule type="cellIs" dxfId="2309" priority="2311" operator="equal">
      <formula>0</formula>
    </cfRule>
    <cfRule type="cellIs" dxfId="2308" priority="2312" operator="equal">
      <formula>1</formula>
    </cfRule>
  </conditionalFormatting>
  <conditionalFormatting sqref="HD64:HE65">
    <cfRule type="cellIs" dxfId="2307" priority="2307" operator="equal">
      <formula>0</formula>
    </cfRule>
    <cfRule type="cellIs" dxfId="2306" priority="2308" operator="equal">
      <formula>1</formula>
    </cfRule>
  </conditionalFormatting>
  <conditionalFormatting sqref="HE64:HE65">
    <cfRule type="cellIs" dxfId="2305" priority="2305" operator="equal">
      <formula>0</formula>
    </cfRule>
    <cfRule type="cellIs" dxfId="2304" priority="2306" operator="equal">
      <formula>1</formula>
    </cfRule>
  </conditionalFormatting>
  <conditionalFormatting sqref="GZ67:HC67">
    <cfRule type="cellIs" dxfId="2303" priority="2299" operator="equal">
      <formula>0</formula>
    </cfRule>
    <cfRule type="cellIs" dxfId="2302" priority="2300" operator="equal">
      <formula>1</formula>
    </cfRule>
  </conditionalFormatting>
  <conditionalFormatting sqref="HD67:HE67">
    <cfRule type="cellIs" dxfId="2301" priority="2303" operator="equal">
      <formula>0</formula>
    </cfRule>
    <cfRule type="cellIs" dxfId="2300" priority="2304" operator="equal">
      <formula>1</formula>
    </cfRule>
  </conditionalFormatting>
  <conditionalFormatting sqref="HF67">
    <cfRule type="cellIs" dxfId="2299" priority="2301" operator="equal">
      <formula>0</formula>
    </cfRule>
    <cfRule type="cellIs" dxfId="2298" priority="2302" operator="equal">
      <formula>1</formula>
    </cfRule>
  </conditionalFormatting>
  <conditionalFormatting sqref="HD67:HE67">
    <cfRule type="cellIs" dxfId="2297" priority="2297" operator="equal">
      <formula>0</formula>
    </cfRule>
    <cfRule type="cellIs" dxfId="2296" priority="2298" operator="equal">
      <formula>1</formula>
    </cfRule>
  </conditionalFormatting>
  <conditionalFormatting sqref="HE67">
    <cfRule type="cellIs" dxfId="2295" priority="2295" operator="equal">
      <formula>0</formula>
    </cfRule>
    <cfRule type="cellIs" dxfId="2294" priority="2296" operator="equal">
      <formula>1</formula>
    </cfRule>
  </conditionalFormatting>
  <conditionalFormatting sqref="GZ69:HC69">
    <cfRule type="cellIs" dxfId="2293" priority="2289" operator="equal">
      <formula>0</formula>
    </cfRule>
    <cfRule type="cellIs" dxfId="2292" priority="2290" operator="equal">
      <formula>1</formula>
    </cfRule>
  </conditionalFormatting>
  <conditionalFormatting sqref="HD69:HE69">
    <cfRule type="cellIs" dxfId="2291" priority="2293" operator="equal">
      <formula>0</formula>
    </cfRule>
    <cfRule type="cellIs" dxfId="2290" priority="2294" operator="equal">
      <formula>1</formula>
    </cfRule>
  </conditionalFormatting>
  <conditionalFormatting sqref="HF69">
    <cfRule type="cellIs" dxfId="2289" priority="2291" operator="equal">
      <formula>0</formula>
    </cfRule>
    <cfRule type="cellIs" dxfId="2288" priority="2292" operator="equal">
      <formula>1</formula>
    </cfRule>
  </conditionalFormatting>
  <conditionalFormatting sqref="HD69:HE69">
    <cfRule type="cellIs" dxfId="2287" priority="2287" operator="equal">
      <formula>0</formula>
    </cfRule>
    <cfRule type="cellIs" dxfId="2286" priority="2288" operator="equal">
      <formula>1</formula>
    </cfRule>
  </conditionalFormatting>
  <conditionalFormatting sqref="HE69">
    <cfRule type="cellIs" dxfId="2285" priority="2285" operator="equal">
      <formula>0</formula>
    </cfRule>
    <cfRule type="cellIs" dxfId="2284" priority="2286" operator="equal">
      <formula>1</formula>
    </cfRule>
  </conditionalFormatting>
  <conditionalFormatting sqref="GZ72:HC74">
    <cfRule type="cellIs" dxfId="2283" priority="2279" operator="equal">
      <formula>0</formula>
    </cfRule>
    <cfRule type="cellIs" dxfId="2282" priority="2280" operator="equal">
      <formula>1</formula>
    </cfRule>
  </conditionalFormatting>
  <conditionalFormatting sqref="HD72:HE74">
    <cfRule type="cellIs" dxfId="2281" priority="2283" operator="equal">
      <formula>0</formula>
    </cfRule>
    <cfRule type="cellIs" dxfId="2280" priority="2284" operator="equal">
      <formula>1</formula>
    </cfRule>
  </conditionalFormatting>
  <conditionalFormatting sqref="HF72:HF74">
    <cfRule type="cellIs" dxfId="2279" priority="2281" operator="equal">
      <formula>0</formula>
    </cfRule>
    <cfRule type="cellIs" dxfId="2278" priority="2282" operator="equal">
      <formula>1</formula>
    </cfRule>
  </conditionalFormatting>
  <conditionalFormatting sqref="HD72:HE74">
    <cfRule type="cellIs" dxfId="2277" priority="2277" operator="equal">
      <formula>0</formula>
    </cfRule>
    <cfRule type="cellIs" dxfId="2276" priority="2278" operator="equal">
      <formula>1</formula>
    </cfRule>
  </conditionalFormatting>
  <conditionalFormatting sqref="HE72:HE74">
    <cfRule type="cellIs" dxfId="2275" priority="2275" operator="equal">
      <formula>0</formula>
    </cfRule>
    <cfRule type="cellIs" dxfId="2274" priority="2276" operator="equal">
      <formula>1</formula>
    </cfRule>
  </conditionalFormatting>
  <conditionalFormatting sqref="GZ76:HC80">
    <cfRule type="cellIs" dxfId="2273" priority="2269" operator="equal">
      <formula>0</formula>
    </cfRule>
    <cfRule type="cellIs" dxfId="2272" priority="2270" operator="equal">
      <formula>1</formula>
    </cfRule>
  </conditionalFormatting>
  <conditionalFormatting sqref="HD76:HE80">
    <cfRule type="cellIs" dxfId="2271" priority="2273" operator="equal">
      <formula>0</formula>
    </cfRule>
    <cfRule type="cellIs" dxfId="2270" priority="2274" operator="equal">
      <formula>1</formula>
    </cfRule>
  </conditionalFormatting>
  <conditionalFormatting sqref="HF76:HF80">
    <cfRule type="cellIs" dxfId="2269" priority="2271" operator="equal">
      <formula>0</formula>
    </cfRule>
    <cfRule type="cellIs" dxfId="2268" priority="2272" operator="equal">
      <formula>1</formula>
    </cfRule>
  </conditionalFormatting>
  <conditionalFormatting sqref="HD76:HE80">
    <cfRule type="cellIs" dxfId="2267" priority="2267" operator="equal">
      <formula>0</formula>
    </cfRule>
    <cfRule type="cellIs" dxfId="2266" priority="2268" operator="equal">
      <formula>1</formula>
    </cfRule>
  </conditionalFormatting>
  <conditionalFormatting sqref="HE76:HE80">
    <cfRule type="cellIs" dxfId="2265" priority="2265" operator="equal">
      <formula>0</formula>
    </cfRule>
    <cfRule type="cellIs" dxfId="2264" priority="2266" operator="equal">
      <formula>1</formula>
    </cfRule>
  </conditionalFormatting>
  <conditionalFormatting sqref="GZ83:HC86">
    <cfRule type="cellIs" dxfId="2263" priority="2259" operator="equal">
      <formula>0</formula>
    </cfRule>
    <cfRule type="cellIs" dxfId="2262" priority="2260" operator="equal">
      <formula>1</formula>
    </cfRule>
  </conditionalFormatting>
  <conditionalFormatting sqref="HD83:HE86">
    <cfRule type="cellIs" dxfId="2261" priority="2263" operator="equal">
      <formula>0</formula>
    </cfRule>
    <cfRule type="cellIs" dxfId="2260" priority="2264" operator="equal">
      <formula>1</formula>
    </cfRule>
  </conditionalFormatting>
  <conditionalFormatting sqref="HF83:HF86">
    <cfRule type="cellIs" dxfId="2259" priority="2261" operator="equal">
      <formula>0</formula>
    </cfRule>
    <cfRule type="cellIs" dxfId="2258" priority="2262" operator="equal">
      <formula>1</formula>
    </cfRule>
  </conditionalFormatting>
  <conditionalFormatting sqref="HD83:HE86">
    <cfRule type="cellIs" dxfId="2257" priority="2257" operator="equal">
      <formula>0</formula>
    </cfRule>
    <cfRule type="cellIs" dxfId="2256" priority="2258" operator="equal">
      <formula>1</formula>
    </cfRule>
  </conditionalFormatting>
  <conditionalFormatting sqref="HE83:HE86">
    <cfRule type="cellIs" dxfId="2255" priority="2255" operator="equal">
      <formula>0</formula>
    </cfRule>
    <cfRule type="cellIs" dxfId="2254" priority="2256" operator="equal">
      <formula>1</formula>
    </cfRule>
  </conditionalFormatting>
  <conditionalFormatting sqref="GZ88:HC92">
    <cfRule type="cellIs" dxfId="2253" priority="2249" operator="equal">
      <formula>0</formula>
    </cfRule>
    <cfRule type="cellIs" dxfId="2252" priority="2250" operator="equal">
      <formula>1</formula>
    </cfRule>
  </conditionalFormatting>
  <conditionalFormatting sqref="HD88:HE92">
    <cfRule type="cellIs" dxfId="2251" priority="2253" operator="equal">
      <formula>0</formula>
    </cfRule>
    <cfRule type="cellIs" dxfId="2250" priority="2254" operator="equal">
      <formula>1</formula>
    </cfRule>
  </conditionalFormatting>
  <conditionalFormatting sqref="HF88:HF92">
    <cfRule type="cellIs" dxfId="2249" priority="2251" operator="equal">
      <formula>0</formula>
    </cfRule>
    <cfRule type="cellIs" dxfId="2248" priority="2252" operator="equal">
      <formula>1</formula>
    </cfRule>
  </conditionalFormatting>
  <conditionalFormatting sqref="HD88:HE92">
    <cfRule type="cellIs" dxfId="2247" priority="2247" operator="equal">
      <formula>0</formula>
    </cfRule>
    <cfRule type="cellIs" dxfId="2246" priority="2248" operator="equal">
      <formula>1</formula>
    </cfRule>
  </conditionalFormatting>
  <conditionalFormatting sqref="HE88:HE92">
    <cfRule type="cellIs" dxfId="2245" priority="2245" operator="equal">
      <formula>0</formula>
    </cfRule>
    <cfRule type="cellIs" dxfId="2244" priority="2246" operator="equal">
      <formula>1</formula>
    </cfRule>
  </conditionalFormatting>
  <conditionalFormatting sqref="GZ94:HC97">
    <cfRule type="cellIs" dxfId="2243" priority="2239" operator="equal">
      <formula>0</formula>
    </cfRule>
    <cfRule type="cellIs" dxfId="2242" priority="2240" operator="equal">
      <formula>1</formula>
    </cfRule>
  </conditionalFormatting>
  <conditionalFormatting sqref="HD94:HE97">
    <cfRule type="cellIs" dxfId="2241" priority="2243" operator="equal">
      <formula>0</formula>
    </cfRule>
    <cfRule type="cellIs" dxfId="2240" priority="2244" operator="equal">
      <formula>1</formula>
    </cfRule>
  </conditionalFormatting>
  <conditionalFormatting sqref="HF94:HF97">
    <cfRule type="cellIs" dxfId="2239" priority="2241" operator="equal">
      <formula>0</formula>
    </cfRule>
    <cfRule type="cellIs" dxfId="2238" priority="2242" operator="equal">
      <formula>1</formula>
    </cfRule>
  </conditionalFormatting>
  <conditionalFormatting sqref="HD94:HE97">
    <cfRule type="cellIs" dxfId="2237" priority="2237" operator="equal">
      <formula>0</formula>
    </cfRule>
    <cfRule type="cellIs" dxfId="2236" priority="2238" operator="equal">
      <formula>1</formula>
    </cfRule>
  </conditionalFormatting>
  <conditionalFormatting sqref="HE94:HE97">
    <cfRule type="cellIs" dxfId="2235" priority="2235" operator="equal">
      <formula>0</formula>
    </cfRule>
    <cfRule type="cellIs" dxfId="2234" priority="2236" operator="equal">
      <formula>1</formula>
    </cfRule>
  </conditionalFormatting>
  <conditionalFormatting sqref="GZ99:HC106">
    <cfRule type="cellIs" dxfId="2233" priority="2229" operator="equal">
      <formula>0</formula>
    </cfRule>
    <cfRule type="cellIs" dxfId="2232" priority="2230" operator="equal">
      <formula>1</formula>
    </cfRule>
  </conditionalFormatting>
  <conditionalFormatting sqref="HD99:HE106">
    <cfRule type="cellIs" dxfId="2231" priority="2233" operator="equal">
      <formula>0</formula>
    </cfRule>
    <cfRule type="cellIs" dxfId="2230" priority="2234" operator="equal">
      <formula>1</formula>
    </cfRule>
  </conditionalFormatting>
  <conditionalFormatting sqref="HF99:HF106">
    <cfRule type="cellIs" dxfId="2229" priority="2231" operator="equal">
      <formula>0</formula>
    </cfRule>
    <cfRule type="cellIs" dxfId="2228" priority="2232" operator="equal">
      <formula>1</formula>
    </cfRule>
  </conditionalFormatting>
  <conditionalFormatting sqref="HD99:HE106">
    <cfRule type="cellIs" dxfId="2227" priority="2227" operator="equal">
      <formula>0</formula>
    </cfRule>
    <cfRule type="cellIs" dxfId="2226" priority="2228" operator="equal">
      <formula>1</formula>
    </cfRule>
  </conditionalFormatting>
  <conditionalFormatting sqref="HE99:HE106">
    <cfRule type="cellIs" dxfId="2225" priority="2225" operator="equal">
      <formula>0</formula>
    </cfRule>
    <cfRule type="cellIs" dxfId="2224" priority="2226" operator="equal">
      <formula>1</formula>
    </cfRule>
  </conditionalFormatting>
  <conditionalFormatting sqref="GZ109:HC110">
    <cfRule type="cellIs" dxfId="2223" priority="2219" operator="equal">
      <formula>0</formula>
    </cfRule>
    <cfRule type="cellIs" dxfId="2222" priority="2220" operator="equal">
      <formula>1</formula>
    </cfRule>
  </conditionalFormatting>
  <conditionalFormatting sqref="HD109:HE110">
    <cfRule type="cellIs" dxfId="2221" priority="2223" operator="equal">
      <formula>0</formula>
    </cfRule>
    <cfRule type="cellIs" dxfId="2220" priority="2224" operator="equal">
      <formula>1</formula>
    </cfRule>
  </conditionalFormatting>
  <conditionalFormatting sqref="HF109:HF110">
    <cfRule type="cellIs" dxfId="2219" priority="2221" operator="equal">
      <formula>0</formula>
    </cfRule>
    <cfRule type="cellIs" dxfId="2218" priority="2222" operator="equal">
      <formula>1</formula>
    </cfRule>
  </conditionalFormatting>
  <conditionalFormatting sqref="HD109:HE110">
    <cfRule type="cellIs" dxfId="2217" priority="2217" operator="equal">
      <formula>0</formula>
    </cfRule>
    <cfRule type="cellIs" dxfId="2216" priority="2218" operator="equal">
      <formula>1</formula>
    </cfRule>
  </conditionalFormatting>
  <conditionalFormatting sqref="HE109:HE110">
    <cfRule type="cellIs" dxfId="2215" priority="2215" operator="equal">
      <formula>0</formula>
    </cfRule>
    <cfRule type="cellIs" dxfId="2214" priority="2216" operator="equal">
      <formula>1</formula>
    </cfRule>
  </conditionalFormatting>
  <conditionalFormatting sqref="HD113:HE113">
    <cfRule type="cellIs" dxfId="2213" priority="2213" operator="equal">
      <formula>0</formula>
    </cfRule>
    <cfRule type="cellIs" dxfId="2212" priority="2214" operator="equal">
      <formula>1</formula>
    </cfRule>
  </conditionalFormatting>
  <conditionalFormatting sqref="HD113:HE113">
    <cfRule type="cellIs" dxfId="2211" priority="2207" operator="equal">
      <formula>0</formula>
    </cfRule>
    <cfRule type="cellIs" dxfId="2210" priority="2208" operator="equal">
      <formula>1</formula>
    </cfRule>
  </conditionalFormatting>
  <conditionalFormatting sqref="HD116:HE120">
    <cfRule type="cellIs" dxfId="2209" priority="2203" operator="equal">
      <formula>0</formula>
    </cfRule>
    <cfRule type="cellIs" dxfId="2208" priority="2204" operator="equal">
      <formula>1</formula>
    </cfRule>
  </conditionalFormatting>
  <conditionalFormatting sqref="HD116:HE120">
    <cfRule type="cellIs" dxfId="2207" priority="2197" operator="equal">
      <formula>0</formula>
    </cfRule>
    <cfRule type="cellIs" dxfId="2206" priority="2198" operator="equal">
      <formula>1</formula>
    </cfRule>
  </conditionalFormatting>
  <conditionalFormatting sqref="GZ122:HC126">
    <cfRule type="cellIs" dxfId="2205" priority="2189" operator="equal">
      <formula>0</formula>
    </cfRule>
    <cfRule type="cellIs" dxfId="2204" priority="2190" operator="equal">
      <formula>1</formula>
    </cfRule>
  </conditionalFormatting>
  <conditionalFormatting sqref="HD122:HE126">
    <cfRule type="cellIs" dxfId="2203" priority="2193" operator="equal">
      <formula>0</formula>
    </cfRule>
    <cfRule type="cellIs" dxfId="2202" priority="2194" operator="equal">
      <formula>1</formula>
    </cfRule>
  </conditionalFormatting>
  <conditionalFormatting sqref="HF122:HF126">
    <cfRule type="cellIs" dxfId="2201" priority="2191" operator="equal">
      <formula>0</formula>
    </cfRule>
    <cfRule type="cellIs" dxfId="2200" priority="2192" operator="equal">
      <formula>1</formula>
    </cfRule>
  </conditionalFormatting>
  <conditionalFormatting sqref="HD122:HE126">
    <cfRule type="cellIs" dxfId="2199" priority="2187" operator="equal">
      <formula>0</formula>
    </cfRule>
    <cfRule type="cellIs" dxfId="2198" priority="2188" operator="equal">
      <formula>1</formula>
    </cfRule>
  </conditionalFormatting>
  <conditionalFormatting sqref="HE122:HE126">
    <cfRule type="cellIs" dxfId="2197" priority="2185" operator="equal">
      <formula>0</formula>
    </cfRule>
    <cfRule type="cellIs" dxfId="2196" priority="2186" operator="equal">
      <formula>1</formula>
    </cfRule>
  </conditionalFormatting>
  <conditionalFormatting sqref="GZ128:HC132">
    <cfRule type="cellIs" dxfId="2195" priority="2179" operator="equal">
      <formula>0</formula>
    </cfRule>
    <cfRule type="cellIs" dxfId="2194" priority="2180" operator="equal">
      <formula>1</formula>
    </cfRule>
  </conditionalFormatting>
  <conditionalFormatting sqref="HD128:HE132">
    <cfRule type="cellIs" dxfId="2193" priority="2183" operator="equal">
      <formula>0</formula>
    </cfRule>
    <cfRule type="cellIs" dxfId="2192" priority="2184" operator="equal">
      <formula>1</formula>
    </cfRule>
  </conditionalFormatting>
  <conditionalFormatting sqref="HF128:HF132">
    <cfRule type="cellIs" dxfId="2191" priority="2181" operator="equal">
      <formula>0</formula>
    </cfRule>
    <cfRule type="cellIs" dxfId="2190" priority="2182" operator="equal">
      <formula>1</formula>
    </cfRule>
  </conditionalFormatting>
  <conditionalFormatting sqref="HD128:HE132">
    <cfRule type="cellIs" dxfId="2189" priority="2177" operator="equal">
      <formula>0</formula>
    </cfRule>
    <cfRule type="cellIs" dxfId="2188" priority="2178" operator="equal">
      <formula>1</formula>
    </cfRule>
  </conditionalFormatting>
  <conditionalFormatting sqref="HE128:HE132">
    <cfRule type="cellIs" dxfId="2187" priority="2175" operator="equal">
      <formula>0</formula>
    </cfRule>
    <cfRule type="cellIs" dxfId="2186" priority="2176" operator="equal">
      <formula>1</formula>
    </cfRule>
  </conditionalFormatting>
  <conditionalFormatting sqref="GZ134:HC139">
    <cfRule type="cellIs" dxfId="2185" priority="2169" operator="equal">
      <formula>0</formula>
    </cfRule>
    <cfRule type="cellIs" dxfId="2184" priority="2170" operator="equal">
      <formula>1</formula>
    </cfRule>
  </conditionalFormatting>
  <conditionalFormatting sqref="HD134:HE139">
    <cfRule type="cellIs" dxfId="2183" priority="2173" operator="equal">
      <formula>0</formula>
    </cfRule>
    <cfRule type="cellIs" dxfId="2182" priority="2174" operator="equal">
      <formula>1</formula>
    </cfRule>
  </conditionalFormatting>
  <conditionalFormatting sqref="HF134:HF139">
    <cfRule type="cellIs" dxfId="2181" priority="2171" operator="equal">
      <formula>0</formula>
    </cfRule>
    <cfRule type="cellIs" dxfId="2180" priority="2172" operator="equal">
      <formula>1</formula>
    </cfRule>
  </conditionalFormatting>
  <conditionalFormatting sqref="HD134:HE139">
    <cfRule type="cellIs" dxfId="2179" priority="2167" operator="equal">
      <formula>0</formula>
    </cfRule>
    <cfRule type="cellIs" dxfId="2178" priority="2168" operator="equal">
      <formula>1</formula>
    </cfRule>
  </conditionalFormatting>
  <conditionalFormatting sqref="HE134:HE139">
    <cfRule type="cellIs" dxfId="2177" priority="2165" operator="equal">
      <formula>0</formula>
    </cfRule>
    <cfRule type="cellIs" dxfId="2176" priority="2166" operator="equal">
      <formula>1</formula>
    </cfRule>
  </conditionalFormatting>
  <conditionalFormatting sqref="GZ141:HC144">
    <cfRule type="cellIs" dxfId="2175" priority="2159" operator="equal">
      <formula>0</formula>
    </cfRule>
    <cfRule type="cellIs" dxfId="2174" priority="2160" operator="equal">
      <formula>1</formula>
    </cfRule>
  </conditionalFormatting>
  <conditionalFormatting sqref="HD141:HE144">
    <cfRule type="cellIs" dxfId="2173" priority="2163" operator="equal">
      <formula>0</formula>
    </cfRule>
    <cfRule type="cellIs" dxfId="2172" priority="2164" operator="equal">
      <formula>1</formula>
    </cfRule>
  </conditionalFormatting>
  <conditionalFormatting sqref="HF141:HF144">
    <cfRule type="cellIs" dxfId="2171" priority="2161" operator="equal">
      <formula>0</formula>
    </cfRule>
    <cfRule type="cellIs" dxfId="2170" priority="2162" operator="equal">
      <formula>1</formula>
    </cfRule>
  </conditionalFormatting>
  <conditionalFormatting sqref="HD141:HE144">
    <cfRule type="cellIs" dxfId="2169" priority="2157" operator="equal">
      <formula>0</formula>
    </cfRule>
    <cfRule type="cellIs" dxfId="2168" priority="2158" operator="equal">
      <formula>1</formula>
    </cfRule>
  </conditionalFormatting>
  <conditionalFormatting sqref="HE141:HE144">
    <cfRule type="cellIs" dxfId="2167" priority="2155" operator="equal">
      <formula>0</formula>
    </cfRule>
    <cfRule type="cellIs" dxfId="2166" priority="2156" operator="equal">
      <formula>1</formula>
    </cfRule>
  </conditionalFormatting>
  <conditionalFormatting sqref="GZ146:HC146">
    <cfRule type="cellIs" dxfId="2165" priority="2149" operator="equal">
      <formula>0</formula>
    </cfRule>
    <cfRule type="cellIs" dxfId="2164" priority="2150" operator="equal">
      <formula>1</formula>
    </cfRule>
  </conditionalFormatting>
  <conditionalFormatting sqref="HD146:HE146">
    <cfRule type="cellIs" dxfId="2163" priority="2153" operator="equal">
      <formula>0</formula>
    </cfRule>
    <cfRule type="cellIs" dxfId="2162" priority="2154" operator="equal">
      <formula>1</formula>
    </cfRule>
  </conditionalFormatting>
  <conditionalFormatting sqref="HF146">
    <cfRule type="cellIs" dxfId="2161" priority="2151" operator="equal">
      <formula>0</formula>
    </cfRule>
    <cfRule type="cellIs" dxfId="2160" priority="2152" operator="equal">
      <formula>1</formula>
    </cfRule>
  </conditionalFormatting>
  <conditionalFormatting sqref="HD146:HE146">
    <cfRule type="cellIs" dxfId="2159" priority="2147" operator="equal">
      <formula>0</formula>
    </cfRule>
    <cfRule type="cellIs" dxfId="2158" priority="2148" operator="equal">
      <formula>1</formula>
    </cfRule>
  </conditionalFormatting>
  <conditionalFormatting sqref="HE146">
    <cfRule type="cellIs" dxfId="2157" priority="2145" operator="equal">
      <formula>0</formula>
    </cfRule>
    <cfRule type="cellIs" dxfId="2156" priority="2146" operator="equal">
      <formula>1</formula>
    </cfRule>
  </conditionalFormatting>
  <conditionalFormatting sqref="GZ148:HC148">
    <cfRule type="cellIs" dxfId="2155" priority="2139" operator="equal">
      <formula>0</formula>
    </cfRule>
    <cfRule type="cellIs" dxfId="2154" priority="2140" operator="equal">
      <formula>1</formula>
    </cfRule>
  </conditionalFormatting>
  <conditionalFormatting sqref="HD148:HE148">
    <cfRule type="cellIs" dxfId="2153" priority="2143" operator="equal">
      <formula>0</formula>
    </cfRule>
    <cfRule type="cellIs" dxfId="2152" priority="2144" operator="equal">
      <formula>1</formula>
    </cfRule>
  </conditionalFormatting>
  <conditionalFormatting sqref="HF148">
    <cfRule type="cellIs" dxfId="2151" priority="2141" operator="equal">
      <formula>0</formula>
    </cfRule>
    <cfRule type="cellIs" dxfId="2150" priority="2142" operator="equal">
      <formula>1</formula>
    </cfRule>
  </conditionalFormatting>
  <conditionalFormatting sqref="HD148:HE148">
    <cfRule type="cellIs" dxfId="2149" priority="2137" operator="equal">
      <formula>0</formula>
    </cfRule>
    <cfRule type="cellIs" dxfId="2148" priority="2138" operator="equal">
      <formula>1</formula>
    </cfRule>
  </conditionalFormatting>
  <conditionalFormatting sqref="HE148">
    <cfRule type="cellIs" dxfId="2147" priority="2135" operator="equal">
      <formula>0</formula>
    </cfRule>
    <cfRule type="cellIs" dxfId="2146" priority="2136" operator="equal">
      <formula>1</formula>
    </cfRule>
  </conditionalFormatting>
  <conditionalFormatting sqref="GZ151:HC154">
    <cfRule type="cellIs" dxfId="2145" priority="2129" operator="equal">
      <formula>0</formula>
    </cfRule>
    <cfRule type="cellIs" dxfId="2144" priority="2130" operator="equal">
      <formula>1</formula>
    </cfRule>
  </conditionalFormatting>
  <conditionalFormatting sqref="HD151:HE154">
    <cfRule type="cellIs" dxfId="2143" priority="2133" operator="equal">
      <formula>0</formula>
    </cfRule>
    <cfRule type="cellIs" dxfId="2142" priority="2134" operator="equal">
      <formula>1</formula>
    </cfRule>
  </conditionalFormatting>
  <conditionalFormatting sqref="HF151:HF154">
    <cfRule type="cellIs" dxfId="2141" priority="2131" operator="equal">
      <formula>0</formula>
    </cfRule>
    <cfRule type="cellIs" dxfId="2140" priority="2132" operator="equal">
      <formula>1</formula>
    </cfRule>
  </conditionalFormatting>
  <conditionalFormatting sqref="HD151:HE154">
    <cfRule type="cellIs" dxfId="2139" priority="2127" operator="equal">
      <formula>0</formula>
    </cfRule>
    <cfRule type="cellIs" dxfId="2138" priority="2128" operator="equal">
      <formula>1</formula>
    </cfRule>
  </conditionalFormatting>
  <conditionalFormatting sqref="HE151:HE154">
    <cfRule type="cellIs" dxfId="2137" priority="2125" operator="equal">
      <formula>0</formula>
    </cfRule>
    <cfRule type="cellIs" dxfId="2136" priority="2126" operator="equal">
      <formula>1</formula>
    </cfRule>
  </conditionalFormatting>
  <conditionalFormatting sqref="GZ156:HC156">
    <cfRule type="cellIs" dxfId="2135" priority="2119" operator="equal">
      <formula>0</formula>
    </cfRule>
    <cfRule type="cellIs" dxfId="2134" priority="2120" operator="equal">
      <formula>1</formula>
    </cfRule>
  </conditionalFormatting>
  <conditionalFormatting sqref="HD156:HE156">
    <cfRule type="cellIs" dxfId="2133" priority="2123" operator="equal">
      <formula>0</formula>
    </cfRule>
    <cfRule type="cellIs" dxfId="2132" priority="2124" operator="equal">
      <formula>1</formula>
    </cfRule>
  </conditionalFormatting>
  <conditionalFormatting sqref="HF156">
    <cfRule type="cellIs" dxfId="2131" priority="2121" operator="equal">
      <formula>0</formula>
    </cfRule>
    <cfRule type="cellIs" dxfId="2130" priority="2122" operator="equal">
      <formula>1</formula>
    </cfRule>
  </conditionalFormatting>
  <conditionalFormatting sqref="HD156:HE156">
    <cfRule type="cellIs" dxfId="2129" priority="2117" operator="equal">
      <formula>0</formula>
    </cfRule>
    <cfRule type="cellIs" dxfId="2128" priority="2118" operator="equal">
      <formula>1</formula>
    </cfRule>
  </conditionalFormatting>
  <conditionalFormatting sqref="HE156">
    <cfRule type="cellIs" dxfId="2127" priority="2115" operator="equal">
      <formula>0</formula>
    </cfRule>
    <cfRule type="cellIs" dxfId="2126" priority="2116" operator="equal">
      <formula>1</formula>
    </cfRule>
  </conditionalFormatting>
  <conditionalFormatting sqref="GZ158:HC158">
    <cfRule type="cellIs" dxfId="2125" priority="2109" operator="equal">
      <formula>0</formula>
    </cfRule>
    <cfRule type="cellIs" dxfId="2124" priority="2110" operator="equal">
      <formula>1</formula>
    </cfRule>
  </conditionalFormatting>
  <conditionalFormatting sqref="HD158:HE158">
    <cfRule type="cellIs" dxfId="2123" priority="2113" operator="equal">
      <formula>0</formula>
    </cfRule>
    <cfRule type="cellIs" dxfId="2122" priority="2114" operator="equal">
      <formula>1</formula>
    </cfRule>
  </conditionalFormatting>
  <conditionalFormatting sqref="HF158">
    <cfRule type="cellIs" dxfId="2121" priority="2111" operator="equal">
      <formula>0</formula>
    </cfRule>
    <cfRule type="cellIs" dxfId="2120" priority="2112" operator="equal">
      <formula>1</formula>
    </cfRule>
  </conditionalFormatting>
  <conditionalFormatting sqref="HD158:HE158">
    <cfRule type="cellIs" dxfId="2119" priority="2107" operator="equal">
      <formula>0</formula>
    </cfRule>
    <cfRule type="cellIs" dxfId="2118" priority="2108" operator="equal">
      <formula>1</formula>
    </cfRule>
  </conditionalFormatting>
  <conditionalFormatting sqref="HE158">
    <cfRule type="cellIs" dxfId="2117" priority="2105" operator="equal">
      <formula>0</formula>
    </cfRule>
    <cfRule type="cellIs" dxfId="2116" priority="2106" operator="equal">
      <formula>1</formula>
    </cfRule>
  </conditionalFormatting>
  <conditionalFormatting sqref="GZ159:HC162">
    <cfRule type="cellIs" dxfId="2115" priority="2099" operator="equal">
      <formula>0</formula>
    </cfRule>
    <cfRule type="cellIs" dxfId="2114" priority="2100" operator="equal">
      <formula>1</formula>
    </cfRule>
  </conditionalFormatting>
  <conditionalFormatting sqref="HD159:HE162">
    <cfRule type="cellIs" dxfId="2113" priority="2103" operator="equal">
      <formula>0</formula>
    </cfRule>
    <cfRule type="cellIs" dxfId="2112" priority="2104" operator="equal">
      <formula>1</formula>
    </cfRule>
  </conditionalFormatting>
  <conditionalFormatting sqref="HF159:HF162">
    <cfRule type="cellIs" dxfId="2111" priority="2101" operator="equal">
      <formula>0</formula>
    </cfRule>
    <cfRule type="cellIs" dxfId="2110" priority="2102" operator="equal">
      <formula>1</formula>
    </cfRule>
  </conditionalFormatting>
  <conditionalFormatting sqref="HD159:HE162">
    <cfRule type="cellIs" dxfId="2109" priority="2097" operator="equal">
      <formula>0</formula>
    </cfRule>
    <cfRule type="cellIs" dxfId="2108" priority="2098" operator="equal">
      <formula>1</formula>
    </cfRule>
  </conditionalFormatting>
  <conditionalFormatting sqref="HE159:HE162">
    <cfRule type="cellIs" dxfId="2107" priority="2095" operator="equal">
      <formula>0</formula>
    </cfRule>
    <cfRule type="cellIs" dxfId="2106" priority="2096" operator="equal">
      <formula>1</formula>
    </cfRule>
  </conditionalFormatting>
  <conditionalFormatting sqref="GZ165:HC169">
    <cfRule type="cellIs" dxfId="2105" priority="2089" operator="equal">
      <formula>0</formula>
    </cfRule>
    <cfRule type="cellIs" dxfId="2104" priority="2090" operator="equal">
      <formula>1</formula>
    </cfRule>
  </conditionalFormatting>
  <conditionalFormatting sqref="HD165:HE169">
    <cfRule type="cellIs" dxfId="2103" priority="2093" operator="equal">
      <formula>0</formula>
    </cfRule>
    <cfRule type="cellIs" dxfId="2102" priority="2094" operator="equal">
      <formula>1</formula>
    </cfRule>
  </conditionalFormatting>
  <conditionalFormatting sqref="HF165:HF169">
    <cfRule type="cellIs" dxfId="2101" priority="2091" operator="equal">
      <formula>0</formula>
    </cfRule>
    <cfRule type="cellIs" dxfId="2100" priority="2092" operator="equal">
      <formula>1</formula>
    </cfRule>
  </conditionalFormatting>
  <conditionalFormatting sqref="HD165:HE169">
    <cfRule type="cellIs" dxfId="2099" priority="2087" operator="equal">
      <formula>0</formula>
    </cfRule>
    <cfRule type="cellIs" dxfId="2098" priority="2088" operator="equal">
      <formula>1</formula>
    </cfRule>
  </conditionalFormatting>
  <conditionalFormatting sqref="HE165:HE169">
    <cfRule type="cellIs" dxfId="2097" priority="2085" operator="equal">
      <formula>0</formula>
    </cfRule>
    <cfRule type="cellIs" dxfId="2096" priority="2086" operator="equal">
      <formula>1</formula>
    </cfRule>
  </conditionalFormatting>
  <conditionalFormatting sqref="GZ172:HC175">
    <cfRule type="cellIs" dxfId="2095" priority="2079" operator="equal">
      <formula>0</formula>
    </cfRule>
    <cfRule type="cellIs" dxfId="2094" priority="2080" operator="equal">
      <formula>1</formula>
    </cfRule>
  </conditionalFormatting>
  <conditionalFormatting sqref="HD172:HE175">
    <cfRule type="cellIs" dxfId="2093" priority="2083" operator="equal">
      <formula>0</formula>
    </cfRule>
    <cfRule type="cellIs" dxfId="2092" priority="2084" operator="equal">
      <formula>1</formula>
    </cfRule>
  </conditionalFormatting>
  <conditionalFormatting sqref="HF172:HF175">
    <cfRule type="cellIs" dxfId="2091" priority="2081" operator="equal">
      <formula>0</formula>
    </cfRule>
    <cfRule type="cellIs" dxfId="2090" priority="2082" operator="equal">
      <formula>1</formula>
    </cfRule>
  </conditionalFormatting>
  <conditionalFormatting sqref="HD172:HE175">
    <cfRule type="cellIs" dxfId="2089" priority="2077" operator="equal">
      <formula>0</formula>
    </cfRule>
    <cfRule type="cellIs" dxfId="2088" priority="2078" operator="equal">
      <formula>1</formula>
    </cfRule>
  </conditionalFormatting>
  <conditionalFormatting sqref="HE172:HE175">
    <cfRule type="cellIs" dxfId="2087" priority="2075" operator="equal">
      <formula>0</formula>
    </cfRule>
    <cfRule type="cellIs" dxfId="2086" priority="2076" operator="equal">
      <formula>1</formula>
    </cfRule>
  </conditionalFormatting>
  <conditionalFormatting sqref="GZ177:HC182">
    <cfRule type="cellIs" dxfId="2085" priority="2069" operator="equal">
      <formula>0</formula>
    </cfRule>
    <cfRule type="cellIs" dxfId="2084" priority="2070" operator="equal">
      <formula>1</formula>
    </cfRule>
  </conditionalFormatting>
  <conditionalFormatting sqref="HD177:HE182">
    <cfRule type="cellIs" dxfId="2083" priority="2073" operator="equal">
      <formula>0</formula>
    </cfRule>
    <cfRule type="cellIs" dxfId="2082" priority="2074" operator="equal">
      <formula>1</formula>
    </cfRule>
  </conditionalFormatting>
  <conditionalFormatting sqref="HF177:HF182">
    <cfRule type="cellIs" dxfId="2081" priority="2071" operator="equal">
      <formula>0</formula>
    </cfRule>
    <cfRule type="cellIs" dxfId="2080" priority="2072" operator="equal">
      <formula>1</formula>
    </cfRule>
  </conditionalFormatting>
  <conditionalFormatting sqref="HD177:HE182">
    <cfRule type="cellIs" dxfId="2079" priority="2067" operator="equal">
      <formula>0</formula>
    </cfRule>
    <cfRule type="cellIs" dxfId="2078" priority="2068" operator="equal">
      <formula>1</formula>
    </cfRule>
  </conditionalFormatting>
  <conditionalFormatting sqref="HE177:HE182">
    <cfRule type="cellIs" dxfId="2077" priority="2065" operator="equal">
      <formula>0</formula>
    </cfRule>
    <cfRule type="cellIs" dxfId="2076" priority="2066" operator="equal">
      <formula>1</formula>
    </cfRule>
  </conditionalFormatting>
  <conditionalFormatting sqref="GZ184:HC184">
    <cfRule type="cellIs" dxfId="2075" priority="2059" operator="equal">
      <formula>0</formula>
    </cfRule>
    <cfRule type="cellIs" dxfId="2074" priority="2060" operator="equal">
      <formula>1</formula>
    </cfRule>
  </conditionalFormatting>
  <conditionalFormatting sqref="HD184:HE184">
    <cfRule type="cellIs" dxfId="2073" priority="2063" operator="equal">
      <formula>0</formula>
    </cfRule>
    <cfRule type="cellIs" dxfId="2072" priority="2064" operator="equal">
      <formula>1</formula>
    </cfRule>
  </conditionalFormatting>
  <conditionalFormatting sqref="HF184">
    <cfRule type="cellIs" dxfId="2071" priority="2061" operator="equal">
      <formula>0</formula>
    </cfRule>
    <cfRule type="cellIs" dxfId="2070" priority="2062" operator="equal">
      <formula>1</formula>
    </cfRule>
  </conditionalFormatting>
  <conditionalFormatting sqref="HD184:HE184">
    <cfRule type="cellIs" dxfId="2069" priority="2057" operator="equal">
      <formula>0</formula>
    </cfRule>
    <cfRule type="cellIs" dxfId="2068" priority="2058" operator="equal">
      <formula>1</formula>
    </cfRule>
  </conditionalFormatting>
  <conditionalFormatting sqref="HE184">
    <cfRule type="cellIs" dxfId="2067" priority="2055" operator="equal">
      <formula>0</formula>
    </cfRule>
    <cfRule type="cellIs" dxfId="2066" priority="2056" operator="equal">
      <formula>1</formula>
    </cfRule>
  </conditionalFormatting>
  <conditionalFormatting sqref="GZ186:HC186">
    <cfRule type="cellIs" dxfId="2065" priority="2049" operator="equal">
      <formula>0</formula>
    </cfRule>
    <cfRule type="cellIs" dxfId="2064" priority="2050" operator="equal">
      <formula>1</formula>
    </cfRule>
  </conditionalFormatting>
  <conditionalFormatting sqref="HD186:HE186">
    <cfRule type="cellIs" dxfId="2063" priority="2053" operator="equal">
      <formula>0</formula>
    </cfRule>
    <cfRule type="cellIs" dxfId="2062" priority="2054" operator="equal">
      <formula>1</formula>
    </cfRule>
  </conditionalFormatting>
  <conditionalFormatting sqref="HF186">
    <cfRule type="cellIs" dxfId="2061" priority="2051" operator="equal">
      <formula>0</formula>
    </cfRule>
    <cfRule type="cellIs" dxfId="2060" priority="2052" operator="equal">
      <formula>1</formula>
    </cfRule>
  </conditionalFormatting>
  <conditionalFormatting sqref="HD186:HE186">
    <cfRule type="cellIs" dxfId="2059" priority="2047" operator="equal">
      <formula>0</formula>
    </cfRule>
    <cfRule type="cellIs" dxfId="2058" priority="2048" operator="equal">
      <formula>1</formula>
    </cfRule>
  </conditionalFormatting>
  <conditionalFormatting sqref="HE186">
    <cfRule type="cellIs" dxfId="2057" priority="2045" operator="equal">
      <formula>0</formula>
    </cfRule>
    <cfRule type="cellIs" dxfId="2056" priority="2046" operator="equal">
      <formula>1</formula>
    </cfRule>
  </conditionalFormatting>
  <conditionalFormatting sqref="GZ188:HC190">
    <cfRule type="cellIs" dxfId="2055" priority="2039" operator="equal">
      <formula>0</formula>
    </cfRule>
    <cfRule type="cellIs" dxfId="2054" priority="2040" operator="equal">
      <formula>1</formula>
    </cfRule>
  </conditionalFormatting>
  <conditionalFormatting sqref="HD188:HE190">
    <cfRule type="cellIs" dxfId="2053" priority="2043" operator="equal">
      <formula>0</formula>
    </cfRule>
    <cfRule type="cellIs" dxfId="2052" priority="2044" operator="equal">
      <formula>1</formula>
    </cfRule>
  </conditionalFormatting>
  <conditionalFormatting sqref="HF188:HF190">
    <cfRule type="cellIs" dxfId="2051" priority="2041" operator="equal">
      <formula>0</formula>
    </cfRule>
    <cfRule type="cellIs" dxfId="2050" priority="2042" operator="equal">
      <formula>1</formula>
    </cfRule>
  </conditionalFormatting>
  <conditionalFormatting sqref="HD188:HE190">
    <cfRule type="cellIs" dxfId="2049" priority="2037" operator="equal">
      <formula>0</formula>
    </cfRule>
    <cfRule type="cellIs" dxfId="2048" priority="2038" operator="equal">
      <formula>1</formula>
    </cfRule>
  </conditionalFormatting>
  <conditionalFormatting sqref="HE188:HE190">
    <cfRule type="cellIs" dxfId="2047" priority="2035" operator="equal">
      <formula>0</formula>
    </cfRule>
    <cfRule type="cellIs" dxfId="2046" priority="2036" operator="equal">
      <formula>1</formula>
    </cfRule>
  </conditionalFormatting>
  <conditionalFormatting sqref="GZ194:HC198">
    <cfRule type="cellIs" dxfId="2045" priority="2029" operator="equal">
      <formula>0</formula>
    </cfRule>
    <cfRule type="cellIs" dxfId="2044" priority="2030" operator="equal">
      <formula>1</formula>
    </cfRule>
  </conditionalFormatting>
  <conditionalFormatting sqref="HD194:HE198">
    <cfRule type="cellIs" dxfId="2043" priority="2033" operator="equal">
      <formula>0</formula>
    </cfRule>
    <cfRule type="cellIs" dxfId="2042" priority="2034" operator="equal">
      <formula>1</formula>
    </cfRule>
  </conditionalFormatting>
  <conditionalFormatting sqref="HF194:HF198">
    <cfRule type="cellIs" dxfId="2041" priority="2031" operator="equal">
      <formula>0</formula>
    </cfRule>
    <cfRule type="cellIs" dxfId="2040" priority="2032" operator="equal">
      <formula>1</formula>
    </cfRule>
  </conditionalFormatting>
  <conditionalFormatting sqref="HD194:HE198">
    <cfRule type="cellIs" dxfId="2039" priority="2027" operator="equal">
      <formula>0</formula>
    </cfRule>
    <cfRule type="cellIs" dxfId="2038" priority="2028" operator="equal">
      <formula>1</formula>
    </cfRule>
  </conditionalFormatting>
  <conditionalFormatting sqref="HE194:HE198">
    <cfRule type="cellIs" dxfId="2037" priority="2025" operator="equal">
      <formula>0</formula>
    </cfRule>
    <cfRule type="cellIs" dxfId="2036" priority="2026" operator="equal">
      <formula>1</formula>
    </cfRule>
  </conditionalFormatting>
  <conditionalFormatting sqref="GZ193">
    <cfRule type="cellIs" dxfId="2035" priority="2023" operator="equal">
      <formula>0</formula>
    </cfRule>
    <cfRule type="cellIs" dxfId="2034" priority="2024" operator="equal">
      <formula>1</formula>
    </cfRule>
  </conditionalFormatting>
  <conditionalFormatting sqref="GZ201">
    <cfRule type="cellIs" dxfId="2033" priority="2021" operator="equal">
      <formula>0</formula>
    </cfRule>
    <cfRule type="cellIs" dxfId="2032" priority="2022" operator="equal">
      <formula>1</formula>
    </cfRule>
  </conditionalFormatting>
  <conditionalFormatting sqref="GZ202:HC216">
    <cfRule type="cellIs" dxfId="2031" priority="2015" operator="equal">
      <formula>0</formula>
    </cfRule>
    <cfRule type="cellIs" dxfId="2030" priority="2016" operator="equal">
      <formula>1</formula>
    </cfRule>
  </conditionalFormatting>
  <conditionalFormatting sqref="HD202:HE216">
    <cfRule type="cellIs" dxfId="2029" priority="2019" operator="equal">
      <formula>0</formula>
    </cfRule>
    <cfRule type="cellIs" dxfId="2028" priority="2020" operator="equal">
      <formula>1</formula>
    </cfRule>
  </conditionalFormatting>
  <conditionalFormatting sqref="HF202:HF216">
    <cfRule type="cellIs" dxfId="2027" priority="2017" operator="equal">
      <formula>0</formula>
    </cfRule>
    <cfRule type="cellIs" dxfId="2026" priority="2018" operator="equal">
      <formula>1</formula>
    </cfRule>
  </conditionalFormatting>
  <conditionalFormatting sqref="HD202:HE216">
    <cfRule type="cellIs" dxfId="2025" priority="2013" operator="equal">
      <formula>0</formula>
    </cfRule>
    <cfRule type="cellIs" dxfId="2024" priority="2014" operator="equal">
      <formula>1</formula>
    </cfRule>
  </conditionalFormatting>
  <conditionalFormatting sqref="HE202:HE216">
    <cfRule type="cellIs" dxfId="2023" priority="2011" operator="equal">
      <formula>0</formula>
    </cfRule>
    <cfRule type="cellIs" dxfId="2022" priority="2012" operator="equal">
      <formula>1</formula>
    </cfRule>
  </conditionalFormatting>
  <conditionalFormatting sqref="GZ219:HC222">
    <cfRule type="cellIs" dxfId="2021" priority="2005" operator="equal">
      <formula>0</formula>
    </cfRule>
    <cfRule type="cellIs" dxfId="2020" priority="2006" operator="equal">
      <formula>1</formula>
    </cfRule>
  </conditionalFormatting>
  <conditionalFormatting sqref="HD219:HE222">
    <cfRule type="cellIs" dxfId="2019" priority="2009" operator="equal">
      <formula>0</formula>
    </cfRule>
    <cfRule type="cellIs" dxfId="2018" priority="2010" operator="equal">
      <formula>1</formula>
    </cfRule>
  </conditionalFormatting>
  <conditionalFormatting sqref="HF219:HF222">
    <cfRule type="cellIs" dxfId="2017" priority="2007" operator="equal">
      <formula>0</formula>
    </cfRule>
    <cfRule type="cellIs" dxfId="2016" priority="2008" operator="equal">
      <formula>1</formula>
    </cfRule>
  </conditionalFormatting>
  <conditionalFormatting sqref="HD219:HE222">
    <cfRule type="cellIs" dxfId="2015" priority="2003" operator="equal">
      <formula>0</formula>
    </cfRule>
    <cfRule type="cellIs" dxfId="2014" priority="2004" operator="equal">
      <formula>1</formula>
    </cfRule>
  </conditionalFormatting>
  <conditionalFormatting sqref="HE219:HE222">
    <cfRule type="cellIs" dxfId="2013" priority="2001" operator="equal">
      <formula>0</formula>
    </cfRule>
    <cfRule type="cellIs" dxfId="2012" priority="2002" operator="equal">
      <formula>1</formula>
    </cfRule>
  </conditionalFormatting>
  <conditionalFormatting sqref="GZ218">
    <cfRule type="cellIs" dxfId="2011" priority="1999" operator="equal">
      <formula>0</formula>
    </cfRule>
    <cfRule type="cellIs" dxfId="2010" priority="2000" operator="equal">
      <formula>1</formula>
    </cfRule>
  </conditionalFormatting>
  <conditionalFormatting sqref="GZ224">
    <cfRule type="cellIs" dxfId="2009" priority="1997" operator="equal">
      <formula>0</formula>
    </cfRule>
    <cfRule type="cellIs" dxfId="2008" priority="1998" operator="equal">
      <formula>1</formula>
    </cfRule>
  </conditionalFormatting>
  <conditionalFormatting sqref="GZ225:HC243">
    <cfRule type="cellIs" dxfId="2007" priority="1991" operator="equal">
      <formula>0</formula>
    </cfRule>
    <cfRule type="cellIs" dxfId="2006" priority="1992" operator="equal">
      <formula>1</formula>
    </cfRule>
  </conditionalFormatting>
  <conditionalFormatting sqref="HD225:HE243">
    <cfRule type="cellIs" dxfId="2005" priority="1995" operator="equal">
      <formula>0</formula>
    </cfRule>
    <cfRule type="cellIs" dxfId="2004" priority="1996" operator="equal">
      <formula>1</formula>
    </cfRule>
  </conditionalFormatting>
  <conditionalFormatting sqref="HF225:HF243">
    <cfRule type="cellIs" dxfId="2003" priority="1993" operator="equal">
      <formula>0</formula>
    </cfRule>
    <cfRule type="cellIs" dxfId="2002" priority="1994" operator="equal">
      <formula>1</formula>
    </cfRule>
  </conditionalFormatting>
  <conditionalFormatting sqref="HD225:HE243">
    <cfRule type="cellIs" dxfId="2001" priority="1989" operator="equal">
      <formula>0</formula>
    </cfRule>
    <cfRule type="cellIs" dxfId="2000" priority="1990" operator="equal">
      <formula>1</formula>
    </cfRule>
  </conditionalFormatting>
  <conditionalFormatting sqref="HE225:HE243">
    <cfRule type="cellIs" dxfId="1999" priority="1987" operator="equal">
      <formula>0</formula>
    </cfRule>
    <cfRule type="cellIs" dxfId="1998" priority="1988" operator="equal">
      <formula>1</formula>
    </cfRule>
  </conditionalFormatting>
  <conditionalFormatting sqref="GZ245">
    <cfRule type="cellIs" dxfId="1997" priority="1985" operator="equal">
      <formula>0</formula>
    </cfRule>
    <cfRule type="cellIs" dxfId="1996" priority="1986" operator="equal">
      <formula>1</formula>
    </cfRule>
  </conditionalFormatting>
  <conditionalFormatting sqref="GZ246:HC251">
    <cfRule type="cellIs" dxfId="1995" priority="1979" operator="equal">
      <formula>0</formula>
    </cfRule>
    <cfRule type="cellIs" dxfId="1994" priority="1980" operator="equal">
      <formula>1</formula>
    </cfRule>
  </conditionalFormatting>
  <conditionalFormatting sqref="HD246:HE251">
    <cfRule type="cellIs" dxfId="1993" priority="1983" operator="equal">
      <formula>0</formula>
    </cfRule>
    <cfRule type="cellIs" dxfId="1992" priority="1984" operator="equal">
      <formula>1</formula>
    </cfRule>
  </conditionalFormatting>
  <conditionalFormatting sqref="HF246:HF251">
    <cfRule type="cellIs" dxfId="1991" priority="1981" operator="equal">
      <formula>0</formula>
    </cfRule>
    <cfRule type="cellIs" dxfId="1990" priority="1982" operator="equal">
      <formula>1</formula>
    </cfRule>
  </conditionalFormatting>
  <conditionalFormatting sqref="HD246:HE251">
    <cfRule type="cellIs" dxfId="1989" priority="1977" operator="equal">
      <formula>0</formula>
    </cfRule>
    <cfRule type="cellIs" dxfId="1988" priority="1978" operator="equal">
      <formula>1</formula>
    </cfRule>
  </conditionalFormatting>
  <conditionalFormatting sqref="HE246:HE251">
    <cfRule type="cellIs" dxfId="1987" priority="1975" operator="equal">
      <formula>0</formula>
    </cfRule>
    <cfRule type="cellIs" dxfId="1986" priority="1976" operator="equal">
      <formula>1</formula>
    </cfRule>
  </conditionalFormatting>
  <conditionalFormatting sqref="GZ253:HC256">
    <cfRule type="cellIs" dxfId="1985" priority="1969" operator="equal">
      <formula>0</formula>
    </cfRule>
    <cfRule type="cellIs" dxfId="1984" priority="1970" operator="equal">
      <formula>1</formula>
    </cfRule>
  </conditionalFormatting>
  <conditionalFormatting sqref="HD253:HE256">
    <cfRule type="cellIs" dxfId="1983" priority="1973" operator="equal">
      <formula>0</formula>
    </cfRule>
    <cfRule type="cellIs" dxfId="1982" priority="1974" operator="equal">
      <formula>1</formula>
    </cfRule>
  </conditionalFormatting>
  <conditionalFormatting sqref="HF253:HF256">
    <cfRule type="cellIs" dxfId="1981" priority="1971" operator="equal">
      <formula>0</formula>
    </cfRule>
    <cfRule type="cellIs" dxfId="1980" priority="1972" operator="equal">
      <formula>1</formula>
    </cfRule>
  </conditionalFormatting>
  <conditionalFormatting sqref="HD253:HE256">
    <cfRule type="cellIs" dxfId="1979" priority="1967" operator="equal">
      <formula>0</formula>
    </cfRule>
    <cfRule type="cellIs" dxfId="1978" priority="1968" operator="equal">
      <formula>1</formula>
    </cfRule>
  </conditionalFormatting>
  <conditionalFormatting sqref="HE253:HE256">
    <cfRule type="cellIs" dxfId="1977" priority="1965" operator="equal">
      <formula>0</formula>
    </cfRule>
    <cfRule type="cellIs" dxfId="1976" priority="1966" operator="equal">
      <formula>1</formula>
    </cfRule>
  </conditionalFormatting>
  <conditionalFormatting sqref="GZ259">
    <cfRule type="cellIs" dxfId="1975" priority="1963" operator="equal">
      <formula>0</formula>
    </cfRule>
    <cfRule type="cellIs" dxfId="1974" priority="1964" operator="equal">
      <formula>1</formula>
    </cfRule>
  </conditionalFormatting>
  <conditionalFormatting sqref="GZ260:HC266">
    <cfRule type="cellIs" dxfId="1973" priority="1957" operator="equal">
      <formula>0</formula>
    </cfRule>
    <cfRule type="cellIs" dxfId="1972" priority="1958" operator="equal">
      <formula>1</formula>
    </cfRule>
  </conditionalFormatting>
  <conditionalFormatting sqref="HD260:HE266">
    <cfRule type="cellIs" dxfId="1971" priority="1961" operator="equal">
      <formula>0</formula>
    </cfRule>
    <cfRule type="cellIs" dxfId="1970" priority="1962" operator="equal">
      <formula>1</formula>
    </cfRule>
  </conditionalFormatting>
  <conditionalFormatting sqref="HF260:HF266">
    <cfRule type="cellIs" dxfId="1969" priority="1959" operator="equal">
      <formula>0</formula>
    </cfRule>
    <cfRule type="cellIs" dxfId="1968" priority="1960" operator="equal">
      <formula>1</formula>
    </cfRule>
  </conditionalFormatting>
  <conditionalFormatting sqref="HD260:HE266">
    <cfRule type="cellIs" dxfId="1967" priority="1955" operator="equal">
      <formula>0</formula>
    </cfRule>
    <cfRule type="cellIs" dxfId="1966" priority="1956" operator="equal">
      <formula>1</formula>
    </cfRule>
  </conditionalFormatting>
  <conditionalFormatting sqref="HE260:HE266">
    <cfRule type="cellIs" dxfId="1965" priority="1953" operator="equal">
      <formula>0</formula>
    </cfRule>
    <cfRule type="cellIs" dxfId="1964" priority="1954" operator="equal">
      <formula>1</formula>
    </cfRule>
  </conditionalFormatting>
  <conditionalFormatting sqref="HY113">
    <cfRule type="cellIs" dxfId="1963" priority="1623" operator="equal">
      <formula>0</formula>
    </cfRule>
    <cfRule type="cellIs" dxfId="1962" priority="1624" operator="equal">
      <formula>1</formula>
    </cfRule>
  </conditionalFormatting>
  <conditionalFormatting sqref="HS113:HV113">
    <cfRule type="cellIs" dxfId="1961" priority="1621" operator="equal">
      <formula>0</formula>
    </cfRule>
    <cfRule type="cellIs" dxfId="1960" priority="1622" operator="equal">
      <formula>1</formula>
    </cfRule>
  </conditionalFormatting>
  <conditionalFormatting sqref="HX113">
    <cfRule type="cellIs" dxfId="1959" priority="1617" operator="equal">
      <formula>0</formula>
    </cfRule>
    <cfRule type="cellIs" dxfId="1958" priority="1618" operator="equal">
      <formula>1</formula>
    </cfRule>
  </conditionalFormatting>
  <conditionalFormatting sqref="HY116:HY120">
    <cfRule type="cellIs" dxfId="1957" priority="1613" operator="equal">
      <formula>0</formula>
    </cfRule>
    <cfRule type="cellIs" dxfId="1956" priority="1614" operator="equal">
      <formula>1</formula>
    </cfRule>
  </conditionalFormatting>
  <conditionalFormatting sqref="HS116:HV120">
    <cfRule type="cellIs" dxfId="1955" priority="1611" operator="equal">
      <formula>0</formula>
    </cfRule>
    <cfRule type="cellIs" dxfId="1954" priority="1612" operator="equal">
      <formula>1</formula>
    </cfRule>
  </conditionalFormatting>
  <conditionalFormatting sqref="HX116:HX120">
    <cfRule type="cellIs" dxfId="1953" priority="1607" operator="equal">
      <formula>0</formula>
    </cfRule>
    <cfRule type="cellIs" dxfId="1952" priority="1608" operator="equal">
      <formula>1</formula>
    </cfRule>
  </conditionalFormatting>
  <conditionalFormatting sqref="HL277">
    <cfRule type="cellIs" dxfId="1951" priority="1951" operator="equal">
      <formula>"NO HABILITADO"</formula>
    </cfRule>
    <cfRule type="cellIs" dxfId="1950" priority="1952" operator="equal">
      <formula>"OK"</formula>
    </cfRule>
  </conditionalFormatting>
  <conditionalFormatting sqref="HY277">
    <cfRule type="cellIs" dxfId="1949" priority="1949" operator="equal">
      <formula>0</formula>
    </cfRule>
    <cfRule type="cellIs" dxfId="1948" priority="1950" operator="equal">
      <formula>1</formula>
    </cfRule>
  </conditionalFormatting>
  <conditionalFormatting sqref="IA277">
    <cfRule type="cellIs" dxfId="1947" priority="1947" operator="equal">
      <formula>0</formula>
    </cfRule>
    <cfRule type="cellIs" dxfId="1946" priority="1948" operator="equal">
      <formula>1</formula>
    </cfRule>
  </conditionalFormatting>
  <conditionalFormatting sqref="HM280">
    <cfRule type="cellIs" dxfId="1945" priority="1945" operator="equal">
      <formula>"OK"</formula>
    </cfRule>
    <cfRule type="cellIs" dxfId="1944" priority="1946" operator="equal">
      <formula>"NO HABILITADO"</formula>
    </cfRule>
  </conditionalFormatting>
  <conditionalFormatting sqref="HX280">
    <cfRule type="cellIs" dxfId="1943" priority="1943" operator="equal">
      <formula>"OK"</formula>
    </cfRule>
    <cfRule type="cellIs" dxfId="1942" priority="1944" operator="equal">
      <formula>"NO HABILITADO"</formula>
    </cfRule>
  </conditionalFormatting>
  <conditionalFormatting sqref="HO284:HO300">
    <cfRule type="cellIs" dxfId="1941" priority="1941" operator="equal">
      <formula>"NH"</formula>
    </cfRule>
    <cfRule type="cellIs" dxfId="1940" priority="1942" operator="equal">
      <formula>"H"</formula>
    </cfRule>
  </conditionalFormatting>
  <conditionalFormatting sqref="HV277">
    <cfRule type="cellIs" dxfId="1939" priority="1939" operator="equal">
      <formula>0</formula>
    </cfRule>
    <cfRule type="cellIs" dxfId="1938" priority="1940" operator="equal">
      <formula>1</formula>
    </cfRule>
  </conditionalFormatting>
  <conditionalFormatting sqref="HS13:HV13">
    <cfRule type="cellIs" dxfId="1937" priority="1933" operator="equal">
      <formula>0</formula>
    </cfRule>
    <cfRule type="cellIs" dxfId="1936" priority="1934" operator="equal">
      <formula>1</formula>
    </cfRule>
  </conditionalFormatting>
  <conditionalFormatting sqref="HW13:HX13">
    <cfRule type="cellIs" dxfId="1935" priority="1937" operator="equal">
      <formula>0</formula>
    </cfRule>
    <cfRule type="cellIs" dxfId="1934" priority="1938" operator="equal">
      <formula>1</formula>
    </cfRule>
  </conditionalFormatting>
  <conditionalFormatting sqref="HY13">
    <cfRule type="cellIs" dxfId="1933" priority="1935" operator="equal">
      <formula>0</formula>
    </cfRule>
    <cfRule type="cellIs" dxfId="1932" priority="1936" operator="equal">
      <formula>1</formula>
    </cfRule>
  </conditionalFormatting>
  <conditionalFormatting sqref="HW13:HX13">
    <cfRule type="cellIs" dxfId="1931" priority="1931" operator="equal">
      <formula>0</formula>
    </cfRule>
    <cfRule type="cellIs" dxfId="1930" priority="1932" operator="equal">
      <formula>1</formula>
    </cfRule>
  </conditionalFormatting>
  <conditionalFormatting sqref="HX13">
    <cfRule type="cellIs" dxfId="1929" priority="1929" operator="equal">
      <formula>0</formula>
    </cfRule>
    <cfRule type="cellIs" dxfId="1928" priority="1930" operator="equal">
      <formula>1</formula>
    </cfRule>
  </conditionalFormatting>
  <conditionalFormatting sqref="HS12">
    <cfRule type="cellIs" dxfId="1927" priority="1927" operator="equal">
      <formula>0</formula>
    </cfRule>
    <cfRule type="cellIs" dxfId="1926" priority="1928" operator="equal">
      <formula>1</formula>
    </cfRule>
  </conditionalFormatting>
  <conditionalFormatting sqref="HS257:HS258">
    <cfRule type="cellIs" dxfId="1925" priority="1839" operator="equal">
      <formula>0</formula>
    </cfRule>
    <cfRule type="cellIs" dxfId="1924" priority="1840" operator="equal">
      <formula>1</formula>
    </cfRule>
  </conditionalFormatting>
  <conditionalFormatting sqref="HS18:HS19">
    <cfRule type="cellIs" dxfId="1923" priority="1925" operator="equal">
      <formula>0</formula>
    </cfRule>
    <cfRule type="cellIs" dxfId="1922" priority="1926" operator="equal">
      <formula>1</formula>
    </cfRule>
  </conditionalFormatting>
  <conditionalFormatting sqref="HS28">
    <cfRule type="cellIs" dxfId="1921" priority="1923" operator="equal">
      <formula>0</formula>
    </cfRule>
    <cfRule type="cellIs" dxfId="1920" priority="1924" operator="equal">
      <formula>1</formula>
    </cfRule>
  </conditionalFormatting>
  <conditionalFormatting sqref="HS36:HS38">
    <cfRule type="cellIs" dxfId="1919" priority="1921" operator="equal">
      <formula>0</formula>
    </cfRule>
    <cfRule type="cellIs" dxfId="1918" priority="1922" operator="equal">
      <formula>1</formula>
    </cfRule>
  </conditionalFormatting>
  <conditionalFormatting sqref="HS41">
    <cfRule type="cellIs" dxfId="1917" priority="1919" operator="equal">
      <formula>0</formula>
    </cfRule>
    <cfRule type="cellIs" dxfId="1916" priority="1920" operator="equal">
      <formula>1</formula>
    </cfRule>
  </conditionalFormatting>
  <conditionalFormatting sqref="HS43">
    <cfRule type="cellIs" dxfId="1915" priority="1917" operator="equal">
      <formula>0</formula>
    </cfRule>
    <cfRule type="cellIs" dxfId="1914" priority="1918" operator="equal">
      <formula>1</formula>
    </cfRule>
  </conditionalFormatting>
  <conditionalFormatting sqref="HS45:HS46">
    <cfRule type="cellIs" dxfId="1913" priority="1915" operator="equal">
      <formula>0</formula>
    </cfRule>
    <cfRule type="cellIs" dxfId="1912" priority="1916" operator="equal">
      <formula>1</formula>
    </cfRule>
  </conditionalFormatting>
  <conditionalFormatting sqref="HS48:HS49">
    <cfRule type="cellIs" dxfId="1911" priority="1913" operator="equal">
      <formula>0</formula>
    </cfRule>
    <cfRule type="cellIs" dxfId="1910" priority="1914" operator="equal">
      <formula>1</formula>
    </cfRule>
  </conditionalFormatting>
  <conditionalFormatting sqref="HS51:HS52">
    <cfRule type="cellIs" dxfId="1909" priority="1911" operator="equal">
      <formula>0</formula>
    </cfRule>
    <cfRule type="cellIs" dxfId="1908" priority="1912" operator="equal">
      <formula>1</formula>
    </cfRule>
  </conditionalFormatting>
  <conditionalFormatting sqref="HS54">
    <cfRule type="cellIs" dxfId="1907" priority="1909" operator="equal">
      <formula>0</formula>
    </cfRule>
    <cfRule type="cellIs" dxfId="1906" priority="1910" operator="equal">
      <formula>1</formula>
    </cfRule>
  </conditionalFormatting>
  <conditionalFormatting sqref="HS56:HS57">
    <cfRule type="cellIs" dxfId="1905" priority="1907" operator="equal">
      <formula>0</formula>
    </cfRule>
    <cfRule type="cellIs" dxfId="1904" priority="1908" operator="equal">
      <formula>1</formula>
    </cfRule>
  </conditionalFormatting>
  <conditionalFormatting sqref="HS62:HS63">
    <cfRule type="cellIs" dxfId="1903" priority="1905" operator="equal">
      <formula>0</formula>
    </cfRule>
    <cfRule type="cellIs" dxfId="1902" priority="1906" operator="equal">
      <formula>1</formula>
    </cfRule>
  </conditionalFormatting>
  <conditionalFormatting sqref="HS66">
    <cfRule type="cellIs" dxfId="1901" priority="1903" operator="equal">
      <formula>0</formula>
    </cfRule>
    <cfRule type="cellIs" dxfId="1900" priority="1904" operator="equal">
      <formula>1</formula>
    </cfRule>
  </conditionalFormatting>
  <conditionalFormatting sqref="HS68">
    <cfRule type="cellIs" dxfId="1899" priority="1901" operator="equal">
      <formula>0</formula>
    </cfRule>
    <cfRule type="cellIs" dxfId="1898" priority="1902" operator="equal">
      <formula>1</formula>
    </cfRule>
  </conditionalFormatting>
  <conditionalFormatting sqref="HS70:HS71">
    <cfRule type="cellIs" dxfId="1897" priority="1899" operator="equal">
      <formula>0</formula>
    </cfRule>
    <cfRule type="cellIs" dxfId="1896" priority="1900" operator="equal">
      <formula>1</formula>
    </cfRule>
  </conditionalFormatting>
  <conditionalFormatting sqref="HS75">
    <cfRule type="cellIs" dxfId="1895" priority="1897" operator="equal">
      <formula>0</formula>
    </cfRule>
    <cfRule type="cellIs" dxfId="1894" priority="1898" operator="equal">
      <formula>1</formula>
    </cfRule>
  </conditionalFormatting>
  <conditionalFormatting sqref="HS81:HS82">
    <cfRule type="cellIs" dxfId="1893" priority="1895" operator="equal">
      <formula>0</formula>
    </cfRule>
    <cfRule type="cellIs" dxfId="1892" priority="1896" operator="equal">
      <formula>1</formula>
    </cfRule>
  </conditionalFormatting>
  <conditionalFormatting sqref="HS87">
    <cfRule type="cellIs" dxfId="1891" priority="1893" operator="equal">
      <formula>0</formula>
    </cfRule>
    <cfRule type="cellIs" dxfId="1890" priority="1894" operator="equal">
      <formula>1</formula>
    </cfRule>
  </conditionalFormatting>
  <conditionalFormatting sqref="HS93">
    <cfRule type="cellIs" dxfId="1889" priority="1891" operator="equal">
      <formula>0</formula>
    </cfRule>
    <cfRule type="cellIs" dxfId="1888" priority="1892" operator="equal">
      <formula>1</formula>
    </cfRule>
  </conditionalFormatting>
  <conditionalFormatting sqref="HS98">
    <cfRule type="cellIs" dxfId="1887" priority="1889" operator="equal">
      <formula>0</formula>
    </cfRule>
    <cfRule type="cellIs" dxfId="1886" priority="1890" operator="equal">
      <formula>1</formula>
    </cfRule>
  </conditionalFormatting>
  <conditionalFormatting sqref="HS107:HS108">
    <cfRule type="cellIs" dxfId="1885" priority="1887" operator="equal">
      <formula>0</formula>
    </cfRule>
    <cfRule type="cellIs" dxfId="1884" priority="1888" operator="equal">
      <formula>1</formula>
    </cfRule>
  </conditionalFormatting>
  <conditionalFormatting sqref="HS111:HS112">
    <cfRule type="cellIs" dxfId="1883" priority="1885" operator="equal">
      <formula>0</formula>
    </cfRule>
    <cfRule type="cellIs" dxfId="1882" priority="1886" operator="equal">
      <formula>1</formula>
    </cfRule>
  </conditionalFormatting>
  <conditionalFormatting sqref="HS114:HS115">
    <cfRule type="cellIs" dxfId="1881" priority="1883" operator="equal">
      <formula>0</formula>
    </cfRule>
    <cfRule type="cellIs" dxfId="1880" priority="1884" operator="equal">
      <formula>1</formula>
    </cfRule>
  </conditionalFormatting>
  <conditionalFormatting sqref="HS121">
    <cfRule type="cellIs" dxfId="1879" priority="1881" operator="equal">
      <formula>0</formula>
    </cfRule>
    <cfRule type="cellIs" dxfId="1878" priority="1882" operator="equal">
      <formula>1</formula>
    </cfRule>
  </conditionalFormatting>
  <conditionalFormatting sqref="HS127">
    <cfRule type="cellIs" dxfId="1877" priority="1879" operator="equal">
      <formula>0</formula>
    </cfRule>
    <cfRule type="cellIs" dxfId="1876" priority="1880" operator="equal">
      <formula>1</formula>
    </cfRule>
  </conditionalFormatting>
  <conditionalFormatting sqref="HS133">
    <cfRule type="cellIs" dxfId="1875" priority="1877" operator="equal">
      <formula>0</formula>
    </cfRule>
    <cfRule type="cellIs" dxfId="1874" priority="1878" operator="equal">
      <formula>1</formula>
    </cfRule>
  </conditionalFormatting>
  <conditionalFormatting sqref="HS140">
    <cfRule type="cellIs" dxfId="1873" priority="1875" operator="equal">
      <formula>0</formula>
    </cfRule>
    <cfRule type="cellIs" dxfId="1872" priority="1876" operator="equal">
      <formula>1</formula>
    </cfRule>
  </conditionalFormatting>
  <conditionalFormatting sqref="HS145">
    <cfRule type="cellIs" dxfId="1871" priority="1873" operator="equal">
      <formula>0</formula>
    </cfRule>
    <cfRule type="cellIs" dxfId="1870" priority="1874" operator="equal">
      <formula>1</formula>
    </cfRule>
  </conditionalFormatting>
  <conditionalFormatting sqref="HS147">
    <cfRule type="cellIs" dxfId="1869" priority="1871" operator="equal">
      <formula>0</formula>
    </cfRule>
    <cfRule type="cellIs" dxfId="1868" priority="1872" operator="equal">
      <formula>1</formula>
    </cfRule>
  </conditionalFormatting>
  <conditionalFormatting sqref="HS149:HS150">
    <cfRule type="cellIs" dxfId="1867" priority="1869" operator="equal">
      <formula>0</formula>
    </cfRule>
    <cfRule type="cellIs" dxfId="1866" priority="1870" operator="equal">
      <formula>1</formula>
    </cfRule>
  </conditionalFormatting>
  <conditionalFormatting sqref="HS155">
    <cfRule type="cellIs" dxfId="1865" priority="1867" operator="equal">
      <formula>0</formula>
    </cfRule>
    <cfRule type="cellIs" dxfId="1864" priority="1868" operator="equal">
      <formula>1</formula>
    </cfRule>
  </conditionalFormatting>
  <conditionalFormatting sqref="HS157">
    <cfRule type="cellIs" dxfId="1863" priority="1865" operator="equal">
      <formula>0</formula>
    </cfRule>
    <cfRule type="cellIs" dxfId="1862" priority="1866" operator="equal">
      <formula>1</formula>
    </cfRule>
  </conditionalFormatting>
  <conditionalFormatting sqref="HS163:HS164">
    <cfRule type="cellIs" dxfId="1861" priority="1863" operator="equal">
      <formula>0</formula>
    </cfRule>
    <cfRule type="cellIs" dxfId="1860" priority="1864" operator="equal">
      <formula>1</formula>
    </cfRule>
  </conditionalFormatting>
  <conditionalFormatting sqref="HS170:HS171">
    <cfRule type="cellIs" dxfId="1859" priority="1861" operator="equal">
      <formula>0</formula>
    </cfRule>
    <cfRule type="cellIs" dxfId="1858" priority="1862" operator="equal">
      <formula>1</formula>
    </cfRule>
  </conditionalFormatting>
  <conditionalFormatting sqref="HS176">
    <cfRule type="cellIs" dxfId="1857" priority="1859" operator="equal">
      <formula>0</formula>
    </cfRule>
    <cfRule type="cellIs" dxfId="1856" priority="1860" operator="equal">
      <formula>1</formula>
    </cfRule>
  </conditionalFormatting>
  <conditionalFormatting sqref="HS183">
    <cfRule type="cellIs" dxfId="1855" priority="1857" operator="equal">
      <formula>0</formula>
    </cfRule>
    <cfRule type="cellIs" dxfId="1854" priority="1858" operator="equal">
      <formula>1</formula>
    </cfRule>
  </conditionalFormatting>
  <conditionalFormatting sqref="HS185">
    <cfRule type="cellIs" dxfId="1853" priority="1855" operator="equal">
      <formula>0</formula>
    </cfRule>
    <cfRule type="cellIs" dxfId="1852" priority="1856" operator="equal">
      <formula>1</formula>
    </cfRule>
  </conditionalFormatting>
  <conditionalFormatting sqref="HS187">
    <cfRule type="cellIs" dxfId="1851" priority="1853" operator="equal">
      <formula>0</formula>
    </cfRule>
    <cfRule type="cellIs" dxfId="1850" priority="1854" operator="equal">
      <formula>1</formula>
    </cfRule>
  </conditionalFormatting>
  <conditionalFormatting sqref="HS191:HS192">
    <cfRule type="cellIs" dxfId="1849" priority="1851" operator="equal">
      <formula>0</formula>
    </cfRule>
    <cfRule type="cellIs" dxfId="1848" priority="1852" operator="equal">
      <formula>1</formula>
    </cfRule>
  </conditionalFormatting>
  <conditionalFormatting sqref="HS199:HS200">
    <cfRule type="cellIs" dxfId="1847" priority="1849" operator="equal">
      <formula>0</formula>
    </cfRule>
    <cfRule type="cellIs" dxfId="1846" priority="1850" operator="equal">
      <formula>1</formula>
    </cfRule>
  </conditionalFormatting>
  <conditionalFormatting sqref="HS217">
    <cfRule type="cellIs" dxfId="1845" priority="1847" operator="equal">
      <formula>0</formula>
    </cfRule>
    <cfRule type="cellIs" dxfId="1844" priority="1848" operator="equal">
      <formula>1</formula>
    </cfRule>
  </conditionalFormatting>
  <conditionalFormatting sqref="HS223">
    <cfRule type="cellIs" dxfId="1843" priority="1845" operator="equal">
      <formula>0</formula>
    </cfRule>
    <cfRule type="cellIs" dxfId="1842" priority="1846" operator="equal">
      <formula>1</formula>
    </cfRule>
  </conditionalFormatting>
  <conditionalFormatting sqref="HS244">
    <cfRule type="cellIs" dxfId="1841" priority="1843" operator="equal">
      <formula>0</formula>
    </cfRule>
    <cfRule type="cellIs" dxfId="1840" priority="1844" operator="equal">
      <formula>1</formula>
    </cfRule>
  </conditionalFormatting>
  <conditionalFormatting sqref="HS252">
    <cfRule type="cellIs" dxfId="1839" priority="1841" operator="equal">
      <formula>0</formula>
    </cfRule>
    <cfRule type="cellIs" dxfId="1838" priority="1842" operator="equal">
      <formula>1</formula>
    </cfRule>
  </conditionalFormatting>
  <conditionalFormatting sqref="HT277">
    <cfRule type="cellIs" dxfId="1837" priority="1837" operator="equal">
      <formula>0</formula>
    </cfRule>
    <cfRule type="cellIs" dxfId="1836" priority="1838" operator="equal">
      <formula>1</formula>
    </cfRule>
  </conditionalFormatting>
  <conditionalFormatting sqref="HS14:HV17">
    <cfRule type="cellIs" dxfId="1835" priority="1831" operator="equal">
      <formula>0</formula>
    </cfRule>
    <cfRule type="cellIs" dxfId="1834" priority="1832" operator="equal">
      <formula>1</formula>
    </cfRule>
  </conditionalFormatting>
  <conditionalFormatting sqref="HW14:HX17">
    <cfRule type="cellIs" dxfId="1833" priority="1835" operator="equal">
      <formula>0</formula>
    </cfRule>
    <cfRule type="cellIs" dxfId="1832" priority="1836" operator="equal">
      <formula>1</formula>
    </cfRule>
  </conditionalFormatting>
  <conditionalFormatting sqref="HY14:HY17">
    <cfRule type="cellIs" dxfId="1831" priority="1833" operator="equal">
      <formula>0</formula>
    </cfRule>
    <cfRule type="cellIs" dxfId="1830" priority="1834" operator="equal">
      <formula>1</formula>
    </cfRule>
  </conditionalFormatting>
  <conditionalFormatting sqref="HW14:HX17">
    <cfRule type="cellIs" dxfId="1829" priority="1829" operator="equal">
      <formula>0</formula>
    </cfRule>
    <cfRule type="cellIs" dxfId="1828" priority="1830" operator="equal">
      <formula>1</formula>
    </cfRule>
  </conditionalFormatting>
  <conditionalFormatting sqref="HX14:HX17">
    <cfRule type="cellIs" dxfId="1827" priority="1827" operator="equal">
      <formula>0</formula>
    </cfRule>
    <cfRule type="cellIs" dxfId="1826" priority="1828" operator="equal">
      <formula>1</formula>
    </cfRule>
  </conditionalFormatting>
  <conditionalFormatting sqref="HS20:HV27">
    <cfRule type="cellIs" dxfId="1825" priority="1821" operator="equal">
      <formula>0</formula>
    </cfRule>
    <cfRule type="cellIs" dxfId="1824" priority="1822" operator="equal">
      <formula>1</formula>
    </cfRule>
  </conditionalFormatting>
  <conditionalFormatting sqref="HW20:HX27">
    <cfRule type="cellIs" dxfId="1823" priority="1825" operator="equal">
      <formula>0</formula>
    </cfRule>
    <cfRule type="cellIs" dxfId="1822" priority="1826" operator="equal">
      <formula>1</formula>
    </cfRule>
  </conditionalFormatting>
  <conditionalFormatting sqref="HY20:HY27">
    <cfRule type="cellIs" dxfId="1821" priority="1823" operator="equal">
      <formula>0</formula>
    </cfRule>
    <cfRule type="cellIs" dxfId="1820" priority="1824" operator="equal">
      <formula>1</formula>
    </cfRule>
  </conditionalFormatting>
  <conditionalFormatting sqref="HW20:HX27">
    <cfRule type="cellIs" dxfId="1819" priority="1819" operator="equal">
      <formula>0</formula>
    </cfRule>
    <cfRule type="cellIs" dxfId="1818" priority="1820" operator="equal">
      <formula>1</formula>
    </cfRule>
  </conditionalFormatting>
  <conditionalFormatting sqref="HX20:HX27">
    <cfRule type="cellIs" dxfId="1817" priority="1817" operator="equal">
      <formula>0</formula>
    </cfRule>
    <cfRule type="cellIs" dxfId="1816" priority="1818" operator="equal">
      <formula>1</formula>
    </cfRule>
  </conditionalFormatting>
  <conditionalFormatting sqref="HS29:HV35">
    <cfRule type="cellIs" dxfId="1815" priority="1811" operator="equal">
      <formula>0</formula>
    </cfRule>
    <cfRule type="cellIs" dxfId="1814" priority="1812" operator="equal">
      <formula>1</formula>
    </cfRule>
  </conditionalFormatting>
  <conditionalFormatting sqref="HW29:HX35">
    <cfRule type="cellIs" dxfId="1813" priority="1815" operator="equal">
      <formula>0</formula>
    </cfRule>
    <cfRule type="cellIs" dxfId="1812" priority="1816" operator="equal">
      <formula>1</formula>
    </cfRule>
  </conditionalFormatting>
  <conditionalFormatting sqref="HY29:HY35">
    <cfRule type="cellIs" dxfId="1811" priority="1813" operator="equal">
      <formula>0</formula>
    </cfRule>
    <cfRule type="cellIs" dxfId="1810" priority="1814" operator="equal">
      <formula>1</formula>
    </cfRule>
  </conditionalFormatting>
  <conditionalFormatting sqref="HW29:HX35">
    <cfRule type="cellIs" dxfId="1809" priority="1809" operator="equal">
      <formula>0</formula>
    </cfRule>
    <cfRule type="cellIs" dxfId="1808" priority="1810" operator="equal">
      <formula>1</formula>
    </cfRule>
  </conditionalFormatting>
  <conditionalFormatting sqref="HX29:HX35">
    <cfRule type="cellIs" dxfId="1807" priority="1807" operator="equal">
      <formula>0</formula>
    </cfRule>
    <cfRule type="cellIs" dxfId="1806" priority="1808" operator="equal">
      <formula>1</formula>
    </cfRule>
  </conditionalFormatting>
  <conditionalFormatting sqref="HS39:HV40">
    <cfRule type="cellIs" dxfId="1805" priority="1801" operator="equal">
      <formula>0</formula>
    </cfRule>
    <cfRule type="cellIs" dxfId="1804" priority="1802" operator="equal">
      <formula>1</formula>
    </cfRule>
  </conditionalFormatting>
  <conditionalFormatting sqref="HW39:HX40">
    <cfRule type="cellIs" dxfId="1803" priority="1805" operator="equal">
      <formula>0</formula>
    </cfRule>
    <cfRule type="cellIs" dxfId="1802" priority="1806" operator="equal">
      <formula>1</formula>
    </cfRule>
  </conditionalFormatting>
  <conditionalFormatting sqref="HY39:HY40">
    <cfRule type="cellIs" dxfId="1801" priority="1803" operator="equal">
      <formula>0</formula>
    </cfRule>
    <cfRule type="cellIs" dxfId="1800" priority="1804" operator="equal">
      <formula>1</formula>
    </cfRule>
  </conditionalFormatting>
  <conditionalFormatting sqref="HW39:HX40">
    <cfRule type="cellIs" dxfId="1799" priority="1799" operator="equal">
      <formula>0</formula>
    </cfRule>
    <cfRule type="cellIs" dxfId="1798" priority="1800" operator="equal">
      <formula>1</formula>
    </cfRule>
  </conditionalFormatting>
  <conditionalFormatting sqref="HX39:HX40">
    <cfRule type="cellIs" dxfId="1797" priority="1797" operator="equal">
      <formula>0</formula>
    </cfRule>
    <cfRule type="cellIs" dxfId="1796" priority="1798" operator="equal">
      <formula>1</formula>
    </cfRule>
  </conditionalFormatting>
  <conditionalFormatting sqref="HS42:HV42">
    <cfRule type="cellIs" dxfId="1795" priority="1791" operator="equal">
      <formula>0</formula>
    </cfRule>
    <cfRule type="cellIs" dxfId="1794" priority="1792" operator="equal">
      <formula>1</formula>
    </cfRule>
  </conditionalFormatting>
  <conditionalFormatting sqref="HW42:HX42">
    <cfRule type="cellIs" dxfId="1793" priority="1795" operator="equal">
      <formula>0</formula>
    </cfRule>
    <cfRule type="cellIs" dxfId="1792" priority="1796" operator="equal">
      <formula>1</formula>
    </cfRule>
  </conditionalFormatting>
  <conditionalFormatting sqref="HY42">
    <cfRule type="cellIs" dxfId="1791" priority="1793" operator="equal">
      <formula>0</formula>
    </cfRule>
    <cfRule type="cellIs" dxfId="1790" priority="1794" operator="equal">
      <formula>1</formula>
    </cfRule>
  </conditionalFormatting>
  <conditionalFormatting sqref="HW42:HX42">
    <cfRule type="cellIs" dxfId="1789" priority="1789" operator="equal">
      <formula>0</formula>
    </cfRule>
    <cfRule type="cellIs" dxfId="1788" priority="1790" operator="equal">
      <formula>1</formula>
    </cfRule>
  </conditionalFormatting>
  <conditionalFormatting sqref="HX42">
    <cfRule type="cellIs" dxfId="1787" priority="1787" operator="equal">
      <formula>0</formula>
    </cfRule>
    <cfRule type="cellIs" dxfId="1786" priority="1788" operator="equal">
      <formula>1</formula>
    </cfRule>
  </conditionalFormatting>
  <conditionalFormatting sqref="HS44:HV44">
    <cfRule type="cellIs" dxfId="1785" priority="1781" operator="equal">
      <formula>0</formula>
    </cfRule>
    <cfRule type="cellIs" dxfId="1784" priority="1782" operator="equal">
      <formula>1</formula>
    </cfRule>
  </conditionalFormatting>
  <conditionalFormatting sqref="HW44:HX44">
    <cfRule type="cellIs" dxfId="1783" priority="1785" operator="equal">
      <formula>0</formula>
    </cfRule>
    <cfRule type="cellIs" dxfId="1782" priority="1786" operator="equal">
      <formula>1</formula>
    </cfRule>
  </conditionalFormatting>
  <conditionalFormatting sqref="HY44">
    <cfRule type="cellIs" dxfId="1781" priority="1783" operator="equal">
      <formula>0</formula>
    </cfRule>
    <cfRule type="cellIs" dxfId="1780" priority="1784" operator="equal">
      <formula>1</formula>
    </cfRule>
  </conditionalFormatting>
  <conditionalFormatting sqref="HW44:HX44">
    <cfRule type="cellIs" dxfId="1779" priority="1779" operator="equal">
      <formula>0</formula>
    </cfRule>
    <cfRule type="cellIs" dxfId="1778" priority="1780" operator="equal">
      <formula>1</formula>
    </cfRule>
  </conditionalFormatting>
  <conditionalFormatting sqref="HX44">
    <cfRule type="cellIs" dxfId="1777" priority="1777" operator="equal">
      <formula>0</formula>
    </cfRule>
    <cfRule type="cellIs" dxfId="1776" priority="1778" operator="equal">
      <formula>1</formula>
    </cfRule>
  </conditionalFormatting>
  <conditionalFormatting sqref="HS47:HV47">
    <cfRule type="cellIs" dxfId="1775" priority="1771" operator="equal">
      <formula>0</formula>
    </cfRule>
    <cfRule type="cellIs" dxfId="1774" priority="1772" operator="equal">
      <formula>1</formula>
    </cfRule>
  </conditionalFormatting>
  <conditionalFormatting sqref="HW47:HX47">
    <cfRule type="cellIs" dxfId="1773" priority="1775" operator="equal">
      <formula>0</formula>
    </cfRule>
    <cfRule type="cellIs" dxfId="1772" priority="1776" operator="equal">
      <formula>1</formula>
    </cfRule>
  </conditionalFormatting>
  <conditionalFormatting sqref="HY47">
    <cfRule type="cellIs" dxfId="1771" priority="1773" operator="equal">
      <formula>0</formula>
    </cfRule>
    <cfRule type="cellIs" dxfId="1770" priority="1774" operator="equal">
      <formula>1</formula>
    </cfRule>
  </conditionalFormatting>
  <conditionalFormatting sqref="HW47:HX47">
    <cfRule type="cellIs" dxfId="1769" priority="1769" operator="equal">
      <formula>0</formula>
    </cfRule>
    <cfRule type="cellIs" dxfId="1768" priority="1770" operator="equal">
      <formula>1</formula>
    </cfRule>
  </conditionalFormatting>
  <conditionalFormatting sqref="HX47">
    <cfRule type="cellIs" dxfId="1767" priority="1767" operator="equal">
      <formula>0</formula>
    </cfRule>
    <cfRule type="cellIs" dxfId="1766" priority="1768" operator="equal">
      <formula>1</formula>
    </cfRule>
  </conditionalFormatting>
  <conditionalFormatting sqref="HS50:HV50">
    <cfRule type="cellIs" dxfId="1765" priority="1761" operator="equal">
      <formula>0</formula>
    </cfRule>
    <cfRule type="cellIs" dxfId="1764" priority="1762" operator="equal">
      <formula>1</formula>
    </cfRule>
  </conditionalFormatting>
  <conditionalFormatting sqref="HW50:HX50">
    <cfRule type="cellIs" dxfId="1763" priority="1765" operator="equal">
      <formula>0</formula>
    </cfRule>
    <cfRule type="cellIs" dxfId="1762" priority="1766" operator="equal">
      <formula>1</formula>
    </cfRule>
  </conditionalFormatting>
  <conditionalFormatting sqref="HY50">
    <cfRule type="cellIs" dxfId="1761" priority="1763" operator="equal">
      <formula>0</formula>
    </cfRule>
    <cfRule type="cellIs" dxfId="1760" priority="1764" operator="equal">
      <formula>1</formula>
    </cfRule>
  </conditionalFormatting>
  <conditionalFormatting sqref="HW50:HX50">
    <cfRule type="cellIs" dxfId="1759" priority="1759" operator="equal">
      <formula>0</formula>
    </cfRule>
    <cfRule type="cellIs" dxfId="1758" priority="1760" operator="equal">
      <formula>1</formula>
    </cfRule>
  </conditionalFormatting>
  <conditionalFormatting sqref="HX50">
    <cfRule type="cellIs" dxfId="1757" priority="1757" operator="equal">
      <formula>0</formula>
    </cfRule>
    <cfRule type="cellIs" dxfId="1756" priority="1758" operator="equal">
      <formula>1</formula>
    </cfRule>
  </conditionalFormatting>
  <conditionalFormatting sqref="HS53:HV53">
    <cfRule type="cellIs" dxfId="1755" priority="1751" operator="equal">
      <formula>0</formula>
    </cfRule>
    <cfRule type="cellIs" dxfId="1754" priority="1752" operator="equal">
      <formula>1</formula>
    </cfRule>
  </conditionalFormatting>
  <conditionalFormatting sqref="HW53:HX53">
    <cfRule type="cellIs" dxfId="1753" priority="1755" operator="equal">
      <formula>0</formula>
    </cfRule>
    <cfRule type="cellIs" dxfId="1752" priority="1756" operator="equal">
      <formula>1</formula>
    </cfRule>
  </conditionalFormatting>
  <conditionalFormatting sqref="HY53">
    <cfRule type="cellIs" dxfId="1751" priority="1753" operator="equal">
      <formula>0</formula>
    </cfRule>
    <cfRule type="cellIs" dxfId="1750" priority="1754" operator="equal">
      <formula>1</formula>
    </cfRule>
  </conditionalFormatting>
  <conditionalFormatting sqref="HW53:HX53">
    <cfRule type="cellIs" dxfId="1749" priority="1749" operator="equal">
      <formula>0</formula>
    </cfRule>
    <cfRule type="cellIs" dxfId="1748" priority="1750" operator="equal">
      <formula>1</formula>
    </cfRule>
  </conditionalFormatting>
  <conditionalFormatting sqref="HX53">
    <cfRule type="cellIs" dxfId="1747" priority="1747" operator="equal">
      <formula>0</formula>
    </cfRule>
    <cfRule type="cellIs" dxfId="1746" priority="1748" operator="equal">
      <formula>1</formula>
    </cfRule>
  </conditionalFormatting>
  <conditionalFormatting sqref="HS55:HV55">
    <cfRule type="cellIs" dxfId="1745" priority="1741" operator="equal">
      <formula>0</formula>
    </cfRule>
    <cfRule type="cellIs" dxfId="1744" priority="1742" operator="equal">
      <formula>1</formula>
    </cfRule>
  </conditionalFormatting>
  <conditionalFormatting sqref="HW55:HX55">
    <cfRule type="cellIs" dxfId="1743" priority="1745" operator="equal">
      <formula>0</formula>
    </cfRule>
    <cfRule type="cellIs" dxfId="1742" priority="1746" operator="equal">
      <formula>1</formula>
    </cfRule>
  </conditionalFormatting>
  <conditionalFormatting sqref="HY55">
    <cfRule type="cellIs" dxfId="1741" priority="1743" operator="equal">
      <formula>0</formula>
    </cfRule>
    <cfRule type="cellIs" dxfId="1740" priority="1744" operator="equal">
      <formula>1</formula>
    </cfRule>
  </conditionalFormatting>
  <conditionalFormatting sqref="HW55:HX55">
    <cfRule type="cellIs" dxfId="1739" priority="1739" operator="equal">
      <formula>0</formula>
    </cfRule>
    <cfRule type="cellIs" dxfId="1738" priority="1740" operator="equal">
      <formula>1</formula>
    </cfRule>
  </conditionalFormatting>
  <conditionalFormatting sqref="HX55">
    <cfRule type="cellIs" dxfId="1737" priority="1737" operator="equal">
      <formula>0</formula>
    </cfRule>
    <cfRule type="cellIs" dxfId="1736" priority="1738" operator="equal">
      <formula>1</formula>
    </cfRule>
  </conditionalFormatting>
  <conditionalFormatting sqref="HS58:HV61">
    <cfRule type="cellIs" dxfId="1735" priority="1731" operator="equal">
      <formula>0</formula>
    </cfRule>
    <cfRule type="cellIs" dxfId="1734" priority="1732" operator="equal">
      <formula>1</formula>
    </cfRule>
  </conditionalFormatting>
  <conditionalFormatting sqref="HW58:HX61">
    <cfRule type="cellIs" dxfId="1733" priority="1735" operator="equal">
      <formula>0</formula>
    </cfRule>
    <cfRule type="cellIs" dxfId="1732" priority="1736" operator="equal">
      <formula>1</formula>
    </cfRule>
  </conditionalFormatting>
  <conditionalFormatting sqref="HY58:HY61">
    <cfRule type="cellIs" dxfId="1731" priority="1733" operator="equal">
      <formula>0</formula>
    </cfRule>
    <cfRule type="cellIs" dxfId="1730" priority="1734" operator="equal">
      <formula>1</formula>
    </cfRule>
  </conditionalFormatting>
  <conditionalFormatting sqref="HW58:HX61">
    <cfRule type="cellIs" dxfId="1729" priority="1729" operator="equal">
      <formula>0</formula>
    </cfRule>
    <cfRule type="cellIs" dxfId="1728" priority="1730" operator="equal">
      <formula>1</formula>
    </cfRule>
  </conditionalFormatting>
  <conditionalFormatting sqref="HX58:HX61">
    <cfRule type="cellIs" dxfId="1727" priority="1727" operator="equal">
      <formula>0</formula>
    </cfRule>
    <cfRule type="cellIs" dxfId="1726" priority="1728" operator="equal">
      <formula>1</formula>
    </cfRule>
  </conditionalFormatting>
  <conditionalFormatting sqref="HS64:HV65">
    <cfRule type="cellIs" dxfId="1725" priority="1721" operator="equal">
      <formula>0</formula>
    </cfRule>
    <cfRule type="cellIs" dxfId="1724" priority="1722" operator="equal">
      <formula>1</formula>
    </cfRule>
  </conditionalFormatting>
  <conditionalFormatting sqref="HW64:HX65">
    <cfRule type="cellIs" dxfId="1723" priority="1725" operator="equal">
      <formula>0</formula>
    </cfRule>
    <cfRule type="cellIs" dxfId="1722" priority="1726" operator="equal">
      <formula>1</formula>
    </cfRule>
  </conditionalFormatting>
  <conditionalFormatting sqref="HY64:HY65">
    <cfRule type="cellIs" dxfId="1721" priority="1723" operator="equal">
      <formula>0</formula>
    </cfRule>
    <cfRule type="cellIs" dxfId="1720" priority="1724" operator="equal">
      <formula>1</formula>
    </cfRule>
  </conditionalFormatting>
  <conditionalFormatting sqref="HW64:HX65">
    <cfRule type="cellIs" dxfId="1719" priority="1719" operator="equal">
      <formula>0</formula>
    </cfRule>
    <cfRule type="cellIs" dxfId="1718" priority="1720" operator="equal">
      <formula>1</formula>
    </cfRule>
  </conditionalFormatting>
  <conditionalFormatting sqref="HX64:HX65">
    <cfRule type="cellIs" dxfId="1717" priority="1717" operator="equal">
      <formula>0</formula>
    </cfRule>
    <cfRule type="cellIs" dxfId="1716" priority="1718" operator="equal">
      <formula>1</formula>
    </cfRule>
  </conditionalFormatting>
  <conditionalFormatting sqref="HS67:HV67">
    <cfRule type="cellIs" dxfId="1715" priority="1711" operator="equal">
      <formula>0</formula>
    </cfRule>
    <cfRule type="cellIs" dxfId="1714" priority="1712" operator="equal">
      <formula>1</formula>
    </cfRule>
  </conditionalFormatting>
  <conditionalFormatting sqref="HW67:HX67">
    <cfRule type="cellIs" dxfId="1713" priority="1715" operator="equal">
      <formula>0</formula>
    </cfRule>
    <cfRule type="cellIs" dxfId="1712" priority="1716" operator="equal">
      <formula>1</formula>
    </cfRule>
  </conditionalFormatting>
  <conditionalFormatting sqref="HY67">
    <cfRule type="cellIs" dxfId="1711" priority="1713" operator="equal">
      <formula>0</formula>
    </cfRule>
    <cfRule type="cellIs" dxfId="1710" priority="1714" operator="equal">
      <formula>1</formula>
    </cfRule>
  </conditionalFormatting>
  <conditionalFormatting sqref="HW67:HX67">
    <cfRule type="cellIs" dxfId="1709" priority="1709" operator="equal">
      <formula>0</formula>
    </cfRule>
    <cfRule type="cellIs" dxfId="1708" priority="1710" operator="equal">
      <formula>1</formula>
    </cfRule>
  </conditionalFormatting>
  <conditionalFormatting sqref="HX67">
    <cfRule type="cellIs" dxfId="1707" priority="1707" operator="equal">
      <formula>0</formula>
    </cfRule>
    <cfRule type="cellIs" dxfId="1706" priority="1708" operator="equal">
      <formula>1</formula>
    </cfRule>
  </conditionalFormatting>
  <conditionalFormatting sqref="HS69:HV69">
    <cfRule type="cellIs" dxfId="1705" priority="1701" operator="equal">
      <formula>0</formula>
    </cfRule>
    <cfRule type="cellIs" dxfId="1704" priority="1702" operator="equal">
      <formula>1</formula>
    </cfRule>
  </conditionalFormatting>
  <conditionalFormatting sqref="HW69:HX69">
    <cfRule type="cellIs" dxfId="1703" priority="1705" operator="equal">
      <formula>0</formula>
    </cfRule>
    <cfRule type="cellIs" dxfId="1702" priority="1706" operator="equal">
      <formula>1</formula>
    </cfRule>
  </conditionalFormatting>
  <conditionalFormatting sqref="HY69">
    <cfRule type="cellIs" dxfId="1701" priority="1703" operator="equal">
      <formula>0</formula>
    </cfRule>
    <cfRule type="cellIs" dxfId="1700" priority="1704" operator="equal">
      <formula>1</formula>
    </cfRule>
  </conditionalFormatting>
  <conditionalFormatting sqref="HW69:HX69">
    <cfRule type="cellIs" dxfId="1699" priority="1699" operator="equal">
      <formula>0</formula>
    </cfRule>
    <cfRule type="cellIs" dxfId="1698" priority="1700" operator="equal">
      <formula>1</formula>
    </cfRule>
  </conditionalFormatting>
  <conditionalFormatting sqref="HX69">
    <cfRule type="cellIs" dxfId="1697" priority="1697" operator="equal">
      <formula>0</formula>
    </cfRule>
    <cfRule type="cellIs" dxfId="1696" priority="1698" operator="equal">
      <formula>1</formula>
    </cfRule>
  </conditionalFormatting>
  <conditionalFormatting sqref="HS72:HV74">
    <cfRule type="cellIs" dxfId="1695" priority="1691" operator="equal">
      <formula>0</formula>
    </cfRule>
    <cfRule type="cellIs" dxfId="1694" priority="1692" operator="equal">
      <formula>1</formula>
    </cfRule>
  </conditionalFormatting>
  <conditionalFormatting sqref="HW72:HX74">
    <cfRule type="cellIs" dxfId="1693" priority="1695" operator="equal">
      <formula>0</formula>
    </cfRule>
    <cfRule type="cellIs" dxfId="1692" priority="1696" operator="equal">
      <formula>1</formula>
    </cfRule>
  </conditionalFormatting>
  <conditionalFormatting sqref="HY72:HY74">
    <cfRule type="cellIs" dxfId="1691" priority="1693" operator="equal">
      <formula>0</formula>
    </cfRule>
    <cfRule type="cellIs" dxfId="1690" priority="1694" operator="equal">
      <formula>1</formula>
    </cfRule>
  </conditionalFormatting>
  <conditionalFormatting sqref="HW72:HX74">
    <cfRule type="cellIs" dxfId="1689" priority="1689" operator="equal">
      <formula>0</formula>
    </cfRule>
    <cfRule type="cellIs" dxfId="1688" priority="1690" operator="equal">
      <formula>1</formula>
    </cfRule>
  </conditionalFormatting>
  <conditionalFormatting sqref="HX72:HX74">
    <cfRule type="cellIs" dxfId="1687" priority="1687" operator="equal">
      <formula>0</formula>
    </cfRule>
    <cfRule type="cellIs" dxfId="1686" priority="1688" operator="equal">
      <formula>1</formula>
    </cfRule>
  </conditionalFormatting>
  <conditionalFormatting sqref="HS76:HV80">
    <cfRule type="cellIs" dxfId="1685" priority="1681" operator="equal">
      <formula>0</formula>
    </cfRule>
    <cfRule type="cellIs" dxfId="1684" priority="1682" operator="equal">
      <formula>1</formula>
    </cfRule>
  </conditionalFormatting>
  <conditionalFormatting sqref="HW76:HX80">
    <cfRule type="cellIs" dxfId="1683" priority="1685" operator="equal">
      <formula>0</formula>
    </cfRule>
    <cfRule type="cellIs" dxfId="1682" priority="1686" operator="equal">
      <formula>1</formula>
    </cfRule>
  </conditionalFormatting>
  <conditionalFormatting sqref="HY76:HY80">
    <cfRule type="cellIs" dxfId="1681" priority="1683" operator="equal">
      <formula>0</formula>
    </cfRule>
    <cfRule type="cellIs" dxfId="1680" priority="1684" operator="equal">
      <formula>1</formula>
    </cfRule>
  </conditionalFormatting>
  <conditionalFormatting sqref="HW76:HX80">
    <cfRule type="cellIs" dxfId="1679" priority="1679" operator="equal">
      <formula>0</formula>
    </cfRule>
    <cfRule type="cellIs" dxfId="1678" priority="1680" operator="equal">
      <formula>1</formula>
    </cfRule>
  </conditionalFormatting>
  <conditionalFormatting sqref="HX76:HX80">
    <cfRule type="cellIs" dxfId="1677" priority="1677" operator="equal">
      <formula>0</formula>
    </cfRule>
    <cfRule type="cellIs" dxfId="1676" priority="1678" operator="equal">
      <formula>1</formula>
    </cfRule>
  </conditionalFormatting>
  <conditionalFormatting sqref="HS83:HV86">
    <cfRule type="cellIs" dxfId="1675" priority="1671" operator="equal">
      <formula>0</formula>
    </cfRule>
    <cfRule type="cellIs" dxfId="1674" priority="1672" operator="equal">
      <formula>1</formula>
    </cfRule>
  </conditionalFormatting>
  <conditionalFormatting sqref="HW83:HX86">
    <cfRule type="cellIs" dxfId="1673" priority="1675" operator="equal">
      <formula>0</formula>
    </cfRule>
    <cfRule type="cellIs" dxfId="1672" priority="1676" operator="equal">
      <formula>1</formula>
    </cfRule>
  </conditionalFormatting>
  <conditionalFormatting sqref="HY83:HY86">
    <cfRule type="cellIs" dxfId="1671" priority="1673" operator="equal">
      <formula>0</formula>
    </cfRule>
    <cfRule type="cellIs" dxfId="1670" priority="1674" operator="equal">
      <formula>1</formula>
    </cfRule>
  </conditionalFormatting>
  <conditionalFormatting sqref="HW83:HX86">
    <cfRule type="cellIs" dxfId="1669" priority="1669" operator="equal">
      <formula>0</formula>
    </cfRule>
    <cfRule type="cellIs" dxfId="1668" priority="1670" operator="equal">
      <formula>1</formula>
    </cfRule>
  </conditionalFormatting>
  <conditionalFormatting sqref="HX83:HX86">
    <cfRule type="cellIs" dxfId="1667" priority="1667" operator="equal">
      <formula>0</formula>
    </cfRule>
    <cfRule type="cellIs" dxfId="1666" priority="1668" operator="equal">
      <formula>1</formula>
    </cfRule>
  </conditionalFormatting>
  <conditionalFormatting sqref="HS88:HV92">
    <cfRule type="cellIs" dxfId="1665" priority="1661" operator="equal">
      <formula>0</formula>
    </cfRule>
    <cfRule type="cellIs" dxfId="1664" priority="1662" operator="equal">
      <formula>1</formula>
    </cfRule>
  </conditionalFormatting>
  <conditionalFormatting sqref="HW88:HX92">
    <cfRule type="cellIs" dxfId="1663" priority="1665" operator="equal">
      <formula>0</formula>
    </cfRule>
    <cfRule type="cellIs" dxfId="1662" priority="1666" operator="equal">
      <formula>1</formula>
    </cfRule>
  </conditionalFormatting>
  <conditionalFormatting sqref="HY88:HY92">
    <cfRule type="cellIs" dxfId="1661" priority="1663" operator="equal">
      <formula>0</formula>
    </cfRule>
    <cfRule type="cellIs" dxfId="1660" priority="1664" operator="equal">
      <formula>1</formula>
    </cfRule>
  </conditionalFormatting>
  <conditionalFormatting sqref="HW88:HX92">
    <cfRule type="cellIs" dxfId="1659" priority="1659" operator="equal">
      <formula>0</formula>
    </cfRule>
    <cfRule type="cellIs" dxfId="1658" priority="1660" operator="equal">
      <formula>1</formula>
    </cfRule>
  </conditionalFormatting>
  <conditionalFormatting sqref="HX88:HX92">
    <cfRule type="cellIs" dxfId="1657" priority="1657" operator="equal">
      <formula>0</formula>
    </cfRule>
    <cfRule type="cellIs" dxfId="1656" priority="1658" operator="equal">
      <formula>1</formula>
    </cfRule>
  </conditionalFormatting>
  <conditionalFormatting sqref="HS94:HV97">
    <cfRule type="cellIs" dxfId="1655" priority="1651" operator="equal">
      <formula>0</formula>
    </cfRule>
    <cfRule type="cellIs" dxfId="1654" priority="1652" operator="equal">
      <formula>1</formula>
    </cfRule>
  </conditionalFormatting>
  <conditionalFormatting sqref="HW94:HX97">
    <cfRule type="cellIs" dxfId="1653" priority="1655" operator="equal">
      <formula>0</formula>
    </cfRule>
    <cfRule type="cellIs" dxfId="1652" priority="1656" operator="equal">
      <formula>1</formula>
    </cfRule>
  </conditionalFormatting>
  <conditionalFormatting sqref="HY94:HY97">
    <cfRule type="cellIs" dxfId="1651" priority="1653" operator="equal">
      <formula>0</formula>
    </cfRule>
    <cfRule type="cellIs" dxfId="1650" priority="1654" operator="equal">
      <formula>1</formula>
    </cfRule>
  </conditionalFormatting>
  <conditionalFormatting sqref="HW94:HX97">
    <cfRule type="cellIs" dxfId="1649" priority="1649" operator="equal">
      <formula>0</formula>
    </cfRule>
    <cfRule type="cellIs" dxfId="1648" priority="1650" operator="equal">
      <formula>1</formula>
    </cfRule>
  </conditionalFormatting>
  <conditionalFormatting sqref="HX94:HX97">
    <cfRule type="cellIs" dxfId="1647" priority="1647" operator="equal">
      <formula>0</formula>
    </cfRule>
    <cfRule type="cellIs" dxfId="1646" priority="1648" operator="equal">
      <formula>1</formula>
    </cfRule>
  </conditionalFormatting>
  <conditionalFormatting sqref="HS99:HV106">
    <cfRule type="cellIs" dxfId="1645" priority="1641" operator="equal">
      <formula>0</formula>
    </cfRule>
    <cfRule type="cellIs" dxfId="1644" priority="1642" operator="equal">
      <formula>1</formula>
    </cfRule>
  </conditionalFormatting>
  <conditionalFormatting sqref="HW99:HX106">
    <cfRule type="cellIs" dxfId="1643" priority="1645" operator="equal">
      <formula>0</formula>
    </cfRule>
    <cfRule type="cellIs" dxfId="1642" priority="1646" operator="equal">
      <formula>1</formula>
    </cfRule>
  </conditionalFormatting>
  <conditionalFormatting sqref="HY99:HY106">
    <cfRule type="cellIs" dxfId="1641" priority="1643" operator="equal">
      <formula>0</formula>
    </cfRule>
    <cfRule type="cellIs" dxfId="1640" priority="1644" operator="equal">
      <formula>1</formula>
    </cfRule>
  </conditionalFormatting>
  <conditionalFormatting sqref="HW99:HX106">
    <cfRule type="cellIs" dxfId="1639" priority="1639" operator="equal">
      <formula>0</formula>
    </cfRule>
    <cfRule type="cellIs" dxfId="1638" priority="1640" operator="equal">
      <formula>1</formula>
    </cfRule>
  </conditionalFormatting>
  <conditionalFormatting sqref="HX99:HX106">
    <cfRule type="cellIs" dxfId="1637" priority="1637" operator="equal">
      <formula>0</formula>
    </cfRule>
    <cfRule type="cellIs" dxfId="1636" priority="1638" operator="equal">
      <formula>1</formula>
    </cfRule>
  </conditionalFormatting>
  <conditionalFormatting sqref="HS109:HV110">
    <cfRule type="cellIs" dxfId="1635" priority="1631" operator="equal">
      <formula>0</formula>
    </cfRule>
    <cfRule type="cellIs" dxfId="1634" priority="1632" operator="equal">
      <formula>1</formula>
    </cfRule>
  </conditionalFormatting>
  <conditionalFormatting sqref="HW109:HX110">
    <cfRule type="cellIs" dxfId="1633" priority="1635" operator="equal">
      <formula>0</formula>
    </cfRule>
    <cfRule type="cellIs" dxfId="1632" priority="1636" operator="equal">
      <formula>1</formula>
    </cfRule>
  </conditionalFormatting>
  <conditionalFormatting sqref="HY109:HY110">
    <cfRule type="cellIs" dxfId="1631" priority="1633" operator="equal">
      <formula>0</formula>
    </cfRule>
    <cfRule type="cellIs" dxfId="1630" priority="1634" operator="equal">
      <formula>1</formula>
    </cfRule>
  </conditionalFormatting>
  <conditionalFormatting sqref="HW109:HX110">
    <cfRule type="cellIs" dxfId="1629" priority="1629" operator="equal">
      <formula>0</formula>
    </cfRule>
    <cfRule type="cellIs" dxfId="1628" priority="1630" operator="equal">
      <formula>1</formula>
    </cfRule>
  </conditionalFormatting>
  <conditionalFormatting sqref="HX109:HX110">
    <cfRule type="cellIs" dxfId="1627" priority="1627" operator="equal">
      <formula>0</formula>
    </cfRule>
    <cfRule type="cellIs" dxfId="1626" priority="1628" operator="equal">
      <formula>1</formula>
    </cfRule>
  </conditionalFormatting>
  <conditionalFormatting sqref="HW113:HX113">
    <cfRule type="cellIs" dxfId="1625" priority="1625" operator="equal">
      <formula>0</formula>
    </cfRule>
    <cfRule type="cellIs" dxfId="1624" priority="1626" operator="equal">
      <formula>1</formula>
    </cfRule>
  </conditionalFormatting>
  <conditionalFormatting sqref="HW113:HX113">
    <cfRule type="cellIs" dxfId="1623" priority="1619" operator="equal">
      <formula>0</formula>
    </cfRule>
    <cfRule type="cellIs" dxfId="1622" priority="1620" operator="equal">
      <formula>1</formula>
    </cfRule>
  </conditionalFormatting>
  <conditionalFormatting sqref="HW116:HX120">
    <cfRule type="cellIs" dxfId="1621" priority="1615" operator="equal">
      <formula>0</formula>
    </cfRule>
    <cfRule type="cellIs" dxfId="1620" priority="1616" operator="equal">
      <formula>1</formula>
    </cfRule>
  </conditionalFormatting>
  <conditionalFormatting sqref="HW116:HX120">
    <cfRule type="cellIs" dxfId="1619" priority="1609" operator="equal">
      <formula>0</formula>
    </cfRule>
    <cfRule type="cellIs" dxfId="1618" priority="1610" operator="equal">
      <formula>1</formula>
    </cfRule>
  </conditionalFormatting>
  <conditionalFormatting sqref="HS122:HV126">
    <cfRule type="cellIs" dxfId="1617" priority="1601" operator="equal">
      <formula>0</formula>
    </cfRule>
    <cfRule type="cellIs" dxfId="1616" priority="1602" operator="equal">
      <formula>1</formula>
    </cfRule>
  </conditionalFormatting>
  <conditionalFormatting sqref="HW122:HX126">
    <cfRule type="cellIs" dxfId="1615" priority="1605" operator="equal">
      <formula>0</formula>
    </cfRule>
    <cfRule type="cellIs" dxfId="1614" priority="1606" operator="equal">
      <formula>1</formula>
    </cfRule>
  </conditionalFormatting>
  <conditionalFormatting sqref="HY122:HY126">
    <cfRule type="cellIs" dxfId="1613" priority="1603" operator="equal">
      <formula>0</formula>
    </cfRule>
    <cfRule type="cellIs" dxfId="1612" priority="1604" operator="equal">
      <formula>1</formula>
    </cfRule>
  </conditionalFormatting>
  <conditionalFormatting sqref="HW122:HX126">
    <cfRule type="cellIs" dxfId="1611" priority="1599" operator="equal">
      <formula>0</formula>
    </cfRule>
    <cfRule type="cellIs" dxfId="1610" priority="1600" operator="equal">
      <formula>1</formula>
    </cfRule>
  </conditionalFormatting>
  <conditionalFormatting sqref="HX122:HX126">
    <cfRule type="cellIs" dxfId="1609" priority="1597" operator="equal">
      <formula>0</formula>
    </cfRule>
    <cfRule type="cellIs" dxfId="1608" priority="1598" operator="equal">
      <formula>1</formula>
    </cfRule>
  </conditionalFormatting>
  <conditionalFormatting sqref="HS128:HV132">
    <cfRule type="cellIs" dxfId="1607" priority="1591" operator="equal">
      <formula>0</formula>
    </cfRule>
    <cfRule type="cellIs" dxfId="1606" priority="1592" operator="equal">
      <formula>1</formula>
    </cfRule>
  </conditionalFormatting>
  <conditionalFormatting sqref="HW128:HX132">
    <cfRule type="cellIs" dxfId="1605" priority="1595" operator="equal">
      <formula>0</formula>
    </cfRule>
    <cfRule type="cellIs" dxfId="1604" priority="1596" operator="equal">
      <formula>1</formula>
    </cfRule>
  </conditionalFormatting>
  <conditionalFormatting sqref="HY128:HY132">
    <cfRule type="cellIs" dxfId="1603" priority="1593" operator="equal">
      <formula>0</formula>
    </cfRule>
    <cfRule type="cellIs" dxfId="1602" priority="1594" operator="equal">
      <formula>1</formula>
    </cfRule>
  </conditionalFormatting>
  <conditionalFormatting sqref="HW128:HX132">
    <cfRule type="cellIs" dxfId="1601" priority="1589" operator="equal">
      <formula>0</formula>
    </cfRule>
    <cfRule type="cellIs" dxfId="1600" priority="1590" operator="equal">
      <formula>1</formula>
    </cfRule>
  </conditionalFormatting>
  <conditionalFormatting sqref="HX128:HX132">
    <cfRule type="cellIs" dxfId="1599" priority="1587" operator="equal">
      <formula>0</formula>
    </cfRule>
    <cfRule type="cellIs" dxfId="1598" priority="1588" operator="equal">
      <formula>1</formula>
    </cfRule>
  </conditionalFormatting>
  <conditionalFormatting sqref="HS134:HV139">
    <cfRule type="cellIs" dxfId="1597" priority="1581" operator="equal">
      <formula>0</formula>
    </cfRule>
    <cfRule type="cellIs" dxfId="1596" priority="1582" operator="equal">
      <formula>1</formula>
    </cfRule>
  </conditionalFormatting>
  <conditionalFormatting sqref="HW134:HX139">
    <cfRule type="cellIs" dxfId="1595" priority="1585" operator="equal">
      <formula>0</formula>
    </cfRule>
    <cfRule type="cellIs" dxfId="1594" priority="1586" operator="equal">
      <formula>1</formula>
    </cfRule>
  </conditionalFormatting>
  <conditionalFormatting sqref="HY134:HY139">
    <cfRule type="cellIs" dxfId="1593" priority="1583" operator="equal">
      <formula>0</formula>
    </cfRule>
    <cfRule type="cellIs" dxfId="1592" priority="1584" operator="equal">
      <formula>1</formula>
    </cfRule>
  </conditionalFormatting>
  <conditionalFormatting sqref="HW134:HX139">
    <cfRule type="cellIs" dxfId="1591" priority="1579" operator="equal">
      <formula>0</formula>
    </cfRule>
    <cfRule type="cellIs" dxfId="1590" priority="1580" operator="equal">
      <formula>1</formula>
    </cfRule>
  </conditionalFormatting>
  <conditionalFormatting sqref="HX134:HX139">
    <cfRule type="cellIs" dxfId="1589" priority="1577" operator="equal">
      <formula>0</formula>
    </cfRule>
    <cfRule type="cellIs" dxfId="1588" priority="1578" operator="equal">
      <formula>1</formula>
    </cfRule>
  </conditionalFormatting>
  <conditionalFormatting sqref="HS141:HV144">
    <cfRule type="cellIs" dxfId="1587" priority="1571" operator="equal">
      <formula>0</formula>
    </cfRule>
    <cfRule type="cellIs" dxfId="1586" priority="1572" operator="equal">
      <formula>1</formula>
    </cfRule>
  </conditionalFormatting>
  <conditionalFormatting sqref="HW141:HX144">
    <cfRule type="cellIs" dxfId="1585" priority="1575" operator="equal">
      <formula>0</formula>
    </cfRule>
    <cfRule type="cellIs" dxfId="1584" priority="1576" operator="equal">
      <formula>1</formula>
    </cfRule>
  </conditionalFormatting>
  <conditionalFormatting sqref="HY141:HY144">
    <cfRule type="cellIs" dxfId="1583" priority="1573" operator="equal">
      <formula>0</formula>
    </cfRule>
    <cfRule type="cellIs" dxfId="1582" priority="1574" operator="equal">
      <formula>1</formula>
    </cfRule>
  </conditionalFormatting>
  <conditionalFormatting sqref="HW141:HX144">
    <cfRule type="cellIs" dxfId="1581" priority="1569" operator="equal">
      <formula>0</formula>
    </cfRule>
    <cfRule type="cellIs" dxfId="1580" priority="1570" operator="equal">
      <formula>1</formula>
    </cfRule>
  </conditionalFormatting>
  <conditionalFormatting sqref="HX141:HX144">
    <cfRule type="cellIs" dxfId="1579" priority="1567" operator="equal">
      <formula>0</formula>
    </cfRule>
    <cfRule type="cellIs" dxfId="1578" priority="1568" operator="equal">
      <formula>1</formula>
    </cfRule>
  </conditionalFormatting>
  <conditionalFormatting sqref="HS146:HV146">
    <cfRule type="cellIs" dxfId="1577" priority="1561" operator="equal">
      <formula>0</formula>
    </cfRule>
    <cfRule type="cellIs" dxfId="1576" priority="1562" operator="equal">
      <formula>1</formula>
    </cfRule>
  </conditionalFormatting>
  <conditionalFormatting sqref="HW146:HX146">
    <cfRule type="cellIs" dxfId="1575" priority="1565" operator="equal">
      <formula>0</formula>
    </cfRule>
    <cfRule type="cellIs" dxfId="1574" priority="1566" operator="equal">
      <formula>1</formula>
    </cfRule>
  </conditionalFormatting>
  <conditionalFormatting sqref="HY146">
    <cfRule type="cellIs" dxfId="1573" priority="1563" operator="equal">
      <formula>0</formula>
    </cfRule>
    <cfRule type="cellIs" dxfId="1572" priority="1564" operator="equal">
      <formula>1</formula>
    </cfRule>
  </conditionalFormatting>
  <conditionalFormatting sqref="HW146:HX146">
    <cfRule type="cellIs" dxfId="1571" priority="1559" operator="equal">
      <formula>0</formula>
    </cfRule>
    <cfRule type="cellIs" dxfId="1570" priority="1560" operator="equal">
      <formula>1</formula>
    </cfRule>
  </conditionalFormatting>
  <conditionalFormatting sqref="HX146">
    <cfRule type="cellIs" dxfId="1569" priority="1557" operator="equal">
      <formula>0</formula>
    </cfRule>
    <cfRule type="cellIs" dxfId="1568" priority="1558" operator="equal">
      <formula>1</formula>
    </cfRule>
  </conditionalFormatting>
  <conditionalFormatting sqref="HS148:HV148">
    <cfRule type="cellIs" dxfId="1567" priority="1551" operator="equal">
      <formula>0</formula>
    </cfRule>
    <cfRule type="cellIs" dxfId="1566" priority="1552" operator="equal">
      <formula>1</formula>
    </cfRule>
  </conditionalFormatting>
  <conditionalFormatting sqref="HW148:HX148">
    <cfRule type="cellIs" dxfId="1565" priority="1555" operator="equal">
      <formula>0</formula>
    </cfRule>
    <cfRule type="cellIs" dxfId="1564" priority="1556" operator="equal">
      <formula>1</formula>
    </cfRule>
  </conditionalFormatting>
  <conditionalFormatting sqref="HY148">
    <cfRule type="cellIs" dxfId="1563" priority="1553" operator="equal">
      <formula>0</formula>
    </cfRule>
    <cfRule type="cellIs" dxfId="1562" priority="1554" operator="equal">
      <formula>1</formula>
    </cfRule>
  </conditionalFormatting>
  <conditionalFormatting sqref="HW148:HX148">
    <cfRule type="cellIs" dxfId="1561" priority="1549" operator="equal">
      <formula>0</formula>
    </cfRule>
    <cfRule type="cellIs" dxfId="1560" priority="1550" operator="equal">
      <formula>1</formula>
    </cfRule>
  </conditionalFormatting>
  <conditionalFormatting sqref="HX148">
    <cfRule type="cellIs" dxfId="1559" priority="1547" operator="equal">
      <formula>0</formula>
    </cfRule>
    <cfRule type="cellIs" dxfId="1558" priority="1548" operator="equal">
      <formula>1</formula>
    </cfRule>
  </conditionalFormatting>
  <conditionalFormatting sqref="HS151:HV154">
    <cfRule type="cellIs" dxfId="1557" priority="1541" operator="equal">
      <formula>0</formula>
    </cfRule>
    <cfRule type="cellIs" dxfId="1556" priority="1542" operator="equal">
      <formula>1</formula>
    </cfRule>
  </conditionalFormatting>
  <conditionalFormatting sqref="HW151:HX154">
    <cfRule type="cellIs" dxfId="1555" priority="1545" operator="equal">
      <formula>0</formula>
    </cfRule>
    <cfRule type="cellIs" dxfId="1554" priority="1546" operator="equal">
      <formula>1</formula>
    </cfRule>
  </conditionalFormatting>
  <conditionalFormatting sqref="HY151:HY154">
    <cfRule type="cellIs" dxfId="1553" priority="1543" operator="equal">
      <formula>0</formula>
    </cfRule>
    <cfRule type="cellIs" dxfId="1552" priority="1544" operator="equal">
      <formula>1</formula>
    </cfRule>
  </conditionalFormatting>
  <conditionalFormatting sqref="HW151:HX154">
    <cfRule type="cellIs" dxfId="1551" priority="1539" operator="equal">
      <formula>0</formula>
    </cfRule>
    <cfRule type="cellIs" dxfId="1550" priority="1540" operator="equal">
      <formula>1</formula>
    </cfRule>
  </conditionalFormatting>
  <conditionalFormatting sqref="HX151:HX154">
    <cfRule type="cellIs" dxfId="1549" priority="1537" operator="equal">
      <formula>0</formula>
    </cfRule>
    <cfRule type="cellIs" dxfId="1548" priority="1538" operator="equal">
      <formula>1</formula>
    </cfRule>
  </conditionalFormatting>
  <conditionalFormatting sqref="HS156:HV156">
    <cfRule type="cellIs" dxfId="1547" priority="1531" operator="equal">
      <formula>0</formula>
    </cfRule>
    <cfRule type="cellIs" dxfId="1546" priority="1532" operator="equal">
      <formula>1</formula>
    </cfRule>
  </conditionalFormatting>
  <conditionalFormatting sqref="HW156:HX156">
    <cfRule type="cellIs" dxfId="1545" priority="1535" operator="equal">
      <formula>0</formula>
    </cfRule>
    <cfRule type="cellIs" dxfId="1544" priority="1536" operator="equal">
      <formula>1</formula>
    </cfRule>
  </conditionalFormatting>
  <conditionalFormatting sqref="HY156">
    <cfRule type="cellIs" dxfId="1543" priority="1533" operator="equal">
      <formula>0</formula>
    </cfRule>
    <cfRule type="cellIs" dxfId="1542" priority="1534" operator="equal">
      <formula>1</formula>
    </cfRule>
  </conditionalFormatting>
  <conditionalFormatting sqref="HW156:HX156">
    <cfRule type="cellIs" dxfId="1541" priority="1529" operator="equal">
      <formula>0</formula>
    </cfRule>
    <cfRule type="cellIs" dxfId="1540" priority="1530" operator="equal">
      <formula>1</formula>
    </cfRule>
  </conditionalFormatting>
  <conditionalFormatting sqref="HX156">
    <cfRule type="cellIs" dxfId="1539" priority="1527" operator="equal">
      <formula>0</formula>
    </cfRule>
    <cfRule type="cellIs" dxfId="1538" priority="1528" operator="equal">
      <formula>1</formula>
    </cfRule>
  </conditionalFormatting>
  <conditionalFormatting sqref="HS158:HV158">
    <cfRule type="cellIs" dxfId="1537" priority="1521" operator="equal">
      <formula>0</formula>
    </cfRule>
    <cfRule type="cellIs" dxfId="1536" priority="1522" operator="equal">
      <formula>1</formula>
    </cfRule>
  </conditionalFormatting>
  <conditionalFormatting sqref="HW158:HX158">
    <cfRule type="cellIs" dxfId="1535" priority="1525" operator="equal">
      <formula>0</formula>
    </cfRule>
    <cfRule type="cellIs" dxfId="1534" priority="1526" operator="equal">
      <formula>1</formula>
    </cfRule>
  </conditionalFormatting>
  <conditionalFormatting sqref="HY158">
    <cfRule type="cellIs" dxfId="1533" priority="1523" operator="equal">
      <formula>0</formula>
    </cfRule>
    <cfRule type="cellIs" dxfId="1532" priority="1524" operator="equal">
      <formula>1</formula>
    </cfRule>
  </conditionalFormatting>
  <conditionalFormatting sqref="HW158:HX158">
    <cfRule type="cellIs" dxfId="1531" priority="1519" operator="equal">
      <formula>0</formula>
    </cfRule>
    <cfRule type="cellIs" dxfId="1530" priority="1520" operator="equal">
      <formula>1</formula>
    </cfRule>
  </conditionalFormatting>
  <conditionalFormatting sqref="HX158">
    <cfRule type="cellIs" dxfId="1529" priority="1517" operator="equal">
      <formula>0</formula>
    </cfRule>
    <cfRule type="cellIs" dxfId="1528" priority="1518" operator="equal">
      <formula>1</formula>
    </cfRule>
  </conditionalFormatting>
  <conditionalFormatting sqref="HS159:HV162">
    <cfRule type="cellIs" dxfId="1527" priority="1511" operator="equal">
      <formula>0</formula>
    </cfRule>
    <cfRule type="cellIs" dxfId="1526" priority="1512" operator="equal">
      <formula>1</formula>
    </cfRule>
  </conditionalFormatting>
  <conditionalFormatting sqref="HW159:HX162">
    <cfRule type="cellIs" dxfId="1525" priority="1515" operator="equal">
      <formula>0</formula>
    </cfRule>
    <cfRule type="cellIs" dxfId="1524" priority="1516" operator="equal">
      <formula>1</formula>
    </cfRule>
  </conditionalFormatting>
  <conditionalFormatting sqref="HY159:HY162">
    <cfRule type="cellIs" dxfId="1523" priority="1513" operator="equal">
      <formula>0</formula>
    </cfRule>
    <cfRule type="cellIs" dxfId="1522" priority="1514" operator="equal">
      <formula>1</formula>
    </cfRule>
  </conditionalFormatting>
  <conditionalFormatting sqref="HW159:HX162">
    <cfRule type="cellIs" dxfId="1521" priority="1509" operator="equal">
      <formula>0</formula>
    </cfRule>
    <cfRule type="cellIs" dxfId="1520" priority="1510" operator="equal">
      <formula>1</formula>
    </cfRule>
  </conditionalFormatting>
  <conditionalFormatting sqref="HX159:HX162">
    <cfRule type="cellIs" dxfId="1519" priority="1507" operator="equal">
      <formula>0</formula>
    </cfRule>
    <cfRule type="cellIs" dxfId="1518" priority="1508" operator="equal">
      <formula>1</formula>
    </cfRule>
  </conditionalFormatting>
  <conditionalFormatting sqref="HS165:HV169">
    <cfRule type="cellIs" dxfId="1517" priority="1501" operator="equal">
      <formula>0</formula>
    </cfRule>
    <cfRule type="cellIs" dxfId="1516" priority="1502" operator="equal">
      <formula>1</formula>
    </cfRule>
  </conditionalFormatting>
  <conditionalFormatting sqref="HW165:HX169">
    <cfRule type="cellIs" dxfId="1515" priority="1505" operator="equal">
      <formula>0</formula>
    </cfRule>
    <cfRule type="cellIs" dxfId="1514" priority="1506" operator="equal">
      <formula>1</formula>
    </cfRule>
  </conditionalFormatting>
  <conditionalFormatting sqref="HY165:HY169">
    <cfRule type="cellIs" dxfId="1513" priority="1503" operator="equal">
      <formula>0</formula>
    </cfRule>
    <cfRule type="cellIs" dxfId="1512" priority="1504" operator="equal">
      <formula>1</formula>
    </cfRule>
  </conditionalFormatting>
  <conditionalFormatting sqref="HW165:HX169">
    <cfRule type="cellIs" dxfId="1511" priority="1499" operator="equal">
      <formula>0</formula>
    </cfRule>
    <cfRule type="cellIs" dxfId="1510" priority="1500" operator="equal">
      <formula>1</formula>
    </cfRule>
  </conditionalFormatting>
  <conditionalFormatting sqref="HX165:HX169">
    <cfRule type="cellIs" dxfId="1509" priority="1497" operator="equal">
      <formula>0</formula>
    </cfRule>
    <cfRule type="cellIs" dxfId="1508" priority="1498" operator="equal">
      <formula>1</formula>
    </cfRule>
  </conditionalFormatting>
  <conditionalFormatting sqref="HS172:HV175">
    <cfRule type="cellIs" dxfId="1507" priority="1491" operator="equal">
      <formula>0</formula>
    </cfRule>
    <cfRule type="cellIs" dxfId="1506" priority="1492" operator="equal">
      <formula>1</formula>
    </cfRule>
  </conditionalFormatting>
  <conditionalFormatting sqref="HW172:HX175">
    <cfRule type="cellIs" dxfId="1505" priority="1495" operator="equal">
      <formula>0</formula>
    </cfRule>
    <cfRule type="cellIs" dxfId="1504" priority="1496" operator="equal">
      <formula>1</formula>
    </cfRule>
  </conditionalFormatting>
  <conditionalFormatting sqref="HY172:HY175">
    <cfRule type="cellIs" dxfId="1503" priority="1493" operator="equal">
      <formula>0</formula>
    </cfRule>
    <cfRule type="cellIs" dxfId="1502" priority="1494" operator="equal">
      <formula>1</formula>
    </cfRule>
  </conditionalFormatting>
  <conditionalFormatting sqref="HW172:HX175">
    <cfRule type="cellIs" dxfId="1501" priority="1489" operator="equal">
      <formula>0</formula>
    </cfRule>
    <cfRule type="cellIs" dxfId="1500" priority="1490" operator="equal">
      <formula>1</formula>
    </cfRule>
  </conditionalFormatting>
  <conditionalFormatting sqref="HX172:HX175">
    <cfRule type="cellIs" dxfId="1499" priority="1487" operator="equal">
      <formula>0</formula>
    </cfRule>
    <cfRule type="cellIs" dxfId="1498" priority="1488" operator="equal">
      <formula>1</formula>
    </cfRule>
  </conditionalFormatting>
  <conditionalFormatting sqref="HS177:HV182">
    <cfRule type="cellIs" dxfId="1497" priority="1481" operator="equal">
      <formula>0</formula>
    </cfRule>
    <cfRule type="cellIs" dxfId="1496" priority="1482" operator="equal">
      <formula>1</formula>
    </cfRule>
  </conditionalFormatting>
  <conditionalFormatting sqref="HW177:HX182">
    <cfRule type="cellIs" dxfId="1495" priority="1485" operator="equal">
      <formula>0</formula>
    </cfRule>
    <cfRule type="cellIs" dxfId="1494" priority="1486" operator="equal">
      <formula>1</formula>
    </cfRule>
  </conditionalFormatting>
  <conditionalFormatting sqref="HY177:HY182">
    <cfRule type="cellIs" dxfId="1493" priority="1483" operator="equal">
      <formula>0</formula>
    </cfRule>
    <cfRule type="cellIs" dxfId="1492" priority="1484" operator="equal">
      <formula>1</formula>
    </cfRule>
  </conditionalFormatting>
  <conditionalFormatting sqref="HW177:HX182">
    <cfRule type="cellIs" dxfId="1491" priority="1479" operator="equal">
      <formula>0</formula>
    </cfRule>
    <cfRule type="cellIs" dxfId="1490" priority="1480" operator="equal">
      <formula>1</formula>
    </cfRule>
  </conditionalFormatting>
  <conditionalFormatting sqref="HX177:HX182">
    <cfRule type="cellIs" dxfId="1489" priority="1477" operator="equal">
      <formula>0</formula>
    </cfRule>
    <cfRule type="cellIs" dxfId="1488" priority="1478" operator="equal">
      <formula>1</formula>
    </cfRule>
  </conditionalFormatting>
  <conditionalFormatting sqref="HS184:HV184">
    <cfRule type="cellIs" dxfId="1487" priority="1471" operator="equal">
      <formula>0</formula>
    </cfRule>
    <cfRule type="cellIs" dxfId="1486" priority="1472" operator="equal">
      <formula>1</formula>
    </cfRule>
  </conditionalFormatting>
  <conditionalFormatting sqref="HW184:HX184">
    <cfRule type="cellIs" dxfId="1485" priority="1475" operator="equal">
      <formula>0</formula>
    </cfRule>
    <cfRule type="cellIs" dxfId="1484" priority="1476" operator="equal">
      <formula>1</formula>
    </cfRule>
  </conditionalFormatting>
  <conditionalFormatting sqref="HY184">
    <cfRule type="cellIs" dxfId="1483" priority="1473" operator="equal">
      <formula>0</formula>
    </cfRule>
    <cfRule type="cellIs" dxfId="1482" priority="1474" operator="equal">
      <formula>1</formula>
    </cfRule>
  </conditionalFormatting>
  <conditionalFormatting sqref="HW184:HX184">
    <cfRule type="cellIs" dxfId="1481" priority="1469" operator="equal">
      <formula>0</formula>
    </cfRule>
    <cfRule type="cellIs" dxfId="1480" priority="1470" operator="equal">
      <formula>1</formula>
    </cfRule>
  </conditionalFormatting>
  <conditionalFormatting sqref="HX184">
    <cfRule type="cellIs" dxfId="1479" priority="1467" operator="equal">
      <formula>0</formula>
    </cfRule>
    <cfRule type="cellIs" dxfId="1478" priority="1468" operator="equal">
      <formula>1</formula>
    </cfRule>
  </conditionalFormatting>
  <conditionalFormatting sqref="HS186:HV186">
    <cfRule type="cellIs" dxfId="1477" priority="1461" operator="equal">
      <formula>0</formula>
    </cfRule>
    <cfRule type="cellIs" dxfId="1476" priority="1462" operator="equal">
      <formula>1</formula>
    </cfRule>
  </conditionalFormatting>
  <conditionalFormatting sqref="HW186:HX186">
    <cfRule type="cellIs" dxfId="1475" priority="1465" operator="equal">
      <formula>0</formula>
    </cfRule>
    <cfRule type="cellIs" dxfId="1474" priority="1466" operator="equal">
      <formula>1</formula>
    </cfRule>
  </conditionalFormatting>
  <conditionalFormatting sqref="HY186">
    <cfRule type="cellIs" dxfId="1473" priority="1463" operator="equal">
      <formula>0</formula>
    </cfRule>
    <cfRule type="cellIs" dxfId="1472" priority="1464" operator="equal">
      <formula>1</formula>
    </cfRule>
  </conditionalFormatting>
  <conditionalFormatting sqref="HW186:HX186">
    <cfRule type="cellIs" dxfId="1471" priority="1459" operator="equal">
      <formula>0</formula>
    </cfRule>
    <cfRule type="cellIs" dxfId="1470" priority="1460" operator="equal">
      <formula>1</formula>
    </cfRule>
  </conditionalFormatting>
  <conditionalFormatting sqref="HX186">
    <cfRule type="cellIs" dxfId="1469" priority="1457" operator="equal">
      <formula>0</formula>
    </cfRule>
    <cfRule type="cellIs" dxfId="1468" priority="1458" operator="equal">
      <formula>1</formula>
    </cfRule>
  </conditionalFormatting>
  <conditionalFormatting sqref="HS188:HV190">
    <cfRule type="cellIs" dxfId="1467" priority="1451" operator="equal">
      <formula>0</formula>
    </cfRule>
    <cfRule type="cellIs" dxfId="1466" priority="1452" operator="equal">
      <formula>1</formula>
    </cfRule>
  </conditionalFormatting>
  <conditionalFormatting sqref="HW188:HX190">
    <cfRule type="cellIs" dxfId="1465" priority="1455" operator="equal">
      <formula>0</formula>
    </cfRule>
    <cfRule type="cellIs" dxfId="1464" priority="1456" operator="equal">
      <formula>1</formula>
    </cfRule>
  </conditionalFormatting>
  <conditionalFormatting sqref="HY188:HY190">
    <cfRule type="cellIs" dxfId="1463" priority="1453" operator="equal">
      <formula>0</formula>
    </cfRule>
    <cfRule type="cellIs" dxfId="1462" priority="1454" operator="equal">
      <formula>1</formula>
    </cfRule>
  </conditionalFormatting>
  <conditionalFormatting sqref="HW188:HX190">
    <cfRule type="cellIs" dxfId="1461" priority="1449" operator="equal">
      <formula>0</formula>
    </cfRule>
    <cfRule type="cellIs" dxfId="1460" priority="1450" operator="equal">
      <formula>1</formula>
    </cfRule>
  </conditionalFormatting>
  <conditionalFormatting sqref="HX188:HX190">
    <cfRule type="cellIs" dxfId="1459" priority="1447" operator="equal">
      <formula>0</formula>
    </cfRule>
    <cfRule type="cellIs" dxfId="1458" priority="1448" operator="equal">
      <formula>1</formula>
    </cfRule>
  </conditionalFormatting>
  <conditionalFormatting sqref="HS194:HV198">
    <cfRule type="cellIs" dxfId="1457" priority="1441" operator="equal">
      <formula>0</formula>
    </cfRule>
    <cfRule type="cellIs" dxfId="1456" priority="1442" operator="equal">
      <formula>1</formula>
    </cfRule>
  </conditionalFormatting>
  <conditionalFormatting sqref="HW194:HX198">
    <cfRule type="cellIs" dxfId="1455" priority="1445" operator="equal">
      <formula>0</formula>
    </cfRule>
    <cfRule type="cellIs" dxfId="1454" priority="1446" operator="equal">
      <formula>1</formula>
    </cfRule>
  </conditionalFormatting>
  <conditionalFormatting sqref="HY194:HY198">
    <cfRule type="cellIs" dxfId="1453" priority="1443" operator="equal">
      <formula>0</formula>
    </cfRule>
    <cfRule type="cellIs" dxfId="1452" priority="1444" operator="equal">
      <formula>1</formula>
    </cfRule>
  </conditionalFormatting>
  <conditionalFormatting sqref="HW194:HX198">
    <cfRule type="cellIs" dxfId="1451" priority="1439" operator="equal">
      <formula>0</formula>
    </cfRule>
    <cfRule type="cellIs" dxfId="1450" priority="1440" operator="equal">
      <formula>1</formula>
    </cfRule>
  </conditionalFormatting>
  <conditionalFormatting sqref="HX194:HX198">
    <cfRule type="cellIs" dxfId="1449" priority="1437" operator="equal">
      <formula>0</formula>
    </cfRule>
    <cfRule type="cellIs" dxfId="1448" priority="1438" operator="equal">
      <formula>1</formula>
    </cfRule>
  </conditionalFormatting>
  <conditionalFormatting sqref="HS193">
    <cfRule type="cellIs" dxfId="1447" priority="1435" operator="equal">
      <formula>0</formula>
    </cfRule>
    <cfRule type="cellIs" dxfId="1446" priority="1436" operator="equal">
      <formula>1</formula>
    </cfRule>
  </conditionalFormatting>
  <conditionalFormatting sqref="HS201">
    <cfRule type="cellIs" dxfId="1445" priority="1433" operator="equal">
      <formula>0</formula>
    </cfRule>
    <cfRule type="cellIs" dxfId="1444" priority="1434" operator="equal">
      <formula>1</formula>
    </cfRule>
  </conditionalFormatting>
  <conditionalFormatting sqref="HS202:HV216">
    <cfRule type="cellIs" dxfId="1443" priority="1427" operator="equal">
      <formula>0</formula>
    </cfRule>
    <cfRule type="cellIs" dxfId="1442" priority="1428" operator="equal">
      <formula>1</formula>
    </cfRule>
  </conditionalFormatting>
  <conditionalFormatting sqref="HW202:HX216">
    <cfRule type="cellIs" dxfId="1441" priority="1431" operator="equal">
      <formula>0</formula>
    </cfRule>
    <cfRule type="cellIs" dxfId="1440" priority="1432" operator="equal">
      <formula>1</formula>
    </cfRule>
  </conditionalFormatting>
  <conditionalFormatting sqref="HY202:HY216">
    <cfRule type="cellIs" dxfId="1439" priority="1429" operator="equal">
      <formula>0</formula>
    </cfRule>
    <cfRule type="cellIs" dxfId="1438" priority="1430" operator="equal">
      <formula>1</formula>
    </cfRule>
  </conditionalFormatting>
  <conditionalFormatting sqref="HW202:HX216">
    <cfRule type="cellIs" dxfId="1437" priority="1425" operator="equal">
      <formula>0</formula>
    </cfRule>
    <cfRule type="cellIs" dxfId="1436" priority="1426" operator="equal">
      <formula>1</formula>
    </cfRule>
  </conditionalFormatting>
  <conditionalFormatting sqref="HX202:HX216">
    <cfRule type="cellIs" dxfId="1435" priority="1423" operator="equal">
      <formula>0</formula>
    </cfRule>
    <cfRule type="cellIs" dxfId="1434" priority="1424" operator="equal">
      <formula>1</formula>
    </cfRule>
  </conditionalFormatting>
  <conditionalFormatting sqref="HS219:HV222">
    <cfRule type="cellIs" dxfId="1433" priority="1417" operator="equal">
      <formula>0</formula>
    </cfRule>
    <cfRule type="cellIs" dxfId="1432" priority="1418" operator="equal">
      <formula>1</formula>
    </cfRule>
  </conditionalFormatting>
  <conditionalFormatting sqref="HW219:HX222">
    <cfRule type="cellIs" dxfId="1431" priority="1421" operator="equal">
      <formula>0</formula>
    </cfRule>
    <cfRule type="cellIs" dxfId="1430" priority="1422" operator="equal">
      <formula>1</formula>
    </cfRule>
  </conditionalFormatting>
  <conditionalFormatting sqref="HY219:HY222">
    <cfRule type="cellIs" dxfId="1429" priority="1419" operator="equal">
      <formula>0</formula>
    </cfRule>
    <cfRule type="cellIs" dxfId="1428" priority="1420" operator="equal">
      <formula>1</formula>
    </cfRule>
  </conditionalFormatting>
  <conditionalFormatting sqref="HW219:HX222">
    <cfRule type="cellIs" dxfId="1427" priority="1415" operator="equal">
      <formula>0</formula>
    </cfRule>
    <cfRule type="cellIs" dxfId="1426" priority="1416" operator="equal">
      <formula>1</formula>
    </cfRule>
  </conditionalFormatting>
  <conditionalFormatting sqref="HX219:HX222">
    <cfRule type="cellIs" dxfId="1425" priority="1413" operator="equal">
      <formula>0</formula>
    </cfRule>
    <cfRule type="cellIs" dxfId="1424" priority="1414" operator="equal">
      <formula>1</formula>
    </cfRule>
  </conditionalFormatting>
  <conditionalFormatting sqref="HS218">
    <cfRule type="cellIs" dxfId="1423" priority="1411" operator="equal">
      <formula>0</formula>
    </cfRule>
    <cfRule type="cellIs" dxfId="1422" priority="1412" operator="equal">
      <formula>1</formula>
    </cfRule>
  </conditionalFormatting>
  <conditionalFormatting sqref="HS224">
    <cfRule type="cellIs" dxfId="1421" priority="1409" operator="equal">
      <formula>0</formula>
    </cfRule>
    <cfRule type="cellIs" dxfId="1420" priority="1410" operator="equal">
      <formula>1</formula>
    </cfRule>
  </conditionalFormatting>
  <conditionalFormatting sqref="HS225:HV243">
    <cfRule type="cellIs" dxfId="1419" priority="1403" operator="equal">
      <formula>0</formula>
    </cfRule>
    <cfRule type="cellIs" dxfId="1418" priority="1404" operator="equal">
      <formula>1</formula>
    </cfRule>
  </conditionalFormatting>
  <conditionalFormatting sqref="HW225:HX243">
    <cfRule type="cellIs" dxfId="1417" priority="1407" operator="equal">
      <formula>0</formula>
    </cfRule>
    <cfRule type="cellIs" dxfId="1416" priority="1408" operator="equal">
      <formula>1</formula>
    </cfRule>
  </conditionalFormatting>
  <conditionalFormatting sqref="HY225:HY243">
    <cfRule type="cellIs" dxfId="1415" priority="1405" operator="equal">
      <formula>0</formula>
    </cfRule>
    <cfRule type="cellIs" dxfId="1414" priority="1406" operator="equal">
      <formula>1</formula>
    </cfRule>
  </conditionalFormatting>
  <conditionalFormatting sqref="HW225:HX243">
    <cfRule type="cellIs" dxfId="1413" priority="1401" operator="equal">
      <formula>0</formula>
    </cfRule>
    <cfRule type="cellIs" dxfId="1412" priority="1402" operator="equal">
      <formula>1</formula>
    </cfRule>
  </conditionalFormatting>
  <conditionalFormatting sqref="HX225:HX243">
    <cfRule type="cellIs" dxfId="1411" priority="1399" operator="equal">
      <formula>0</formula>
    </cfRule>
    <cfRule type="cellIs" dxfId="1410" priority="1400" operator="equal">
      <formula>1</formula>
    </cfRule>
  </conditionalFormatting>
  <conditionalFormatting sqref="HS245">
    <cfRule type="cellIs" dxfId="1409" priority="1397" operator="equal">
      <formula>0</formula>
    </cfRule>
    <cfRule type="cellIs" dxfId="1408" priority="1398" operator="equal">
      <formula>1</formula>
    </cfRule>
  </conditionalFormatting>
  <conditionalFormatting sqref="HS246:HV251">
    <cfRule type="cellIs" dxfId="1407" priority="1391" operator="equal">
      <formula>0</formula>
    </cfRule>
    <cfRule type="cellIs" dxfId="1406" priority="1392" operator="equal">
      <formula>1</formula>
    </cfRule>
  </conditionalFormatting>
  <conditionalFormatting sqref="HW246:HX251">
    <cfRule type="cellIs" dxfId="1405" priority="1395" operator="equal">
      <formula>0</formula>
    </cfRule>
    <cfRule type="cellIs" dxfId="1404" priority="1396" operator="equal">
      <formula>1</formula>
    </cfRule>
  </conditionalFormatting>
  <conditionalFormatting sqref="HY246:HY251">
    <cfRule type="cellIs" dxfId="1403" priority="1393" operator="equal">
      <formula>0</formula>
    </cfRule>
    <cfRule type="cellIs" dxfId="1402" priority="1394" operator="equal">
      <formula>1</formula>
    </cfRule>
  </conditionalFormatting>
  <conditionalFormatting sqref="HW246:HX251">
    <cfRule type="cellIs" dxfId="1401" priority="1389" operator="equal">
      <formula>0</formula>
    </cfRule>
    <cfRule type="cellIs" dxfId="1400" priority="1390" operator="equal">
      <formula>1</formula>
    </cfRule>
  </conditionalFormatting>
  <conditionalFormatting sqref="HX246:HX251">
    <cfRule type="cellIs" dxfId="1399" priority="1387" operator="equal">
      <formula>0</formula>
    </cfRule>
    <cfRule type="cellIs" dxfId="1398" priority="1388" operator="equal">
      <formula>1</formula>
    </cfRule>
  </conditionalFormatting>
  <conditionalFormatting sqref="HS253:HV256">
    <cfRule type="cellIs" dxfId="1397" priority="1381" operator="equal">
      <formula>0</formula>
    </cfRule>
    <cfRule type="cellIs" dxfId="1396" priority="1382" operator="equal">
      <formula>1</formula>
    </cfRule>
  </conditionalFormatting>
  <conditionalFormatting sqref="HW253:HX256">
    <cfRule type="cellIs" dxfId="1395" priority="1385" operator="equal">
      <formula>0</formula>
    </cfRule>
    <cfRule type="cellIs" dxfId="1394" priority="1386" operator="equal">
      <formula>1</formula>
    </cfRule>
  </conditionalFormatting>
  <conditionalFormatting sqref="HY253:HY256">
    <cfRule type="cellIs" dxfId="1393" priority="1383" operator="equal">
      <formula>0</formula>
    </cfRule>
    <cfRule type="cellIs" dxfId="1392" priority="1384" operator="equal">
      <formula>1</formula>
    </cfRule>
  </conditionalFormatting>
  <conditionalFormatting sqref="HW253:HX256">
    <cfRule type="cellIs" dxfId="1391" priority="1379" operator="equal">
      <formula>0</formula>
    </cfRule>
    <cfRule type="cellIs" dxfId="1390" priority="1380" operator="equal">
      <formula>1</formula>
    </cfRule>
  </conditionalFormatting>
  <conditionalFormatting sqref="HX253:HX256">
    <cfRule type="cellIs" dxfId="1389" priority="1377" operator="equal">
      <formula>0</formula>
    </cfRule>
    <cfRule type="cellIs" dxfId="1388" priority="1378" operator="equal">
      <formula>1</formula>
    </cfRule>
  </conditionalFormatting>
  <conditionalFormatting sqref="HS259">
    <cfRule type="cellIs" dxfId="1387" priority="1375" operator="equal">
      <formula>0</formula>
    </cfRule>
    <cfRule type="cellIs" dxfId="1386" priority="1376" operator="equal">
      <formula>1</formula>
    </cfRule>
  </conditionalFormatting>
  <conditionalFormatting sqref="HS260:HV266">
    <cfRule type="cellIs" dxfId="1385" priority="1369" operator="equal">
      <formula>0</formula>
    </cfRule>
    <cfRule type="cellIs" dxfId="1384" priority="1370" operator="equal">
      <formula>1</formula>
    </cfRule>
  </conditionalFormatting>
  <conditionalFormatting sqref="HW260:HX266">
    <cfRule type="cellIs" dxfId="1383" priority="1373" operator="equal">
      <formula>0</formula>
    </cfRule>
    <cfRule type="cellIs" dxfId="1382" priority="1374" operator="equal">
      <formula>1</formula>
    </cfRule>
  </conditionalFormatting>
  <conditionalFormatting sqref="HY260:HY266">
    <cfRule type="cellIs" dxfId="1381" priority="1371" operator="equal">
      <formula>0</formula>
    </cfRule>
    <cfRule type="cellIs" dxfId="1380" priority="1372" operator="equal">
      <formula>1</formula>
    </cfRule>
  </conditionalFormatting>
  <conditionalFormatting sqref="HW260:HX266">
    <cfRule type="cellIs" dxfId="1379" priority="1367" operator="equal">
      <formula>0</formula>
    </cfRule>
    <cfRule type="cellIs" dxfId="1378" priority="1368" operator="equal">
      <formula>1</formula>
    </cfRule>
  </conditionalFormatting>
  <conditionalFormatting sqref="HX260:HX266">
    <cfRule type="cellIs" dxfId="1377" priority="1365" operator="equal">
      <formula>0</formula>
    </cfRule>
    <cfRule type="cellIs" dxfId="1376" priority="1366" operator="equal">
      <formula>1</formula>
    </cfRule>
  </conditionalFormatting>
  <conditionalFormatting sqref="IR113">
    <cfRule type="cellIs" dxfId="1375" priority="1035" operator="equal">
      <formula>0</formula>
    </cfRule>
    <cfRule type="cellIs" dxfId="1374" priority="1036" operator="equal">
      <formula>1</formula>
    </cfRule>
  </conditionalFormatting>
  <conditionalFormatting sqref="IL113:IO113">
    <cfRule type="cellIs" dxfId="1373" priority="1033" operator="equal">
      <formula>0</formula>
    </cfRule>
    <cfRule type="cellIs" dxfId="1372" priority="1034" operator="equal">
      <formula>1</formula>
    </cfRule>
  </conditionalFormatting>
  <conditionalFormatting sqref="IQ113">
    <cfRule type="cellIs" dxfId="1371" priority="1029" operator="equal">
      <formula>0</formula>
    </cfRule>
    <cfRule type="cellIs" dxfId="1370" priority="1030" operator="equal">
      <formula>1</formula>
    </cfRule>
  </conditionalFormatting>
  <conditionalFormatting sqref="IR116:IR120">
    <cfRule type="cellIs" dxfId="1369" priority="1025" operator="equal">
      <formula>0</formula>
    </cfRule>
    <cfRule type="cellIs" dxfId="1368" priority="1026" operator="equal">
      <formula>1</formula>
    </cfRule>
  </conditionalFormatting>
  <conditionalFormatting sqref="IL116:IO120">
    <cfRule type="cellIs" dxfId="1367" priority="1023" operator="equal">
      <formula>0</formula>
    </cfRule>
    <cfRule type="cellIs" dxfId="1366" priority="1024" operator="equal">
      <formula>1</formula>
    </cfRule>
  </conditionalFormatting>
  <conditionalFormatting sqref="IQ116:IQ120">
    <cfRule type="cellIs" dxfId="1365" priority="1019" operator="equal">
      <formula>0</formula>
    </cfRule>
    <cfRule type="cellIs" dxfId="1364" priority="1020" operator="equal">
      <formula>1</formula>
    </cfRule>
  </conditionalFormatting>
  <conditionalFormatting sqref="IE277">
    <cfRule type="cellIs" dxfId="1363" priority="1363" operator="equal">
      <formula>"NO HABILITADO"</formula>
    </cfRule>
    <cfRule type="cellIs" dxfId="1362" priority="1364" operator="equal">
      <formula>"OK"</formula>
    </cfRule>
  </conditionalFormatting>
  <conditionalFormatting sqref="IR277">
    <cfRule type="cellIs" dxfId="1361" priority="1361" operator="equal">
      <formula>0</formula>
    </cfRule>
    <cfRule type="cellIs" dxfId="1360" priority="1362" operator="equal">
      <formula>1</formula>
    </cfRule>
  </conditionalFormatting>
  <conditionalFormatting sqref="IT277">
    <cfRule type="cellIs" dxfId="1359" priority="1359" operator="equal">
      <formula>0</formula>
    </cfRule>
    <cfRule type="cellIs" dxfId="1358" priority="1360" operator="equal">
      <formula>1</formula>
    </cfRule>
  </conditionalFormatting>
  <conditionalFormatting sqref="IF280">
    <cfRule type="cellIs" dxfId="1357" priority="1357" operator="equal">
      <formula>"OK"</formula>
    </cfRule>
    <cfRule type="cellIs" dxfId="1356" priority="1358" operator="equal">
      <formula>"NO HABILITADO"</formula>
    </cfRule>
  </conditionalFormatting>
  <conditionalFormatting sqref="IQ280">
    <cfRule type="cellIs" dxfId="1355" priority="1355" operator="equal">
      <formula>"OK"</formula>
    </cfRule>
    <cfRule type="cellIs" dxfId="1354" priority="1356" operator="equal">
      <formula>"NO HABILITADO"</formula>
    </cfRule>
  </conditionalFormatting>
  <conditionalFormatting sqref="IH284:IH300">
    <cfRule type="cellIs" dxfId="1353" priority="1353" operator="equal">
      <formula>"NH"</formula>
    </cfRule>
    <cfRule type="cellIs" dxfId="1352" priority="1354" operator="equal">
      <formula>"H"</formula>
    </cfRule>
  </conditionalFormatting>
  <conditionalFormatting sqref="IO277">
    <cfRule type="cellIs" dxfId="1351" priority="1351" operator="equal">
      <formula>0</formula>
    </cfRule>
    <cfRule type="cellIs" dxfId="1350" priority="1352" operator="equal">
      <formula>1</formula>
    </cfRule>
  </conditionalFormatting>
  <conditionalFormatting sqref="IL13:IO13">
    <cfRule type="cellIs" dxfId="1349" priority="1345" operator="equal">
      <formula>0</formula>
    </cfRule>
    <cfRule type="cellIs" dxfId="1348" priority="1346" operator="equal">
      <formula>1</formula>
    </cfRule>
  </conditionalFormatting>
  <conditionalFormatting sqref="IP13:IQ13">
    <cfRule type="cellIs" dxfId="1347" priority="1349" operator="equal">
      <formula>0</formula>
    </cfRule>
    <cfRule type="cellIs" dxfId="1346" priority="1350" operator="equal">
      <formula>1</formula>
    </cfRule>
  </conditionalFormatting>
  <conditionalFormatting sqref="IR13">
    <cfRule type="cellIs" dxfId="1345" priority="1347" operator="equal">
      <formula>0</formula>
    </cfRule>
    <cfRule type="cellIs" dxfId="1344" priority="1348" operator="equal">
      <formula>1</formula>
    </cfRule>
  </conditionalFormatting>
  <conditionalFormatting sqref="IP13:IQ13">
    <cfRule type="cellIs" dxfId="1343" priority="1343" operator="equal">
      <formula>0</formula>
    </cfRule>
    <cfRule type="cellIs" dxfId="1342" priority="1344" operator="equal">
      <formula>1</formula>
    </cfRule>
  </conditionalFormatting>
  <conditionalFormatting sqref="IQ13">
    <cfRule type="cellIs" dxfId="1341" priority="1341" operator="equal">
      <formula>0</formula>
    </cfRule>
    <cfRule type="cellIs" dxfId="1340" priority="1342" operator="equal">
      <formula>1</formula>
    </cfRule>
  </conditionalFormatting>
  <conditionalFormatting sqref="IL12">
    <cfRule type="cellIs" dxfId="1339" priority="1339" operator="equal">
      <formula>0</formula>
    </cfRule>
    <cfRule type="cellIs" dxfId="1338" priority="1340" operator="equal">
      <formula>1</formula>
    </cfRule>
  </conditionalFormatting>
  <conditionalFormatting sqref="IL257:IL258">
    <cfRule type="cellIs" dxfId="1337" priority="1251" operator="equal">
      <formula>0</formula>
    </cfRule>
    <cfRule type="cellIs" dxfId="1336" priority="1252" operator="equal">
      <formula>1</formula>
    </cfRule>
  </conditionalFormatting>
  <conditionalFormatting sqref="IL18:IL19">
    <cfRule type="cellIs" dxfId="1335" priority="1337" operator="equal">
      <formula>0</formula>
    </cfRule>
    <cfRule type="cellIs" dxfId="1334" priority="1338" operator="equal">
      <formula>1</formula>
    </cfRule>
  </conditionalFormatting>
  <conditionalFormatting sqref="IL28">
    <cfRule type="cellIs" dxfId="1333" priority="1335" operator="equal">
      <formula>0</formula>
    </cfRule>
    <cfRule type="cellIs" dxfId="1332" priority="1336" operator="equal">
      <formula>1</formula>
    </cfRule>
  </conditionalFormatting>
  <conditionalFormatting sqref="IL36:IL38">
    <cfRule type="cellIs" dxfId="1331" priority="1333" operator="equal">
      <formula>0</formula>
    </cfRule>
    <cfRule type="cellIs" dxfId="1330" priority="1334" operator="equal">
      <formula>1</formula>
    </cfRule>
  </conditionalFormatting>
  <conditionalFormatting sqref="IL41">
    <cfRule type="cellIs" dxfId="1329" priority="1331" operator="equal">
      <formula>0</formula>
    </cfRule>
    <cfRule type="cellIs" dxfId="1328" priority="1332" operator="equal">
      <formula>1</formula>
    </cfRule>
  </conditionalFormatting>
  <conditionalFormatting sqref="IL43">
    <cfRule type="cellIs" dxfId="1327" priority="1329" operator="equal">
      <formula>0</formula>
    </cfRule>
    <cfRule type="cellIs" dxfId="1326" priority="1330" operator="equal">
      <formula>1</formula>
    </cfRule>
  </conditionalFormatting>
  <conditionalFormatting sqref="IL45:IL46">
    <cfRule type="cellIs" dxfId="1325" priority="1327" operator="equal">
      <formula>0</formula>
    </cfRule>
    <cfRule type="cellIs" dxfId="1324" priority="1328" operator="equal">
      <formula>1</formula>
    </cfRule>
  </conditionalFormatting>
  <conditionalFormatting sqref="IL48:IL49">
    <cfRule type="cellIs" dxfId="1323" priority="1325" operator="equal">
      <formula>0</formula>
    </cfRule>
    <cfRule type="cellIs" dxfId="1322" priority="1326" operator="equal">
      <formula>1</formula>
    </cfRule>
  </conditionalFormatting>
  <conditionalFormatting sqref="IL51:IL52">
    <cfRule type="cellIs" dxfId="1321" priority="1323" operator="equal">
      <formula>0</formula>
    </cfRule>
    <cfRule type="cellIs" dxfId="1320" priority="1324" operator="equal">
      <formula>1</formula>
    </cfRule>
  </conditionalFormatting>
  <conditionalFormatting sqref="IL54">
    <cfRule type="cellIs" dxfId="1319" priority="1321" operator="equal">
      <formula>0</formula>
    </cfRule>
    <cfRule type="cellIs" dxfId="1318" priority="1322" operator="equal">
      <formula>1</formula>
    </cfRule>
  </conditionalFormatting>
  <conditionalFormatting sqref="IL56:IL57">
    <cfRule type="cellIs" dxfId="1317" priority="1319" operator="equal">
      <formula>0</formula>
    </cfRule>
    <cfRule type="cellIs" dxfId="1316" priority="1320" operator="equal">
      <formula>1</formula>
    </cfRule>
  </conditionalFormatting>
  <conditionalFormatting sqref="IL62:IL63">
    <cfRule type="cellIs" dxfId="1315" priority="1317" operator="equal">
      <formula>0</formula>
    </cfRule>
    <cfRule type="cellIs" dxfId="1314" priority="1318" operator="equal">
      <formula>1</formula>
    </cfRule>
  </conditionalFormatting>
  <conditionalFormatting sqref="IL66">
    <cfRule type="cellIs" dxfId="1313" priority="1315" operator="equal">
      <formula>0</formula>
    </cfRule>
    <cfRule type="cellIs" dxfId="1312" priority="1316" operator="equal">
      <formula>1</formula>
    </cfRule>
  </conditionalFormatting>
  <conditionalFormatting sqref="IL68">
    <cfRule type="cellIs" dxfId="1311" priority="1313" operator="equal">
      <formula>0</formula>
    </cfRule>
    <cfRule type="cellIs" dxfId="1310" priority="1314" operator="equal">
      <formula>1</formula>
    </cfRule>
  </conditionalFormatting>
  <conditionalFormatting sqref="IL70:IL71">
    <cfRule type="cellIs" dxfId="1309" priority="1311" operator="equal">
      <formula>0</formula>
    </cfRule>
    <cfRule type="cellIs" dxfId="1308" priority="1312" operator="equal">
      <formula>1</formula>
    </cfRule>
  </conditionalFormatting>
  <conditionalFormatting sqref="IL75">
    <cfRule type="cellIs" dxfId="1307" priority="1309" operator="equal">
      <formula>0</formula>
    </cfRule>
    <cfRule type="cellIs" dxfId="1306" priority="1310" operator="equal">
      <formula>1</formula>
    </cfRule>
  </conditionalFormatting>
  <conditionalFormatting sqref="IL81:IL82">
    <cfRule type="cellIs" dxfId="1305" priority="1307" operator="equal">
      <formula>0</formula>
    </cfRule>
    <cfRule type="cellIs" dxfId="1304" priority="1308" operator="equal">
      <formula>1</formula>
    </cfRule>
  </conditionalFormatting>
  <conditionalFormatting sqref="IL87">
    <cfRule type="cellIs" dxfId="1303" priority="1305" operator="equal">
      <formula>0</formula>
    </cfRule>
    <cfRule type="cellIs" dxfId="1302" priority="1306" operator="equal">
      <formula>1</formula>
    </cfRule>
  </conditionalFormatting>
  <conditionalFormatting sqref="IL93">
    <cfRule type="cellIs" dxfId="1301" priority="1303" operator="equal">
      <formula>0</formula>
    </cfRule>
    <cfRule type="cellIs" dxfId="1300" priority="1304" operator="equal">
      <formula>1</formula>
    </cfRule>
  </conditionalFormatting>
  <conditionalFormatting sqref="IL98">
    <cfRule type="cellIs" dxfId="1299" priority="1301" operator="equal">
      <formula>0</formula>
    </cfRule>
    <cfRule type="cellIs" dxfId="1298" priority="1302" operator="equal">
      <formula>1</formula>
    </cfRule>
  </conditionalFormatting>
  <conditionalFormatting sqref="IL107:IL108">
    <cfRule type="cellIs" dxfId="1297" priority="1299" operator="equal">
      <formula>0</formula>
    </cfRule>
    <cfRule type="cellIs" dxfId="1296" priority="1300" operator="equal">
      <formula>1</formula>
    </cfRule>
  </conditionalFormatting>
  <conditionalFormatting sqref="IL111:IL112">
    <cfRule type="cellIs" dxfId="1295" priority="1297" operator="equal">
      <formula>0</formula>
    </cfRule>
    <cfRule type="cellIs" dxfId="1294" priority="1298" operator="equal">
      <formula>1</formula>
    </cfRule>
  </conditionalFormatting>
  <conditionalFormatting sqref="IL114:IL115">
    <cfRule type="cellIs" dxfId="1293" priority="1295" operator="equal">
      <formula>0</formula>
    </cfRule>
    <cfRule type="cellIs" dxfId="1292" priority="1296" operator="equal">
      <formula>1</formula>
    </cfRule>
  </conditionalFormatting>
  <conditionalFormatting sqref="IL121">
    <cfRule type="cellIs" dxfId="1291" priority="1293" operator="equal">
      <formula>0</formula>
    </cfRule>
    <cfRule type="cellIs" dxfId="1290" priority="1294" operator="equal">
      <formula>1</formula>
    </cfRule>
  </conditionalFormatting>
  <conditionalFormatting sqref="IL127">
    <cfRule type="cellIs" dxfId="1289" priority="1291" operator="equal">
      <formula>0</formula>
    </cfRule>
    <cfRule type="cellIs" dxfId="1288" priority="1292" operator="equal">
      <formula>1</formula>
    </cfRule>
  </conditionalFormatting>
  <conditionalFormatting sqref="IL133">
    <cfRule type="cellIs" dxfId="1287" priority="1289" operator="equal">
      <formula>0</formula>
    </cfRule>
    <cfRule type="cellIs" dxfId="1286" priority="1290" operator="equal">
      <formula>1</formula>
    </cfRule>
  </conditionalFormatting>
  <conditionalFormatting sqref="IL140">
    <cfRule type="cellIs" dxfId="1285" priority="1287" operator="equal">
      <formula>0</formula>
    </cfRule>
    <cfRule type="cellIs" dxfId="1284" priority="1288" operator="equal">
      <formula>1</formula>
    </cfRule>
  </conditionalFormatting>
  <conditionalFormatting sqref="IL145">
    <cfRule type="cellIs" dxfId="1283" priority="1285" operator="equal">
      <formula>0</formula>
    </cfRule>
    <cfRule type="cellIs" dxfId="1282" priority="1286" operator="equal">
      <formula>1</formula>
    </cfRule>
  </conditionalFormatting>
  <conditionalFormatting sqref="IL147">
    <cfRule type="cellIs" dxfId="1281" priority="1283" operator="equal">
      <formula>0</formula>
    </cfRule>
    <cfRule type="cellIs" dxfId="1280" priority="1284" operator="equal">
      <formula>1</formula>
    </cfRule>
  </conditionalFormatting>
  <conditionalFormatting sqref="IL149:IL150">
    <cfRule type="cellIs" dxfId="1279" priority="1281" operator="equal">
      <formula>0</formula>
    </cfRule>
    <cfRule type="cellIs" dxfId="1278" priority="1282" operator="equal">
      <formula>1</formula>
    </cfRule>
  </conditionalFormatting>
  <conditionalFormatting sqref="IL155">
    <cfRule type="cellIs" dxfId="1277" priority="1279" operator="equal">
      <formula>0</formula>
    </cfRule>
    <cfRule type="cellIs" dxfId="1276" priority="1280" operator="equal">
      <formula>1</formula>
    </cfRule>
  </conditionalFormatting>
  <conditionalFormatting sqref="IL157">
    <cfRule type="cellIs" dxfId="1275" priority="1277" operator="equal">
      <formula>0</formula>
    </cfRule>
    <cfRule type="cellIs" dxfId="1274" priority="1278" operator="equal">
      <formula>1</formula>
    </cfRule>
  </conditionalFormatting>
  <conditionalFormatting sqref="IL163:IL164">
    <cfRule type="cellIs" dxfId="1273" priority="1275" operator="equal">
      <formula>0</formula>
    </cfRule>
    <cfRule type="cellIs" dxfId="1272" priority="1276" operator="equal">
      <formula>1</formula>
    </cfRule>
  </conditionalFormatting>
  <conditionalFormatting sqref="IL170:IL171">
    <cfRule type="cellIs" dxfId="1271" priority="1273" operator="equal">
      <formula>0</formula>
    </cfRule>
    <cfRule type="cellIs" dxfId="1270" priority="1274" operator="equal">
      <formula>1</formula>
    </cfRule>
  </conditionalFormatting>
  <conditionalFormatting sqref="IL176">
    <cfRule type="cellIs" dxfId="1269" priority="1271" operator="equal">
      <formula>0</formula>
    </cfRule>
    <cfRule type="cellIs" dxfId="1268" priority="1272" operator="equal">
      <formula>1</formula>
    </cfRule>
  </conditionalFormatting>
  <conditionalFormatting sqref="IL183">
    <cfRule type="cellIs" dxfId="1267" priority="1269" operator="equal">
      <formula>0</formula>
    </cfRule>
    <cfRule type="cellIs" dxfId="1266" priority="1270" operator="equal">
      <formula>1</formula>
    </cfRule>
  </conditionalFormatting>
  <conditionalFormatting sqref="IL185">
    <cfRule type="cellIs" dxfId="1265" priority="1267" operator="equal">
      <formula>0</formula>
    </cfRule>
    <cfRule type="cellIs" dxfId="1264" priority="1268" operator="equal">
      <formula>1</formula>
    </cfRule>
  </conditionalFormatting>
  <conditionalFormatting sqref="IL187">
    <cfRule type="cellIs" dxfId="1263" priority="1265" operator="equal">
      <formula>0</formula>
    </cfRule>
    <cfRule type="cellIs" dxfId="1262" priority="1266" operator="equal">
      <formula>1</formula>
    </cfRule>
  </conditionalFormatting>
  <conditionalFormatting sqref="IL191:IL192">
    <cfRule type="cellIs" dxfId="1261" priority="1263" operator="equal">
      <formula>0</formula>
    </cfRule>
    <cfRule type="cellIs" dxfId="1260" priority="1264" operator="equal">
      <formula>1</formula>
    </cfRule>
  </conditionalFormatting>
  <conditionalFormatting sqref="IL199:IL200">
    <cfRule type="cellIs" dxfId="1259" priority="1261" operator="equal">
      <formula>0</formula>
    </cfRule>
    <cfRule type="cellIs" dxfId="1258" priority="1262" operator="equal">
      <formula>1</formula>
    </cfRule>
  </conditionalFormatting>
  <conditionalFormatting sqref="IL217">
    <cfRule type="cellIs" dxfId="1257" priority="1259" operator="equal">
      <formula>0</formula>
    </cfRule>
    <cfRule type="cellIs" dxfId="1256" priority="1260" operator="equal">
      <formula>1</formula>
    </cfRule>
  </conditionalFormatting>
  <conditionalFormatting sqref="IL223">
    <cfRule type="cellIs" dxfId="1255" priority="1257" operator="equal">
      <formula>0</formula>
    </cfRule>
    <cfRule type="cellIs" dxfId="1254" priority="1258" operator="equal">
      <formula>1</formula>
    </cfRule>
  </conditionalFormatting>
  <conditionalFormatting sqref="IL244">
    <cfRule type="cellIs" dxfId="1253" priority="1255" operator="equal">
      <formula>0</formula>
    </cfRule>
    <cfRule type="cellIs" dxfId="1252" priority="1256" operator="equal">
      <formula>1</formula>
    </cfRule>
  </conditionalFormatting>
  <conditionalFormatting sqref="IL252">
    <cfRule type="cellIs" dxfId="1251" priority="1253" operator="equal">
      <formula>0</formula>
    </cfRule>
    <cfRule type="cellIs" dxfId="1250" priority="1254" operator="equal">
      <formula>1</formula>
    </cfRule>
  </conditionalFormatting>
  <conditionalFormatting sqref="IM277">
    <cfRule type="cellIs" dxfId="1249" priority="1249" operator="equal">
      <formula>0</formula>
    </cfRule>
    <cfRule type="cellIs" dxfId="1248" priority="1250" operator="equal">
      <formula>1</formula>
    </cfRule>
  </conditionalFormatting>
  <conditionalFormatting sqref="IL14:IO17">
    <cfRule type="cellIs" dxfId="1247" priority="1243" operator="equal">
      <formula>0</formula>
    </cfRule>
    <cfRule type="cellIs" dxfId="1246" priority="1244" operator="equal">
      <formula>1</formula>
    </cfRule>
  </conditionalFormatting>
  <conditionalFormatting sqref="IP14:IQ17">
    <cfRule type="cellIs" dxfId="1245" priority="1247" operator="equal">
      <formula>0</formula>
    </cfRule>
    <cfRule type="cellIs" dxfId="1244" priority="1248" operator="equal">
      <formula>1</formula>
    </cfRule>
  </conditionalFormatting>
  <conditionalFormatting sqref="IR14:IR17">
    <cfRule type="cellIs" dxfId="1243" priority="1245" operator="equal">
      <formula>0</formula>
    </cfRule>
    <cfRule type="cellIs" dxfId="1242" priority="1246" operator="equal">
      <formula>1</formula>
    </cfRule>
  </conditionalFormatting>
  <conditionalFormatting sqref="IP14:IQ17">
    <cfRule type="cellIs" dxfId="1241" priority="1241" operator="equal">
      <formula>0</formula>
    </cfRule>
    <cfRule type="cellIs" dxfId="1240" priority="1242" operator="equal">
      <formula>1</formula>
    </cfRule>
  </conditionalFormatting>
  <conditionalFormatting sqref="IQ14:IQ17">
    <cfRule type="cellIs" dxfId="1239" priority="1239" operator="equal">
      <formula>0</formula>
    </cfRule>
    <cfRule type="cellIs" dxfId="1238" priority="1240" operator="equal">
      <formula>1</formula>
    </cfRule>
  </conditionalFormatting>
  <conditionalFormatting sqref="IL20:IO27">
    <cfRule type="cellIs" dxfId="1237" priority="1233" operator="equal">
      <formula>0</formula>
    </cfRule>
    <cfRule type="cellIs" dxfId="1236" priority="1234" operator="equal">
      <formula>1</formula>
    </cfRule>
  </conditionalFormatting>
  <conditionalFormatting sqref="IP20:IQ27">
    <cfRule type="cellIs" dxfId="1235" priority="1237" operator="equal">
      <formula>0</formula>
    </cfRule>
    <cfRule type="cellIs" dxfId="1234" priority="1238" operator="equal">
      <formula>1</formula>
    </cfRule>
  </conditionalFormatting>
  <conditionalFormatting sqref="IR20:IR27">
    <cfRule type="cellIs" dxfId="1233" priority="1235" operator="equal">
      <formula>0</formula>
    </cfRule>
    <cfRule type="cellIs" dxfId="1232" priority="1236" operator="equal">
      <formula>1</formula>
    </cfRule>
  </conditionalFormatting>
  <conditionalFormatting sqref="IP20:IQ27">
    <cfRule type="cellIs" dxfId="1231" priority="1231" operator="equal">
      <formula>0</formula>
    </cfRule>
    <cfRule type="cellIs" dxfId="1230" priority="1232" operator="equal">
      <formula>1</formula>
    </cfRule>
  </conditionalFormatting>
  <conditionalFormatting sqref="IQ20:IQ27">
    <cfRule type="cellIs" dxfId="1229" priority="1229" operator="equal">
      <formula>0</formula>
    </cfRule>
    <cfRule type="cellIs" dxfId="1228" priority="1230" operator="equal">
      <formula>1</formula>
    </cfRule>
  </conditionalFormatting>
  <conditionalFormatting sqref="IL29:IO35">
    <cfRule type="cellIs" dxfId="1227" priority="1223" operator="equal">
      <formula>0</formula>
    </cfRule>
    <cfRule type="cellIs" dxfId="1226" priority="1224" operator="equal">
      <formula>1</formula>
    </cfRule>
  </conditionalFormatting>
  <conditionalFormatting sqref="IP29:IQ35">
    <cfRule type="cellIs" dxfId="1225" priority="1227" operator="equal">
      <formula>0</formula>
    </cfRule>
    <cfRule type="cellIs" dxfId="1224" priority="1228" operator="equal">
      <formula>1</formula>
    </cfRule>
  </conditionalFormatting>
  <conditionalFormatting sqref="IR29:IR35">
    <cfRule type="cellIs" dxfId="1223" priority="1225" operator="equal">
      <formula>0</formula>
    </cfRule>
    <cfRule type="cellIs" dxfId="1222" priority="1226" operator="equal">
      <formula>1</formula>
    </cfRule>
  </conditionalFormatting>
  <conditionalFormatting sqref="IP29:IQ35">
    <cfRule type="cellIs" dxfId="1221" priority="1221" operator="equal">
      <formula>0</formula>
    </cfRule>
    <cfRule type="cellIs" dxfId="1220" priority="1222" operator="equal">
      <formula>1</formula>
    </cfRule>
  </conditionalFormatting>
  <conditionalFormatting sqref="IQ29:IQ35">
    <cfRule type="cellIs" dxfId="1219" priority="1219" operator="equal">
      <formula>0</formula>
    </cfRule>
    <cfRule type="cellIs" dxfId="1218" priority="1220" operator="equal">
      <formula>1</formula>
    </cfRule>
  </conditionalFormatting>
  <conditionalFormatting sqref="IL39:IO40">
    <cfRule type="cellIs" dxfId="1217" priority="1213" operator="equal">
      <formula>0</formula>
    </cfRule>
    <cfRule type="cellIs" dxfId="1216" priority="1214" operator="equal">
      <formula>1</formula>
    </cfRule>
  </conditionalFormatting>
  <conditionalFormatting sqref="IP39:IQ40">
    <cfRule type="cellIs" dxfId="1215" priority="1217" operator="equal">
      <formula>0</formula>
    </cfRule>
    <cfRule type="cellIs" dxfId="1214" priority="1218" operator="equal">
      <formula>1</formula>
    </cfRule>
  </conditionalFormatting>
  <conditionalFormatting sqref="IR39:IR40">
    <cfRule type="cellIs" dxfId="1213" priority="1215" operator="equal">
      <formula>0</formula>
    </cfRule>
    <cfRule type="cellIs" dxfId="1212" priority="1216" operator="equal">
      <formula>1</formula>
    </cfRule>
  </conditionalFormatting>
  <conditionalFormatting sqref="IP39:IQ40">
    <cfRule type="cellIs" dxfId="1211" priority="1211" operator="equal">
      <formula>0</formula>
    </cfRule>
    <cfRule type="cellIs" dxfId="1210" priority="1212" operator="equal">
      <formula>1</formula>
    </cfRule>
  </conditionalFormatting>
  <conditionalFormatting sqref="IQ39:IQ40">
    <cfRule type="cellIs" dxfId="1209" priority="1209" operator="equal">
      <formula>0</formula>
    </cfRule>
    <cfRule type="cellIs" dxfId="1208" priority="1210" operator="equal">
      <formula>1</formula>
    </cfRule>
  </conditionalFormatting>
  <conditionalFormatting sqref="IL42:IO42">
    <cfRule type="cellIs" dxfId="1207" priority="1203" operator="equal">
      <formula>0</formula>
    </cfRule>
    <cfRule type="cellIs" dxfId="1206" priority="1204" operator="equal">
      <formula>1</formula>
    </cfRule>
  </conditionalFormatting>
  <conditionalFormatting sqref="IP42:IQ42">
    <cfRule type="cellIs" dxfId="1205" priority="1207" operator="equal">
      <formula>0</formula>
    </cfRule>
    <cfRule type="cellIs" dxfId="1204" priority="1208" operator="equal">
      <formula>1</formula>
    </cfRule>
  </conditionalFormatting>
  <conditionalFormatting sqref="IR42">
    <cfRule type="cellIs" dxfId="1203" priority="1205" operator="equal">
      <formula>0</formula>
    </cfRule>
    <cfRule type="cellIs" dxfId="1202" priority="1206" operator="equal">
      <formula>1</formula>
    </cfRule>
  </conditionalFormatting>
  <conditionalFormatting sqref="IP42:IQ42">
    <cfRule type="cellIs" dxfId="1201" priority="1201" operator="equal">
      <formula>0</formula>
    </cfRule>
    <cfRule type="cellIs" dxfId="1200" priority="1202" operator="equal">
      <formula>1</formula>
    </cfRule>
  </conditionalFormatting>
  <conditionalFormatting sqref="IQ42">
    <cfRule type="cellIs" dxfId="1199" priority="1199" operator="equal">
      <formula>0</formula>
    </cfRule>
    <cfRule type="cellIs" dxfId="1198" priority="1200" operator="equal">
      <formula>1</formula>
    </cfRule>
  </conditionalFormatting>
  <conditionalFormatting sqref="IL44:IO44">
    <cfRule type="cellIs" dxfId="1197" priority="1193" operator="equal">
      <formula>0</formula>
    </cfRule>
    <cfRule type="cellIs" dxfId="1196" priority="1194" operator="equal">
      <formula>1</formula>
    </cfRule>
  </conditionalFormatting>
  <conditionalFormatting sqref="IP44:IQ44">
    <cfRule type="cellIs" dxfId="1195" priority="1197" operator="equal">
      <formula>0</formula>
    </cfRule>
    <cfRule type="cellIs" dxfId="1194" priority="1198" operator="equal">
      <formula>1</formula>
    </cfRule>
  </conditionalFormatting>
  <conditionalFormatting sqref="IR44">
    <cfRule type="cellIs" dxfId="1193" priority="1195" operator="equal">
      <formula>0</formula>
    </cfRule>
    <cfRule type="cellIs" dxfId="1192" priority="1196" operator="equal">
      <formula>1</formula>
    </cfRule>
  </conditionalFormatting>
  <conditionalFormatting sqref="IP44:IQ44">
    <cfRule type="cellIs" dxfId="1191" priority="1191" operator="equal">
      <formula>0</formula>
    </cfRule>
    <cfRule type="cellIs" dxfId="1190" priority="1192" operator="equal">
      <formula>1</formula>
    </cfRule>
  </conditionalFormatting>
  <conditionalFormatting sqref="IQ44">
    <cfRule type="cellIs" dxfId="1189" priority="1189" operator="equal">
      <formula>0</formula>
    </cfRule>
    <cfRule type="cellIs" dxfId="1188" priority="1190" operator="equal">
      <formula>1</formula>
    </cfRule>
  </conditionalFormatting>
  <conditionalFormatting sqref="IL47:IO47">
    <cfRule type="cellIs" dxfId="1187" priority="1183" operator="equal">
      <formula>0</formula>
    </cfRule>
    <cfRule type="cellIs" dxfId="1186" priority="1184" operator="equal">
      <formula>1</formula>
    </cfRule>
  </conditionalFormatting>
  <conditionalFormatting sqref="IP47:IQ47">
    <cfRule type="cellIs" dxfId="1185" priority="1187" operator="equal">
      <formula>0</formula>
    </cfRule>
    <cfRule type="cellIs" dxfId="1184" priority="1188" operator="equal">
      <formula>1</formula>
    </cfRule>
  </conditionalFormatting>
  <conditionalFormatting sqref="IR47">
    <cfRule type="cellIs" dxfId="1183" priority="1185" operator="equal">
      <formula>0</formula>
    </cfRule>
    <cfRule type="cellIs" dxfId="1182" priority="1186" operator="equal">
      <formula>1</formula>
    </cfRule>
  </conditionalFormatting>
  <conditionalFormatting sqref="IP47:IQ47">
    <cfRule type="cellIs" dxfId="1181" priority="1181" operator="equal">
      <formula>0</formula>
    </cfRule>
    <cfRule type="cellIs" dxfId="1180" priority="1182" operator="equal">
      <formula>1</formula>
    </cfRule>
  </conditionalFormatting>
  <conditionalFormatting sqref="IQ47">
    <cfRule type="cellIs" dxfId="1179" priority="1179" operator="equal">
      <formula>0</formula>
    </cfRule>
    <cfRule type="cellIs" dxfId="1178" priority="1180" operator="equal">
      <formula>1</formula>
    </cfRule>
  </conditionalFormatting>
  <conditionalFormatting sqref="IL50:IO50">
    <cfRule type="cellIs" dxfId="1177" priority="1173" operator="equal">
      <formula>0</formula>
    </cfRule>
    <cfRule type="cellIs" dxfId="1176" priority="1174" operator="equal">
      <formula>1</formula>
    </cfRule>
  </conditionalFormatting>
  <conditionalFormatting sqref="IP50:IQ50">
    <cfRule type="cellIs" dxfId="1175" priority="1177" operator="equal">
      <formula>0</formula>
    </cfRule>
    <cfRule type="cellIs" dxfId="1174" priority="1178" operator="equal">
      <formula>1</formula>
    </cfRule>
  </conditionalFormatting>
  <conditionalFormatting sqref="IR50">
    <cfRule type="cellIs" dxfId="1173" priority="1175" operator="equal">
      <formula>0</formula>
    </cfRule>
    <cfRule type="cellIs" dxfId="1172" priority="1176" operator="equal">
      <formula>1</formula>
    </cfRule>
  </conditionalFormatting>
  <conditionalFormatting sqref="IP50:IQ50">
    <cfRule type="cellIs" dxfId="1171" priority="1171" operator="equal">
      <formula>0</formula>
    </cfRule>
    <cfRule type="cellIs" dxfId="1170" priority="1172" operator="equal">
      <formula>1</formula>
    </cfRule>
  </conditionalFormatting>
  <conditionalFormatting sqref="IQ50">
    <cfRule type="cellIs" dxfId="1169" priority="1169" operator="equal">
      <formula>0</formula>
    </cfRule>
    <cfRule type="cellIs" dxfId="1168" priority="1170" operator="equal">
      <formula>1</formula>
    </cfRule>
  </conditionalFormatting>
  <conditionalFormatting sqref="IL53:IO53">
    <cfRule type="cellIs" dxfId="1167" priority="1163" operator="equal">
      <formula>0</formula>
    </cfRule>
    <cfRule type="cellIs" dxfId="1166" priority="1164" operator="equal">
      <formula>1</formula>
    </cfRule>
  </conditionalFormatting>
  <conditionalFormatting sqref="IP53:IQ53">
    <cfRule type="cellIs" dxfId="1165" priority="1167" operator="equal">
      <formula>0</formula>
    </cfRule>
    <cfRule type="cellIs" dxfId="1164" priority="1168" operator="equal">
      <formula>1</formula>
    </cfRule>
  </conditionalFormatting>
  <conditionalFormatting sqref="IR53">
    <cfRule type="cellIs" dxfId="1163" priority="1165" operator="equal">
      <formula>0</formula>
    </cfRule>
    <cfRule type="cellIs" dxfId="1162" priority="1166" operator="equal">
      <formula>1</formula>
    </cfRule>
  </conditionalFormatting>
  <conditionalFormatting sqref="IP53:IQ53">
    <cfRule type="cellIs" dxfId="1161" priority="1161" operator="equal">
      <formula>0</formula>
    </cfRule>
    <cfRule type="cellIs" dxfId="1160" priority="1162" operator="equal">
      <formula>1</formula>
    </cfRule>
  </conditionalFormatting>
  <conditionalFormatting sqref="IQ53">
    <cfRule type="cellIs" dxfId="1159" priority="1159" operator="equal">
      <formula>0</formula>
    </cfRule>
    <cfRule type="cellIs" dxfId="1158" priority="1160" operator="equal">
      <formula>1</formula>
    </cfRule>
  </conditionalFormatting>
  <conditionalFormatting sqref="IL55:IO55">
    <cfRule type="cellIs" dxfId="1157" priority="1153" operator="equal">
      <formula>0</formula>
    </cfRule>
    <cfRule type="cellIs" dxfId="1156" priority="1154" operator="equal">
      <formula>1</formula>
    </cfRule>
  </conditionalFormatting>
  <conditionalFormatting sqref="IP55:IQ55">
    <cfRule type="cellIs" dxfId="1155" priority="1157" operator="equal">
      <formula>0</formula>
    </cfRule>
    <cfRule type="cellIs" dxfId="1154" priority="1158" operator="equal">
      <formula>1</formula>
    </cfRule>
  </conditionalFormatting>
  <conditionalFormatting sqref="IR55">
    <cfRule type="cellIs" dxfId="1153" priority="1155" operator="equal">
      <formula>0</formula>
    </cfRule>
    <cfRule type="cellIs" dxfId="1152" priority="1156" operator="equal">
      <formula>1</formula>
    </cfRule>
  </conditionalFormatting>
  <conditionalFormatting sqref="IP55:IQ55">
    <cfRule type="cellIs" dxfId="1151" priority="1151" operator="equal">
      <formula>0</formula>
    </cfRule>
    <cfRule type="cellIs" dxfId="1150" priority="1152" operator="equal">
      <formula>1</formula>
    </cfRule>
  </conditionalFormatting>
  <conditionalFormatting sqref="IQ55">
    <cfRule type="cellIs" dxfId="1149" priority="1149" operator="equal">
      <formula>0</formula>
    </cfRule>
    <cfRule type="cellIs" dxfId="1148" priority="1150" operator="equal">
      <formula>1</formula>
    </cfRule>
  </conditionalFormatting>
  <conditionalFormatting sqref="IL58:IO61">
    <cfRule type="cellIs" dxfId="1147" priority="1143" operator="equal">
      <formula>0</formula>
    </cfRule>
    <cfRule type="cellIs" dxfId="1146" priority="1144" operator="equal">
      <formula>1</formula>
    </cfRule>
  </conditionalFormatting>
  <conditionalFormatting sqref="IP58:IQ61">
    <cfRule type="cellIs" dxfId="1145" priority="1147" operator="equal">
      <formula>0</formula>
    </cfRule>
    <cfRule type="cellIs" dxfId="1144" priority="1148" operator="equal">
      <formula>1</formula>
    </cfRule>
  </conditionalFormatting>
  <conditionalFormatting sqref="IR58:IR61">
    <cfRule type="cellIs" dxfId="1143" priority="1145" operator="equal">
      <formula>0</formula>
    </cfRule>
    <cfRule type="cellIs" dxfId="1142" priority="1146" operator="equal">
      <formula>1</formula>
    </cfRule>
  </conditionalFormatting>
  <conditionalFormatting sqref="IP58:IQ61">
    <cfRule type="cellIs" dxfId="1141" priority="1141" operator="equal">
      <formula>0</formula>
    </cfRule>
    <cfRule type="cellIs" dxfId="1140" priority="1142" operator="equal">
      <formula>1</formula>
    </cfRule>
  </conditionalFormatting>
  <conditionalFormatting sqref="IQ58:IQ61">
    <cfRule type="cellIs" dxfId="1139" priority="1139" operator="equal">
      <formula>0</formula>
    </cfRule>
    <cfRule type="cellIs" dxfId="1138" priority="1140" operator="equal">
      <formula>1</formula>
    </cfRule>
  </conditionalFormatting>
  <conditionalFormatting sqref="IL64:IO65">
    <cfRule type="cellIs" dxfId="1137" priority="1133" operator="equal">
      <formula>0</formula>
    </cfRule>
    <cfRule type="cellIs" dxfId="1136" priority="1134" operator="equal">
      <formula>1</formula>
    </cfRule>
  </conditionalFormatting>
  <conditionalFormatting sqref="IP64:IQ65">
    <cfRule type="cellIs" dxfId="1135" priority="1137" operator="equal">
      <formula>0</formula>
    </cfRule>
    <cfRule type="cellIs" dxfId="1134" priority="1138" operator="equal">
      <formula>1</formula>
    </cfRule>
  </conditionalFormatting>
  <conditionalFormatting sqref="IR64:IR65">
    <cfRule type="cellIs" dxfId="1133" priority="1135" operator="equal">
      <formula>0</formula>
    </cfRule>
    <cfRule type="cellIs" dxfId="1132" priority="1136" operator="equal">
      <formula>1</formula>
    </cfRule>
  </conditionalFormatting>
  <conditionalFormatting sqref="IP64:IQ65">
    <cfRule type="cellIs" dxfId="1131" priority="1131" operator="equal">
      <formula>0</formula>
    </cfRule>
    <cfRule type="cellIs" dxfId="1130" priority="1132" operator="equal">
      <formula>1</formula>
    </cfRule>
  </conditionalFormatting>
  <conditionalFormatting sqref="IQ64:IQ65">
    <cfRule type="cellIs" dxfId="1129" priority="1129" operator="equal">
      <formula>0</formula>
    </cfRule>
    <cfRule type="cellIs" dxfId="1128" priority="1130" operator="equal">
      <formula>1</formula>
    </cfRule>
  </conditionalFormatting>
  <conditionalFormatting sqref="IL67:IO67">
    <cfRule type="cellIs" dxfId="1127" priority="1123" operator="equal">
      <formula>0</formula>
    </cfRule>
    <cfRule type="cellIs" dxfId="1126" priority="1124" operator="equal">
      <formula>1</formula>
    </cfRule>
  </conditionalFormatting>
  <conditionalFormatting sqref="IP67:IQ67">
    <cfRule type="cellIs" dxfId="1125" priority="1127" operator="equal">
      <formula>0</formula>
    </cfRule>
    <cfRule type="cellIs" dxfId="1124" priority="1128" operator="equal">
      <formula>1</formula>
    </cfRule>
  </conditionalFormatting>
  <conditionalFormatting sqref="IR67">
    <cfRule type="cellIs" dxfId="1123" priority="1125" operator="equal">
      <formula>0</formula>
    </cfRule>
    <cfRule type="cellIs" dxfId="1122" priority="1126" operator="equal">
      <formula>1</formula>
    </cfRule>
  </conditionalFormatting>
  <conditionalFormatting sqref="IP67:IQ67">
    <cfRule type="cellIs" dxfId="1121" priority="1121" operator="equal">
      <formula>0</formula>
    </cfRule>
    <cfRule type="cellIs" dxfId="1120" priority="1122" operator="equal">
      <formula>1</formula>
    </cfRule>
  </conditionalFormatting>
  <conditionalFormatting sqref="IQ67">
    <cfRule type="cellIs" dxfId="1119" priority="1119" operator="equal">
      <formula>0</formula>
    </cfRule>
    <cfRule type="cellIs" dxfId="1118" priority="1120" operator="equal">
      <formula>1</formula>
    </cfRule>
  </conditionalFormatting>
  <conditionalFormatting sqref="IL69:IO69">
    <cfRule type="cellIs" dxfId="1117" priority="1113" operator="equal">
      <formula>0</formula>
    </cfRule>
    <cfRule type="cellIs" dxfId="1116" priority="1114" operator="equal">
      <formula>1</formula>
    </cfRule>
  </conditionalFormatting>
  <conditionalFormatting sqref="IP69:IQ69">
    <cfRule type="cellIs" dxfId="1115" priority="1117" operator="equal">
      <formula>0</formula>
    </cfRule>
    <cfRule type="cellIs" dxfId="1114" priority="1118" operator="equal">
      <formula>1</formula>
    </cfRule>
  </conditionalFormatting>
  <conditionalFormatting sqref="IR69">
    <cfRule type="cellIs" dxfId="1113" priority="1115" operator="equal">
      <formula>0</formula>
    </cfRule>
    <cfRule type="cellIs" dxfId="1112" priority="1116" operator="equal">
      <formula>1</formula>
    </cfRule>
  </conditionalFormatting>
  <conditionalFormatting sqref="IP69:IQ69">
    <cfRule type="cellIs" dxfId="1111" priority="1111" operator="equal">
      <formula>0</formula>
    </cfRule>
    <cfRule type="cellIs" dxfId="1110" priority="1112" operator="equal">
      <formula>1</formula>
    </cfRule>
  </conditionalFormatting>
  <conditionalFormatting sqref="IQ69">
    <cfRule type="cellIs" dxfId="1109" priority="1109" operator="equal">
      <formula>0</formula>
    </cfRule>
    <cfRule type="cellIs" dxfId="1108" priority="1110" operator="equal">
      <formula>1</formula>
    </cfRule>
  </conditionalFormatting>
  <conditionalFormatting sqref="IL72:IO74">
    <cfRule type="cellIs" dxfId="1107" priority="1103" operator="equal">
      <formula>0</formula>
    </cfRule>
    <cfRule type="cellIs" dxfId="1106" priority="1104" operator="equal">
      <formula>1</formula>
    </cfRule>
  </conditionalFormatting>
  <conditionalFormatting sqref="IP72:IQ74">
    <cfRule type="cellIs" dxfId="1105" priority="1107" operator="equal">
      <formula>0</formula>
    </cfRule>
    <cfRule type="cellIs" dxfId="1104" priority="1108" operator="equal">
      <formula>1</formula>
    </cfRule>
  </conditionalFormatting>
  <conditionalFormatting sqref="IR72:IR74">
    <cfRule type="cellIs" dxfId="1103" priority="1105" operator="equal">
      <formula>0</formula>
    </cfRule>
    <cfRule type="cellIs" dxfId="1102" priority="1106" operator="equal">
      <formula>1</formula>
    </cfRule>
  </conditionalFormatting>
  <conditionalFormatting sqref="IP72:IQ74">
    <cfRule type="cellIs" dxfId="1101" priority="1101" operator="equal">
      <formula>0</formula>
    </cfRule>
    <cfRule type="cellIs" dxfId="1100" priority="1102" operator="equal">
      <formula>1</formula>
    </cfRule>
  </conditionalFormatting>
  <conditionalFormatting sqref="IQ72:IQ74">
    <cfRule type="cellIs" dxfId="1099" priority="1099" operator="equal">
      <formula>0</formula>
    </cfRule>
    <cfRule type="cellIs" dxfId="1098" priority="1100" operator="equal">
      <formula>1</formula>
    </cfRule>
  </conditionalFormatting>
  <conditionalFormatting sqref="IL76:IO80">
    <cfRule type="cellIs" dxfId="1097" priority="1093" operator="equal">
      <formula>0</formula>
    </cfRule>
    <cfRule type="cellIs" dxfId="1096" priority="1094" operator="equal">
      <formula>1</formula>
    </cfRule>
  </conditionalFormatting>
  <conditionalFormatting sqref="IP76:IQ80">
    <cfRule type="cellIs" dxfId="1095" priority="1097" operator="equal">
      <formula>0</formula>
    </cfRule>
    <cfRule type="cellIs" dxfId="1094" priority="1098" operator="equal">
      <formula>1</formula>
    </cfRule>
  </conditionalFormatting>
  <conditionalFormatting sqref="IR76:IR80">
    <cfRule type="cellIs" dxfId="1093" priority="1095" operator="equal">
      <formula>0</formula>
    </cfRule>
    <cfRule type="cellIs" dxfId="1092" priority="1096" operator="equal">
      <formula>1</formula>
    </cfRule>
  </conditionalFormatting>
  <conditionalFormatting sqref="IP76:IQ80">
    <cfRule type="cellIs" dxfId="1091" priority="1091" operator="equal">
      <formula>0</formula>
    </cfRule>
    <cfRule type="cellIs" dxfId="1090" priority="1092" operator="equal">
      <formula>1</formula>
    </cfRule>
  </conditionalFormatting>
  <conditionalFormatting sqref="IQ76:IQ80">
    <cfRule type="cellIs" dxfId="1089" priority="1089" operator="equal">
      <formula>0</formula>
    </cfRule>
    <cfRule type="cellIs" dxfId="1088" priority="1090" operator="equal">
      <formula>1</formula>
    </cfRule>
  </conditionalFormatting>
  <conditionalFormatting sqref="IL83:IO86">
    <cfRule type="cellIs" dxfId="1087" priority="1083" operator="equal">
      <formula>0</formula>
    </cfRule>
    <cfRule type="cellIs" dxfId="1086" priority="1084" operator="equal">
      <formula>1</formula>
    </cfRule>
  </conditionalFormatting>
  <conditionalFormatting sqref="IP83:IQ86">
    <cfRule type="cellIs" dxfId="1085" priority="1087" operator="equal">
      <formula>0</formula>
    </cfRule>
    <cfRule type="cellIs" dxfId="1084" priority="1088" operator="equal">
      <formula>1</formula>
    </cfRule>
  </conditionalFormatting>
  <conditionalFormatting sqref="IR83:IR86">
    <cfRule type="cellIs" dxfId="1083" priority="1085" operator="equal">
      <formula>0</formula>
    </cfRule>
    <cfRule type="cellIs" dxfId="1082" priority="1086" operator="equal">
      <formula>1</formula>
    </cfRule>
  </conditionalFormatting>
  <conditionalFormatting sqref="IP83:IQ86">
    <cfRule type="cellIs" dxfId="1081" priority="1081" operator="equal">
      <formula>0</formula>
    </cfRule>
    <cfRule type="cellIs" dxfId="1080" priority="1082" operator="equal">
      <formula>1</formula>
    </cfRule>
  </conditionalFormatting>
  <conditionalFormatting sqref="IQ83:IQ86">
    <cfRule type="cellIs" dxfId="1079" priority="1079" operator="equal">
      <formula>0</formula>
    </cfRule>
    <cfRule type="cellIs" dxfId="1078" priority="1080" operator="equal">
      <formula>1</formula>
    </cfRule>
  </conditionalFormatting>
  <conditionalFormatting sqref="IL88:IO92">
    <cfRule type="cellIs" dxfId="1077" priority="1073" operator="equal">
      <formula>0</formula>
    </cfRule>
    <cfRule type="cellIs" dxfId="1076" priority="1074" operator="equal">
      <formula>1</formula>
    </cfRule>
  </conditionalFormatting>
  <conditionalFormatting sqref="IP88:IQ92">
    <cfRule type="cellIs" dxfId="1075" priority="1077" operator="equal">
      <formula>0</formula>
    </cfRule>
    <cfRule type="cellIs" dxfId="1074" priority="1078" operator="equal">
      <formula>1</formula>
    </cfRule>
  </conditionalFormatting>
  <conditionalFormatting sqref="IR88:IR92">
    <cfRule type="cellIs" dxfId="1073" priority="1075" operator="equal">
      <formula>0</formula>
    </cfRule>
    <cfRule type="cellIs" dxfId="1072" priority="1076" operator="equal">
      <formula>1</formula>
    </cfRule>
  </conditionalFormatting>
  <conditionalFormatting sqref="IP88:IQ92">
    <cfRule type="cellIs" dxfId="1071" priority="1071" operator="equal">
      <formula>0</formula>
    </cfRule>
    <cfRule type="cellIs" dxfId="1070" priority="1072" operator="equal">
      <formula>1</formula>
    </cfRule>
  </conditionalFormatting>
  <conditionalFormatting sqref="IQ88:IQ92">
    <cfRule type="cellIs" dxfId="1069" priority="1069" operator="equal">
      <formula>0</formula>
    </cfRule>
    <cfRule type="cellIs" dxfId="1068" priority="1070" operator="equal">
      <formula>1</formula>
    </cfRule>
  </conditionalFormatting>
  <conditionalFormatting sqref="IL94:IO97">
    <cfRule type="cellIs" dxfId="1067" priority="1063" operator="equal">
      <formula>0</formula>
    </cfRule>
    <cfRule type="cellIs" dxfId="1066" priority="1064" operator="equal">
      <formula>1</formula>
    </cfRule>
  </conditionalFormatting>
  <conditionalFormatting sqref="IP94:IQ97">
    <cfRule type="cellIs" dxfId="1065" priority="1067" operator="equal">
      <formula>0</formula>
    </cfRule>
    <cfRule type="cellIs" dxfId="1064" priority="1068" operator="equal">
      <formula>1</formula>
    </cfRule>
  </conditionalFormatting>
  <conditionalFormatting sqref="IR94:IR97">
    <cfRule type="cellIs" dxfId="1063" priority="1065" operator="equal">
      <formula>0</formula>
    </cfRule>
    <cfRule type="cellIs" dxfId="1062" priority="1066" operator="equal">
      <formula>1</formula>
    </cfRule>
  </conditionalFormatting>
  <conditionalFormatting sqref="IP94:IQ97">
    <cfRule type="cellIs" dxfId="1061" priority="1061" operator="equal">
      <formula>0</formula>
    </cfRule>
    <cfRule type="cellIs" dxfId="1060" priority="1062" operator="equal">
      <formula>1</formula>
    </cfRule>
  </conditionalFormatting>
  <conditionalFormatting sqref="IQ94:IQ97">
    <cfRule type="cellIs" dxfId="1059" priority="1059" operator="equal">
      <formula>0</formula>
    </cfRule>
    <cfRule type="cellIs" dxfId="1058" priority="1060" operator="equal">
      <formula>1</formula>
    </cfRule>
  </conditionalFormatting>
  <conditionalFormatting sqref="IL99:IO106">
    <cfRule type="cellIs" dxfId="1057" priority="1053" operator="equal">
      <formula>0</formula>
    </cfRule>
    <cfRule type="cellIs" dxfId="1056" priority="1054" operator="equal">
      <formula>1</formula>
    </cfRule>
  </conditionalFormatting>
  <conditionalFormatting sqref="IP99:IQ106">
    <cfRule type="cellIs" dxfId="1055" priority="1057" operator="equal">
      <formula>0</formula>
    </cfRule>
    <cfRule type="cellIs" dxfId="1054" priority="1058" operator="equal">
      <formula>1</formula>
    </cfRule>
  </conditionalFormatting>
  <conditionalFormatting sqref="IR99:IR106">
    <cfRule type="cellIs" dxfId="1053" priority="1055" operator="equal">
      <formula>0</formula>
    </cfRule>
    <cfRule type="cellIs" dxfId="1052" priority="1056" operator="equal">
      <formula>1</formula>
    </cfRule>
  </conditionalFormatting>
  <conditionalFormatting sqref="IP99:IQ106">
    <cfRule type="cellIs" dxfId="1051" priority="1051" operator="equal">
      <formula>0</formula>
    </cfRule>
    <cfRule type="cellIs" dxfId="1050" priority="1052" operator="equal">
      <formula>1</formula>
    </cfRule>
  </conditionalFormatting>
  <conditionalFormatting sqref="IQ99:IQ106">
    <cfRule type="cellIs" dxfId="1049" priority="1049" operator="equal">
      <formula>0</formula>
    </cfRule>
    <cfRule type="cellIs" dxfId="1048" priority="1050" operator="equal">
      <formula>1</formula>
    </cfRule>
  </conditionalFormatting>
  <conditionalFormatting sqref="IL109:IO110">
    <cfRule type="cellIs" dxfId="1047" priority="1043" operator="equal">
      <formula>0</formula>
    </cfRule>
    <cfRule type="cellIs" dxfId="1046" priority="1044" operator="equal">
      <formula>1</formula>
    </cfRule>
  </conditionalFormatting>
  <conditionalFormatting sqref="IP109:IQ110">
    <cfRule type="cellIs" dxfId="1045" priority="1047" operator="equal">
      <formula>0</formula>
    </cfRule>
    <cfRule type="cellIs" dxfId="1044" priority="1048" operator="equal">
      <formula>1</formula>
    </cfRule>
  </conditionalFormatting>
  <conditionalFormatting sqref="IR109:IR110">
    <cfRule type="cellIs" dxfId="1043" priority="1045" operator="equal">
      <formula>0</formula>
    </cfRule>
    <cfRule type="cellIs" dxfId="1042" priority="1046" operator="equal">
      <formula>1</formula>
    </cfRule>
  </conditionalFormatting>
  <conditionalFormatting sqref="IP109:IQ110">
    <cfRule type="cellIs" dxfId="1041" priority="1041" operator="equal">
      <formula>0</formula>
    </cfRule>
    <cfRule type="cellIs" dxfId="1040" priority="1042" operator="equal">
      <formula>1</formula>
    </cfRule>
  </conditionalFormatting>
  <conditionalFormatting sqref="IQ109:IQ110">
    <cfRule type="cellIs" dxfId="1039" priority="1039" operator="equal">
      <formula>0</formula>
    </cfRule>
    <cfRule type="cellIs" dxfId="1038" priority="1040" operator="equal">
      <formula>1</formula>
    </cfRule>
  </conditionalFormatting>
  <conditionalFormatting sqref="IP113:IQ113">
    <cfRule type="cellIs" dxfId="1037" priority="1037" operator="equal">
      <formula>0</formula>
    </cfRule>
    <cfRule type="cellIs" dxfId="1036" priority="1038" operator="equal">
      <formula>1</formula>
    </cfRule>
  </conditionalFormatting>
  <conditionalFormatting sqref="IP113:IQ113">
    <cfRule type="cellIs" dxfId="1035" priority="1031" operator="equal">
      <formula>0</formula>
    </cfRule>
    <cfRule type="cellIs" dxfId="1034" priority="1032" operator="equal">
      <formula>1</formula>
    </cfRule>
  </conditionalFormatting>
  <conditionalFormatting sqref="IP116:IQ120">
    <cfRule type="cellIs" dxfId="1033" priority="1027" operator="equal">
      <formula>0</formula>
    </cfRule>
    <cfRule type="cellIs" dxfId="1032" priority="1028" operator="equal">
      <formula>1</formula>
    </cfRule>
  </conditionalFormatting>
  <conditionalFormatting sqref="IP116:IQ120">
    <cfRule type="cellIs" dxfId="1031" priority="1021" operator="equal">
      <formula>0</formula>
    </cfRule>
    <cfRule type="cellIs" dxfId="1030" priority="1022" operator="equal">
      <formula>1</formula>
    </cfRule>
  </conditionalFormatting>
  <conditionalFormatting sqref="IL122:IO126">
    <cfRule type="cellIs" dxfId="1029" priority="1013" operator="equal">
      <formula>0</formula>
    </cfRule>
    <cfRule type="cellIs" dxfId="1028" priority="1014" operator="equal">
      <formula>1</formula>
    </cfRule>
  </conditionalFormatting>
  <conditionalFormatting sqref="IP122:IQ126">
    <cfRule type="cellIs" dxfId="1027" priority="1017" operator="equal">
      <formula>0</formula>
    </cfRule>
    <cfRule type="cellIs" dxfId="1026" priority="1018" operator="equal">
      <formula>1</formula>
    </cfRule>
  </conditionalFormatting>
  <conditionalFormatting sqref="IR122:IR126">
    <cfRule type="cellIs" dxfId="1025" priority="1015" operator="equal">
      <formula>0</formula>
    </cfRule>
    <cfRule type="cellIs" dxfId="1024" priority="1016" operator="equal">
      <formula>1</formula>
    </cfRule>
  </conditionalFormatting>
  <conditionalFormatting sqref="IP122:IQ126">
    <cfRule type="cellIs" dxfId="1023" priority="1011" operator="equal">
      <formula>0</formula>
    </cfRule>
    <cfRule type="cellIs" dxfId="1022" priority="1012" operator="equal">
      <formula>1</formula>
    </cfRule>
  </conditionalFormatting>
  <conditionalFormatting sqref="IQ122:IQ126">
    <cfRule type="cellIs" dxfId="1021" priority="1009" operator="equal">
      <formula>0</formula>
    </cfRule>
    <cfRule type="cellIs" dxfId="1020" priority="1010" operator="equal">
      <formula>1</formula>
    </cfRule>
  </conditionalFormatting>
  <conditionalFormatting sqref="IL128:IO132">
    <cfRule type="cellIs" dxfId="1019" priority="1003" operator="equal">
      <formula>0</formula>
    </cfRule>
    <cfRule type="cellIs" dxfId="1018" priority="1004" operator="equal">
      <formula>1</formula>
    </cfRule>
  </conditionalFormatting>
  <conditionalFormatting sqref="IP128:IQ132">
    <cfRule type="cellIs" dxfId="1017" priority="1007" operator="equal">
      <formula>0</formula>
    </cfRule>
    <cfRule type="cellIs" dxfId="1016" priority="1008" operator="equal">
      <formula>1</formula>
    </cfRule>
  </conditionalFormatting>
  <conditionalFormatting sqref="IR128:IR132">
    <cfRule type="cellIs" dxfId="1015" priority="1005" operator="equal">
      <formula>0</formula>
    </cfRule>
    <cfRule type="cellIs" dxfId="1014" priority="1006" operator="equal">
      <formula>1</formula>
    </cfRule>
  </conditionalFormatting>
  <conditionalFormatting sqref="IP128:IQ132">
    <cfRule type="cellIs" dxfId="1013" priority="1001" operator="equal">
      <formula>0</formula>
    </cfRule>
    <cfRule type="cellIs" dxfId="1012" priority="1002" operator="equal">
      <formula>1</formula>
    </cfRule>
  </conditionalFormatting>
  <conditionalFormatting sqref="IQ128:IQ132">
    <cfRule type="cellIs" dxfId="1011" priority="999" operator="equal">
      <formula>0</formula>
    </cfRule>
    <cfRule type="cellIs" dxfId="1010" priority="1000" operator="equal">
      <formula>1</formula>
    </cfRule>
  </conditionalFormatting>
  <conditionalFormatting sqref="IL134:IO139">
    <cfRule type="cellIs" dxfId="1009" priority="993" operator="equal">
      <formula>0</formula>
    </cfRule>
    <cfRule type="cellIs" dxfId="1008" priority="994" operator="equal">
      <formula>1</formula>
    </cfRule>
  </conditionalFormatting>
  <conditionalFormatting sqref="IP134:IQ139">
    <cfRule type="cellIs" dxfId="1007" priority="997" operator="equal">
      <formula>0</formula>
    </cfRule>
    <cfRule type="cellIs" dxfId="1006" priority="998" operator="equal">
      <formula>1</formula>
    </cfRule>
  </conditionalFormatting>
  <conditionalFormatting sqref="IR134:IR139">
    <cfRule type="cellIs" dxfId="1005" priority="995" operator="equal">
      <formula>0</formula>
    </cfRule>
    <cfRule type="cellIs" dxfId="1004" priority="996" operator="equal">
      <formula>1</formula>
    </cfRule>
  </conditionalFormatting>
  <conditionalFormatting sqref="IP134:IQ139">
    <cfRule type="cellIs" dxfId="1003" priority="991" operator="equal">
      <formula>0</formula>
    </cfRule>
    <cfRule type="cellIs" dxfId="1002" priority="992" operator="equal">
      <formula>1</formula>
    </cfRule>
  </conditionalFormatting>
  <conditionalFormatting sqref="IQ134:IQ139">
    <cfRule type="cellIs" dxfId="1001" priority="989" operator="equal">
      <formula>0</formula>
    </cfRule>
    <cfRule type="cellIs" dxfId="1000" priority="990" operator="equal">
      <formula>1</formula>
    </cfRule>
  </conditionalFormatting>
  <conditionalFormatting sqref="IL141:IO144">
    <cfRule type="cellIs" dxfId="999" priority="983" operator="equal">
      <formula>0</formula>
    </cfRule>
    <cfRule type="cellIs" dxfId="998" priority="984" operator="equal">
      <formula>1</formula>
    </cfRule>
  </conditionalFormatting>
  <conditionalFormatting sqref="IP141:IQ144">
    <cfRule type="cellIs" dxfId="997" priority="987" operator="equal">
      <formula>0</formula>
    </cfRule>
    <cfRule type="cellIs" dxfId="996" priority="988" operator="equal">
      <formula>1</formula>
    </cfRule>
  </conditionalFormatting>
  <conditionalFormatting sqref="IR141:IR144">
    <cfRule type="cellIs" dxfId="995" priority="985" operator="equal">
      <formula>0</formula>
    </cfRule>
    <cfRule type="cellIs" dxfId="994" priority="986" operator="equal">
      <formula>1</formula>
    </cfRule>
  </conditionalFormatting>
  <conditionalFormatting sqref="IP141:IQ144">
    <cfRule type="cellIs" dxfId="993" priority="981" operator="equal">
      <formula>0</formula>
    </cfRule>
    <cfRule type="cellIs" dxfId="992" priority="982" operator="equal">
      <formula>1</formula>
    </cfRule>
  </conditionalFormatting>
  <conditionalFormatting sqref="IQ141:IQ144">
    <cfRule type="cellIs" dxfId="991" priority="979" operator="equal">
      <formula>0</formula>
    </cfRule>
    <cfRule type="cellIs" dxfId="990" priority="980" operator="equal">
      <formula>1</formula>
    </cfRule>
  </conditionalFormatting>
  <conditionalFormatting sqref="IL146:IO146">
    <cfRule type="cellIs" dxfId="989" priority="973" operator="equal">
      <formula>0</formula>
    </cfRule>
    <cfRule type="cellIs" dxfId="988" priority="974" operator="equal">
      <formula>1</formula>
    </cfRule>
  </conditionalFormatting>
  <conditionalFormatting sqref="IP146:IQ146">
    <cfRule type="cellIs" dxfId="987" priority="977" operator="equal">
      <formula>0</formula>
    </cfRule>
    <cfRule type="cellIs" dxfId="986" priority="978" operator="equal">
      <formula>1</formula>
    </cfRule>
  </conditionalFormatting>
  <conditionalFormatting sqref="IR146">
    <cfRule type="cellIs" dxfId="985" priority="975" operator="equal">
      <formula>0</formula>
    </cfRule>
    <cfRule type="cellIs" dxfId="984" priority="976" operator="equal">
      <formula>1</formula>
    </cfRule>
  </conditionalFormatting>
  <conditionalFormatting sqref="IP146:IQ146">
    <cfRule type="cellIs" dxfId="983" priority="971" operator="equal">
      <formula>0</formula>
    </cfRule>
    <cfRule type="cellIs" dxfId="982" priority="972" operator="equal">
      <formula>1</formula>
    </cfRule>
  </conditionalFormatting>
  <conditionalFormatting sqref="IQ146">
    <cfRule type="cellIs" dxfId="981" priority="969" operator="equal">
      <formula>0</formula>
    </cfRule>
    <cfRule type="cellIs" dxfId="980" priority="970" operator="equal">
      <formula>1</formula>
    </cfRule>
  </conditionalFormatting>
  <conditionalFormatting sqref="IL148:IO148">
    <cfRule type="cellIs" dxfId="979" priority="963" operator="equal">
      <formula>0</formula>
    </cfRule>
    <cfRule type="cellIs" dxfId="978" priority="964" operator="equal">
      <formula>1</formula>
    </cfRule>
  </conditionalFormatting>
  <conditionalFormatting sqref="IP148:IQ148">
    <cfRule type="cellIs" dxfId="977" priority="967" operator="equal">
      <formula>0</formula>
    </cfRule>
    <cfRule type="cellIs" dxfId="976" priority="968" operator="equal">
      <formula>1</formula>
    </cfRule>
  </conditionalFormatting>
  <conditionalFormatting sqref="IR148">
    <cfRule type="cellIs" dxfId="975" priority="965" operator="equal">
      <formula>0</formula>
    </cfRule>
    <cfRule type="cellIs" dxfId="974" priority="966" operator="equal">
      <formula>1</formula>
    </cfRule>
  </conditionalFormatting>
  <conditionalFormatting sqref="IP148:IQ148">
    <cfRule type="cellIs" dxfId="973" priority="961" operator="equal">
      <formula>0</formula>
    </cfRule>
    <cfRule type="cellIs" dxfId="972" priority="962" operator="equal">
      <formula>1</formula>
    </cfRule>
  </conditionalFormatting>
  <conditionalFormatting sqref="IQ148">
    <cfRule type="cellIs" dxfId="971" priority="959" operator="equal">
      <formula>0</formula>
    </cfRule>
    <cfRule type="cellIs" dxfId="970" priority="960" operator="equal">
      <formula>1</formula>
    </cfRule>
  </conditionalFormatting>
  <conditionalFormatting sqref="IL151:IO154">
    <cfRule type="cellIs" dxfId="969" priority="953" operator="equal">
      <formula>0</formula>
    </cfRule>
    <cfRule type="cellIs" dxfId="968" priority="954" operator="equal">
      <formula>1</formula>
    </cfRule>
  </conditionalFormatting>
  <conditionalFormatting sqref="IP151:IQ154">
    <cfRule type="cellIs" dxfId="967" priority="957" operator="equal">
      <formula>0</formula>
    </cfRule>
    <cfRule type="cellIs" dxfId="966" priority="958" operator="equal">
      <formula>1</formula>
    </cfRule>
  </conditionalFormatting>
  <conditionalFormatting sqref="IR151:IR154">
    <cfRule type="cellIs" dxfId="965" priority="955" operator="equal">
      <formula>0</formula>
    </cfRule>
    <cfRule type="cellIs" dxfId="964" priority="956" operator="equal">
      <formula>1</formula>
    </cfRule>
  </conditionalFormatting>
  <conditionalFormatting sqref="IP151:IQ154">
    <cfRule type="cellIs" dxfId="963" priority="951" operator="equal">
      <formula>0</formula>
    </cfRule>
    <cfRule type="cellIs" dxfId="962" priority="952" operator="equal">
      <formula>1</formula>
    </cfRule>
  </conditionalFormatting>
  <conditionalFormatting sqref="IQ151:IQ154">
    <cfRule type="cellIs" dxfId="961" priority="949" operator="equal">
      <formula>0</formula>
    </cfRule>
    <cfRule type="cellIs" dxfId="960" priority="950" operator="equal">
      <formula>1</formula>
    </cfRule>
  </conditionalFormatting>
  <conditionalFormatting sqref="IL156:IO156">
    <cfRule type="cellIs" dxfId="959" priority="943" operator="equal">
      <formula>0</formula>
    </cfRule>
    <cfRule type="cellIs" dxfId="958" priority="944" operator="equal">
      <formula>1</formula>
    </cfRule>
  </conditionalFormatting>
  <conditionalFormatting sqref="IP156:IQ156">
    <cfRule type="cellIs" dxfId="957" priority="947" operator="equal">
      <formula>0</formula>
    </cfRule>
    <cfRule type="cellIs" dxfId="956" priority="948" operator="equal">
      <formula>1</formula>
    </cfRule>
  </conditionalFormatting>
  <conditionalFormatting sqref="IR156">
    <cfRule type="cellIs" dxfId="955" priority="945" operator="equal">
      <formula>0</formula>
    </cfRule>
    <cfRule type="cellIs" dxfId="954" priority="946" operator="equal">
      <formula>1</formula>
    </cfRule>
  </conditionalFormatting>
  <conditionalFormatting sqref="IP156:IQ156">
    <cfRule type="cellIs" dxfId="953" priority="941" operator="equal">
      <formula>0</formula>
    </cfRule>
    <cfRule type="cellIs" dxfId="952" priority="942" operator="equal">
      <formula>1</formula>
    </cfRule>
  </conditionalFormatting>
  <conditionalFormatting sqref="IQ156">
    <cfRule type="cellIs" dxfId="951" priority="939" operator="equal">
      <formula>0</formula>
    </cfRule>
    <cfRule type="cellIs" dxfId="950" priority="940" operator="equal">
      <formula>1</formula>
    </cfRule>
  </conditionalFormatting>
  <conditionalFormatting sqref="IL158:IO158">
    <cfRule type="cellIs" dxfId="949" priority="933" operator="equal">
      <formula>0</formula>
    </cfRule>
    <cfRule type="cellIs" dxfId="948" priority="934" operator="equal">
      <formula>1</formula>
    </cfRule>
  </conditionalFormatting>
  <conditionalFormatting sqref="IP158:IQ158">
    <cfRule type="cellIs" dxfId="947" priority="937" operator="equal">
      <formula>0</formula>
    </cfRule>
    <cfRule type="cellIs" dxfId="946" priority="938" operator="equal">
      <formula>1</formula>
    </cfRule>
  </conditionalFormatting>
  <conditionalFormatting sqref="IR158">
    <cfRule type="cellIs" dxfId="945" priority="935" operator="equal">
      <formula>0</formula>
    </cfRule>
    <cfRule type="cellIs" dxfId="944" priority="936" operator="equal">
      <formula>1</formula>
    </cfRule>
  </conditionalFormatting>
  <conditionalFormatting sqref="IP158:IQ158">
    <cfRule type="cellIs" dxfId="943" priority="931" operator="equal">
      <formula>0</formula>
    </cfRule>
    <cfRule type="cellIs" dxfId="942" priority="932" operator="equal">
      <formula>1</formula>
    </cfRule>
  </conditionalFormatting>
  <conditionalFormatting sqref="IQ158">
    <cfRule type="cellIs" dxfId="941" priority="929" operator="equal">
      <formula>0</formula>
    </cfRule>
    <cfRule type="cellIs" dxfId="940" priority="930" operator="equal">
      <formula>1</formula>
    </cfRule>
  </conditionalFormatting>
  <conditionalFormatting sqref="IL159:IO162">
    <cfRule type="cellIs" dxfId="939" priority="923" operator="equal">
      <formula>0</formula>
    </cfRule>
    <cfRule type="cellIs" dxfId="938" priority="924" operator="equal">
      <formula>1</formula>
    </cfRule>
  </conditionalFormatting>
  <conditionalFormatting sqref="IP159:IQ162">
    <cfRule type="cellIs" dxfId="937" priority="927" operator="equal">
      <formula>0</formula>
    </cfRule>
    <cfRule type="cellIs" dxfId="936" priority="928" operator="equal">
      <formula>1</formula>
    </cfRule>
  </conditionalFormatting>
  <conditionalFormatting sqref="IR159:IR162">
    <cfRule type="cellIs" dxfId="935" priority="925" operator="equal">
      <formula>0</formula>
    </cfRule>
    <cfRule type="cellIs" dxfId="934" priority="926" operator="equal">
      <formula>1</formula>
    </cfRule>
  </conditionalFormatting>
  <conditionalFormatting sqref="IP159:IQ162">
    <cfRule type="cellIs" dxfId="933" priority="921" operator="equal">
      <formula>0</formula>
    </cfRule>
    <cfRule type="cellIs" dxfId="932" priority="922" operator="equal">
      <formula>1</formula>
    </cfRule>
  </conditionalFormatting>
  <conditionalFormatting sqref="IQ159:IQ162">
    <cfRule type="cellIs" dxfId="931" priority="919" operator="equal">
      <formula>0</formula>
    </cfRule>
    <cfRule type="cellIs" dxfId="930" priority="920" operator="equal">
      <formula>1</formula>
    </cfRule>
  </conditionalFormatting>
  <conditionalFormatting sqref="IL165:IO169">
    <cfRule type="cellIs" dxfId="929" priority="913" operator="equal">
      <formula>0</formula>
    </cfRule>
    <cfRule type="cellIs" dxfId="928" priority="914" operator="equal">
      <formula>1</formula>
    </cfRule>
  </conditionalFormatting>
  <conditionalFormatting sqref="IP165:IQ169">
    <cfRule type="cellIs" dxfId="927" priority="917" operator="equal">
      <formula>0</formula>
    </cfRule>
    <cfRule type="cellIs" dxfId="926" priority="918" operator="equal">
      <formula>1</formula>
    </cfRule>
  </conditionalFormatting>
  <conditionalFormatting sqref="IR165:IR169">
    <cfRule type="cellIs" dxfId="925" priority="915" operator="equal">
      <formula>0</formula>
    </cfRule>
    <cfRule type="cellIs" dxfId="924" priority="916" operator="equal">
      <formula>1</formula>
    </cfRule>
  </conditionalFormatting>
  <conditionalFormatting sqref="IP165:IQ169">
    <cfRule type="cellIs" dxfId="923" priority="911" operator="equal">
      <formula>0</formula>
    </cfRule>
    <cfRule type="cellIs" dxfId="922" priority="912" operator="equal">
      <formula>1</formula>
    </cfRule>
  </conditionalFormatting>
  <conditionalFormatting sqref="IQ165:IQ169">
    <cfRule type="cellIs" dxfId="921" priority="909" operator="equal">
      <formula>0</formula>
    </cfRule>
    <cfRule type="cellIs" dxfId="920" priority="910" operator="equal">
      <formula>1</formula>
    </cfRule>
  </conditionalFormatting>
  <conditionalFormatting sqref="IL172:IO175">
    <cfRule type="cellIs" dxfId="919" priority="903" operator="equal">
      <formula>0</formula>
    </cfRule>
    <cfRule type="cellIs" dxfId="918" priority="904" operator="equal">
      <formula>1</formula>
    </cfRule>
  </conditionalFormatting>
  <conditionalFormatting sqref="IP172:IQ175">
    <cfRule type="cellIs" dxfId="917" priority="907" operator="equal">
      <formula>0</formula>
    </cfRule>
    <cfRule type="cellIs" dxfId="916" priority="908" operator="equal">
      <formula>1</formula>
    </cfRule>
  </conditionalFormatting>
  <conditionalFormatting sqref="IR172:IR175">
    <cfRule type="cellIs" dxfId="915" priority="905" operator="equal">
      <formula>0</formula>
    </cfRule>
    <cfRule type="cellIs" dxfId="914" priority="906" operator="equal">
      <formula>1</formula>
    </cfRule>
  </conditionalFormatting>
  <conditionalFormatting sqref="IP172:IQ175">
    <cfRule type="cellIs" dxfId="913" priority="901" operator="equal">
      <formula>0</formula>
    </cfRule>
    <cfRule type="cellIs" dxfId="912" priority="902" operator="equal">
      <formula>1</formula>
    </cfRule>
  </conditionalFormatting>
  <conditionalFormatting sqref="IQ172:IQ175">
    <cfRule type="cellIs" dxfId="911" priority="899" operator="equal">
      <formula>0</formula>
    </cfRule>
    <cfRule type="cellIs" dxfId="910" priority="900" operator="equal">
      <formula>1</formula>
    </cfRule>
  </conditionalFormatting>
  <conditionalFormatting sqref="IL177:IO182">
    <cfRule type="cellIs" dxfId="909" priority="893" operator="equal">
      <formula>0</formula>
    </cfRule>
    <cfRule type="cellIs" dxfId="908" priority="894" operator="equal">
      <formula>1</formula>
    </cfRule>
  </conditionalFormatting>
  <conditionalFormatting sqref="IP177:IQ182">
    <cfRule type="cellIs" dxfId="907" priority="897" operator="equal">
      <formula>0</formula>
    </cfRule>
    <cfRule type="cellIs" dxfId="906" priority="898" operator="equal">
      <formula>1</formula>
    </cfRule>
  </conditionalFormatting>
  <conditionalFormatting sqref="IR177:IR182">
    <cfRule type="cellIs" dxfId="905" priority="895" operator="equal">
      <formula>0</formula>
    </cfRule>
    <cfRule type="cellIs" dxfId="904" priority="896" operator="equal">
      <formula>1</formula>
    </cfRule>
  </conditionalFormatting>
  <conditionalFormatting sqref="IP177:IQ182">
    <cfRule type="cellIs" dxfId="903" priority="891" operator="equal">
      <formula>0</formula>
    </cfRule>
    <cfRule type="cellIs" dxfId="902" priority="892" operator="equal">
      <formula>1</formula>
    </cfRule>
  </conditionalFormatting>
  <conditionalFormatting sqref="IQ177:IQ182">
    <cfRule type="cellIs" dxfId="901" priority="889" operator="equal">
      <formula>0</formula>
    </cfRule>
    <cfRule type="cellIs" dxfId="900" priority="890" operator="equal">
      <formula>1</formula>
    </cfRule>
  </conditionalFormatting>
  <conditionalFormatting sqref="IL184:IO184">
    <cfRule type="cellIs" dxfId="899" priority="883" operator="equal">
      <formula>0</formula>
    </cfRule>
    <cfRule type="cellIs" dxfId="898" priority="884" operator="equal">
      <formula>1</formula>
    </cfRule>
  </conditionalFormatting>
  <conditionalFormatting sqref="IP184:IQ184">
    <cfRule type="cellIs" dxfId="897" priority="887" operator="equal">
      <formula>0</formula>
    </cfRule>
    <cfRule type="cellIs" dxfId="896" priority="888" operator="equal">
      <formula>1</formula>
    </cfRule>
  </conditionalFormatting>
  <conditionalFormatting sqref="IR184">
    <cfRule type="cellIs" dxfId="895" priority="885" operator="equal">
      <formula>0</formula>
    </cfRule>
    <cfRule type="cellIs" dxfId="894" priority="886" operator="equal">
      <formula>1</formula>
    </cfRule>
  </conditionalFormatting>
  <conditionalFormatting sqref="IP184:IQ184">
    <cfRule type="cellIs" dxfId="893" priority="881" operator="equal">
      <formula>0</formula>
    </cfRule>
    <cfRule type="cellIs" dxfId="892" priority="882" operator="equal">
      <formula>1</formula>
    </cfRule>
  </conditionalFormatting>
  <conditionalFormatting sqref="IQ184">
    <cfRule type="cellIs" dxfId="891" priority="879" operator="equal">
      <formula>0</formula>
    </cfRule>
    <cfRule type="cellIs" dxfId="890" priority="880" operator="equal">
      <formula>1</formula>
    </cfRule>
  </conditionalFormatting>
  <conditionalFormatting sqref="IL186:IO186">
    <cfRule type="cellIs" dxfId="889" priority="873" operator="equal">
      <formula>0</formula>
    </cfRule>
    <cfRule type="cellIs" dxfId="888" priority="874" operator="equal">
      <formula>1</formula>
    </cfRule>
  </conditionalFormatting>
  <conditionalFormatting sqref="IP186:IQ186">
    <cfRule type="cellIs" dxfId="887" priority="877" operator="equal">
      <formula>0</formula>
    </cfRule>
    <cfRule type="cellIs" dxfId="886" priority="878" operator="equal">
      <formula>1</formula>
    </cfRule>
  </conditionalFormatting>
  <conditionalFormatting sqref="IR186">
    <cfRule type="cellIs" dxfId="885" priority="875" operator="equal">
      <formula>0</formula>
    </cfRule>
    <cfRule type="cellIs" dxfId="884" priority="876" operator="equal">
      <formula>1</formula>
    </cfRule>
  </conditionalFormatting>
  <conditionalFormatting sqref="IP186:IQ186">
    <cfRule type="cellIs" dxfId="883" priority="871" operator="equal">
      <formula>0</formula>
    </cfRule>
    <cfRule type="cellIs" dxfId="882" priority="872" operator="equal">
      <formula>1</formula>
    </cfRule>
  </conditionalFormatting>
  <conditionalFormatting sqref="IQ186">
    <cfRule type="cellIs" dxfId="881" priority="869" operator="equal">
      <formula>0</formula>
    </cfRule>
    <cfRule type="cellIs" dxfId="880" priority="870" operator="equal">
      <formula>1</formula>
    </cfRule>
  </conditionalFormatting>
  <conditionalFormatting sqref="IL188:IO190">
    <cfRule type="cellIs" dxfId="879" priority="863" operator="equal">
      <formula>0</formula>
    </cfRule>
    <cfRule type="cellIs" dxfId="878" priority="864" operator="equal">
      <formula>1</formula>
    </cfRule>
  </conditionalFormatting>
  <conditionalFormatting sqref="IP188:IQ190">
    <cfRule type="cellIs" dxfId="877" priority="867" operator="equal">
      <formula>0</formula>
    </cfRule>
    <cfRule type="cellIs" dxfId="876" priority="868" operator="equal">
      <formula>1</formula>
    </cfRule>
  </conditionalFormatting>
  <conditionalFormatting sqref="IR188:IR190">
    <cfRule type="cellIs" dxfId="875" priority="865" operator="equal">
      <formula>0</formula>
    </cfRule>
    <cfRule type="cellIs" dxfId="874" priority="866" operator="equal">
      <formula>1</formula>
    </cfRule>
  </conditionalFormatting>
  <conditionalFormatting sqref="IP188:IQ190">
    <cfRule type="cellIs" dxfId="873" priority="861" operator="equal">
      <formula>0</formula>
    </cfRule>
    <cfRule type="cellIs" dxfId="872" priority="862" operator="equal">
      <formula>1</formula>
    </cfRule>
  </conditionalFormatting>
  <conditionalFormatting sqref="IQ188:IQ190">
    <cfRule type="cellIs" dxfId="871" priority="859" operator="equal">
      <formula>0</formula>
    </cfRule>
    <cfRule type="cellIs" dxfId="870" priority="860" operator="equal">
      <formula>1</formula>
    </cfRule>
  </conditionalFormatting>
  <conditionalFormatting sqref="IL194:IO198">
    <cfRule type="cellIs" dxfId="869" priority="853" operator="equal">
      <formula>0</formula>
    </cfRule>
    <cfRule type="cellIs" dxfId="868" priority="854" operator="equal">
      <formula>1</formula>
    </cfRule>
  </conditionalFormatting>
  <conditionalFormatting sqref="IP194:IQ198">
    <cfRule type="cellIs" dxfId="867" priority="857" operator="equal">
      <formula>0</formula>
    </cfRule>
    <cfRule type="cellIs" dxfId="866" priority="858" operator="equal">
      <formula>1</formula>
    </cfRule>
  </conditionalFormatting>
  <conditionalFormatting sqref="IR194:IR198">
    <cfRule type="cellIs" dxfId="865" priority="855" operator="equal">
      <formula>0</formula>
    </cfRule>
    <cfRule type="cellIs" dxfId="864" priority="856" operator="equal">
      <formula>1</formula>
    </cfRule>
  </conditionalFormatting>
  <conditionalFormatting sqref="IP194:IQ198">
    <cfRule type="cellIs" dxfId="863" priority="851" operator="equal">
      <formula>0</formula>
    </cfRule>
    <cfRule type="cellIs" dxfId="862" priority="852" operator="equal">
      <formula>1</formula>
    </cfRule>
  </conditionalFormatting>
  <conditionalFormatting sqref="IQ194:IQ198">
    <cfRule type="cellIs" dxfId="861" priority="849" operator="equal">
      <formula>0</formula>
    </cfRule>
    <cfRule type="cellIs" dxfId="860" priority="850" operator="equal">
      <formula>1</formula>
    </cfRule>
  </conditionalFormatting>
  <conditionalFormatting sqref="IL193">
    <cfRule type="cellIs" dxfId="859" priority="847" operator="equal">
      <formula>0</formula>
    </cfRule>
    <cfRule type="cellIs" dxfId="858" priority="848" operator="equal">
      <formula>1</formula>
    </cfRule>
  </conditionalFormatting>
  <conditionalFormatting sqref="IL201">
    <cfRule type="cellIs" dxfId="857" priority="845" operator="equal">
      <formula>0</formula>
    </cfRule>
    <cfRule type="cellIs" dxfId="856" priority="846" operator="equal">
      <formula>1</formula>
    </cfRule>
  </conditionalFormatting>
  <conditionalFormatting sqref="IL202:IO216">
    <cfRule type="cellIs" dxfId="855" priority="839" operator="equal">
      <formula>0</formula>
    </cfRule>
    <cfRule type="cellIs" dxfId="854" priority="840" operator="equal">
      <formula>1</formula>
    </cfRule>
  </conditionalFormatting>
  <conditionalFormatting sqref="IP202:IQ216">
    <cfRule type="cellIs" dxfId="853" priority="843" operator="equal">
      <formula>0</formula>
    </cfRule>
    <cfRule type="cellIs" dxfId="852" priority="844" operator="equal">
      <formula>1</formula>
    </cfRule>
  </conditionalFormatting>
  <conditionalFormatting sqref="IR202:IR216">
    <cfRule type="cellIs" dxfId="851" priority="841" operator="equal">
      <formula>0</formula>
    </cfRule>
    <cfRule type="cellIs" dxfId="850" priority="842" operator="equal">
      <formula>1</formula>
    </cfRule>
  </conditionalFormatting>
  <conditionalFormatting sqref="IP202:IQ216">
    <cfRule type="cellIs" dxfId="849" priority="837" operator="equal">
      <formula>0</formula>
    </cfRule>
    <cfRule type="cellIs" dxfId="848" priority="838" operator="equal">
      <formula>1</formula>
    </cfRule>
  </conditionalFormatting>
  <conditionalFormatting sqref="IQ202:IQ216">
    <cfRule type="cellIs" dxfId="847" priority="835" operator="equal">
      <formula>0</formula>
    </cfRule>
    <cfRule type="cellIs" dxfId="846" priority="836" operator="equal">
      <formula>1</formula>
    </cfRule>
  </conditionalFormatting>
  <conditionalFormatting sqref="IL219:IO222">
    <cfRule type="cellIs" dxfId="845" priority="829" operator="equal">
      <formula>0</formula>
    </cfRule>
    <cfRule type="cellIs" dxfId="844" priority="830" operator="equal">
      <formula>1</formula>
    </cfRule>
  </conditionalFormatting>
  <conditionalFormatting sqref="IP219:IQ222">
    <cfRule type="cellIs" dxfId="843" priority="833" operator="equal">
      <formula>0</formula>
    </cfRule>
    <cfRule type="cellIs" dxfId="842" priority="834" operator="equal">
      <formula>1</formula>
    </cfRule>
  </conditionalFormatting>
  <conditionalFormatting sqref="IR219:IR222">
    <cfRule type="cellIs" dxfId="841" priority="831" operator="equal">
      <formula>0</formula>
    </cfRule>
    <cfRule type="cellIs" dxfId="840" priority="832" operator="equal">
      <formula>1</formula>
    </cfRule>
  </conditionalFormatting>
  <conditionalFormatting sqref="IP219:IQ222">
    <cfRule type="cellIs" dxfId="839" priority="827" operator="equal">
      <formula>0</formula>
    </cfRule>
    <cfRule type="cellIs" dxfId="838" priority="828" operator="equal">
      <formula>1</formula>
    </cfRule>
  </conditionalFormatting>
  <conditionalFormatting sqref="IQ219:IQ222">
    <cfRule type="cellIs" dxfId="837" priority="825" operator="equal">
      <formula>0</formula>
    </cfRule>
    <cfRule type="cellIs" dxfId="836" priority="826" operator="equal">
      <formula>1</formula>
    </cfRule>
  </conditionalFormatting>
  <conditionalFormatting sqref="IL218">
    <cfRule type="cellIs" dxfId="835" priority="823" operator="equal">
      <formula>0</formula>
    </cfRule>
    <cfRule type="cellIs" dxfId="834" priority="824" operator="equal">
      <formula>1</formula>
    </cfRule>
  </conditionalFormatting>
  <conditionalFormatting sqref="IL224">
    <cfRule type="cellIs" dxfId="833" priority="821" operator="equal">
      <formula>0</formula>
    </cfRule>
    <cfRule type="cellIs" dxfId="832" priority="822" operator="equal">
      <formula>1</formula>
    </cfRule>
  </conditionalFormatting>
  <conditionalFormatting sqref="IL225:IO243">
    <cfRule type="cellIs" dxfId="831" priority="815" operator="equal">
      <formula>0</formula>
    </cfRule>
    <cfRule type="cellIs" dxfId="830" priority="816" operator="equal">
      <formula>1</formula>
    </cfRule>
  </conditionalFormatting>
  <conditionalFormatting sqref="IP225:IQ243">
    <cfRule type="cellIs" dxfId="829" priority="819" operator="equal">
      <formula>0</formula>
    </cfRule>
    <cfRule type="cellIs" dxfId="828" priority="820" operator="equal">
      <formula>1</formula>
    </cfRule>
  </conditionalFormatting>
  <conditionalFormatting sqref="IR225:IR243">
    <cfRule type="cellIs" dxfId="827" priority="817" operator="equal">
      <formula>0</formula>
    </cfRule>
    <cfRule type="cellIs" dxfId="826" priority="818" operator="equal">
      <formula>1</formula>
    </cfRule>
  </conditionalFormatting>
  <conditionalFormatting sqref="IP225:IQ243">
    <cfRule type="cellIs" dxfId="825" priority="813" operator="equal">
      <formula>0</formula>
    </cfRule>
    <cfRule type="cellIs" dxfId="824" priority="814" operator="equal">
      <formula>1</formula>
    </cfRule>
  </conditionalFormatting>
  <conditionalFormatting sqref="IQ225:IQ243">
    <cfRule type="cellIs" dxfId="823" priority="811" operator="equal">
      <formula>0</formula>
    </cfRule>
    <cfRule type="cellIs" dxfId="822" priority="812" operator="equal">
      <formula>1</formula>
    </cfRule>
  </conditionalFormatting>
  <conditionalFormatting sqref="IL245">
    <cfRule type="cellIs" dxfId="821" priority="809" operator="equal">
      <formula>0</formula>
    </cfRule>
    <cfRule type="cellIs" dxfId="820" priority="810" operator="equal">
      <formula>1</formula>
    </cfRule>
  </conditionalFormatting>
  <conditionalFormatting sqref="IL246:IO251">
    <cfRule type="cellIs" dxfId="819" priority="803" operator="equal">
      <formula>0</formula>
    </cfRule>
    <cfRule type="cellIs" dxfId="818" priority="804" operator="equal">
      <formula>1</formula>
    </cfRule>
  </conditionalFormatting>
  <conditionalFormatting sqref="IP246:IQ251">
    <cfRule type="cellIs" dxfId="817" priority="807" operator="equal">
      <formula>0</formula>
    </cfRule>
    <cfRule type="cellIs" dxfId="816" priority="808" operator="equal">
      <formula>1</formula>
    </cfRule>
  </conditionalFormatting>
  <conditionalFormatting sqref="IR246:IR251">
    <cfRule type="cellIs" dxfId="815" priority="805" operator="equal">
      <formula>0</formula>
    </cfRule>
    <cfRule type="cellIs" dxfId="814" priority="806" operator="equal">
      <formula>1</formula>
    </cfRule>
  </conditionalFormatting>
  <conditionalFormatting sqref="IP246:IQ251">
    <cfRule type="cellIs" dxfId="813" priority="801" operator="equal">
      <formula>0</formula>
    </cfRule>
    <cfRule type="cellIs" dxfId="812" priority="802" operator="equal">
      <formula>1</formula>
    </cfRule>
  </conditionalFormatting>
  <conditionalFormatting sqref="IQ246:IQ251">
    <cfRule type="cellIs" dxfId="811" priority="799" operator="equal">
      <formula>0</formula>
    </cfRule>
    <cfRule type="cellIs" dxfId="810" priority="800" operator="equal">
      <formula>1</formula>
    </cfRule>
  </conditionalFormatting>
  <conditionalFormatting sqref="IL253:IO256">
    <cfRule type="cellIs" dxfId="809" priority="793" operator="equal">
      <formula>0</formula>
    </cfRule>
    <cfRule type="cellIs" dxfId="808" priority="794" operator="equal">
      <formula>1</formula>
    </cfRule>
  </conditionalFormatting>
  <conditionalFormatting sqref="IP253:IQ256">
    <cfRule type="cellIs" dxfId="807" priority="797" operator="equal">
      <formula>0</formula>
    </cfRule>
    <cfRule type="cellIs" dxfId="806" priority="798" operator="equal">
      <formula>1</formula>
    </cfRule>
  </conditionalFormatting>
  <conditionalFormatting sqref="IR253:IR256">
    <cfRule type="cellIs" dxfId="805" priority="795" operator="equal">
      <formula>0</formula>
    </cfRule>
    <cfRule type="cellIs" dxfId="804" priority="796" operator="equal">
      <formula>1</formula>
    </cfRule>
  </conditionalFormatting>
  <conditionalFormatting sqref="IP253:IQ256">
    <cfRule type="cellIs" dxfId="803" priority="791" operator="equal">
      <formula>0</formula>
    </cfRule>
    <cfRule type="cellIs" dxfId="802" priority="792" operator="equal">
      <formula>1</formula>
    </cfRule>
  </conditionalFormatting>
  <conditionalFormatting sqref="IQ253:IQ256">
    <cfRule type="cellIs" dxfId="801" priority="789" operator="equal">
      <formula>0</formula>
    </cfRule>
    <cfRule type="cellIs" dxfId="800" priority="790" operator="equal">
      <formula>1</formula>
    </cfRule>
  </conditionalFormatting>
  <conditionalFormatting sqref="IL259">
    <cfRule type="cellIs" dxfId="799" priority="787" operator="equal">
      <formula>0</formula>
    </cfRule>
    <cfRule type="cellIs" dxfId="798" priority="788" operator="equal">
      <formula>1</formula>
    </cfRule>
  </conditionalFormatting>
  <conditionalFormatting sqref="IL260:IO266">
    <cfRule type="cellIs" dxfId="797" priority="781" operator="equal">
      <formula>0</formula>
    </cfRule>
    <cfRule type="cellIs" dxfId="796" priority="782" operator="equal">
      <formula>1</formula>
    </cfRule>
  </conditionalFormatting>
  <conditionalFormatting sqref="IP260:IQ266">
    <cfRule type="cellIs" dxfId="795" priority="785" operator="equal">
      <formula>0</formula>
    </cfRule>
    <cfRule type="cellIs" dxfId="794" priority="786" operator="equal">
      <formula>1</formula>
    </cfRule>
  </conditionalFormatting>
  <conditionalFormatting sqref="IR260:IR266">
    <cfRule type="cellIs" dxfId="793" priority="783" operator="equal">
      <formula>0</formula>
    </cfRule>
    <cfRule type="cellIs" dxfId="792" priority="784" operator="equal">
      <formula>1</formula>
    </cfRule>
  </conditionalFormatting>
  <conditionalFormatting sqref="IP260:IQ266">
    <cfRule type="cellIs" dxfId="791" priority="779" operator="equal">
      <formula>0</formula>
    </cfRule>
    <cfRule type="cellIs" dxfId="790" priority="780" operator="equal">
      <formula>1</formula>
    </cfRule>
  </conditionalFormatting>
  <conditionalFormatting sqref="IQ260:IQ266">
    <cfRule type="cellIs" dxfId="789" priority="777" operator="equal">
      <formula>0</formula>
    </cfRule>
    <cfRule type="cellIs" dxfId="788" priority="778" operator="equal">
      <formula>1</formula>
    </cfRule>
  </conditionalFormatting>
  <conditionalFormatting sqref="JK113">
    <cfRule type="cellIs" dxfId="787" priority="447" operator="equal">
      <formula>0</formula>
    </cfRule>
    <cfRule type="cellIs" dxfId="786" priority="448" operator="equal">
      <formula>1</formula>
    </cfRule>
  </conditionalFormatting>
  <conditionalFormatting sqref="JE113:JH113">
    <cfRule type="cellIs" dxfId="785" priority="445" operator="equal">
      <formula>0</formula>
    </cfRule>
    <cfRule type="cellIs" dxfId="784" priority="446" operator="equal">
      <formula>1</formula>
    </cfRule>
  </conditionalFormatting>
  <conditionalFormatting sqref="JJ113">
    <cfRule type="cellIs" dxfId="783" priority="441" operator="equal">
      <formula>0</formula>
    </cfRule>
    <cfRule type="cellIs" dxfId="782" priority="442" operator="equal">
      <formula>1</formula>
    </cfRule>
  </conditionalFormatting>
  <conditionalFormatting sqref="JK116:JK120">
    <cfRule type="cellIs" dxfId="781" priority="437" operator="equal">
      <formula>0</formula>
    </cfRule>
    <cfRule type="cellIs" dxfId="780" priority="438" operator="equal">
      <formula>1</formula>
    </cfRule>
  </conditionalFormatting>
  <conditionalFormatting sqref="JE116:JH120">
    <cfRule type="cellIs" dxfId="779" priority="435" operator="equal">
      <formula>0</formula>
    </cfRule>
    <cfRule type="cellIs" dxfId="778" priority="436" operator="equal">
      <formula>1</formula>
    </cfRule>
  </conditionalFormatting>
  <conditionalFormatting sqref="JJ116:JJ120">
    <cfRule type="cellIs" dxfId="777" priority="431" operator="equal">
      <formula>0</formula>
    </cfRule>
    <cfRule type="cellIs" dxfId="776" priority="432" operator="equal">
      <formula>1</formula>
    </cfRule>
  </conditionalFormatting>
  <conditionalFormatting sqref="IX277">
    <cfRule type="cellIs" dxfId="775" priority="775" operator="equal">
      <formula>"NO HABILITADO"</formula>
    </cfRule>
    <cfRule type="cellIs" dxfId="774" priority="776" operator="equal">
      <formula>"OK"</formula>
    </cfRule>
  </conditionalFormatting>
  <conditionalFormatting sqref="JK277">
    <cfRule type="cellIs" dxfId="773" priority="773" operator="equal">
      <formula>0</formula>
    </cfRule>
    <cfRule type="cellIs" dxfId="772" priority="774" operator="equal">
      <formula>1</formula>
    </cfRule>
  </conditionalFormatting>
  <conditionalFormatting sqref="JM277">
    <cfRule type="cellIs" dxfId="771" priority="771" operator="equal">
      <formula>0</formula>
    </cfRule>
    <cfRule type="cellIs" dxfId="770" priority="772" operator="equal">
      <formula>1</formula>
    </cfRule>
  </conditionalFormatting>
  <conditionalFormatting sqref="IY280">
    <cfRule type="cellIs" dxfId="769" priority="769" operator="equal">
      <formula>"OK"</formula>
    </cfRule>
    <cfRule type="cellIs" dxfId="768" priority="770" operator="equal">
      <formula>"NO HABILITADO"</formula>
    </cfRule>
  </conditionalFormatting>
  <conditionalFormatting sqref="JJ280">
    <cfRule type="cellIs" dxfId="767" priority="767" operator="equal">
      <formula>"OK"</formula>
    </cfRule>
    <cfRule type="cellIs" dxfId="766" priority="768" operator="equal">
      <formula>"NO HABILITADO"</formula>
    </cfRule>
  </conditionalFormatting>
  <conditionalFormatting sqref="JA284:JA300">
    <cfRule type="cellIs" dxfId="765" priority="765" operator="equal">
      <formula>"NH"</formula>
    </cfRule>
    <cfRule type="cellIs" dxfId="764" priority="766" operator="equal">
      <formula>"H"</formula>
    </cfRule>
  </conditionalFormatting>
  <conditionalFormatting sqref="JH277">
    <cfRule type="cellIs" dxfId="763" priority="763" operator="equal">
      <formula>0</formula>
    </cfRule>
    <cfRule type="cellIs" dxfId="762" priority="764" operator="equal">
      <formula>1</formula>
    </cfRule>
  </conditionalFormatting>
  <conditionalFormatting sqref="JE13:JH13">
    <cfRule type="cellIs" dxfId="761" priority="757" operator="equal">
      <formula>0</formula>
    </cfRule>
    <cfRule type="cellIs" dxfId="760" priority="758" operator="equal">
      <formula>1</formula>
    </cfRule>
  </conditionalFormatting>
  <conditionalFormatting sqref="JI13:JJ13">
    <cfRule type="cellIs" dxfId="759" priority="761" operator="equal">
      <formula>0</formula>
    </cfRule>
    <cfRule type="cellIs" dxfId="758" priority="762" operator="equal">
      <formula>1</formula>
    </cfRule>
  </conditionalFormatting>
  <conditionalFormatting sqref="JK13">
    <cfRule type="cellIs" dxfId="757" priority="759" operator="equal">
      <formula>0</formula>
    </cfRule>
    <cfRule type="cellIs" dxfId="756" priority="760" operator="equal">
      <formula>1</formula>
    </cfRule>
  </conditionalFormatting>
  <conditionalFormatting sqref="JI13:JJ13">
    <cfRule type="cellIs" dxfId="755" priority="755" operator="equal">
      <formula>0</formula>
    </cfRule>
    <cfRule type="cellIs" dxfId="754" priority="756" operator="equal">
      <formula>1</formula>
    </cfRule>
  </conditionalFormatting>
  <conditionalFormatting sqref="JJ13">
    <cfRule type="cellIs" dxfId="753" priority="753" operator="equal">
      <formula>0</formula>
    </cfRule>
    <cfRule type="cellIs" dxfId="752" priority="754" operator="equal">
      <formula>1</formula>
    </cfRule>
  </conditionalFormatting>
  <conditionalFormatting sqref="JE12">
    <cfRule type="cellIs" dxfId="751" priority="751" operator="equal">
      <formula>0</formula>
    </cfRule>
    <cfRule type="cellIs" dxfId="750" priority="752" operator="equal">
      <formula>1</formula>
    </cfRule>
  </conditionalFormatting>
  <conditionalFormatting sqref="JE257:JE258">
    <cfRule type="cellIs" dxfId="749" priority="663" operator="equal">
      <formula>0</formula>
    </cfRule>
    <cfRule type="cellIs" dxfId="748" priority="664" operator="equal">
      <formula>1</formula>
    </cfRule>
  </conditionalFormatting>
  <conditionalFormatting sqref="JE18:JE19">
    <cfRule type="cellIs" dxfId="747" priority="749" operator="equal">
      <formula>0</formula>
    </cfRule>
    <cfRule type="cellIs" dxfId="746" priority="750" operator="equal">
      <formula>1</formula>
    </cfRule>
  </conditionalFormatting>
  <conditionalFormatting sqref="JE28">
    <cfRule type="cellIs" dxfId="745" priority="747" operator="equal">
      <formula>0</formula>
    </cfRule>
    <cfRule type="cellIs" dxfId="744" priority="748" operator="equal">
      <formula>1</formula>
    </cfRule>
  </conditionalFormatting>
  <conditionalFormatting sqref="JE36:JE38">
    <cfRule type="cellIs" dxfId="743" priority="745" operator="equal">
      <formula>0</formula>
    </cfRule>
    <cfRule type="cellIs" dxfId="742" priority="746" operator="equal">
      <formula>1</formula>
    </cfRule>
  </conditionalFormatting>
  <conditionalFormatting sqref="JE41">
    <cfRule type="cellIs" dxfId="741" priority="743" operator="equal">
      <formula>0</formula>
    </cfRule>
    <cfRule type="cellIs" dxfId="740" priority="744" operator="equal">
      <formula>1</formula>
    </cfRule>
  </conditionalFormatting>
  <conditionalFormatting sqref="JE43">
    <cfRule type="cellIs" dxfId="739" priority="741" operator="equal">
      <formula>0</formula>
    </cfRule>
    <cfRule type="cellIs" dxfId="738" priority="742" operator="equal">
      <formula>1</formula>
    </cfRule>
  </conditionalFormatting>
  <conditionalFormatting sqref="JE45:JE46">
    <cfRule type="cellIs" dxfId="737" priority="739" operator="equal">
      <formula>0</formula>
    </cfRule>
    <cfRule type="cellIs" dxfId="736" priority="740" operator="equal">
      <formula>1</formula>
    </cfRule>
  </conditionalFormatting>
  <conditionalFormatting sqref="JE48:JE49">
    <cfRule type="cellIs" dxfId="735" priority="737" operator="equal">
      <formula>0</formula>
    </cfRule>
    <cfRule type="cellIs" dxfId="734" priority="738" operator="equal">
      <formula>1</formula>
    </cfRule>
  </conditionalFormatting>
  <conditionalFormatting sqref="JE51:JE52">
    <cfRule type="cellIs" dxfId="733" priority="735" operator="equal">
      <formula>0</formula>
    </cfRule>
    <cfRule type="cellIs" dxfId="732" priority="736" operator="equal">
      <formula>1</formula>
    </cfRule>
  </conditionalFormatting>
  <conditionalFormatting sqref="JE54">
    <cfRule type="cellIs" dxfId="731" priority="733" operator="equal">
      <formula>0</formula>
    </cfRule>
    <cfRule type="cellIs" dxfId="730" priority="734" operator="equal">
      <formula>1</formula>
    </cfRule>
  </conditionalFormatting>
  <conditionalFormatting sqref="JE56:JE57">
    <cfRule type="cellIs" dxfId="729" priority="731" operator="equal">
      <formula>0</formula>
    </cfRule>
    <cfRule type="cellIs" dxfId="728" priority="732" operator="equal">
      <formula>1</formula>
    </cfRule>
  </conditionalFormatting>
  <conditionalFormatting sqref="JE62:JE63">
    <cfRule type="cellIs" dxfId="727" priority="729" operator="equal">
      <formula>0</formula>
    </cfRule>
    <cfRule type="cellIs" dxfId="726" priority="730" operator="equal">
      <formula>1</formula>
    </cfRule>
  </conditionalFormatting>
  <conditionalFormatting sqref="JE66">
    <cfRule type="cellIs" dxfId="725" priority="727" operator="equal">
      <formula>0</formula>
    </cfRule>
    <cfRule type="cellIs" dxfId="724" priority="728" operator="equal">
      <formula>1</formula>
    </cfRule>
  </conditionalFormatting>
  <conditionalFormatting sqref="JE68">
    <cfRule type="cellIs" dxfId="723" priority="725" operator="equal">
      <formula>0</formula>
    </cfRule>
    <cfRule type="cellIs" dxfId="722" priority="726" operator="equal">
      <formula>1</formula>
    </cfRule>
  </conditionalFormatting>
  <conditionalFormatting sqref="JE70:JE71">
    <cfRule type="cellIs" dxfId="721" priority="723" operator="equal">
      <formula>0</formula>
    </cfRule>
    <cfRule type="cellIs" dxfId="720" priority="724" operator="equal">
      <formula>1</formula>
    </cfRule>
  </conditionalFormatting>
  <conditionalFormatting sqref="JE75">
    <cfRule type="cellIs" dxfId="719" priority="721" operator="equal">
      <formula>0</formula>
    </cfRule>
    <cfRule type="cellIs" dxfId="718" priority="722" operator="equal">
      <formula>1</formula>
    </cfRule>
  </conditionalFormatting>
  <conditionalFormatting sqref="JE81:JE82">
    <cfRule type="cellIs" dxfId="717" priority="719" operator="equal">
      <formula>0</formula>
    </cfRule>
    <cfRule type="cellIs" dxfId="716" priority="720" operator="equal">
      <formula>1</formula>
    </cfRule>
  </conditionalFormatting>
  <conditionalFormatting sqref="JE87">
    <cfRule type="cellIs" dxfId="715" priority="717" operator="equal">
      <formula>0</formula>
    </cfRule>
    <cfRule type="cellIs" dxfId="714" priority="718" operator="equal">
      <formula>1</formula>
    </cfRule>
  </conditionalFormatting>
  <conditionalFormatting sqref="JE93">
    <cfRule type="cellIs" dxfId="713" priority="715" operator="equal">
      <formula>0</formula>
    </cfRule>
    <cfRule type="cellIs" dxfId="712" priority="716" operator="equal">
      <formula>1</formula>
    </cfRule>
  </conditionalFormatting>
  <conditionalFormatting sqref="JE98">
    <cfRule type="cellIs" dxfId="711" priority="713" operator="equal">
      <formula>0</formula>
    </cfRule>
    <cfRule type="cellIs" dxfId="710" priority="714" operator="equal">
      <formula>1</formula>
    </cfRule>
  </conditionalFormatting>
  <conditionalFormatting sqref="JE107:JE108">
    <cfRule type="cellIs" dxfId="709" priority="711" operator="equal">
      <formula>0</formula>
    </cfRule>
    <cfRule type="cellIs" dxfId="708" priority="712" operator="equal">
      <formula>1</formula>
    </cfRule>
  </conditionalFormatting>
  <conditionalFormatting sqref="JE111:JE112">
    <cfRule type="cellIs" dxfId="707" priority="709" operator="equal">
      <formula>0</formula>
    </cfRule>
    <cfRule type="cellIs" dxfId="706" priority="710" operator="equal">
      <formula>1</formula>
    </cfRule>
  </conditionalFormatting>
  <conditionalFormatting sqref="JE114:JE115">
    <cfRule type="cellIs" dxfId="705" priority="707" operator="equal">
      <formula>0</formula>
    </cfRule>
    <cfRule type="cellIs" dxfId="704" priority="708" operator="equal">
      <formula>1</formula>
    </cfRule>
  </conditionalFormatting>
  <conditionalFormatting sqref="JE121">
    <cfRule type="cellIs" dxfId="703" priority="705" operator="equal">
      <formula>0</formula>
    </cfRule>
    <cfRule type="cellIs" dxfId="702" priority="706" operator="equal">
      <formula>1</formula>
    </cfRule>
  </conditionalFormatting>
  <conditionalFormatting sqref="JE127">
    <cfRule type="cellIs" dxfId="701" priority="703" operator="equal">
      <formula>0</formula>
    </cfRule>
    <cfRule type="cellIs" dxfId="700" priority="704" operator="equal">
      <formula>1</formula>
    </cfRule>
  </conditionalFormatting>
  <conditionalFormatting sqref="JE133">
    <cfRule type="cellIs" dxfId="699" priority="701" operator="equal">
      <formula>0</formula>
    </cfRule>
    <cfRule type="cellIs" dxfId="698" priority="702" operator="equal">
      <formula>1</formula>
    </cfRule>
  </conditionalFormatting>
  <conditionalFormatting sqref="JE140">
    <cfRule type="cellIs" dxfId="697" priority="699" operator="equal">
      <formula>0</formula>
    </cfRule>
    <cfRule type="cellIs" dxfId="696" priority="700" operator="equal">
      <formula>1</formula>
    </cfRule>
  </conditionalFormatting>
  <conditionalFormatting sqref="JE145">
    <cfRule type="cellIs" dxfId="695" priority="697" operator="equal">
      <formula>0</formula>
    </cfRule>
    <cfRule type="cellIs" dxfId="694" priority="698" operator="equal">
      <formula>1</formula>
    </cfRule>
  </conditionalFormatting>
  <conditionalFormatting sqref="JE147">
    <cfRule type="cellIs" dxfId="693" priority="695" operator="equal">
      <formula>0</formula>
    </cfRule>
    <cfRule type="cellIs" dxfId="692" priority="696" operator="equal">
      <formula>1</formula>
    </cfRule>
  </conditionalFormatting>
  <conditionalFormatting sqref="JE149:JE150">
    <cfRule type="cellIs" dxfId="691" priority="693" operator="equal">
      <formula>0</formula>
    </cfRule>
    <cfRule type="cellIs" dxfId="690" priority="694" operator="equal">
      <formula>1</formula>
    </cfRule>
  </conditionalFormatting>
  <conditionalFormatting sqref="JE155">
    <cfRule type="cellIs" dxfId="689" priority="691" operator="equal">
      <formula>0</formula>
    </cfRule>
    <cfRule type="cellIs" dxfId="688" priority="692" operator="equal">
      <formula>1</formula>
    </cfRule>
  </conditionalFormatting>
  <conditionalFormatting sqref="JE157">
    <cfRule type="cellIs" dxfId="687" priority="689" operator="equal">
      <formula>0</formula>
    </cfRule>
    <cfRule type="cellIs" dxfId="686" priority="690" operator="equal">
      <formula>1</formula>
    </cfRule>
  </conditionalFormatting>
  <conditionalFormatting sqref="JE163:JE164">
    <cfRule type="cellIs" dxfId="685" priority="687" operator="equal">
      <formula>0</formula>
    </cfRule>
    <cfRule type="cellIs" dxfId="684" priority="688" operator="equal">
      <formula>1</formula>
    </cfRule>
  </conditionalFormatting>
  <conditionalFormatting sqref="JE170:JE171">
    <cfRule type="cellIs" dxfId="683" priority="685" operator="equal">
      <formula>0</formula>
    </cfRule>
    <cfRule type="cellIs" dxfId="682" priority="686" operator="equal">
      <formula>1</formula>
    </cfRule>
  </conditionalFormatting>
  <conditionalFormatting sqref="JE176">
    <cfRule type="cellIs" dxfId="681" priority="683" operator="equal">
      <formula>0</formula>
    </cfRule>
    <cfRule type="cellIs" dxfId="680" priority="684" operator="equal">
      <formula>1</formula>
    </cfRule>
  </conditionalFormatting>
  <conditionalFormatting sqref="JE183">
    <cfRule type="cellIs" dxfId="679" priority="681" operator="equal">
      <formula>0</formula>
    </cfRule>
    <cfRule type="cellIs" dxfId="678" priority="682" operator="equal">
      <formula>1</formula>
    </cfRule>
  </conditionalFormatting>
  <conditionalFormatting sqref="JE185">
    <cfRule type="cellIs" dxfId="677" priority="679" operator="equal">
      <formula>0</formula>
    </cfRule>
    <cfRule type="cellIs" dxfId="676" priority="680" operator="equal">
      <formula>1</formula>
    </cfRule>
  </conditionalFormatting>
  <conditionalFormatting sqref="JE187">
    <cfRule type="cellIs" dxfId="675" priority="677" operator="equal">
      <formula>0</formula>
    </cfRule>
    <cfRule type="cellIs" dxfId="674" priority="678" operator="equal">
      <formula>1</formula>
    </cfRule>
  </conditionalFormatting>
  <conditionalFormatting sqref="JE191:JE192">
    <cfRule type="cellIs" dxfId="673" priority="675" operator="equal">
      <formula>0</formula>
    </cfRule>
    <cfRule type="cellIs" dxfId="672" priority="676" operator="equal">
      <formula>1</formula>
    </cfRule>
  </conditionalFormatting>
  <conditionalFormatting sqref="JE199:JE200">
    <cfRule type="cellIs" dxfId="671" priority="673" operator="equal">
      <formula>0</formula>
    </cfRule>
    <cfRule type="cellIs" dxfId="670" priority="674" operator="equal">
      <formula>1</formula>
    </cfRule>
  </conditionalFormatting>
  <conditionalFormatting sqref="JE217">
    <cfRule type="cellIs" dxfId="669" priority="671" operator="equal">
      <formula>0</formula>
    </cfRule>
    <cfRule type="cellIs" dxfId="668" priority="672" operator="equal">
      <formula>1</formula>
    </cfRule>
  </conditionalFormatting>
  <conditionalFormatting sqref="JE223">
    <cfRule type="cellIs" dxfId="667" priority="669" operator="equal">
      <formula>0</formula>
    </cfRule>
    <cfRule type="cellIs" dxfId="666" priority="670" operator="equal">
      <formula>1</formula>
    </cfRule>
  </conditionalFormatting>
  <conditionalFormatting sqref="JE244">
    <cfRule type="cellIs" dxfId="665" priority="667" operator="equal">
      <formula>0</formula>
    </cfRule>
    <cfRule type="cellIs" dxfId="664" priority="668" operator="equal">
      <formula>1</formula>
    </cfRule>
  </conditionalFormatting>
  <conditionalFormatting sqref="JE252">
    <cfRule type="cellIs" dxfId="663" priority="665" operator="equal">
      <formula>0</formula>
    </cfRule>
    <cfRule type="cellIs" dxfId="662" priority="666" operator="equal">
      <formula>1</formula>
    </cfRule>
  </conditionalFormatting>
  <conditionalFormatting sqref="JF277">
    <cfRule type="cellIs" dxfId="661" priority="661" operator="equal">
      <formula>0</formula>
    </cfRule>
    <cfRule type="cellIs" dxfId="660" priority="662" operator="equal">
      <formula>1</formula>
    </cfRule>
  </conditionalFormatting>
  <conditionalFormatting sqref="JE14:JH17">
    <cfRule type="cellIs" dxfId="659" priority="655" operator="equal">
      <formula>0</formula>
    </cfRule>
    <cfRule type="cellIs" dxfId="658" priority="656" operator="equal">
      <formula>1</formula>
    </cfRule>
  </conditionalFormatting>
  <conditionalFormatting sqref="JI14:JJ17">
    <cfRule type="cellIs" dxfId="657" priority="659" operator="equal">
      <formula>0</formula>
    </cfRule>
    <cfRule type="cellIs" dxfId="656" priority="660" operator="equal">
      <formula>1</formula>
    </cfRule>
  </conditionalFormatting>
  <conditionalFormatting sqref="JK14:JK17">
    <cfRule type="cellIs" dxfId="655" priority="657" operator="equal">
      <formula>0</formula>
    </cfRule>
    <cfRule type="cellIs" dxfId="654" priority="658" operator="equal">
      <formula>1</formula>
    </cfRule>
  </conditionalFormatting>
  <conditionalFormatting sqref="JI14:JJ17">
    <cfRule type="cellIs" dxfId="653" priority="653" operator="equal">
      <formula>0</formula>
    </cfRule>
    <cfRule type="cellIs" dxfId="652" priority="654" operator="equal">
      <formula>1</formula>
    </cfRule>
  </conditionalFormatting>
  <conditionalFormatting sqref="JJ14:JJ17">
    <cfRule type="cellIs" dxfId="651" priority="651" operator="equal">
      <formula>0</formula>
    </cfRule>
    <cfRule type="cellIs" dxfId="650" priority="652" operator="equal">
      <formula>1</formula>
    </cfRule>
  </conditionalFormatting>
  <conditionalFormatting sqref="JE20:JH27">
    <cfRule type="cellIs" dxfId="649" priority="645" operator="equal">
      <formula>0</formula>
    </cfRule>
    <cfRule type="cellIs" dxfId="648" priority="646" operator="equal">
      <formula>1</formula>
    </cfRule>
  </conditionalFormatting>
  <conditionalFormatting sqref="JI20:JJ27">
    <cfRule type="cellIs" dxfId="647" priority="649" operator="equal">
      <formula>0</formula>
    </cfRule>
    <cfRule type="cellIs" dxfId="646" priority="650" operator="equal">
      <formula>1</formula>
    </cfRule>
  </conditionalFormatting>
  <conditionalFormatting sqref="JK20:JK27">
    <cfRule type="cellIs" dxfId="645" priority="647" operator="equal">
      <formula>0</formula>
    </cfRule>
    <cfRule type="cellIs" dxfId="644" priority="648" operator="equal">
      <formula>1</formula>
    </cfRule>
  </conditionalFormatting>
  <conditionalFormatting sqref="JI20:JJ27">
    <cfRule type="cellIs" dxfId="643" priority="643" operator="equal">
      <formula>0</formula>
    </cfRule>
    <cfRule type="cellIs" dxfId="642" priority="644" operator="equal">
      <formula>1</formula>
    </cfRule>
  </conditionalFormatting>
  <conditionalFormatting sqref="JJ20:JJ27">
    <cfRule type="cellIs" dxfId="641" priority="641" operator="equal">
      <formula>0</formula>
    </cfRule>
    <cfRule type="cellIs" dxfId="640" priority="642" operator="equal">
      <formula>1</formula>
    </cfRule>
  </conditionalFormatting>
  <conditionalFormatting sqref="JE29:JH35">
    <cfRule type="cellIs" dxfId="639" priority="635" operator="equal">
      <formula>0</formula>
    </cfRule>
    <cfRule type="cellIs" dxfId="638" priority="636" operator="equal">
      <formula>1</formula>
    </cfRule>
  </conditionalFormatting>
  <conditionalFormatting sqref="JI29:JJ35">
    <cfRule type="cellIs" dxfId="637" priority="639" operator="equal">
      <formula>0</formula>
    </cfRule>
    <cfRule type="cellIs" dxfId="636" priority="640" operator="equal">
      <formula>1</formula>
    </cfRule>
  </conditionalFormatting>
  <conditionalFormatting sqref="JK29:JK35">
    <cfRule type="cellIs" dxfId="635" priority="637" operator="equal">
      <formula>0</formula>
    </cfRule>
    <cfRule type="cellIs" dxfId="634" priority="638" operator="equal">
      <formula>1</formula>
    </cfRule>
  </conditionalFormatting>
  <conditionalFormatting sqref="JI29:JJ35">
    <cfRule type="cellIs" dxfId="633" priority="633" operator="equal">
      <formula>0</formula>
    </cfRule>
    <cfRule type="cellIs" dxfId="632" priority="634" operator="equal">
      <formula>1</formula>
    </cfRule>
  </conditionalFormatting>
  <conditionalFormatting sqref="JJ29:JJ35">
    <cfRule type="cellIs" dxfId="631" priority="631" operator="equal">
      <formula>0</formula>
    </cfRule>
    <cfRule type="cellIs" dxfId="630" priority="632" operator="equal">
      <formula>1</formula>
    </cfRule>
  </conditionalFormatting>
  <conditionalFormatting sqref="JE39:JH40">
    <cfRule type="cellIs" dxfId="629" priority="625" operator="equal">
      <formula>0</formula>
    </cfRule>
    <cfRule type="cellIs" dxfId="628" priority="626" operator="equal">
      <formula>1</formula>
    </cfRule>
  </conditionalFormatting>
  <conditionalFormatting sqref="JI39:JJ40">
    <cfRule type="cellIs" dxfId="627" priority="629" operator="equal">
      <formula>0</formula>
    </cfRule>
    <cfRule type="cellIs" dxfId="626" priority="630" operator="equal">
      <formula>1</formula>
    </cfRule>
  </conditionalFormatting>
  <conditionalFormatting sqref="JK39:JK40">
    <cfRule type="cellIs" dxfId="625" priority="627" operator="equal">
      <formula>0</formula>
    </cfRule>
    <cfRule type="cellIs" dxfId="624" priority="628" operator="equal">
      <formula>1</formula>
    </cfRule>
  </conditionalFormatting>
  <conditionalFormatting sqref="JI39:JJ40">
    <cfRule type="cellIs" dxfId="623" priority="623" operator="equal">
      <formula>0</formula>
    </cfRule>
    <cfRule type="cellIs" dxfId="622" priority="624" operator="equal">
      <formula>1</formula>
    </cfRule>
  </conditionalFormatting>
  <conditionalFormatting sqref="JJ39:JJ40">
    <cfRule type="cellIs" dxfId="621" priority="621" operator="equal">
      <formula>0</formula>
    </cfRule>
    <cfRule type="cellIs" dxfId="620" priority="622" operator="equal">
      <formula>1</formula>
    </cfRule>
  </conditionalFormatting>
  <conditionalFormatting sqref="JE42:JH42">
    <cfRule type="cellIs" dxfId="619" priority="615" operator="equal">
      <formula>0</formula>
    </cfRule>
    <cfRule type="cellIs" dxfId="618" priority="616" operator="equal">
      <formula>1</formula>
    </cfRule>
  </conditionalFormatting>
  <conditionalFormatting sqref="JI42:JJ42">
    <cfRule type="cellIs" dxfId="617" priority="619" operator="equal">
      <formula>0</formula>
    </cfRule>
    <cfRule type="cellIs" dxfId="616" priority="620" operator="equal">
      <formula>1</formula>
    </cfRule>
  </conditionalFormatting>
  <conditionalFormatting sqref="JK42">
    <cfRule type="cellIs" dxfId="615" priority="617" operator="equal">
      <formula>0</formula>
    </cfRule>
    <cfRule type="cellIs" dxfId="614" priority="618" operator="equal">
      <formula>1</formula>
    </cfRule>
  </conditionalFormatting>
  <conditionalFormatting sqref="JI42:JJ42">
    <cfRule type="cellIs" dxfId="613" priority="613" operator="equal">
      <formula>0</formula>
    </cfRule>
    <cfRule type="cellIs" dxfId="612" priority="614" operator="equal">
      <formula>1</formula>
    </cfRule>
  </conditionalFormatting>
  <conditionalFormatting sqref="JJ42">
    <cfRule type="cellIs" dxfId="611" priority="611" operator="equal">
      <formula>0</formula>
    </cfRule>
    <cfRule type="cellIs" dxfId="610" priority="612" operator="equal">
      <formula>1</formula>
    </cfRule>
  </conditionalFormatting>
  <conditionalFormatting sqref="JE44:JH44">
    <cfRule type="cellIs" dxfId="609" priority="605" operator="equal">
      <formula>0</formula>
    </cfRule>
    <cfRule type="cellIs" dxfId="608" priority="606" operator="equal">
      <formula>1</formula>
    </cfRule>
  </conditionalFormatting>
  <conditionalFormatting sqref="JI44:JJ44">
    <cfRule type="cellIs" dxfId="607" priority="609" operator="equal">
      <formula>0</formula>
    </cfRule>
    <cfRule type="cellIs" dxfId="606" priority="610" operator="equal">
      <formula>1</formula>
    </cfRule>
  </conditionalFormatting>
  <conditionalFormatting sqref="JK44">
    <cfRule type="cellIs" dxfId="605" priority="607" operator="equal">
      <formula>0</formula>
    </cfRule>
    <cfRule type="cellIs" dxfId="604" priority="608" operator="equal">
      <formula>1</formula>
    </cfRule>
  </conditionalFormatting>
  <conditionalFormatting sqref="JI44:JJ44">
    <cfRule type="cellIs" dxfId="603" priority="603" operator="equal">
      <formula>0</formula>
    </cfRule>
    <cfRule type="cellIs" dxfId="602" priority="604" operator="equal">
      <formula>1</formula>
    </cfRule>
  </conditionalFormatting>
  <conditionalFormatting sqref="JJ44">
    <cfRule type="cellIs" dxfId="601" priority="601" operator="equal">
      <formula>0</formula>
    </cfRule>
    <cfRule type="cellIs" dxfId="600" priority="602" operator="equal">
      <formula>1</formula>
    </cfRule>
  </conditionalFormatting>
  <conditionalFormatting sqref="JE47:JH47">
    <cfRule type="cellIs" dxfId="599" priority="595" operator="equal">
      <formula>0</formula>
    </cfRule>
    <cfRule type="cellIs" dxfId="598" priority="596" operator="equal">
      <formula>1</formula>
    </cfRule>
  </conditionalFormatting>
  <conditionalFormatting sqref="JI47:JJ47">
    <cfRule type="cellIs" dxfId="597" priority="599" operator="equal">
      <formula>0</formula>
    </cfRule>
    <cfRule type="cellIs" dxfId="596" priority="600" operator="equal">
      <formula>1</formula>
    </cfRule>
  </conditionalFormatting>
  <conditionalFormatting sqref="JK47">
    <cfRule type="cellIs" dxfId="595" priority="597" operator="equal">
      <formula>0</formula>
    </cfRule>
    <cfRule type="cellIs" dxfId="594" priority="598" operator="equal">
      <formula>1</formula>
    </cfRule>
  </conditionalFormatting>
  <conditionalFormatting sqref="JI47:JJ47">
    <cfRule type="cellIs" dxfId="593" priority="593" operator="equal">
      <formula>0</formula>
    </cfRule>
    <cfRule type="cellIs" dxfId="592" priority="594" operator="equal">
      <formula>1</formula>
    </cfRule>
  </conditionalFormatting>
  <conditionalFormatting sqref="JJ47">
    <cfRule type="cellIs" dxfId="591" priority="591" operator="equal">
      <formula>0</formula>
    </cfRule>
    <cfRule type="cellIs" dxfId="590" priority="592" operator="equal">
      <formula>1</formula>
    </cfRule>
  </conditionalFormatting>
  <conditionalFormatting sqref="JE50:JH50">
    <cfRule type="cellIs" dxfId="589" priority="585" operator="equal">
      <formula>0</formula>
    </cfRule>
    <cfRule type="cellIs" dxfId="588" priority="586" operator="equal">
      <formula>1</formula>
    </cfRule>
  </conditionalFormatting>
  <conditionalFormatting sqref="JI50:JJ50">
    <cfRule type="cellIs" dxfId="587" priority="589" operator="equal">
      <formula>0</formula>
    </cfRule>
    <cfRule type="cellIs" dxfId="586" priority="590" operator="equal">
      <formula>1</formula>
    </cfRule>
  </conditionalFormatting>
  <conditionalFormatting sqref="JK50">
    <cfRule type="cellIs" dxfId="585" priority="587" operator="equal">
      <formula>0</formula>
    </cfRule>
    <cfRule type="cellIs" dxfId="584" priority="588" operator="equal">
      <formula>1</formula>
    </cfRule>
  </conditionalFormatting>
  <conditionalFormatting sqref="JI50:JJ50">
    <cfRule type="cellIs" dxfId="583" priority="583" operator="equal">
      <formula>0</formula>
    </cfRule>
    <cfRule type="cellIs" dxfId="582" priority="584" operator="equal">
      <formula>1</formula>
    </cfRule>
  </conditionalFormatting>
  <conditionalFormatting sqref="JJ50">
    <cfRule type="cellIs" dxfId="581" priority="581" operator="equal">
      <formula>0</formula>
    </cfRule>
    <cfRule type="cellIs" dxfId="580" priority="582" operator="equal">
      <formula>1</formula>
    </cfRule>
  </conditionalFormatting>
  <conditionalFormatting sqref="JE53:JH53">
    <cfRule type="cellIs" dxfId="579" priority="575" operator="equal">
      <formula>0</formula>
    </cfRule>
    <cfRule type="cellIs" dxfId="578" priority="576" operator="equal">
      <formula>1</formula>
    </cfRule>
  </conditionalFormatting>
  <conditionalFormatting sqref="JI53:JJ53">
    <cfRule type="cellIs" dxfId="577" priority="579" operator="equal">
      <formula>0</formula>
    </cfRule>
    <cfRule type="cellIs" dxfId="576" priority="580" operator="equal">
      <formula>1</formula>
    </cfRule>
  </conditionalFormatting>
  <conditionalFormatting sqref="JK53">
    <cfRule type="cellIs" dxfId="575" priority="577" operator="equal">
      <formula>0</formula>
    </cfRule>
    <cfRule type="cellIs" dxfId="574" priority="578" operator="equal">
      <formula>1</formula>
    </cfRule>
  </conditionalFormatting>
  <conditionalFormatting sqref="JI53:JJ53">
    <cfRule type="cellIs" dxfId="573" priority="573" operator="equal">
      <formula>0</formula>
    </cfRule>
    <cfRule type="cellIs" dxfId="572" priority="574" operator="equal">
      <formula>1</formula>
    </cfRule>
  </conditionalFormatting>
  <conditionalFormatting sqref="JJ53">
    <cfRule type="cellIs" dxfId="571" priority="571" operator="equal">
      <formula>0</formula>
    </cfRule>
    <cfRule type="cellIs" dxfId="570" priority="572" operator="equal">
      <formula>1</formula>
    </cfRule>
  </conditionalFormatting>
  <conditionalFormatting sqref="JE55:JH55">
    <cfRule type="cellIs" dxfId="569" priority="565" operator="equal">
      <formula>0</formula>
    </cfRule>
    <cfRule type="cellIs" dxfId="568" priority="566" operator="equal">
      <formula>1</formula>
    </cfRule>
  </conditionalFormatting>
  <conditionalFormatting sqref="JI55:JJ55">
    <cfRule type="cellIs" dxfId="567" priority="569" operator="equal">
      <formula>0</formula>
    </cfRule>
    <cfRule type="cellIs" dxfId="566" priority="570" operator="equal">
      <formula>1</formula>
    </cfRule>
  </conditionalFormatting>
  <conditionalFormatting sqref="JK55">
    <cfRule type="cellIs" dxfId="565" priority="567" operator="equal">
      <formula>0</formula>
    </cfRule>
    <cfRule type="cellIs" dxfId="564" priority="568" operator="equal">
      <formula>1</formula>
    </cfRule>
  </conditionalFormatting>
  <conditionalFormatting sqref="JI55:JJ55">
    <cfRule type="cellIs" dxfId="563" priority="563" operator="equal">
      <formula>0</formula>
    </cfRule>
    <cfRule type="cellIs" dxfId="562" priority="564" operator="equal">
      <formula>1</formula>
    </cfRule>
  </conditionalFormatting>
  <conditionalFormatting sqref="JJ55">
    <cfRule type="cellIs" dxfId="561" priority="561" operator="equal">
      <formula>0</formula>
    </cfRule>
    <cfRule type="cellIs" dxfId="560" priority="562" operator="equal">
      <formula>1</formula>
    </cfRule>
  </conditionalFormatting>
  <conditionalFormatting sqref="JE58:JH61">
    <cfRule type="cellIs" dxfId="559" priority="555" operator="equal">
      <formula>0</formula>
    </cfRule>
    <cfRule type="cellIs" dxfId="558" priority="556" operator="equal">
      <formula>1</formula>
    </cfRule>
  </conditionalFormatting>
  <conditionalFormatting sqref="JI58:JJ61">
    <cfRule type="cellIs" dxfId="557" priority="559" operator="equal">
      <formula>0</formula>
    </cfRule>
    <cfRule type="cellIs" dxfId="556" priority="560" operator="equal">
      <formula>1</formula>
    </cfRule>
  </conditionalFormatting>
  <conditionalFormatting sqref="JK58:JK61">
    <cfRule type="cellIs" dxfId="555" priority="557" operator="equal">
      <formula>0</formula>
    </cfRule>
    <cfRule type="cellIs" dxfId="554" priority="558" operator="equal">
      <formula>1</formula>
    </cfRule>
  </conditionalFormatting>
  <conditionalFormatting sqref="JI58:JJ61">
    <cfRule type="cellIs" dxfId="553" priority="553" operator="equal">
      <formula>0</formula>
    </cfRule>
    <cfRule type="cellIs" dxfId="552" priority="554" operator="equal">
      <formula>1</formula>
    </cfRule>
  </conditionalFormatting>
  <conditionalFormatting sqref="JJ58:JJ61">
    <cfRule type="cellIs" dxfId="551" priority="551" operator="equal">
      <formula>0</formula>
    </cfRule>
    <cfRule type="cellIs" dxfId="550" priority="552" operator="equal">
      <formula>1</formula>
    </cfRule>
  </conditionalFormatting>
  <conditionalFormatting sqref="JE64:JH65">
    <cfRule type="cellIs" dxfId="549" priority="545" operator="equal">
      <formula>0</formula>
    </cfRule>
    <cfRule type="cellIs" dxfId="548" priority="546" operator="equal">
      <formula>1</formula>
    </cfRule>
  </conditionalFormatting>
  <conditionalFormatting sqref="JI64:JJ65">
    <cfRule type="cellIs" dxfId="547" priority="549" operator="equal">
      <formula>0</formula>
    </cfRule>
    <cfRule type="cellIs" dxfId="546" priority="550" operator="equal">
      <formula>1</formula>
    </cfRule>
  </conditionalFormatting>
  <conditionalFormatting sqref="JK64:JK65">
    <cfRule type="cellIs" dxfId="545" priority="547" operator="equal">
      <formula>0</formula>
    </cfRule>
    <cfRule type="cellIs" dxfId="544" priority="548" operator="equal">
      <formula>1</formula>
    </cfRule>
  </conditionalFormatting>
  <conditionalFormatting sqref="JI64:JJ65">
    <cfRule type="cellIs" dxfId="543" priority="543" operator="equal">
      <formula>0</formula>
    </cfRule>
    <cfRule type="cellIs" dxfId="542" priority="544" operator="equal">
      <formula>1</formula>
    </cfRule>
  </conditionalFormatting>
  <conditionalFormatting sqref="JJ64:JJ65">
    <cfRule type="cellIs" dxfId="541" priority="541" operator="equal">
      <formula>0</formula>
    </cfRule>
    <cfRule type="cellIs" dxfId="540" priority="542" operator="equal">
      <formula>1</formula>
    </cfRule>
  </conditionalFormatting>
  <conditionalFormatting sqref="JE67:JH67">
    <cfRule type="cellIs" dxfId="539" priority="535" operator="equal">
      <formula>0</formula>
    </cfRule>
    <cfRule type="cellIs" dxfId="538" priority="536" operator="equal">
      <formula>1</formula>
    </cfRule>
  </conditionalFormatting>
  <conditionalFormatting sqref="JI67:JJ67">
    <cfRule type="cellIs" dxfId="537" priority="539" operator="equal">
      <formula>0</formula>
    </cfRule>
    <cfRule type="cellIs" dxfId="536" priority="540" operator="equal">
      <formula>1</formula>
    </cfRule>
  </conditionalFormatting>
  <conditionalFormatting sqref="JK67">
    <cfRule type="cellIs" dxfId="535" priority="537" operator="equal">
      <formula>0</formula>
    </cfRule>
    <cfRule type="cellIs" dxfId="534" priority="538" operator="equal">
      <formula>1</formula>
    </cfRule>
  </conditionalFormatting>
  <conditionalFormatting sqref="JI67:JJ67">
    <cfRule type="cellIs" dxfId="533" priority="533" operator="equal">
      <formula>0</formula>
    </cfRule>
    <cfRule type="cellIs" dxfId="532" priority="534" operator="equal">
      <formula>1</formula>
    </cfRule>
  </conditionalFormatting>
  <conditionalFormatting sqref="JJ67">
    <cfRule type="cellIs" dxfId="531" priority="531" operator="equal">
      <formula>0</formula>
    </cfRule>
    <cfRule type="cellIs" dxfId="530" priority="532" operator="equal">
      <formula>1</formula>
    </cfRule>
  </conditionalFormatting>
  <conditionalFormatting sqref="JE69:JH69">
    <cfRule type="cellIs" dxfId="529" priority="525" operator="equal">
      <formula>0</formula>
    </cfRule>
    <cfRule type="cellIs" dxfId="528" priority="526" operator="equal">
      <formula>1</formula>
    </cfRule>
  </conditionalFormatting>
  <conditionalFormatting sqref="JI69:JJ69">
    <cfRule type="cellIs" dxfId="527" priority="529" operator="equal">
      <formula>0</formula>
    </cfRule>
    <cfRule type="cellIs" dxfId="526" priority="530" operator="equal">
      <formula>1</formula>
    </cfRule>
  </conditionalFormatting>
  <conditionalFormatting sqref="JK69">
    <cfRule type="cellIs" dxfId="525" priority="527" operator="equal">
      <formula>0</formula>
    </cfRule>
    <cfRule type="cellIs" dxfId="524" priority="528" operator="equal">
      <formula>1</formula>
    </cfRule>
  </conditionalFormatting>
  <conditionalFormatting sqref="JI69:JJ69">
    <cfRule type="cellIs" dxfId="523" priority="523" operator="equal">
      <formula>0</formula>
    </cfRule>
    <cfRule type="cellIs" dxfId="522" priority="524" operator="equal">
      <formula>1</formula>
    </cfRule>
  </conditionalFormatting>
  <conditionalFormatting sqref="JJ69">
    <cfRule type="cellIs" dxfId="521" priority="521" operator="equal">
      <formula>0</formula>
    </cfRule>
    <cfRule type="cellIs" dxfId="520" priority="522" operator="equal">
      <formula>1</formula>
    </cfRule>
  </conditionalFormatting>
  <conditionalFormatting sqref="JE72:JH74">
    <cfRule type="cellIs" dxfId="519" priority="515" operator="equal">
      <formula>0</formula>
    </cfRule>
    <cfRule type="cellIs" dxfId="518" priority="516" operator="equal">
      <formula>1</formula>
    </cfRule>
  </conditionalFormatting>
  <conditionalFormatting sqref="JI72:JJ74">
    <cfRule type="cellIs" dxfId="517" priority="519" operator="equal">
      <formula>0</formula>
    </cfRule>
    <cfRule type="cellIs" dxfId="516" priority="520" operator="equal">
      <formula>1</formula>
    </cfRule>
  </conditionalFormatting>
  <conditionalFormatting sqref="JK72:JK74">
    <cfRule type="cellIs" dxfId="515" priority="517" operator="equal">
      <formula>0</formula>
    </cfRule>
    <cfRule type="cellIs" dxfId="514" priority="518" operator="equal">
      <formula>1</formula>
    </cfRule>
  </conditionalFormatting>
  <conditionalFormatting sqref="JI72:JJ74">
    <cfRule type="cellIs" dxfId="513" priority="513" operator="equal">
      <formula>0</formula>
    </cfRule>
    <cfRule type="cellIs" dxfId="512" priority="514" operator="equal">
      <formula>1</formula>
    </cfRule>
  </conditionalFormatting>
  <conditionalFormatting sqref="JJ72:JJ74">
    <cfRule type="cellIs" dxfId="511" priority="511" operator="equal">
      <formula>0</formula>
    </cfRule>
    <cfRule type="cellIs" dxfId="510" priority="512" operator="equal">
      <formula>1</formula>
    </cfRule>
  </conditionalFormatting>
  <conditionalFormatting sqref="JE76:JH80">
    <cfRule type="cellIs" dxfId="509" priority="505" operator="equal">
      <formula>0</formula>
    </cfRule>
    <cfRule type="cellIs" dxfId="508" priority="506" operator="equal">
      <formula>1</formula>
    </cfRule>
  </conditionalFormatting>
  <conditionalFormatting sqref="JI76:JJ80">
    <cfRule type="cellIs" dxfId="507" priority="509" operator="equal">
      <formula>0</formula>
    </cfRule>
    <cfRule type="cellIs" dxfId="506" priority="510" operator="equal">
      <formula>1</formula>
    </cfRule>
  </conditionalFormatting>
  <conditionalFormatting sqref="JK76:JK80">
    <cfRule type="cellIs" dxfId="505" priority="507" operator="equal">
      <formula>0</formula>
    </cfRule>
    <cfRule type="cellIs" dxfId="504" priority="508" operator="equal">
      <formula>1</formula>
    </cfRule>
  </conditionalFormatting>
  <conditionalFormatting sqref="JI76:JJ80">
    <cfRule type="cellIs" dxfId="503" priority="503" operator="equal">
      <formula>0</formula>
    </cfRule>
    <cfRule type="cellIs" dxfId="502" priority="504" operator="equal">
      <formula>1</formula>
    </cfRule>
  </conditionalFormatting>
  <conditionalFormatting sqref="JJ76:JJ80">
    <cfRule type="cellIs" dxfId="501" priority="501" operator="equal">
      <formula>0</formula>
    </cfRule>
    <cfRule type="cellIs" dxfId="500" priority="502" operator="equal">
      <formula>1</formula>
    </cfRule>
  </conditionalFormatting>
  <conditionalFormatting sqref="JE83:JH86">
    <cfRule type="cellIs" dxfId="499" priority="495" operator="equal">
      <formula>0</formula>
    </cfRule>
    <cfRule type="cellIs" dxfId="498" priority="496" operator="equal">
      <formula>1</formula>
    </cfRule>
  </conditionalFormatting>
  <conditionalFormatting sqref="JI83:JJ86">
    <cfRule type="cellIs" dxfId="497" priority="499" operator="equal">
      <formula>0</formula>
    </cfRule>
    <cfRule type="cellIs" dxfId="496" priority="500" operator="equal">
      <formula>1</formula>
    </cfRule>
  </conditionalFormatting>
  <conditionalFormatting sqref="JK83:JK86">
    <cfRule type="cellIs" dxfId="495" priority="497" operator="equal">
      <formula>0</formula>
    </cfRule>
    <cfRule type="cellIs" dxfId="494" priority="498" operator="equal">
      <formula>1</formula>
    </cfRule>
  </conditionalFormatting>
  <conditionalFormatting sqref="JI83:JJ86">
    <cfRule type="cellIs" dxfId="493" priority="493" operator="equal">
      <formula>0</formula>
    </cfRule>
    <cfRule type="cellIs" dxfId="492" priority="494" operator="equal">
      <formula>1</formula>
    </cfRule>
  </conditionalFormatting>
  <conditionalFormatting sqref="JJ83:JJ86">
    <cfRule type="cellIs" dxfId="491" priority="491" operator="equal">
      <formula>0</formula>
    </cfRule>
    <cfRule type="cellIs" dxfId="490" priority="492" operator="equal">
      <formula>1</formula>
    </cfRule>
  </conditionalFormatting>
  <conditionalFormatting sqref="JE88:JH92">
    <cfRule type="cellIs" dxfId="489" priority="485" operator="equal">
      <formula>0</formula>
    </cfRule>
    <cfRule type="cellIs" dxfId="488" priority="486" operator="equal">
      <formula>1</formula>
    </cfRule>
  </conditionalFormatting>
  <conditionalFormatting sqref="JI88:JJ92">
    <cfRule type="cellIs" dxfId="487" priority="489" operator="equal">
      <formula>0</formula>
    </cfRule>
    <cfRule type="cellIs" dxfId="486" priority="490" operator="equal">
      <formula>1</formula>
    </cfRule>
  </conditionalFormatting>
  <conditionalFormatting sqref="JK88:JK92">
    <cfRule type="cellIs" dxfId="485" priority="487" operator="equal">
      <formula>0</formula>
    </cfRule>
    <cfRule type="cellIs" dxfId="484" priority="488" operator="equal">
      <formula>1</formula>
    </cfRule>
  </conditionalFormatting>
  <conditionalFormatting sqref="JI88:JJ92">
    <cfRule type="cellIs" dxfId="483" priority="483" operator="equal">
      <formula>0</formula>
    </cfRule>
    <cfRule type="cellIs" dxfId="482" priority="484" operator="equal">
      <formula>1</formula>
    </cfRule>
  </conditionalFormatting>
  <conditionalFormatting sqref="JJ88:JJ92">
    <cfRule type="cellIs" dxfId="481" priority="481" operator="equal">
      <formula>0</formula>
    </cfRule>
    <cfRule type="cellIs" dxfId="480" priority="482" operator="equal">
      <formula>1</formula>
    </cfRule>
  </conditionalFormatting>
  <conditionalFormatting sqref="JE94:JH97">
    <cfRule type="cellIs" dxfId="479" priority="475" operator="equal">
      <formula>0</formula>
    </cfRule>
    <cfRule type="cellIs" dxfId="478" priority="476" operator="equal">
      <formula>1</formula>
    </cfRule>
  </conditionalFormatting>
  <conditionalFormatting sqref="JI94:JJ97">
    <cfRule type="cellIs" dxfId="477" priority="479" operator="equal">
      <formula>0</formula>
    </cfRule>
    <cfRule type="cellIs" dxfId="476" priority="480" operator="equal">
      <formula>1</formula>
    </cfRule>
  </conditionalFormatting>
  <conditionalFormatting sqref="JK94:JK97">
    <cfRule type="cellIs" dxfId="475" priority="477" operator="equal">
      <formula>0</formula>
    </cfRule>
    <cfRule type="cellIs" dxfId="474" priority="478" operator="equal">
      <formula>1</formula>
    </cfRule>
  </conditionalFormatting>
  <conditionalFormatting sqref="JI94:JJ97">
    <cfRule type="cellIs" dxfId="473" priority="473" operator="equal">
      <formula>0</formula>
    </cfRule>
    <cfRule type="cellIs" dxfId="472" priority="474" operator="equal">
      <formula>1</formula>
    </cfRule>
  </conditionalFormatting>
  <conditionalFormatting sqref="JJ94:JJ97">
    <cfRule type="cellIs" dxfId="471" priority="471" operator="equal">
      <formula>0</formula>
    </cfRule>
    <cfRule type="cellIs" dxfId="470" priority="472" operator="equal">
      <formula>1</formula>
    </cfRule>
  </conditionalFormatting>
  <conditionalFormatting sqref="JE99:JH106">
    <cfRule type="cellIs" dxfId="469" priority="465" operator="equal">
      <formula>0</formula>
    </cfRule>
    <cfRule type="cellIs" dxfId="468" priority="466" operator="equal">
      <formula>1</formula>
    </cfRule>
  </conditionalFormatting>
  <conditionalFormatting sqref="JI99:JJ106">
    <cfRule type="cellIs" dxfId="467" priority="469" operator="equal">
      <formula>0</formula>
    </cfRule>
    <cfRule type="cellIs" dxfId="466" priority="470" operator="equal">
      <formula>1</formula>
    </cfRule>
  </conditionalFormatting>
  <conditionalFormatting sqref="JK99:JK106">
    <cfRule type="cellIs" dxfId="465" priority="467" operator="equal">
      <formula>0</formula>
    </cfRule>
    <cfRule type="cellIs" dxfId="464" priority="468" operator="equal">
      <formula>1</formula>
    </cfRule>
  </conditionalFormatting>
  <conditionalFormatting sqref="JI99:JJ106">
    <cfRule type="cellIs" dxfId="463" priority="463" operator="equal">
      <formula>0</formula>
    </cfRule>
    <cfRule type="cellIs" dxfId="462" priority="464" operator="equal">
      <formula>1</formula>
    </cfRule>
  </conditionalFormatting>
  <conditionalFormatting sqref="JJ99:JJ106">
    <cfRule type="cellIs" dxfId="461" priority="461" operator="equal">
      <formula>0</formula>
    </cfRule>
    <cfRule type="cellIs" dxfId="460" priority="462" operator="equal">
      <formula>1</formula>
    </cfRule>
  </conditionalFormatting>
  <conditionalFormatting sqref="JE109:JH110">
    <cfRule type="cellIs" dxfId="459" priority="455" operator="equal">
      <formula>0</formula>
    </cfRule>
    <cfRule type="cellIs" dxfId="458" priority="456" operator="equal">
      <formula>1</formula>
    </cfRule>
  </conditionalFormatting>
  <conditionalFormatting sqref="JI109:JJ110">
    <cfRule type="cellIs" dxfId="457" priority="459" operator="equal">
      <formula>0</formula>
    </cfRule>
    <cfRule type="cellIs" dxfId="456" priority="460" operator="equal">
      <formula>1</formula>
    </cfRule>
  </conditionalFormatting>
  <conditionalFormatting sqref="JK109:JK110">
    <cfRule type="cellIs" dxfId="455" priority="457" operator="equal">
      <formula>0</formula>
    </cfRule>
    <cfRule type="cellIs" dxfId="454" priority="458" operator="equal">
      <formula>1</formula>
    </cfRule>
  </conditionalFormatting>
  <conditionalFormatting sqref="JI109:JJ110">
    <cfRule type="cellIs" dxfId="453" priority="453" operator="equal">
      <formula>0</formula>
    </cfRule>
    <cfRule type="cellIs" dxfId="452" priority="454" operator="equal">
      <formula>1</formula>
    </cfRule>
  </conditionalFormatting>
  <conditionalFormatting sqref="JJ109:JJ110">
    <cfRule type="cellIs" dxfId="451" priority="451" operator="equal">
      <formula>0</formula>
    </cfRule>
    <cfRule type="cellIs" dxfId="450" priority="452" operator="equal">
      <formula>1</formula>
    </cfRule>
  </conditionalFormatting>
  <conditionalFormatting sqref="JI113:JJ113">
    <cfRule type="cellIs" dxfId="449" priority="449" operator="equal">
      <formula>0</formula>
    </cfRule>
    <cfRule type="cellIs" dxfId="448" priority="450" operator="equal">
      <formula>1</formula>
    </cfRule>
  </conditionalFormatting>
  <conditionalFormatting sqref="JI113:JJ113">
    <cfRule type="cellIs" dxfId="447" priority="443" operator="equal">
      <formula>0</formula>
    </cfRule>
    <cfRule type="cellIs" dxfId="446" priority="444" operator="equal">
      <formula>1</formula>
    </cfRule>
  </conditionalFormatting>
  <conditionalFormatting sqref="JI116:JJ120">
    <cfRule type="cellIs" dxfId="445" priority="439" operator="equal">
      <formula>0</formula>
    </cfRule>
    <cfRule type="cellIs" dxfId="444" priority="440" operator="equal">
      <formula>1</formula>
    </cfRule>
  </conditionalFormatting>
  <conditionalFormatting sqref="JI116:JJ120">
    <cfRule type="cellIs" dxfId="443" priority="433" operator="equal">
      <formula>0</formula>
    </cfRule>
    <cfRule type="cellIs" dxfId="442" priority="434" operator="equal">
      <formula>1</formula>
    </cfRule>
  </conditionalFormatting>
  <conditionalFormatting sqref="JE122:JH126">
    <cfRule type="cellIs" dxfId="441" priority="425" operator="equal">
      <formula>0</formula>
    </cfRule>
    <cfRule type="cellIs" dxfId="440" priority="426" operator="equal">
      <formula>1</formula>
    </cfRule>
  </conditionalFormatting>
  <conditionalFormatting sqref="JI122:JJ126">
    <cfRule type="cellIs" dxfId="439" priority="429" operator="equal">
      <formula>0</formula>
    </cfRule>
    <cfRule type="cellIs" dxfId="438" priority="430" operator="equal">
      <formula>1</formula>
    </cfRule>
  </conditionalFormatting>
  <conditionalFormatting sqref="JK122:JK126">
    <cfRule type="cellIs" dxfId="437" priority="427" operator="equal">
      <formula>0</formula>
    </cfRule>
    <cfRule type="cellIs" dxfId="436" priority="428" operator="equal">
      <formula>1</formula>
    </cfRule>
  </conditionalFormatting>
  <conditionalFormatting sqref="JI122:JJ126">
    <cfRule type="cellIs" dxfId="435" priority="423" operator="equal">
      <formula>0</formula>
    </cfRule>
    <cfRule type="cellIs" dxfId="434" priority="424" operator="equal">
      <formula>1</formula>
    </cfRule>
  </conditionalFormatting>
  <conditionalFormatting sqref="JJ122:JJ126">
    <cfRule type="cellIs" dxfId="433" priority="421" operator="equal">
      <formula>0</formula>
    </cfRule>
    <cfRule type="cellIs" dxfId="432" priority="422" operator="equal">
      <formula>1</formula>
    </cfRule>
  </conditionalFormatting>
  <conditionalFormatting sqref="JE128:JH132">
    <cfRule type="cellIs" dxfId="431" priority="415" operator="equal">
      <formula>0</formula>
    </cfRule>
    <cfRule type="cellIs" dxfId="430" priority="416" operator="equal">
      <formula>1</formula>
    </cfRule>
  </conditionalFormatting>
  <conditionalFormatting sqref="JI128:JJ132">
    <cfRule type="cellIs" dxfId="429" priority="419" operator="equal">
      <formula>0</formula>
    </cfRule>
    <cfRule type="cellIs" dxfId="428" priority="420" operator="equal">
      <formula>1</formula>
    </cfRule>
  </conditionalFormatting>
  <conditionalFormatting sqref="JK128:JK132">
    <cfRule type="cellIs" dxfId="427" priority="417" operator="equal">
      <formula>0</formula>
    </cfRule>
    <cfRule type="cellIs" dxfId="426" priority="418" operator="equal">
      <formula>1</formula>
    </cfRule>
  </conditionalFormatting>
  <conditionalFormatting sqref="JI128:JJ132">
    <cfRule type="cellIs" dxfId="425" priority="413" operator="equal">
      <formula>0</formula>
    </cfRule>
    <cfRule type="cellIs" dxfId="424" priority="414" operator="equal">
      <formula>1</formula>
    </cfRule>
  </conditionalFormatting>
  <conditionalFormatting sqref="JJ128:JJ132">
    <cfRule type="cellIs" dxfId="423" priority="411" operator="equal">
      <formula>0</formula>
    </cfRule>
    <cfRule type="cellIs" dxfId="422" priority="412" operator="equal">
      <formula>1</formula>
    </cfRule>
  </conditionalFormatting>
  <conditionalFormatting sqref="JE134:JH139">
    <cfRule type="cellIs" dxfId="421" priority="405" operator="equal">
      <formula>0</formula>
    </cfRule>
    <cfRule type="cellIs" dxfId="420" priority="406" operator="equal">
      <formula>1</formula>
    </cfRule>
  </conditionalFormatting>
  <conditionalFormatting sqref="JI134:JJ139">
    <cfRule type="cellIs" dxfId="419" priority="409" operator="equal">
      <formula>0</formula>
    </cfRule>
    <cfRule type="cellIs" dxfId="418" priority="410" operator="equal">
      <formula>1</formula>
    </cfRule>
  </conditionalFormatting>
  <conditionalFormatting sqref="JK134:JK139">
    <cfRule type="cellIs" dxfId="417" priority="407" operator="equal">
      <formula>0</formula>
    </cfRule>
    <cfRule type="cellIs" dxfId="416" priority="408" operator="equal">
      <formula>1</formula>
    </cfRule>
  </conditionalFormatting>
  <conditionalFormatting sqref="JI134:JJ139">
    <cfRule type="cellIs" dxfId="415" priority="403" operator="equal">
      <formula>0</formula>
    </cfRule>
    <cfRule type="cellIs" dxfId="414" priority="404" operator="equal">
      <formula>1</formula>
    </cfRule>
  </conditionalFormatting>
  <conditionalFormatting sqref="JJ134:JJ139">
    <cfRule type="cellIs" dxfId="413" priority="401" operator="equal">
      <formula>0</formula>
    </cfRule>
    <cfRule type="cellIs" dxfId="412" priority="402" operator="equal">
      <formula>1</formula>
    </cfRule>
  </conditionalFormatting>
  <conditionalFormatting sqref="JE141:JH144">
    <cfRule type="cellIs" dxfId="411" priority="395" operator="equal">
      <formula>0</formula>
    </cfRule>
    <cfRule type="cellIs" dxfId="410" priority="396" operator="equal">
      <formula>1</formula>
    </cfRule>
  </conditionalFormatting>
  <conditionalFormatting sqref="JI141:JJ144">
    <cfRule type="cellIs" dxfId="409" priority="399" operator="equal">
      <formula>0</formula>
    </cfRule>
    <cfRule type="cellIs" dxfId="408" priority="400" operator="equal">
      <formula>1</formula>
    </cfRule>
  </conditionalFormatting>
  <conditionalFormatting sqref="JK141:JK144">
    <cfRule type="cellIs" dxfId="407" priority="397" operator="equal">
      <formula>0</formula>
    </cfRule>
    <cfRule type="cellIs" dxfId="406" priority="398" operator="equal">
      <formula>1</formula>
    </cfRule>
  </conditionalFormatting>
  <conditionalFormatting sqref="JI141:JJ144">
    <cfRule type="cellIs" dxfId="405" priority="393" operator="equal">
      <formula>0</formula>
    </cfRule>
    <cfRule type="cellIs" dxfId="404" priority="394" operator="equal">
      <formula>1</formula>
    </cfRule>
  </conditionalFormatting>
  <conditionalFormatting sqref="JJ141:JJ144">
    <cfRule type="cellIs" dxfId="403" priority="391" operator="equal">
      <formula>0</formula>
    </cfRule>
    <cfRule type="cellIs" dxfId="402" priority="392" operator="equal">
      <formula>1</formula>
    </cfRule>
  </conditionalFormatting>
  <conditionalFormatting sqref="JE146:JH146">
    <cfRule type="cellIs" dxfId="401" priority="385" operator="equal">
      <formula>0</formula>
    </cfRule>
    <cfRule type="cellIs" dxfId="400" priority="386" operator="equal">
      <formula>1</formula>
    </cfRule>
  </conditionalFormatting>
  <conditionalFormatting sqref="JI146:JJ146">
    <cfRule type="cellIs" dxfId="399" priority="389" operator="equal">
      <formula>0</formula>
    </cfRule>
    <cfRule type="cellIs" dxfId="398" priority="390" operator="equal">
      <formula>1</formula>
    </cfRule>
  </conditionalFormatting>
  <conditionalFormatting sqref="JK146">
    <cfRule type="cellIs" dxfId="397" priority="387" operator="equal">
      <formula>0</formula>
    </cfRule>
    <cfRule type="cellIs" dxfId="396" priority="388" operator="equal">
      <formula>1</formula>
    </cfRule>
  </conditionalFormatting>
  <conditionalFormatting sqref="JI146:JJ146">
    <cfRule type="cellIs" dxfId="395" priority="383" operator="equal">
      <formula>0</formula>
    </cfRule>
    <cfRule type="cellIs" dxfId="394" priority="384" operator="equal">
      <formula>1</formula>
    </cfRule>
  </conditionalFormatting>
  <conditionalFormatting sqref="JJ146">
    <cfRule type="cellIs" dxfId="393" priority="381" operator="equal">
      <formula>0</formula>
    </cfRule>
    <cfRule type="cellIs" dxfId="392" priority="382" operator="equal">
      <formula>1</formula>
    </cfRule>
  </conditionalFormatting>
  <conditionalFormatting sqref="JE148:JH148">
    <cfRule type="cellIs" dxfId="391" priority="375" operator="equal">
      <formula>0</formula>
    </cfRule>
    <cfRule type="cellIs" dxfId="390" priority="376" operator="equal">
      <formula>1</formula>
    </cfRule>
  </conditionalFormatting>
  <conditionalFormatting sqref="JI148:JJ148">
    <cfRule type="cellIs" dxfId="389" priority="379" operator="equal">
      <formula>0</formula>
    </cfRule>
    <cfRule type="cellIs" dxfId="388" priority="380" operator="equal">
      <formula>1</formula>
    </cfRule>
  </conditionalFormatting>
  <conditionalFormatting sqref="JK148">
    <cfRule type="cellIs" dxfId="387" priority="377" operator="equal">
      <formula>0</formula>
    </cfRule>
    <cfRule type="cellIs" dxfId="386" priority="378" operator="equal">
      <formula>1</formula>
    </cfRule>
  </conditionalFormatting>
  <conditionalFormatting sqref="JI148:JJ148">
    <cfRule type="cellIs" dxfId="385" priority="373" operator="equal">
      <formula>0</formula>
    </cfRule>
    <cfRule type="cellIs" dxfId="384" priority="374" operator="equal">
      <formula>1</formula>
    </cfRule>
  </conditionalFormatting>
  <conditionalFormatting sqref="JJ148">
    <cfRule type="cellIs" dxfId="383" priority="371" operator="equal">
      <formula>0</formula>
    </cfRule>
    <cfRule type="cellIs" dxfId="382" priority="372" operator="equal">
      <formula>1</formula>
    </cfRule>
  </conditionalFormatting>
  <conditionalFormatting sqref="JE151:JH154">
    <cfRule type="cellIs" dxfId="381" priority="365" operator="equal">
      <formula>0</formula>
    </cfRule>
    <cfRule type="cellIs" dxfId="380" priority="366" operator="equal">
      <formula>1</formula>
    </cfRule>
  </conditionalFormatting>
  <conditionalFormatting sqref="JI151:JJ154">
    <cfRule type="cellIs" dxfId="379" priority="369" operator="equal">
      <formula>0</formula>
    </cfRule>
    <cfRule type="cellIs" dxfId="378" priority="370" operator="equal">
      <formula>1</formula>
    </cfRule>
  </conditionalFormatting>
  <conditionalFormatting sqref="JK151:JK154">
    <cfRule type="cellIs" dxfId="377" priority="367" operator="equal">
      <formula>0</formula>
    </cfRule>
    <cfRule type="cellIs" dxfId="376" priority="368" operator="equal">
      <formula>1</formula>
    </cfRule>
  </conditionalFormatting>
  <conditionalFormatting sqref="JI151:JJ154">
    <cfRule type="cellIs" dxfId="375" priority="363" operator="equal">
      <formula>0</formula>
    </cfRule>
    <cfRule type="cellIs" dxfId="374" priority="364" operator="equal">
      <formula>1</formula>
    </cfRule>
  </conditionalFormatting>
  <conditionalFormatting sqref="JJ151:JJ154">
    <cfRule type="cellIs" dxfId="373" priority="361" operator="equal">
      <formula>0</formula>
    </cfRule>
    <cfRule type="cellIs" dxfId="372" priority="362" operator="equal">
      <formula>1</formula>
    </cfRule>
  </conditionalFormatting>
  <conditionalFormatting sqref="JE156:JH156">
    <cfRule type="cellIs" dxfId="371" priority="355" operator="equal">
      <formula>0</formula>
    </cfRule>
    <cfRule type="cellIs" dxfId="370" priority="356" operator="equal">
      <formula>1</formula>
    </cfRule>
  </conditionalFormatting>
  <conditionalFormatting sqref="JI156:JJ156">
    <cfRule type="cellIs" dxfId="369" priority="359" operator="equal">
      <formula>0</formula>
    </cfRule>
    <cfRule type="cellIs" dxfId="368" priority="360" operator="equal">
      <formula>1</formula>
    </cfRule>
  </conditionalFormatting>
  <conditionalFormatting sqref="JK156">
    <cfRule type="cellIs" dxfId="367" priority="357" operator="equal">
      <formula>0</formula>
    </cfRule>
    <cfRule type="cellIs" dxfId="366" priority="358" operator="equal">
      <formula>1</formula>
    </cfRule>
  </conditionalFormatting>
  <conditionalFormatting sqref="JI156:JJ156">
    <cfRule type="cellIs" dxfId="365" priority="353" operator="equal">
      <formula>0</formula>
    </cfRule>
    <cfRule type="cellIs" dxfId="364" priority="354" operator="equal">
      <formula>1</formula>
    </cfRule>
  </conditionalFormatting>
  <conditionalFormatting sqref="JJ156">
    <cfRule type="cellIs" dxfId="363" priority="351" operator="equal">
      <formula>0</formula>
    </cfRule>
    <cfRule type="cellIs" dxfId="362" priority="352" operator="equal">
      <formula>1</formula>
    </cfRule>
  </conditionalFormatting>
  <conditionalFormatting sqref="JE158:JH158">
    <cfRule type="cellIs" dxfId="361" priority="345" operator="equal">
      <formula>0</formula>
    </cfRule>
    <cfRule type="cellIs" dxfId="360" priority="346" operator="equal">
      <formula>1</formula>
    </cfRule>
  </conditionalFormatting>
  <conditionalFormatting sqref="JI158:JJ158">
    <cfRule type="cellIs" dxfId="359" priority="349" operator="equal">
      <formula>0</formula>
    </cfRule>
    <cfRule type="cellIs" dxfId="358" priority="350" operator="equal">
      <formula>1</formula>
    </cfRule>
  </conditionalFormatting>
  <conditionalFormatting sqref="JK158">
    <cfRule type="cellIs" dxfId="357" priority="347" operator="equal">
      <formula>0</formula>
    </cfRule>
    <cfRule type="cellIs" dxfId="356" priority="348" operator="equal">
      <formula>1</formula>
    </cfRule>
  </conditionalFormatting>
  <conditionalFormatting sqref="JI158:JJ158">
    <cfRule type="cellIs" dxfId="355" priority="343" operator="equal">
      <formula>0</formula>
    </cfRule>
    <cfRule type="cellIs" dxfId="354" priority="344" operator="equal">
      <formula>1</formula>
    </cfRule>
  </conditionalFormatting>
  <conditionalFormatting sqref="JJ158">
    <cfRule type="cellIs" dxfId="353" priority="341" operator="equal">
      <formula>0</formula>
    </cfRule>
    <cfRule type="cellIs" dxfId="352" priority="342" operator="equal">
      <formula>1</formula>
    </cfRule>
  </conditionalFormatting>
  <conditionalFormatting sqref="JE159:JH162">
    <cfRule type="cellIs" dxfId="351" priority="335" operator="equal">
      <formula>0</formula>
    </cfRule>
    <cfRule type="cellIs" dxfId="350" priority="336" operator="equal">
      <formula>1</formula>
    </cfRule>
  </conditionalFormatting>
  <conditionalFormatting sqref="JI159:JJ162">
    <cfRule type="cellIs" dxfId="349" priority="339" operator="equal">
      <formula>0</formula>
    </cfRule>
    <cfRule type="cellIs" dxfId="348" priority="340" operator="equal">
      <formula>1</formula>
    </cfRule>
  </conditionalFormatting>
  <conditionalFormatting sqref="JK159:JK162">
    <cfRule type="cellIs" dxfId="347" priority="337" operator="equal">
      <formula>0</formula>
    </cfRule>
    <cfRule type="cellIs" dxfId="346" priority="338" operator="equal">
      <formula>1</formula>
    </cfRule>
  </conditionalFormatting>
  <conditionalFormatting sqref="JI159:JJ162">
    <cfRule type="cellIs" dxfId="345" priority="333" operator="equal">
      <formula>0</formula>
    </cfRule>
    <cfRule type="cellIs" dxfId="344" priority="334" operator="equal">
      <formula>1</formula>
    </cfRule>
  </conditionalFormatting>
  <conditionalFormatting sqref="JJ159:JJ162">
    <cfRule type="cellIs" dxfId="343" priority="331" operator="equal">
      <formula>0</formula>
    </cfRule>
    <cfRule type="cellIs" dxfId="342" priority="332" operator="equal">
      <formula>1</formula>
    </cfRule>
  </conditionalFormatting>
  <conditionalFormatting sqref="JE165:JH169">
    <cfRule type="cellIs" dxfId="341" priority="325" operator="equal">
      <formula>0</formula>
    </cfRule>
    <cfRule type="cellIs" dxfId="340" priority="326" operator="equal">
      <formula>1</formula>
    </cfRule>
  </conditionalFormatting>
  <conditionalFormatting sqref="JI165:JJ169">
    <cfRule type="cellIs" dxfId="339" priority="329" operator="equal">
      <formula>0</formula>
    </cfRule>
    <cfRule type="cellIs" dxfId="338" priority="330" operator="equal">
      <formula>1</formula>
    </cfRule>
  </conditionalFormatting>
  <conditionalFormatting sqref="JK165:JK169">
    <cfRule type="cellIs" dxfId="337" priority="327" operator="equal">
      <formula>0</formula>
    </cfRule>
    <cfRule type="cellIs" dxfId="336" priority="328" operator="equal">
      <formula>1</formula>
    </cfRule>
  </conditionalFormatting>
  <conditionalFormatting sqref="JI165:JJ169">
    <cfRule type="cellIs" dxfId="335" priority="323" operator="equal">
      <formula>0</formula>
    </cfRule>
    <cfRule type="cellIs" dxfId="334" priority="324" operator="equal">
      <formula>1</formula>
    </cfRule>
  </conditionalFormatting>
  <conditionalFormatting sqref="JJ165:JJ169">
    <cfRule type="cellIs" dxfId="333" priority="321" operator="equal">
      <formula>0</formula>
    </cfRule>
    <cfRule type="cellIs" dxfId="332" priority="322" operator="equal">
      <formula>1</formula>
    </cfRule>
  </conditionalFormatting>
  <conditionalFormatting sqref="JE172:JH175">
    <cfRule type="cellIs" dxfId="331" priority="315" operator="equal">
      <formula>0</formula>
    </cfRule>
    <cfRule type="cellIs" dxfId="330" priority="316" operator="equal">
      <formula>1</formula>
    </cfRule>
  </conditionalFormatting>
  <conditionalFormatting sqref="JI172:JJ175">
    <cfRule type="cellIs" dxfId="329" priority="319" operator="equal">
      <formula>0</formula>
    </cfRule>
    <cfRule type="cellIs" dxfId="328" priority="320" operator="equal">
      <formula>1</formula>
    </cfRule>
  </conditionalFormatting>
  <conditionalFormatting sqref="JK172:JK175">
    <cfRule type="cellIs" dxfId="327" priority="317" operator="equal">
      <formula>0</formula>
    </cfRule>
    <cfRule type="cellIs" dxfId="326" priority="318" operator="equal">
      <formula>1</formula>
    </cfRule>
  </conditionalFormatting>
  <conditionalFormatting sqref="JI172:JJ175">
    <cfRule type="cellIs" dxfId="325" priority="313" operator="equal">
      <formula>0</formula>
    </cfRule>
    <cfRule type="cellIs" dxfId="324" priority="314" operator="equal">
      <formula>1</formula>
    </cfRule>
  </conditionalFormatting>
  <conditionalFormatting sqref="JJ172:JJ175">
    <cfRule type="cellIs" dxfId="323" priority="311" operator="equal">
      <formula>0</formula>
    </cfRule>
    <cfRule type="cellIs" dxfId="322" priority="312" operator="equal">
      <formula>1</formula>
    </cfRule>
  </conditionalFormatting>
  <conditionalFormatting sqref="JE177:JH182">
    <cfRule type="cellIs" dxfId="321" priority="305" operator="equal">
      <formula>0</formula>
    </cfRule>
    <cfRule type="cellIs" dxfId="320" priority="306" operator="equal">
      <formula>1</formula>
    </cfRule>
  </conditionalFormatting>
  <conditionalFormatting sqref="JI177:JJ182">
    <cfRule type="cellIs" dxfId="319" priority="309" operator="equal">
      <formula>0</formula>
    </cfRule>
    <cfRule type="cellIs" dxfId="318" priority="310" operator="equal">
      <formula>1</formula>
    </cfRule>
  </conditionalFormatting>
  <conditionalFormatting sqref="JK177:JK182">
    <cfRule type="cellIs" dxfId="317" priority="307" operator="equal">
      <formula>0</formula>
    </cfRule>
    <cfRule type="cellIs" dxfId="316" priority="308" operator="equal">
      <formula>1</formula>
    </cfRule>
  </conditionalFormatting>
  <conditionalFormatting sqref="JI177:JJ182">
    <cfRule type="cellIs" dxfId="315" priority="303" operator="equal">
      <formula>0</formula>
    </cfRule>
    <cfRule type="cellIs" dxfId="314" priority="304" operator="equal">
      <formula>1</formula>
    </cfRule>
  </conditionalFormatting>
  <conditionalFormatting sqref="JJ177:JJ182">
    <cfRule type="cellIs" dxfId="313" priority="301" operator="equal">
      <formula>0</formula>
    </cfRule>
    <cfRule type="cellIs" dxfId="312" priority="302" operator="equal">
      <formula>1</formula>
    </cfRule>
  </conditionalFormatting>
  <conditionalFormatting sqref="JE184:JH184">
    <cfRule type="cellIs" dxfId="311" priority="295" operator="equal">
      <formula>0</formula>
    </cfRule>
    <cfRule type="cellIs" dxfId="310" priority="296" operator="equal">
      <formula>1</formula>
    </cfRule>
  </conditionalFormatting>
  <conditionalFormatting sqref="JI184:JJ184">
    <cfRule type="cellIs" dxfId="309" priority="299" operator="equal">
      <formula>0</formula>
    </cfRule>
    <cfRule type="cellIs" dxfId="308" priority="300" operator="equal">
      <formula>1</formula>
    </cfRule>
  </conditionalFormatting>
  <conditionalFormatting sqref="JK184">
    <cfRule type="cellIs" dxfId="307" priority="297" operator="equal">
      <formula>0</formula>
    </cfRule>
    <cfRule type="cellIs" dxfId="306" priority="298" operator="equal">
      <formula>1</formula>
    </cfRule>
  </conditionalFormatting>
  <conditionalFormatting sqref="JI184:JJ184">
    <cfRule type="cellIs" dxfId="305" priority="293" operator="equal">
      <formula>0</formula>
    </cfRule>
    <cfRule type="cellIs" dxfId="304" priority="294" operator="equal">
      <formula>1</formula>
    </cfRule>
  </conditionalFormatting>
  <conditionalFormatting sqref="JJ184">
    <cfRule type="cellIs" dxfId="303" priority="291" operator="equal">
      <formula>0</formula>
    </cfRule>
    <cfRule type="cellIs" dxfId="302" priority="292" operator="equal">
      <formula>1</formula>
    </cfRule>
  </conditionalFormatting>
  <conditionalFormatting sqref="JE186:JH186">
    <cfRule type="cellIs" dxfId="301" priority="285" operator="equal">
      <formula>0</formula>
    </cfRule>
    <cfRule type="cellIs" dxfId="300" priority="286" operator="equal">
      <formula>1</formula>
    </cfRule>
  </conditionalFormatting>
  <conditionalFormatting sqref="JI186:JJ186">
    <cfRule type="cellIs" dxfId="299" priority="289" operator="equal">
      <formula>0</formula>
    </cfRule>
    <cfRule type="cellIs" dxfId="298" priority="290" operator="equal">
      <formula>1</formula>
    </cfRule>
  </conditionalFormatting>
  <conditionalFormatting sqref="JK186">
    <cfRule type="cellIs" dxfId="297" priority="287" operator="equal">
      <formula>0</formula>
    </cfRule>
    <cfRule type="cellIs" dxfId="296" priority="288" operator="equal">
      <formula>1</formula>
    </cfRule>
  </conditionalFormatting>
  <conditionalFormatting sqref="JI186:JJ186">
    <cfRule type="cellIs" dxfId="295" priority="283" operator="equal">
      <formula>0</formula>
    </cfRule>
    <cfRule type="cellIs" dxfId="294" priority="284" operator="equal">
      <formula>1</formula>
    </cfRule>
  </conditionalFormatting>
  <conditionalFormatting sqref="JJ186">
    <cfRule type="cellIs" dxfId="293" priority="281" operator="equal">
      <formula>0</formula>
    </cfRule>
    <cfRule type="cellIs" dxfId="292" priority="282" operator="equal">
      <formula>1</formula>
    </cfRule>
  </conditionalFormatting>
  <conditionalFormatting sqref="JE188:JH190">
    <cfRule type="cellIs" dxfId="291" priority="275" operator="equal">
      <formula>0</formula>
    </cfRule>
    <cfRule type="cellIs" dxfId="290" priority="276" operator="equal">
      <formula>1</formula>
    </cfRule>
  </conditionalFormatting>
  <conditionalFormatting sqref="JI188:JJ190">
    <cfRule type="cellIs" dxfId="289" priority="279" operator="equal">
      <formula>0</formula>
    </cfRule>
    <cfRule type="cellIs" dxfId="288" priority="280" operator="equal">
      <formula>1</formula>
    </cfRule>
  </conditionalFormatting>
  <conditionalFormatting sqref="JK188:JK190">
    <cfRule type="cellIs" dxfId="287" priority="277" operator="equal">
      <formula>0</formula>
    </cfRule>
    <cfRule type="cellIs" dxfId="286" priority="278" operator="equal">
      <formula>1</formula>
    </cfRule>
  </conditionalFormatting>
  <conditionalFormatting sqref="JI188:JJ190">
    <cfRule type="cellIs" dxfId="285" priority="273" operator="equal">
      <formula>0</formula>
    </cfRule>
    <cfRule type="cellIs" dxfId="284" priority="274" operator="equal">
      <formula>1</formula>
    </cfRule>
  </conditionalFormatting>
  <conditionalFormatting sqref="JJ188:JJ190">
    <cfRule type="cellIs" dxfId="283" priority="271" operator="equal">
      <formula>0</formula>
    </cfRule>
    <cfRule type="cellIs" dxfId="282" priority="272" operator="equal">
      <formula>1</formula>
    </cfRule>
  </conditionalFormatting>
  <conditionalFormatting sqref="JE194:JH198">
    <cfRule type="cellIs" dxfId="281" priority="265" operator="equal">
      <formula>0</formula>
    </cfRule>
    <cfRule type="cellIs" dxfId="280" priority="266" operator="equal">
      <formula>1</formula>
    </cfRule>
  </conditionalFormatting>
  <conditionalFormatting sqref="JI194:JJ198">
    <cfRule type="cellIs" dxfId="279" priority="269" operator="equal">
      <formula>0</formula>
    </cfRule>
    <cfRule type="cellIs" dxfId="278" priority="270" operator="equal">
      <formula>1</formula>
    </cfRule>
  </conditionalFormatting>
  <conditionalFormatting sqref="JK194:JK198">
    <cfRule type="cellIs" dxfId="277" priority="267" operator="equal">
      <formula>0</formula>
    </cfRule>
    <cfRule type="cellIs" dxfId="276" priority="268" operator="equal">
      <formula>1</formula>
    </cfRule>
  </conditionalFormatting>
  <conditionalFormatting sqref="JI194:JJ198">
    <cfRule type="cellIs" dxfId="275" priority="263" operator="equal">
      <formula>0</formula>
    </cfRule>
    <cfRule type="cellIs" dxfId="274" priority="264" operator="equal">
      <formula>1</formula>
    </cfRule>
  </conditionalFormatting>
  <conditionalFormatting sqref="JJ194:JJ198">
    <cfRule type="cellIs" dxfId="273" priority="261" operator="equal">
      <formula>0</formula>
    </cfRule>
    <cfRule type="cellIs" dxfId="272" priority="262" operator="equal">
      <formula>1</formula>
    </cfRule>
  </conditionalFormatting>
  <conditionalFormatting sqref="JE193">
    <cfRule type="cellIs" dxfId="271" priority="259" operator="equal">
      <formula>0</formula>
    </cfRule>
    <cfRule type="cellIs" dxfId="270" priority="260" operator="equal">
      <formula>1</formula>
    </cfRule>
  </conditionalFormatting>
  <conditionalFormatting sqref="JE201">
    <cfRule type="cellIs" dxfId="269" priority="257" operator="equal">
      <formula>0</formula>
    </cfRule>
    <cfRule type="cellIs" dxfId="268" priority="258" operator="equal">
      <formula>1</formula>
    </cfRule>
  </conditionalFormatting>
  <conditionalFormatting sqref="JE202:JH216">
    <cfRule type="cellIs" dxfId="267" priority="251" operator="equal">
      <formula>0</formula>
    </cfRule>
    <cfRule type="cellIs" dxfId="266" priority="252" operator="equal">
      <formula>1</formula>
    </cfRule>
  </conditionalFormatting>
  <conditionalFormatting sqref="JI202:JJ216">
    <cfRule type="cellIs" dxfId="265" priority="255" operator="equal">
      <formula>0</formula>
    </cfRule>
    <cfRule type="cellIs" dxfId="264" priority="256" operator="equal">
      <formula>1</formula>
    </cfRule>
  </conditionalFormatting>
  <conditionalFormatting sqref="JK202:JK216">
    <cfRule type="cellIs" dxfId="263" priority="253" operator="equal">
      <formula>0</formula>
    </cfRule>
    <cfRule type="cellIs" dxfId="262" priority="254" operator="equal">
      <formula>1</formula>
    </cfRule>
  </conditionalFormatting>
  <conditionalFormatting sqref="JI202:JJ216">
    <cfRule type="cellIs" dxfId="261" priority="249" operator="equal">
      <formula>0</formula>
    </cfRule>
    <cfRule type="cellIs" dxfId="260" priority="250" operator="equal">
      <formula>1</formula>
    </cfRule>
  </conditionalFormatting>
  <conditionalFormatting sqref="JJ202:JJ216">
    <cfRule type="cellIs" dxfId="259" priority="247" operator="equal">
      <formula>0</formula>
    </cfRule>
    <cfRule type="cellIs" dxfId="258" priority="248" operator="equal">
      <formula>1</formula>
    </cfRule>
  </conditionalFormatting>
  <conditionalFormatting sqref="JE219:JH222">
    <cfRule type="cellIs" dxfId="257" priority="241" operator="equal">
      <formula>0</formula>
    </cfRule>
    <cfRule type="cellIs" dxfId="256" priority="242" operator="equal">
      <formula>1</formula>
    </cfRule>
  </conditionalFormatting>
  <conditionalFormatting sqref="JI219:JJ222">
    <cfRule type="cellIs" dxfId="255" priority="245" operator="equal">
      <formula>0</formula>
    </cfRule>
    <cfRule type="cellIs" dxfId="254" priority="246" operator="equal">
      <formula>1</formula>
    </cfRule>
  </conditionalFormatting>
  <conditionalFormatting sqref="JK219:JK222">
    <cfRule type="cellIs" dxfId="253" priority="243" operator="equal">
      <formula>0</formula>
    </cfRule>
    <cfRule type="cellIs" dxfId="252" priority="244" operator="equal">
      <formula>1</formula>
    </cfRule>
  </conditionalFormatting>
  <conditionalFormatting sqref="JI219:JJ222">
    <cfRule type="cellIs" dxfId="251" priority="239" operator="equal">
      <formula>0</formula>
    </cfRule>
    <cfRule type="cellIs" dxfId="250" priority="240" operator="equal">
      <formula>1</formula>
    </cfRule>
  </conditionalFormatting>
  <conditionalFormatting sqref="JJ219:JJ222">
    <cfRule type="cellIs" dxfId="249" priority="237" operator="equal">
      <formula>0</formula>
    </cfRule>
    <cfRule type="cellIs" dxfId="248" priority="238" operator="equal">
      <formula>1</formula>
    </cfRule>
  </conditionalFormatting>
  <conditionalFormatting sqref="JE218">
    <cfRule type="cellIs" dxfId="247" priority="235" operator="equal">
      <formula>0</formula>
    </cfRule>
    <cfRule type="cellIs" dxfId="246" priority="236" operator="equal">
      <formula>1</formula>
    </cfRule>
  </conditionalFormatting>
  <conditionalFormatting sqref="JE224">
    <cfRule type="cellIs" dxfId="245" priority="233" operator="equal">
      <formula>0</formula>
    </cfRule>
    <cfRule type="cellIs" dxfId="244" priority="234" operator="equal">
      <formula>1</formula>
    </cfRule>
  </conditionalFormatting>
  <conditionalFormatting sqref="JE225:JH243">
    <cfRule type="cellIs" dxfId="243" priority="227" operator="equal">
      <formula>0</formula>
    </cfRule>
    <cfRule type="cellIs" dxfId="242" priority="228" operator="equal">
      <formula>1</formula>
    </cfRule>
  </conditionalFormatting>
  <conditionalFormatting sqref="JI225:JJ243">
    <cfRule type="cellIs" dxfId="241" priority="231" operator="equal">
      <formula>0</formula>
    </cfRule>
    <cfRule type="cellIs" dxfId="240" priority="232" operator="equal">
      <formula>1</formula>
    </cfRule>
  </conditionalFormatting>
  <conditionalFormatting sqref="JK225:JK243">
    <cfRule type="cellIs" dxfId="239" priority="229" operator="equal">
      <formula>0</formula>
    </cfRule>
    <cfRule type="cellIs" dxfId="238" priority="230" operator="equal">
      <formula>1</formula>
    </cfRule>
  </conditionalFormatting>
  <conditionalFormatting sqref="JI225:JJ243">
    <cfRule type="cellIs" dxfId="237" priority="225" operator="equal">
      <formula>0</formula>
    </cfRule>
    <cfRule type="cellIs" dxfId="236" priority="226" operator="equal">
      <formula>1</formula>
    </cfRule>
  </conditionalFormatting>
  <conditionalFormatting sqref="JJ225:JJ243">
    <cfRule type="cellIs" dxfId="235" priority="223" operator="equal">
      <formula>0</formula>
    </cfRule>
    <cfRule type="cellIs" dxfId="234" priority="224" operator="equal">
      <formula>1</formula>
    </cfRule>
  </conditionalFormatting>
  <conditionalFormatting sqref="JE245">
    <cfRule type="cellIs" dxfId="233" priority="221" operator="equal">
      <formula>0</formula>
    </cfRule>
    <cfRule type="cellIs" dxfId="232" priority="222" operator="equal">
      <formula>1</formula>
    </cfRule>
  </conditionalFormatting>
  <conditionalFormatting sqref="JE246:JH251">
    <cfRule type="cellIs" dxfId="231" priority="215" operator="equal">
      <formula>0</formula>
    </cfRule>
    <cfRule type="cellIs" dxfId="230" priority="216" operator="equal">
      <formula>1</formula>
    </cfRule>
  </conditionalFormatting>
  <conditionalFormatting sqref="JI246:JJ251">
    <cfRule type="cellIs" dxfId="229" priority="219" operator="equal">
      <formula>0</formula>
    </cfRule>
    <cfRule type="cellIs" dxfId="228" priority="220" operator="equal">
      <formula>1</formula>
    </cfRule>
  </conditionalFormatting>
  <conditionalFormatting sqref="JK246:JK251">
    <cfRule type="cellIs" dxfId="227" priority="217" operator="equal">
      <formula>0</formula>
    </cfRule>
    <cfRule type="cellIs" dxfId="226" priority="218" operator="equal">
      <formula>1</formula>
    </cfRule>
  </conditionalFormatting>
  <conditionalFormatting sqref="JI246:JJ251">
    <cfRule type="cellIs" dxfId="225" priority="213" operator="equal">
      <formula>0</formula>
    </cfRule>
    <cfRule type="cellIs" dxfId="224" priority="214" operator="equal">
      <formula>1</formula>
    </cfRule>
  </conditionalFormatting>
  <conditionalFormatting sqref="JJ246:JJ251">
    <cfRule type="cellIs" dxfId="223" priority="211" operator="equal">
      <formula>0</formula>
    </cfRule>
    <cfRule type="cellIs" dxfId="222" priority="212" operator="equal">
      <formula>1</formula>
    </cfRule>
  </conditionalFormatting>
  <conditionalFormatting sqref="JE253:JH256">
    <cfRule type="cellIs" dxfId="221" priority="205" operator="equal">
      <formula>0</formula>
    </cfRule>
    <cfRule type="cellIs" dxfId="220" priority="206" operator="equal">
      <formula>1</formula>
    </cfRule>
  </conditionalFormatting>
  <conditionalFormatting sqref="JI253:JJ256">
    <cfRule type="cellIs" dxfId="219" priority="209" operator="equal">
      <formula>0</formula>
    </cfRule>
    <cfRule type="cellIs" dxfId="218" priority="210" operator="equal">
      <formula>1</formula>
    </cfRule>
  </conditionalFormatting>
  <conditionalFormatting sqref="JK253:JK256">
    <cfRule type="cellIs" dxfId="217" priority="207" operator="equal">
      <formula>0</formula>
    </cfRule>
    <cfRule type="cellIs" dxfId="216" priority="208" operator="equal">
      <formula>1</formula>
    </cfRule>
  </conditionalFormatting>
  <conditionalFormatting sqref="JI253:JJ256">
    <cfRule type="cellIs" dxfId="215" priority="203" operator="equal">
      <formula>0</formula>
    </cfRule>
    <cfRule type="cellIs" dxfId="214" priority="204" operator="equal">
      <formula>1</formula>
    </cfRule>
  </conditionalFormatting>
  <conditionalFormatting sqref="JJ253:JJ256">
    <cfRule type="cellIs" dxfId="213" priority="201" operator="equal">
      <formula>0</formula>
    </cfRule>
    <cfRule type="cellIs" dxfId="212" priority="202" operator="equal">
      <formula>1</formula>
    </cfRule>
  </conditionalFormatting>
  <conditionalFormatting sqref="JE259">
    <cfRule type="cellIs" dxfId="211" priority="199" operator="equal">
      <formula>0</formula>
    </cfRule>
    <cfRule type="cellIs" dxfId="210" priority="200" operator="equal">
      <formula>1</formula>
    </cfRule>
  </conditionalFormatting>
  <conditionalFormatting sqref="JE260:JH266">
    <cfRule type="cellIs" dxfId="209" priority="193" operator="equal">
      <formula>0</formula>
    </cfRule>
    <cfRule type="cellIs" dxfId="208" priority="194" operator="equal">
      <formula>1</formula>
    </cfRule>
  </conditionalFormatting>
  <conditionalFormatting sqref="JI260:JJ266">
    <cfRule type="cellIs" dxfId="207" priority="197" operator="equal">
      <formula>0</formula>
    </cfRule>
    <cfRule type="cellIs" dxfId="206" priority="198" operator="equal">
      <formula>1</formula>
    </cfRule>
  </conditionalFormatting>
  <conditionalFormatting sqref="JK260:JK266">
    <cfRule type="cellIs" dxfId="205" priority="195" operator="equal">
      <formula>0</formula>
    </cfRule>
    <cfRule type="cellIs" dxfId="204" priority="196" operator="equal">
      <formula>1</formula>
    </cfRule>
  </conditionalFormatting>
  <conditionalFormatting sqref="JI260:JJ266">
    <cfRule type="cellIs" dxfId="203" priority="191" operator="equal">
      <formula>0</formula>
    </cfRule>
    <cfRule type="cellIs" dxfId="202" priority="192" operator="equal">
      <formula>1</formula>
    </cfRule>
  </conditionalFormatting>
  <conditionalFormatting sqref="JJ260:JJ266">
    <cfRule type="cellIs" dxfId="201" priority="189" operator="equal">
      <formula>0</formula>
    </cfRule>
    <cfRule type="cellIs" dxfId="200" priority="190" operator="equal">
      <formula>1</formula>
    </cfRule>
  </conditionalFormatting>
  <conditionalFormatting sqref="X45:AD58">
    <cfRule type="cellIs" dxfId="199" priority="183" operator="equal">
      <formula>0</formula>
    </cfRule>
    <cfRule type="cellIs" dxfId="198" priority="184" operator="equal">
      <formula>1</formula>
    </cfRule>
  </conditionalFormatting>
  <conditionalFormatting sqref="AE45:AF58">
    <cfRule type="cellIs" dxfId="197" priority="187" operator="equal">
      <formula>0</formula>
    </cfRule>
    <cfRule type="cellIs" dxfId="196" priority="188" operator="equal">
      <formula>1</formula>
    </cfRule>
  </conditionalFormatting>
  <conditionalFormatting sqref="AG45:AG58">
    <cfRule type="cellIs" dxfId="195" priority="185" operator="equal">
      <formula>0</formula>
    </cfRule>
    <cfRule type="cellIs" dxfId="194" priority="186" operator="equal">
      <formula>1</formula>
    </cfRule>
  </conditionalFormatting>
  <conditionalFormatting sqref="AE45:AF58">
    <cfRule type="cellIs" dxfId="193" priority="181" operator="equal">
      <formula>0</formula>
    </cfRule>
    <cfRule type="cellIs" dxfId="192" priority="182" operator="equal">
      <formula>1</formula>
    </cfRule>
  </conditionalFormatting>
  <conditionalFormatting sqref="AF45:AF58">
    <cfRule type="cellIs" dxfId="191" priority="179" operator="equal">
      <formula>0</formula>
    </cfRule>
    <cfRule type="cellIs" dxfId="190" priority="180" operator="equal">
      <formula>1</formula>
    </cfRule>
  </conditionalFormatting>
  <conditionalFormatting sqref="X63:AD63">
    <cfRule type="cellIs" dxfId="189" priority="173" operator="equal">
      <formula>0</formula>
    </cfRule>
    <cfRule type="cellIs" dxfId="188" priority="174" operator="equal">
      <formula>1</formula>
    </cfRule>
  </conditionalFormatting>
  <conditionalFormatting sqref="AE63:AF63">
    <cfRule type="cellIs" dxfId="187" priority="177" operator="equal">
      <formula>0</formula>
    </cfRule>
    <cfRule type="cellIs" dxfId="186" priority="178" operator="equal">
      <formula>1</formula>
    </cfRule>
  </conditionalFormatting>
  <conditionalFormatting sqref="AG63">
    <cfRule type="cellIs" dxfId="185" priority="175" operator="equal">
      <formula>0</formula>
    </cfRule>
    <cfRule type="cellIs" dxfId="184" priority="176" operator="equal">
      <formula>1</formula>
    </cfRule>
  </conditionalFormatting>
  <conditionalFormatting sqref="AE63:AF63">
    <cfRule type="cellIs" dxfId="183" priority="171" operator="equal">
      <formula>0</formula>
    </cfRule>
    <cfRule type="cellIs" dxfId="182" priority="172" operator="equal">
      <formula>1</formula>
    </cfRule>
  </conditionalFormatting>
  <conditionalFormatting sqref="AF63">
    <cfRule type="cellIs" dxfId="181" priority="169" operator="equal">
      <formula>0</formula>
    </cfRule>
    <cfRule type="cellIs" dxfId="180" priority="170" operator="equal">
      <formula>1</formula>
    </cfRule>
  </conditionalFormatting>
  <conditionalFormatting sqref="X64:AD66">
    <cfRule type="cellIs" dxfId="179" priority="163" operator="equal">
      <formula>0</formula>
    </cfRule>
    <cfRule type="cellIs" dxfId="178" priority="164" operator="equal">
      <formula>1</formula>
    </cfRule>
  </conditionalFormatting>
  <conditionalFormatting sqref="AE64:AF66">
    <cfRule type="cellIs" dxfId="177" priority="167" operator="equal">
      <formula>0</formula>
    </cfRule>
    <cfRule type="cellIs" dxfId="176" priority="168" operator="equal">
      <formula>1</formula>
    </cfRule>
  </conditionalFormatting>
  <conditionalFormatting sqref="AG64:AG66">
    <cfRule type="cellIs" dxfId="175" priority="165" operator="equal">
      <formula>0</formula>
    </cfRule>
    <cfRule type="cellIs" dxfId="174" priority="166" operator="equal">
      <formula>1</formula>
    </cfRule>
  </conditionalFormatting>
  <conditionalFormatting sqref="AE64:AF66">
    <cfRule type="cellIs" dxfId="173" priority="161" operator="equal">
      <formula>0</formula>
    </cfRule>
    <cfRule type="cellIs" dxfId="172" priority="162" operator="equal">
      <formula>1</formula>
    </cfRule>
  </conditionalFormatting>
  <conditionalFormatting sqref="AF64:AF66">
    <cfRule type="cellIs" dxfId="171" priority="159" operator="equal">
      <formula>0</formula>
    </cfRule>
    <cfRule type="cellIs" dxfId="170" priority="160" operator="equal">
      <formula>1</formula>
    </cfRule>
  </conditionalFormatting>
  <conditionalFormatting sqref="X71:AD72">
    <cfRule type="cellIs" dxfId="169" priority="153" operator="equal">
      <formula>0</formula>
    </cfRule>
    <cfRule type="cellIs" dxfId="168" priority="154" operator="equal">
      <formula>1</formula>
    </cfRule>
  </conditionalFormatting>
  <conditionalFormatting sqref="AE71:AF72">
    <cfRule type="cellIs" dxfId="167" priority="157" operator="equal">
      <formula>0</formula>
    </cfRule>
    <cfRule type="cellIs" dxfId="166" priority="158" operator="equal">
      <formula>1</formula>
    </cfRule>
  </conditionalFormatting>
  <conditionalFormatting sqref="AG71:AG72">
    <cfRule type="cellIs" dxfId="165" priority="155" operator="equal">
      <formula>0</formula>
    </cfRule>
    <cfRule type="cellIs" dxfId="164" priority="156" operator="equal">
      <formula>1</formula>
    </cfRule>
  </conditionalFormatting>
  <conditionalFormatting sqref="AE71:AF72">
    <cfRule type="cellIs" dxfId="163" priority="151" operator="equal">
      <formula>0</formula>
    </cfRule>
    <cfRule type="cellIs" dxfId="162" priority="152" operator="equal">
      <formula>1</formula>
    </cfRule>
  </conditionalFormatting>
  <conditionalFormatting sqref="AF71:AF72">
    <cfRule type="cellIs" dxfId="161" priority="149" operator="equal">
      <formula>0</formula>
    </cfRule>
    <cfRule type="cellIs" dxfId="160" priority="150" operator="equal">
      <formula>1</formula>
    </cfRule>
  </conditionalFormatting>
  <conditionalFormatting sqref="AV11:BB40">
    <cfRule type="cellIs" dxfId="159" priority="143" operator="equal">
      <formula>0</formula>
    </cfRule>
    <cfRule type="cellIs" dxfId="158" priority="144" operator="equal">
      <formula>1</formula>
    </cfRule>
  </conditionalFormatting>
  <conditionalFormatting sqref="BC11:BD40">
    <cfRule type="cellIs" dxfId="157" priority="147" operator="equal">
      <formula>0</formula>
    </cfRule>
    <cfRule type="cellIs" dxfId="156" priority="148" operator="equal">
      <formula>1</formula>
    </cfRule>
  </conditionalFormatting>
  <conditionalFormatting sqref="BE11:BE40">
    <cfRule type="cellIs" dxfId="155" priority="145" operator="equal">
      <formula>0</formula>
    </cfRule>
    <cfRule type="cellIs" dxfId="154" priority="146" operator="equal">
      <formula>1</formula>
    </cfRule>
  </conditionalFormatting>
  <conditionalFormatting sqref="BC11:BD40">
    <cfRule type="cellIs" dxfId="153" priority="141" operator="equal">
      <formula>0</formula>
    </cfRule>
    <cfRule type="cellIs" dxfId="152" priority="142" operator="equal">
      <formula>1</formula>
    </cfRule>
  </conditionalFormatting>
  <conditionalFormatting sqref="BD11:BD40">
    <cfRule type="cellIs" dxfId="151" priority="139" operator="equal">
      <formula>0</formula>
    </cfRule>
    <cfRule type="cellIs" dxfId="150" priority="140" operator="equal">
      <formula>1</formula>
    </cfRule>
  </conditionalFormatting>
  <conditionalFormatting sqref="AV41:AX41">
    <cfRule type="cellIs" dxfId="149" priority="137" operator="equal">
      <formula>0</formula>
    </cfRule>
    <cfRule type="cellIs" dxfId="148" priority="138" operator="equal">
      <formula>1</formula>
    </cfRule>
  </conditionalFormatting>
  <conditionalFormatting sqref="AV43:AX43">
    <cfRule type="cellIs" dxfId="147" priority="135" operator="equal">
      <formula>0</formula>
    </cfRule>
    <cfRule type="cellIs" dxfId="146" priority="136" operator="equal">
      <formula>1</formula>
    </cfRule>
  </conditionalFormatting>
  <conditionalFormatting sqref="AV62:AX62">
    <cfRule type="cellIs" dxfId="145" priority="133" operator="equal">
      <formula>0</formula>
    </cfRule>
    <cfRule type="cellIs" dxfId="144" priority="134" operator="equal">
      <formula>1</formula>
    </cfRule>
  </conditionalFormatting>
  <conditionalFormatting sqref="AV42:AX42">
    <cfRule type="cellIs" dxfId="143" priority="131" operator="equal">
      <formula>0</formula>
    </cfRule>
    <cfRule type="cellIs" dxfId="142" priority="132" operator="equal">
      <formula>1</formula>
    </cfRule>
  </conditionalFormatting>
  <conditionalFormatting sqref="AV44:AX44">
    <cfRule type="cellIs" dxfId="141" priority="129" operator="equal">
      <formula>0</formula>
    </cfRule>
    <cfRule type="cellIs" dxfId="140" priority="130" operator="equal">
      <formula>1</formula>
    </cfRule>
  </conditionalFormatting>
  <conditionalFormatting sqref="AV59:AX59">
    <cfRule type="cellIs" dxfId="139" priority="127" operator="equal">
      <formula>0</formula>
    </cfRule>
    <cfRule type="cellIs" dxfId="138" priority="128" operator="equal">
      <formula>1</formula>
    </cfRule>
  </conditionalFormatting>
  <conditionalFormatting sqref="AV67:AX67">
    <cfRule type="cellIs" dxfId="137" priority="125" operator="equal">
      <formula>0</formula>
    </cfRule>
    <cfRule type="cellIs" dxfId="136" priority="126" operator="equal">
      <formula>1</formula>
    </cfRule>
  </conditionalFormatting>
  <conditionalFormatting sqref="AV73:AX73">
    <cfRule type="cellIs" dxfId="135" priority="123" operator="equal">
      <formula>0</formula>
    </cfRule>
    <cfRule type="cellIs" dxfId="134" priority="124" operator="equal">
      <formula>1</formula>
    </cfRule>
  </conditionalFormatting>
  <conditionalFormatting sqref="AV45:BB58">
    <cfRule type="cellIs" dxfId="133" priority="117" operator="equal">
      <formula>0</formula>
    </cfRule>
    <cfRule type="cellIs" dxfId="132" priority="118" operator="equal">
      <formula>1</formula>
    </cfRule>
  </conditionalFormatting>
  <conditionalFormatting sqref="BC45:BD58">
    <cfRule type="cellIs" dxfId="131" priority="121" operator="equal">
      <formula>0</formula>
    </cfRule>
    <cfRule type="cellIs" dxfId="130" priority="122" operator="equal">
      <formula>1</formula>
    </cfRule>
  </conditionalFormatting>
  <conditionalFormatting sqref="BE45:BE58">
    <cfRule type="cellIs" dxfId="129" priority="119" operator="equal">
      <formula>0</formula>
    </cfRule>
    <cfRule type="cellIs" dxfId="128" priority="120" operator="equal">
      <formula>1</formula>
    </cfRule>
  </conditionalFormatting>
  <conditionalFormatting sqref="BC45:BD58">
    <cfRule type="cellIs" dxfId="127" priority="115" operator="equal">
      <formula>0</formula>
    </cfRule>
    <cfRule type="cellIs" dxfId="126" priority="116" operator="equal">
      <formula>1</formula>
    </cfRule>
  </conditionalFormatting>
  <conditionalFormatting sqref="BD45:BD58">
    <cfRule type="cellIs" dxfId="125" priority="113" operator="equal">
      <formula>0</formula>
    </cfRule>
    <cfRule type="cellIs" dxfId="124" priority="114" operator="equal">
      <formula>1</formula>
    </cfRule>
  </conditionalFormatting>
  <conditionalFormatting sqref="AV63:BB63">
    <cfRule type="cellIs" dxfId="123" priority="107" operator="equal">
      <formula>0</formula>
    </cfRule>
    <cfRule type="cellIs" dxfId="122" priority="108" operator="equal">
      <formula>1</formula>
    </cfRule>
  </conditionalFormatting>
  <conditionalFormatting sqref="BC63:BD63">
    <cfRule type="cellIs" dxfId="121" priority="111" operator="equal">
      <formula>0</formula>
    </cfRule>
    <cfRule type="cellIs" dxfId="120" priority="112" operator="equal">
      <formula>1</formula>
    </cfRule>
  </conditionalFormatting>
  <conditionalFormatting sqref="BE63">
    <cfRule type="cellIs" dxfId="119" priority="109" operator="equal">
      <formula>0</formula>
    </cfRule>
    <cfRule type="cellIs" dxfId="118" priority="110" operator="equal">
      <formula>1</formula>
    </cfRule>
  </conditionalFormatting>
  <conditionalFormatting sqref="BC63:BD63">
    <cfRule type="cellIs" dxfId="117" priority="105" operator="equal">
      <formula>0</formula>
    </cfRule>
    <cfRule type="cellIs" dxfId="116" priority="106" operator="equal">
      <formula>1</formula>
    </cfRule>
  </conditionalFormatting>
  <conditionalFormatting sqref="BD63">
    <cfRule type="cellIs" dxfId="115" priority="103" operator="equal">
      <formula>0</formula>
    </cfRule>
    <cfRule type="cellIs" dxfId="114" priority="104" operator="equal">
      <formula>1</formula>
    </cfRule>
  </conditionalFormatting>
  <conditionalFormatting sqref="AV64:BB66">
    <cfRule type="cellIs" dxfId="113" priority="97" operator="equal">
      <formula>0</formula>
    </cfRule>
    <cfRule type="cellIs" dxfId="112" priority="98" operator="equal">
      <formula>1</formula>
    </cfRule>
  </conditionalFormatting>
  <conditionalFormatting sqref="BC64:BD66">
    <cfRule type="cellIs" dxfId="111" priority="101" operator="equal">
      <formula>0</formula>
    </cfRule>
    <cfRule type="cellIs" dxfId="110" priority="102" operator="equal">
      <formula>1</formula>
    </cfRule>
  </conditionalFormatting>
  <conditionalFormatting sqref="BE64:BE66">
    <cfRule type="cellIs" dxfId="109" priority="99" operator="equal">
      <formula>0</formula>
    </cfRule>
    <cfRule type="cellIs" dxfId="108" priority="100" operator="equal">
      <formula>1</formula>
    </cfRule>
  </conditionalFormatting>
  <conditionalFormatting sqref="BC64:BD66">
    <cfRule type="cellIs" dxfId="107" priority="95" operator="equal">
      <formula>0</formula>
    </cfRule>
    <cfRule type="cellIs" dxfId="106" priority="96" operator="equal">
      <formula>1</formula>
    </cfRule>
  </conditionalFormatting>
  <conditionalFormatting sqref="BD64:BD66">
    <cfRule type="cellIs" dxfId="105" priority="93" operator="equal">
      <formula>0</formula>
    </cfRule>
    <cfRule type="cellIs" dxfId="104" priority="94" operator="equal">
      <formula>1</formula>
    </cfRule>
  </conditionalFormatting>
  <conditionalFormatting sqref="AV71:BB72">
    <cfRule type="cellIs" dxfId="103" priority="87" operator="equal">
      <formula>0</formula>
    </cfRule>
    <cfRule type="cellIs" dxfId="102" priority="88" operator="equal">
      <formula>1</formula>
    </cfRule>
  </conditionalFormatting>
  <conditionalFormatting sqref="BC71:BD72">
    <cfRule type="cellIs" dxfId="101" priority="91" operator="equal">
      <formula>0</formula>
    </cfRule>
    <cfRule type="cellIs" dxfId="100" priority="92" operator="equal">
      <formula>1</formula>
    </cfRule>
  </conditionalFormatting>
  <conditionalFormatting sqref="BE71:BE72">
    <cfRule type="cellIs" dxfId="99" priority="89" operator="equal">
      <formula>0</formula>
    </cfRule>
    <cfRule type="cellIs" dxfId="98" priority="90" operator="equal">
      <formula>1</formula>
    </cfRule>
  </conditionalFormatting>
  <conditionalFormatting sqref="BC71:BD72">
    <cfRule type="cellIs" dxfId="97" priority="85" operator="equal">
      <formula>0</formula>
    </cfRule>
    <cfRule type="cellIs" dxfId="96" priority="86" operator="equal">
      <formula>1</formula>
    </cfRule>
  </conditionalFormatting>
  <conditionalFormatting sqref="BD71:BD72">
    <cfRule type="cellIs" dxfId="95" priority="83" operator="equal">
      <formula>0</formula>
    </cfRule>
    <cfRule type="cellIs" dxfId="94" priority="84" operator="equal">
      <formula>1</formula>
    </cfRule>
  </conditionalFormatting>
  <conditionalFormatting sqref="BT11:BZ40">
    <cfRule type="cellIs" dxfId="93" priority="77" operator="equal">
      <formula>0</formula>
    </cfRule>
    <cfRule type="cellIs" dxfId="92" priority="78" operator="equal">
      <formula>1</formula>
    </cfRule>
  </conditionalFormatting>
  <conditionalFormatting sqref="CA11:CB40">
    <cfRule type="cellIs" dxfId="91" priority="81" operator="equal">
      <formula>0</formula>
    </cfRule>
    <cfRule type="cellIs" dxfId="90" priority="82" operator="equal">
      <formula>1</formula>
    </cfRule>
  </conditionalFormatting>
  <conditionalFormatting sqref="CC11:CC40">
    <cfRule type="cellIs" dxfId="89" priority="79" operator="equal">
      <formula>0</formula>
    </cfRule>
    <cfRule type="cellIs" dxfId="88" priority="80" operator="equal">
      <formula>1</formula>
    </cfRule>
  </conditionalFormatting>
  <conditionalFormatting sqref="CA11:CB40">
    <cfRule type="cellIs" dxfId="87" priority="75" operator="equal">
      <formula>0</formula>
    </cfRule>
    <cfRule type="cellIs" dxfId="86" priority="76" operator="equal">
      <formula>1</formula>
    </cfRule>
  </conditionalFormatting>
  <conditionalFormatting sqref="CB11:CB40">
    <cfRule type="cellIs" dxfId="85" priority="73" operator="equal">
      <formula>0</formula>
    </cfRule>
    <cfRule type="cellIs" dxfId="84" priority="74" operator="equal">
      <formula>1</formula>
    </cfRule>
  </conditionalFormatting>
  <conditionalFormatting sqref="BT41:BV41">
    <cfRule type="cellIs" dxfId="83" priority="71" operator="equal">
      <formula>0</formula>
    </cfRule>
    <cfRule type="cellIs" dxfId="82" priority="72" operator="equal">
      <formula>1</formula>
    </cfRule>
  </conditionalFormatting>
  <conditionalFormatting sqref="BT43:BV43">
    <cfRule type="cellIs" dxfId="81" priority="69" operator="equal">
      <formula>0</formula>
    </cfRule>
    <cfRule type="cellIs" dxfId="80" priority="70" operator="equal">
      <formula>1</formula>
    </cfRule>
  </conditionalFormatting>
  <conditionalFormatting sqref="BT62:BV62">
    <cfRule type="cellIs" dxfId="79" priority="67" operator="equal">
      <formula>0</formula>
    </cfRule>
    <cfRule type="cellIs" dxfId="78" priority="68" operator="equal">
      <formula>1</formula>
    </cfRule>
  </conditionalFormatting>
  <conditionalFormatting sqref="BT42:BV42">
    <cfRule type="cellIs" dxfId="77" priority="65" operator="equal">
      <formula>0</formula>
    </cfRule>
    <cfRule type="cellIs" dxfId="76" priority="66" operator="equal">
      <formula>1</formula>
    </cfRule>
  </conditionalFormatting>
  <conditionalFormatting sqref="BT44:BV44">
    <cfRule type="cellIs" dxfId="75" priority="63" operator="equal">
      <formula>0</formula>
    </cfRule>
    <cfRule type="cellIs" dxfId="74" priority="64" operator="equal">
      <formula>1</formula>
    </cfRule>
  </conditionalFormatting>
  <conditionalFormatting sqref="BT59:BV59">
    <cfRule type="cellIs" dxfId="73" priority="61" operator="equal">
      <formula>0</formula>
    </cfRule>
    <cfRule type="cellIs" dxfId="72" priority="62" operator="equal">
      <formula>1</formula>
    </cfRule>
  </conditionalFormatting>
  <conditionalFormatting sqref="BT67:BV67">
    <cfRule type="cellIs" dxfId="71" priority="59" operator="equal">
      <formula>0</formula>
    </cfRule>
    <cfRule type="cellIs" dxfId="70" priority="60" operator="equal">
      <formula>1</formula>
    </cfRule>
  </conditionalFormatting>
  <conditionalFormatting sqref="BT73:BV73">
    <cfRule type="cellIs" dxfId="69" priority="57" operator="equal">
      <formula>0</formula>
    </cfRule>
    <cfRule type="cellIs" dxfId="68" priority="58" operator="equal">
      <formula>1</formula>
    </cfRule>
  </conditionalFormatting>
  <conditionalFormatting sqref="BT45:BZ58">
    <cfRule type="cellIs" dxfId="67" priority="51" operator="equal">
      <formula>0</formula>
    </cfRule>
    <cfRule type="cellIs" dxfId="66" priority="52" operator="equal">
      <formula>1</formula>
    </cfRule>
  </conditionalFormatting>
  <conditionalFormatting sqref="CA45:CB58">
    <cfRule type="cellIs" dxfId="65" priority="55" operator="equal">
      <formula>0</formula>
    </cfRule>
    <cfRule type="cellIs" dxfId="64" priority="56" operator="equal">
      <formula>1</formula>
    </cfRule>
  </conditionalFormatting>
  <conditionalFormatting sqref="CC45:CC58">
    <cfRule type="cellIs" dxfId="63" priority="53" operator="equal">
      <formula>0</formula>
    </cfRule>
    <cfRule type="cellIs" dxfId="62" priority="54" operator="equal">
      <formula>1</formula>
    </cfRule>
  </conditionalFormatting>
  <conditionalFormatting sqref="CA45:CB58">
    <cfRule type="cellIs" dxfId="61" priority="49" operator="equal">
      <formula>0</formula>
    </cfRule>
    <cfRule type="cellIs" dxfId="60" priority="50" operator="equal">
      <formula>1</formula>
    </cfRule>
  </conditionalFormatting>
  <conditionalFormatting sqref="CB45:CB58">
    <cfRule type="cellIs" dxfId="59" priority="47" operator="equal">
      <formula>0</formula>
    </cfRule>
    <cfRule type="cellIs" dxfId="58" priority="48" operator="equal">
      <formula>1</formula>
    </cfRule>
  </conditionalFormatting>
  <conditionalFormatting sqref="BT63:BZ63">
    <cfRule type="cellIs" dxfId="57" priority="41" operator="equal">
      <formula>0</formula>
    </cfRule>
    <cfRule type="cellIs" dxfId="56" priority="42" operator="equal">
      <formula>1</formula>
    </cfRule>
  </conditionalFormatting>
  <conditionalFormatting sqref="CA63:CB63">
    <cfRule type="cellIs" dxfId="55" priority="45" operator="equal">
      <formula>0</formula>
    </cfRule>
    <cfRule type="cellIs" dxfId="54" priority="46" operator="equal">
      <formula>1</formula>
    </cfRule>
  </conditionalFormatting>
  <conditionalFormatting sqref="CC63">
    <cfRule type="cellIs" dxfId="53" priority="43" operator="equal">
      <formula>0</formula>
    </cfRule>
    <cfRule type="cellIs" dxfId="52" priority="44" operator="equal">
      <formula>1</formula>
    </cfRule>
  </conditionalFormatting>
  <conditionalFormatting sqref="CA63:CB63">
    <cfRule type="cellIs" dxfId="51" priority="39" operator="equal">
      <formula>0</formula>
    </cfRule>
    <cfRule type="cellIs" dxfId="50" priority="40" operator="equal">
      <formula>1</formula>
    </cfRule>
  </conditionalFormatting>
  <conditionalFormatting sqref="CB63">
    <cfRule type="cellIs" dxfId="49" priority="37" operator="equal">
      <formula>0</formula>
    </cfRule>
    <cfRule type="cellIs" dxfId="48" priority="38" operator="equal">
      <formula>1</formula>
    </cfRule>
  </conditionalFormatting>
  <conditionalFormatting sqref="BT64:BZ66">
    <cfRule type="cellIs" dxfId="47" priority="31" operator="equal">
      <formula>0</formula>
    </cfRule>
    <cfRule type="cellIs" dxfId="46" priority="32" operator="equal">
      <formula>1</formula>
    </cfRule>
  </conditionalFormatting>
  <conditionalFormatting sqref="CA64:CB66">
    <cfRule type="cellIs" dxfId="45" priority="35" operator="equal">
      <formula>0</formula>
    </cfRule>
    <cfRule type="cellIs" dxfId="44" priority="36" operator="equal">
      <formula>1</formula>
    </cfRule>
  </conditionalFormatting>
  <conditionalFormatting sqref="CC64:CC66">
    <cfRule type="cellIs" dxfId="43" priority="33" operator="equal">
      <formula>0</formula>
    </cfRule>
    <cfRule type="cellIs" dxfId="42" priority="34" operator="equal">
      <formula>1</formula>
    </cfRule>
  </conditionalFormatting>
  <conditionalFormatting sqref="CA64:CB66">
    <cfRule type="cellIs" dxfId="41" priority="29" operator="equal">
      <formula>0</formula>
    </cfRule>
    <cfRule type="cellIs" dxfId="40" priority="30" operator="equal">
      <formula>1</formula>
    </cfRule>
  </conditionalFormatting>
  <conditionalFormatting sqref="CB64:CB66">
    <cfRule type="cellIs" dxfId="39" priority="27" operator="equal">
      <formula>0</formula>
    </cfRule>
    <cfRule type="cellIs" dxfId="38" priority="28" operator="equal">
      <formula>1</formula>
    </cfRule>
  </conditionalFormatting>
  <conditionalFormatting sqref="BT71:BZ72">
    <cfRule type="cellIs" dxfId="37" priority="21" operator="equal">
      <formula>0</formula>
    </cfRule>
    <cfRule type="cellIs" dxfId="36" priority="22" operator="equal">
      <formula>1</formula>
    </cfRule>
  </conditionalFormatting>
  <conditionalFormatting sqref="CA71:CB72">
    <cfRule type="cellIs" dxfId="35" priority="25" operator="equal">
      <formula>0</formula>
    </cfRule>
    <cfRule type="cellIs" dxfId="34" priority="26" operator="equal">
      <formula>1</formula>
    </cfRule>
  </conditionalFormatting>
  <conditionalFormatting sqref="CC71:CC72">
    <cfRule type="cellIs" dxfId="33" priority="23" operator="equal">
      <formula>0</formula>
    </cfRule>
    <cfRule type="cellIs" dxfId="32" priority="24" operator="equal">
      <formula>1</formula>
    </cfRule>
  </conditionalFormatting>
  <conditionalFormatting sqref="CA71:CB72">
    <cfRule type="cellIs" dxfId="31" priority="19" operator="equal">
      <formula>0</formula>
    </cfRule>
    <cfRule type="cellIs" dxfId="30" priority="20" operator="equal">
      <formula>1</formula>
    </cfRule>
  </conditionalFormatting>
  <conditionalFormatting sqref="CB71:CB72">
    <cfRule type="cellIs" dxfId="29" priority="17" operator="equal">
      <formula>0</formula>
    </cfRule>
    <cfRule type="cellIs" dxfId="28" priority="18" operator="equal">
      <formula>1</formula>
    </cfRule>
  </conditionalFormatting>
  <conditionalFormatting sqref="AM277">
    <cfRule type="cellIs" dxfId="27" priority="15" operator="equal">
      <formula>"NO HABILITADO"</formula>
    </cfRule>
    <cfRule type="cellIs" dxfId="26" priority="16" operator="equal">
      <formula>"OK"</formula>
    </cfRule>
  </conditionalFormatting>
  <conditionalFormatting sqref="BE277">
    <cfRule type="cellIs" dxfId="25" priority="13" operator="equal">
      <formula>0</formula>
    </cfRule>
    <cfRule type="cellIs" dxfId="24" priority="14" operator="equal">
      <formula>1</formula>
    </cfRule>
  </conditionalFormatting>
  <conditionalFormatting sqref="BG277">
    <cfRule type="cellIs" dxfId="23" priority="11" operator="equal">
      <formula>0</formula>
    </cfRule>
    <cfRule type="cellIs" dxfId="22" priority="12" operator="equal">
      <formula>1</formula>
    </cfRule>
  </conditionalFormatting>
  <conditionalFormatting sqref="BB277">
    <cfRule type="cellIs" dxfId="21" priority="9" operator="equal">
      <formula>0</formula>
    </cfRule>
    <cfRule type="cellIs" dxfId="20" priority="10" operator="equal">
      <formula>1</formula>
    </cfRule>
  </conditionalFormatting>
  <conditionalFormatting sqref="BK277">
    <cfRule type="cellIs" dxfId="19" priority="7" operator="equal">
      <formula>"NO HABILITADO"</formula>
    </cfRule>
    <cfRule type="cellIs" dxfId="18" priority="8" operator="equal">
      <formula>"OK"</formula>
    </cfRule>
  </conditionalFormatting>
  <conditionalFormatting sqref="CC277">
    <cfRule type="cellIs" dxfId="17" priority="5" operator="equal">
      <formula>0</formula>
    </cfRule>
    <cfRule type="cellIs" dxfId="16" priority="6" operator="equal">
      <formula>1</formula>
    </cfRule>
  </conditionalFormatting>
  <conditionalFormatting sqref="CE277">
    <cfRule type="cellIs" dxfId="15" priority="3" operator="equal">
      <formula>0</formula>
    </cfRule>
    <cfRule type="cellIs" dxfId="14" priority="4" operator="equal">
      <formula>1</formula>
    </cfRule>
  </conditionalFormatting>
  <conditionalFormatting sqref="BZ277">
    <cfRule type="cellIs" dxfId="13" priority="1" operator="equal">
      <formula>0</formula>
    </cfRule>
    <cfRule type="cellIs" dxfId="12" priority="2" operator="equal">
      <formula>1</formula>
    </cfRule>
  </conditionalFormatting>
  <pageMargins left="0.7" right="0.7" top="0.75" bottom="0.75" header="0.3" footer="0.3"/>
  <pageSetup paperSize="9" orientation="portrait" horizontalDpi="4294967292"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I17"/>
  <sheetViews>
    <sheetView zoomScale="60" zoomScaleNormal="60" workbookViewId="0">
      <selection activeCell="I7" sqref="I7"/>
    </sheetView>
  </sheetViews>
  <sheetFormatPr baseColWidth="10" defaultColWidth="11.42578125" defaultRowHeight="15" x14ac:dyDescent="0.25"/>
  <cols>
    <col min="1" max="1" width="11.42578125" style="70"/>
    <col min="2" max="2" width="77.42578125" style="70" customWidth="1"/>
    <col min="3" max="3" width="25.42578125" style="70" customWidth="1"/>
    <col min="4" max="4" width="23.42578125" style="142" customWidth="1"/>
    <col min="5" max="5" width="20.7109375" style="142" customWidth="1"/>
    <col min="6" max="6" width="24" style="143" customWidth="1"/>
    <col min="7" max="7" width="26.28515625" style="143" customWidth="1"/>
    <col min="8" max="8" width="20.7109375" style="70" customWidth="1"/>
    <col min="9" max="9" width="78.5703125" style="70" customWidth="1"/>
    <col min="10" max="32" width="20.7109375" style="70" customWidth="1"/>
    <col min="33" max="16384" width="11.42578125" style="70"/>
  </cols>
  <sheetData>
    <row r="3" spans="1:9" ht="27.75" x14ac:dyDescent="0.25">
      <c r="A3" s="132" t="s">
        <v>114</v>
      </c>
      <c r="B3" s="133"/>
      <c r="C3" s="133"/>
      <c r="D3" s="133"/>
      <c r="E3" s="133"/>
      <c r="F3" s="133"/>
      <c r="G3" s="133"/>
      <c r="H3" s="133"/>
      <c r="I3" s="134"/>
    </row>
    <row r="4" spans="1:9" ht="60.75" x14ac:dyDescent="0.25">
      <c r="A4" s="135" t="s">
        <v>2</v>
      </c>
      <c r="B4" s="136" t="s">
        <v>3</v>
      </c>
      <c r="C4" s="135" t="s">
        <v>117</v>
      </c>
      <c r="D4" s="135" t="s">
        <v>148</v>
      </c>
      <c r="E4" s="135" t="s">
        <v>115</v>
      </c>
      <c r="F4" s="135" t="s">
        <v>116</v>
      </c>
      <c r="G4" s="135" t="s">
        <v>138</v>
      </c>
      <c r="H4" s="137" t="s">
        <v>118</v>
      </c>
      <c r="I4" s="135" t="s">
        <v>119</v>
      </c>
    </row>
    <row r="5" spans="1:9" ht="109.5" customHeight="1" x14ac:dyDescent="0.25">
      <c r="A5" s="138">
        <v>1</v>
      </c>
      <c r="B5" s="139" t="str">
        <f t="shared" ref="B5:B6" si="0">VLOOKUP(A5,LISTA_OFERENTES,2,FALSE)</f>
        <v>CONTROL REGIONAL DE HIGIENE MANTENIMIENTO S.A.S.</v>
      </c>
      <c r="C5" s="525" t="s">
        <v>142</v>
      </c>
      <c r="D5" s="525" t="str">
        <f t="shared" ref="D5:D6" si="1">VLOOKUP(A5,EXPERIENCIA,4,FALSE)</f>
        <v>NH</v>
      </c>
      <c r="E5" s="525" t="str">
        <f t="shared" ref="E5:E7" si="2">VLOOKUP(A5,CAP_FINANCIERA,3,FALSE)</f>
        <v>NH</v>
      </c>
      <c r="F5" s="525" t="s">
        <v>142</v>
      </c>
      <c r="G5" s="525" t="str">
        <f>VLOOKUP(A5,EST_UNI,3,FALSE)</f>
        <v>H</v>
      </c>
      <c r="H5" s="141" t="str">
        <f>IF(AND(C5="H",D5="H",E5="H",F5="H",G5="H"),"H","NH")</f>
        <v>NH</v>
      </c>
      <c r="I5" s="206" t="s">
        <v>380</v>
      </c>
    </row>
    <row r="6" spans="1:9" ht="23.25" x14ac:dyDescent="0.25">
      <c r="A6" s="138">
        <v>2</v>
      </c>
      <c r="B6" s="139" t="str">
        <f t="shared" si="0"/>
        <v>FUMIGADORES DE COLOMBIA FUMICOL S.A.S.</v>
      </c>
      <c r="C6" s="525" t="s">
        <v>142</v>
      </c>
      <c r="D6" s="525" t="str">
        <f t="shared" si="1"/>
        <v>H</v>
      </c>
      <c r="E6" s="525" t="str">
        <f t="shared" si="2"/>
        <v>H</v>
      </c>
      <c r="F6" s="525" t="s">
        <v>142</v>
      </c>
      <c r="G6" s="525" t="str">
        <f t="shared" ref="G6" si="3">VLOOKUP(A6,EST_UNI,3,FALSE)</f>
        <v>H</v>
      </c>
      <c r="H6" s="141" t="str">
        <f t="shared" ref="H6:H7" si="4">IF(AND(C6="H",D6="H",E6="H",F6="H",G6="H"),"H","NH")</f>
        <v>H</v>
      </c>
      <c r="I6" s="206"/>
    </row>
    <row r="7" spans="1:9" ht="121.5" x14ac:dyDescent="0.25">
      <c r="A7" s="138">
        <v>3</v>
      </c>
      <c r="B7" s="139" t="str">
        <f t="shared" ref="B7:B17" si="5">VLOOKUP(A7,LISTA_OFERENTES,2,FALSE)</f>
        <v>TRULY NOLEN SOLUCIONES  S.A.S.</v>
      </c>
      <c r="C7" s="525" t="s">
        <v>381</v>
      </c>
      <c r="D7" s="525" t="str">
        <f t="shared" ref="D7" si="6">VLOOKUP(A7,EXPERIENCIA,4,FALSE)</f>
        <v>NH</v>
      </c>
      <c r="E7" s="525" t="str">
        <f t="shared" si="2"/>
        <v>NH</v>
      </c>
      <c r="F7" s="525" t="s">
        <v>142</v>
      </c>
      <c r="G7" s="525" t="str">
        <f t="shared" ref="G7" si="7">VLOOKUP(A7,EST_UNI,3,FALSE)</f>
        <v>H</v>
      </c>
      <c r="H7" s="141" t="str">
        <f t="shared" si="4"/>
        <v>NH</v>
      </c>
      <c r="I7" s="206" t="s">
        <v>379</v>
      </c>
    </row>
    <row r="8" spans="1:9" ht="23.25" hidden="1" x14ac:dyDescent="0.3">
      <c r="A8" s="138">
        <v>4</v>
      </c>
      <c r="B8" s="139">
        <f t="shared" si="5"/>
        <v>0</v>
      </c>
      <c r="C8" s="140"/>
      <c r="D8" s="140"/>
      <c r="E8" s="140"/>
      <c r="F8" s="140"/>
      <c r="G8" s="140"/>
      <c r="H8" s="141"/>
      <c r="I8" s="206"/>
    </row>
    <row r="9" spans="1:9" ht="23.25" hidden="1" x14ac:dyDescent="0.3">
      <c r="A9" s="138">
        <v>5</v>
      </c>
      <c r="B9" s="139">
        <f t="shared" si="5"/>
        <v>0</v>
      </c>
      <c r="C9" s="140"/>
      <c r="D9" s="140"/>
      <c r="E9" s="140"/>
      <c r="F9" s="140"/>
      <c r="G9" s="140"/>
      <c r="H9" s="141"/>
      <c r="I9" s="206"/>
    </row>
    <row r="10" spans="1:9" ht="23.25" hidden="1" x14ac:dyDescent="0.3">
      <c r="A10" s="138">
        <v>6</v>
      </c>
      <c r="B10" s="139">
        <f t="shared" si="5"/>
        <v>0</v>
      </c>
      <c r="C10" s="140"/>
      <c r="D10" s="140"/>
      <c r="E10" s="140"/>
      <c r="F10" s="140"/>
      <c r="G10" s="140"/>
      <c r="H10" s="141"/>
      <c r="I10" s="206"/>
    </row>
    <row r="11" spans="1:9" ht="23.25" hidden="1" x14ac:dyDescent="0.3">
      <c r="A11" s="138">
        <v>7</v>
      </c>
      <c r="B11" s="139">
        <f t="shared" si="5"/>
        <v>0</v>
      </c>
      <c r="C11" s="140"/>
      <c r="D11" s="140"/>
      <c r="E11" s="140"/>
      <c r="F11" s="140"/>
      <c r="G11" s="140"/>
      <c r="H11" s="141"/>
      <c r="I11" s="206"/>
    </row>
    <row r="12" spans="1:9" ht="23.25" hidden="1" x14ac:dyDescent="0.3">
      <c r="A12" s="138">
        <v>8</v>
      </c>
      <c r="B12" s="139">
        <f t="shared" si="5"/>
        <v>0</v>
      </c>
      <c r="C12" s="140"/>
      <c r="D12" s="140"/>
      <c r="E12" s="140"/>
      <c r="F12" s="140"/>
      <c r="G12" s="140"/>
      <c r="H12" s="141"/>
      <c r="I12" s="206"/>
    </row>
    <row r="13" spans="1:9" ht="23.25" hidden="1" x14ac:dyDescent="0.3">
      <c r="A13" s="138">
        <v>9</v>
      </c>
      <c r="B13" s="139">
        <f t="shared" si="5"/>
        <v>0</v>
      </c>
      <c r="C13" s="140"/>
      <c r="D13" s="140"/>
      <c r="E13" s="140"/>
      <c r="F13" s="140"/>
      <c r="G13" s="140"/>
      <c r="H13" s="141"/>
      <c r="I13" s="206"/>
    </row>
    <row r="14" spans="1:9" ht="23.25" hidden="1" x14ac:dyDescent="0.3">
      <c r="A14" s="138">
        <v>10</v>
      </c>
      <c r="B14" s="139">
        <f t="shared" si="5"/>
        <v>0</v>
      </c>
      <c r="C14" s="140"/>
      <c r="D14" s="140"/>
      <c r="E14" s="140"/>
      <c r="F14" s="140"/>
      <c r="G14" s="140"/>
      <c r="H14" s="141"/>
      <c r="I14" s="206"/>
    </row>
    <row r="15" spans="1:9" ht="23.25" hidden="1" x14ac:dyDescent="0.3">
      <c r="A15" s="138">
        <v>11</v>
      </c>
      <c r="B15" s="139">
        <f t="shared" si="5"/>
        <v>0</v>
      </c>
      <c r="C15" s="140"/>
      <c r="D15" s="140"/>
      <c r="E15" s="140"/>
      <c r="F15" s="140"/>
      <c r="G15" s="140"/>
      <c r="H15" s="141"/>
      <c r="I15" s="206"/>
    </row>
    <row r="16" spans="1:9" ht="23.25" hidden="1" x14ac:dyDescent="0.3">
      <c r="A16" s="138">
        <v>12</v>
      </c>
      <c r="B16" s="139">
        <f t="shared" si="5"/>
        <v>0</v>
      </c>
      <c r="C16" s="140"/>
      <c r="D16" s="140"/>
      <c r="E16" s="140"/>
      <c r="F16" s="140"/>
      <c r="G16" s="140"/>
      <c r="H16" s="141"/>
      <c r="I16" s="206"/>
    </row>
    <row r="17" spans="1:9" ht="23.25" hidden="1" x14ac:dyDescent="0.3">
      <c r="A17" s="138">
        <v>13</v>
      </c>
      <c r="B17" s="139">
        <f t="shared" si="5"/>
        <v>0</v>
      </c>
      <c r="C17" s="140"/>
      <c r="D17" s="140"/>
      <c r="E17" s="140"/>
      <c r="F17" s="140"/>
      <c r="G17" s="140"/>
      <c r="H17" s="141"/>
      <c r="I17" s="206"/>
    </row>
  </sheetData>
  <sheetProtection algorithmName="SHA-512" hashValue="z573A+2CBn/cT7cYHWjMwbqXDkhvwUwr+MH+hFN+gFjcGwUK6wGTv7OrB1wZRBKXkRAvwVZn4bqFyDllvAsi4g==" saltValue="88gUVpyFc2I8Ah4E2ydVZg==" spinCount="100000" sheet="1" objects="1" scenarios="1"/>
  <conditionalFormatting sqref="H5:H17">
    <cfRule type="cellIs" dxfId="11" priority="26" operator="equal">
      <formula>"NH"</formula>
    </cfRule>
    <cfRule type="cellIs" dxfId="10" priority="27" operator="equal">
      <formula>"H"</formula>
    </cfRule>
  </conditionalFormatting>
  <conditionalFormatting sqref="D5:E5 D6 E6:E17">
    <cfRule type="cellIs" dxfId="9" priority="25" operator="equal">
      <formula>"NH"</formula>
    </cfRule>
  </conditionalFormatting>
  <conditionalFormatting sqref="G5:G6">
    <cfRule type="cellIs" dxfId="8" priority="23" operator="equal">
      <formula>"NH"</formula>
    </cfRule>
  </conditionalFormatting>
  <conditionalFormatting sqref="F5:F17">
    <cfRule type="cellIs" dxfId="7" priority="20" operator="equal">
      <formula>"NH"</formula>
    </cfRule>
  </conditionalFormatting>
  <conditionalFormatting sqref="C5:C6">
    <cfRule type="cellIs" dxfId="6" priority="8" operator="equal">
      <formula>"NH"</formula>
    </cfRule>
  </conditionalFormatting>
  <conditionalFormatting sqref="D7:D17">
    <cfRule type="cellIs" dxfId="5" priority="4" operator="equal">
      <formula>"NH"</formula>
    </cfRule>
  </conditionalFormatting>
  <conditionalFormatting sqref="G7:G17">
    <cfRule type="cellIs" dxfId="4" priority="3" operator="equal">
      <formula>"NH"</formula>
    </cfRule>
  </conditionalFormatting>
  <conditionalFormatting sqref="C7:C17">
    <cfRule type="cellIs" dxfId="3" priority="1" operator="equal">
      <formula>"NH"</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218"/>
  <sheetViews>
    <sheetView showGridLines="0" zoomScale="75" zoomScaleNormal="70" workbookViewId="0">
      <selection activeCell="G10" sqref="G10:H10"/>
    </sheetView>
  </sheetViews>
  <sheetFormatPr baseColWidth="10" defaultColWidth="11.42578125" defaultRowHeight="15" outlineLevelRow="1" x14ac:dyDescent="0.25"/>
  <cols>
    <col min="1" max="1" width="9.85546875" style="70" customWidth="1"/>
    <col min="2" max="2" width="21.28515625" style="70" customWidth="1"/>
    <col min="3" max="3" width="19.7109375" style="70" customWidth="1"/>
    <col min="4" max="4" width="9.28515625" style="70" customWidth="1"/>
    <col min="5" max="5" width="17" style="70" bestFit="1" customWidth="1"/>
    <col min="6" max="6" width="6.7109375" style="70" customWidth="1"/>
    <col min="7" max="7" width="16.85546875" style="70" customWidth="1"/>
    <col min="8" max="8" width="9.42578125" style="70" customWidth="1"/>
    <col min="9" max="9" width="20.28515625" style="70" customWidth="1"/>
    <col min="10" max="10" width="13.42578125" style="70" bestFit="1" customWidth="1"/>
    <col min="11" max="11" width="18.28515625" style="70" customWidth="1"/>
    <col min="12" max="12" width="6.7109375" style="70" customWidth="1"/>
    <col min="13" max="13" width="20.42578125" style="70" customWidth="1"/>
    <col min="14" max="14" width="13.42578125" style="70" hidden="1" customWidth="1"/>
    <col min="15" max="15" width="16.42578125" style="70" hidden="1" customWidth="1"/>
    <col min="16" max="16" width="6.7109375" style="70" hidden="1" customWidth="1"/>
    <col min="17" max="17" width="18.42578125" style="70" hidden="1" customWidth="1"/>
    <col min="18" max="18" width="6.7109375" style="70" hidden="1" customWidth="1"/>
    <col min="19" max="19" width="17.42578125" style="70" hidden="1" customWidth="1"/>
    <col min="20" max="20" width="6.7109375" style="70" hidden="1" customWidth="1"/>
    <col min="21" max="21" width="17" style="70" hidden="1" customWidth="1"/>
    <col min="22" max="22" width="6.7109375" style="70" hidden="1" customWidth="1"/>
    <col min="23" max="23" width="17" style="70" hidden="1" customWidth="1"/>
    <col min="24" max="24" width="6.7109375" style="70" hidden="1" customWidth="1"/>
    <col min="25" max="25" width="17" style="70" hidden="1" customWidth="1"/>
    <col min="26" max="26" width="6" style="70" hidden="1" customWidth="1"/>
    <col min="27" max="27" width="16.7109375" style="70" hidden="1" customWidth="1"/>
    <col min="28" max="28" width="6.7109375" style="70" hidden="1" customWidth="1"/>
    <col min="29" max="29" width="17" style="70" hidden="1" customWidth="1"/>
    <col min="30" max="30" width="6.7109375" style="70" hidden="1" customWidth="1"/>
    <col min="31" max="31" width="14.85546875" style="70" hidden="1" customWidth="1"/>
    <col min="32" max="32" width="6.7109375" style="70" hidden="1" customWidth="1"/>
    <col min="33" max="33" width="14.85546875" style="70" hidden="1" customWidth="1"/>
    <col min="34" max="34" width="6.7109375" style="70" hidden="1" customWidth="1"/>
    <col min="35" max="35" width="14.85546875" style="70" hidden="1" customWidth="1"/>
    <col min="36" max="36" width="6.7109375" style="70" hidden="1" customWidth="1"/>
    <col min="37" max="37" width="4.7109375" style="70" customWidth="1"/>
    <col min="38" max="38" width="13.42578125" style="70" hidden="1" customWidth="1"/>
    <col min="39" max="39" width="10.140625" style="70" hidden="1" customWidth="1"/>
    <col min="40" max="41" width="11.85546875" style="70" hidden="1" customWidth="1"/>
    <col min="42" max="43" width="11.42578125" style="70" customWidth="1"/>
    <col min="44" max="16384" width="11.42578125" style="70"/>
  </cols>
  <sheetData>
    <row r="1" spans="1:41" s="145" customFormat="1" ht="24.75" customHeight="1" x14ac:dyDescent="0.25">
      <c r="A1" s="829" t="s">
        <v>120</v>
      </c>
      <c r="B1" s="830"/>
      <c r="C1" s="830"/>
      <c r="D1" s="830"/>
      <c r="E1" s="830"/>
      <c r="F1" s="830"/>
      <c r="G1" s="830"/>
      <c r="H1" s="830"/>
      <c r="I1" s="830"/>
      <c r="J1" s="830"/>
      <c r="K1" s="830"/>
      <c r="L1" s="830"/>
      <c r="M1" s="830"/>
      <c r="N1" s="830"/>
      <c r="O1" s="830"/>
      <c r="P1" s="830"/>
      <c r="Q1" s="830"/>
      <c r="R1" s="830"/>
      <c r="S1" s="830"/>
      <c r="T1" s="830"/>
      <c r="U1" s="830"/>
      <c r="V1" s="830"/>
      <c r="W1" s="830"/>
      <c r="X1" s="830"/>
      <c r="Y1" s="830"/>
      <c r="Z1" s="830"/>
      <c r="AA1" s="144"/>
      <c r="AB1" s="144"/>
      <c r="AC1" s="144"/>
      <c r="AD1" s="144"/>
      <c r="AE1" s="144"/>
      <c r="AF1" s="144"/>
      <c r="AG1" s="144"/>
      <c r="AH1" s="144"/>
      <c r="AI1" s="144"/>
      <c r="AJ1" s="144"/>
    </row>
    <row r="3" spans="1:41" x14ac:dyDescent="0.25">
      <c r="A3" s="831" t="s">
        <v>121</v>
      </c>
      <c r="B3" s="831"/>
      <c r="E3" s="832" t="s">
        <v>122</v>
      </c>
      <c r="F3" s="832"/>
      <c r="G3" s="832"/>
      <c r="H3" s="832"/>
      <c r="K3" s="833" t="s">
        <v>123</v>
      </c>
      <c r="L3" s="833"/>
      <c r="M3" s="833"/>
    </row>
    <row r="4" spans="1:41" s="146" customFormat="1" ht="30.75" customHeight="1" x14ac:dyDescent="0.25">
      <c r="A4" s="161" t="s">
        <v>124</v>
      </c>
      <c r="B4" s="207">
        <v>18</v>
      </c>
      <c r="E4" s="831" t="s">
        <v>125</v>
      </c>
      <c r="F4" s="831"/>
      <c r="G4" s="831" t="s">
        <v>126</v>
      </c>
      <c r="H4" s="831"/>
      <c r="K4" s="834" t="str">
        <f>+'10. EVALUACIÓN'!I8</f>
        <v xml:space="preserve">Media aritmética </v>
      </c>
      <c r="L4" s="835"/>
      <c r="M4" s="836"/>
    </row>
    <row r="5" spans="1:41" ht="30.75" customHeight="1" x14ac:dyDescent="0.25">
      <c r="A5" s="162" t="s">
        <v>127</v>
      </c>
      <c r="B5" s="207">
        <v>32</v>
      </c>
      <c r="E5" s="840">
        <v>120</v>
      </c>
      <c r="F5" s="840"/>
      <c r="G5" s="840">
        <v>80</v>
      </c>
      <c r="H5" s="840"/>
      <c r="K5" s="837"/>
      <c r="L5" s="838"/>
      <c r="M5" s="839"/>
    </row>
    <row r="6" spans="1:41" x14ac:dyDescent="0.25">
      <c r="A6" s="126"/>
      <c r="B6" s="126"/>
      <c r="D6" s="147"/>
    </row>
    <row r="7" spans="1:41" s="148" customFormat="1" ht="21" customHeight="1" x14ac:dyDescent="0.25">
      <c r="A7" s="824" t="s">
        <v>97</v>
      </c>
      <c r="B7" s="161" t="s">
        <v>128</v>
      </c>
      <c r="C7" s="828">
        <v>1</v>
      </c>
      <c r="D7" s="828"/>
      <c r="E7" s="828">
        <v>2</v>
      </c>
      <c r="F7" s="828"/>
      <c r="G7" s="828">
        <v>3</v>
      </c>
      <c r="H7" s="828"/>
      <c r="I7" s="841">
        <v>4</v>
      </c>
      <c r="J7" s="828"/>
      <c r="K7" s="828">
        <v>5</v>
      </c>
      <c r="L7" s="828"/>
      <c r="M7" s="828">
        <v>6</v>
      </c>
      <c r="N7" s="828"/>
      <c r="O7" s="828">
        <v>7</v>
      </c>
      <c r="P7" s="828"/>
      <c r="Q7" s="828">
        <v>8</v>
      </c>
      <c r="R7" s="828"/>
      <c r="S7" s="828">
        <v>9</v>
      </c>
      <c r="T7" s="828"/>
      <c r="U7" s="828">
        <v>10</v>
      </c>
      <c r="V7" s="828"/>
      <c r="W7" s="828">
        <v>11</v>
      </c>
      <c r="X7" s="828"/>
      <c r="Y7" s="828">
        <v>12</v>
      </c>
      <c r="Z7" s="828"/>
      <c r="AA7" s="828">
        <v>13</v>
      </c>
      <c r="AB7" s="828"/>
      <c r="AC7" s="828">
        <v>14</v>
      </c>
      <c r="AD7" s="828"/>
      <c r="AE7" s="828">
        <v>15</v>
      </c>
      <c r="AF7" s="828"/>
      <c r="AG7" s="828">
        <v>16</v>
      </c>
      <c r="AH7" s="828"/>
      <c r="AI7" s="828">
        <v>17</v>
      </c>
      <c r="AJ7" s="828"/>
    </row>
    <row r="8" spans="1:41" s="146" customFormat="1" ht="35.25" customHeight="1" x14ac:dyDescent="0.25">
      <c r="A8" s="824"/>
      <c r="B8" s="149" t="s">
        <v>129</v>
      </c>
      <c r="C8" s="826" t="str">
        <f>IF(C7="","",IF(VLOOKUP(C7,EVALUACION,5,FALSE)="H","Habilitado","No habilitado"))</f>
        <v>No habilitado</v>
      </c>
      <c r="D8" s="827"/>
      <c r="E8" s="826" t="str">
        <f>IF(E7="","",IF(VLOOKUP(E7,EVALUACION,5,FALSE)="H","Habilitado","No habilitado"))</f>
        <v>Habilitado</v>
      </c>
      <c r="F8" s="827"/>
      <c r="G8" s="826" t="str">
        <f>IF(G7="","",IF(VLOOKUP(G7,EVALUACION,5,FALSE)="H","Habilitado","No habilitado"))</f>
        <v>No habilitado</v>
      </c>
      <c r="H8" s="827"/>
      <c r="I8" s="842" t="str">
        <f>IF(I7="","",IF(VLOOKUP(I7,EVALUACION,5,FALSE)="H","Habilitado","No habilitado"))</f>
        <v>No habilitado</v>
      </c>
      <c r="J8" s="827"/>
      <c r="K8" s="826" t="str">
        <f>IF(K7="","",IF(VLOOKUP(K7,EVALUACION,5,FALSE)="H","Habilitado","No habilitado"))</f>
        <v>No habilitado</v>
      </c>
      <c r="L8" s="827"/>
      <c r="M8" s="826" t="str">
        <f>IF(M7="","",IF(VLOOKUP(M7,EVALUACION,5,FALSE)="H","Habilitado","No habilitado"))</f>
        <v>No habilitado</v>
      </c>
      <c r="N8" s="827"/>
      <c r="O8" s="826" t="str">
        <f>IF(O7="","",IF(VLOOKUP(O7,EVALUACION,5,FALSE)="H","Habilitado","No habilitado"))</f>
        <v>No habilitado</v>
      </c>
      <c r="P8" s="827"/>
      <c r="Q8" s="826" t="str">
        <f>IF(Q7="","",IF(VLOOKUP(Q7,EVALUACION,5,FALSE)="H","Habilitado","No habilitado"))</f>
        <v>No habilitado</v>
      </c>
      <c r="R8" s="827"/>
      <c r="S8" s="826" t="str">
        <f>IF(S7="","",IF(VLOOKUP(S7,EVALUACION,5,FALSE)="H","Habilitado","No habilitado"))</f>
        <v>No habilitado</v>
      </c>
      <c r="T8" s="827"/>
      <c r="U8" s="826" t="str">
        <f>IF(U7="","",IF(VLOOKUP(U7,EVALUACION,5,FALSE)="H","Habilitado","No habilitado"))</f>
        <v>No habilitado</v>
      </c>
      <c r="V8" s="827"/>
      <c r="W8" s="826" t="str">
        <f>IF(W7="","",IF(VLOOKUP(W7,EVALUACION,5,FALSE)="H","Habilitado","No habilitado"))</f>
        <v>No habilitado</v>
      </c>
      <c r="X8" s="827"/>
      <c r="Y8" s="826" t="str">
        <f>IF(Y7="","",IF(VLOOKUP(Y7,EVALUACION,5,FALSE)="H","Habilitado","No habilitado"))</f>
        <v>No habilitado</v>
      </c>
      <c r="Z8" s="827"/>
      <c r="AA8" s="826" t="str">
        <f>IF(AA7="","",IF(VLOOKUP(AA7,EVALUACION,5,FALSE)="H","Habilitado","No habilitado"))</f>
        <v>No habilitado</v>
      </c>
      <c r="AB8" s="827"/>
      <c r="AC8" s="826" t="str">
        <f>IF(AC7="","",IF(VLOOKUP(AC7,EVALUACION,5,FALSE)="H","Habilitado","No habilitado"))</f>
        <v>No habilitado</v>
      </c>
      <c r="AD8" s="827"/>
      <c r="AE8" s="826" t="str">
        <f>IF(AE7="","",IF(VLOOKUP(AE7,EVALUACION,5,FALSE)="H","Habilitado","No habilitado"))</f>
        <v>No habilitado</v>
      </c>
      <c r="AF8" s="827"/>
      <c r="AG8" s="826" t="str">
        <f>IF(AG7="","",IF(VLOOKUP(AG7,EVALUACION,5,FALSE)="H","Habilitado","No habilitado"))</f>
        <v>No habilitado</v>
      </c>
      <c r="AH8" s="827"/>
      <c r="AI8" s="826" t="str">
        <f>IF(AI7="","",IF(VLOOKUP(AI7,EVALUACION,5,FALSE)="H","Habilitado","No habilitado"))</f>
        <v>No habilitado</v>
      </c>
      <c r="AJ8" s="827"/>
    </row>
    <row r="9" spans="1:41" s="146" customFormat="1" ht="23.25" customHeight="1" x14ac:dyDescent="0.25">
      <c r="A9" s="824" t="s">
        <v>130</v>
      </c>
      <c r="B9" s="824"/>
      <c r="C9" s="821" t="str">
        <f>IF(C14="","",SUM(D14:D83))</f>
        <v/>
      </c>
      <c r="D9" s="822"/>
      <c r="E9" s="821">
        <f>IF(E14="","",SUM(F14:F101))</f>
        <v>120.00000000000003</v>
      </c>
      <c r="F9" s="822"/>
      <c r="G9" s="821" t="str">
        <f>IF(G14="","",SUM(H14:H83))</f>
        <v/>
      </c>
      <c r="H9" s="822"/>
      <c r="I9" s="821" t="str">
        <f t="shared" ref="I9" si="0">IF(I14="","",SUM(J14:J83))</f>
        <v/>
      </c>
      <c r="J9" s="822"/>
      <c r="K9" s="821" t="str">
        <f t="shared" ref="K9" si="1">IF(K14="","",SUM(L14:L83))</f>
        <v/>
      </c>
      <c r="L9" s="822"/>
      <c r="M9" s="821" t="str">
        <f t="shared" ref="M9" si="2">IF(M14="","",SUM(N14:N83))</f>
        <v/>
      </c>
      <c r="N9" s="822"/>
      <c r="O9" s="821" t="str">
        <f t="shared" ref="O9" si="3">IF(O14="","",SUM(P14:P83))</f>
        <v/>
      </c>
      <c r="P9" s="822"/>
      <c r="Q9" s="821" t="str">
        <f t="shared" ref="Q9" si="4">IF(Q14="","",SUM(R14:R83))</f>
        <v/>
      </c>
      <c r="R9" s="822"/>
      <c r="S9" s="821" t="str">
        <f t="shared" ref="S9" si="5">IF(S14="","",SUM(T14:T83))</f>
        <v/>
      </c>
      <c r="T9" s="822"/>
      <c r="U9" s="821" t="str">
        <f t="shared" ref="U9" si="6">IF(U14="","",SUM(V14:V83))</f>
        <v/>
      </c>
      <c r="V9" s="822"/>
      <c r="W9" s="821" t="str">
        <f t="shared" ref="W9" si="7">IF(W14="","",SUM(X14:X83))</f>
        <v/>
      </c>
      <c r="X9" s="822"/>
      <c r="Y9" s="821" t="str">
        <f t="shared" ref="Y9" si="8">IF(Y14="","",SUM(Z14:Z83))</f>
        <v/>
      </c>
      <c r="Z9" s="822"/>
      <c r="AA9" s="821" t="str">
        <f t="shared" ref="AA9" si="9">IF(AA14="","",SUM(AB14:AB83))</f>
        <v/>
      </c>
      <c r="AB9" s="822"/>
      <c r="AC9" s="821" t="str">
        <f t="shared" ref="AC9" si="10">IF(AC14="","",SUM(AD14:AD101))</f>
        <v/>
      </c>
      <c r="AD9" s="822"/>
      <c r="AE9" s="821" t="str">
        <f>IF(AE77="","",SUM(AF77:AF101))</f>
        <v/>
      </c>
      <c r="AF9" s="822"/>
      <c r="AG9" s="821" t="str">
        <f>IF(AG77="","",SUM(AH77:AH101))</f>
        <v/>
      </c>
      <c r="AH9" s="822"/>
      <c r="AI9" s="821" t="str">
        <f>IF(AI77="","",SUM(AJ77:AJ101))</f>
        <v/>
      </c>
      <c r="AJ9" s="822"/>
    </row>
    <row r="10" spans="1:41" s="146" customFormat="1" ht="23.25" customHeight="1" x14ac:dyDescent="0.25">
      <c r="A10" s="824" t="s">
        <v>131</v>
      </c>
      <c r="B10" s="824"/>
      <c r="C10" s="821" t="str">
        <f>IF(C104="","",SUM(D104:D218))</f>
        <v/>
      </c>
      <c r="D10" s="822"/>
      <c r="E10" s="821">
        <f>IF(E104="","",SUM(F104:F135))</f>
        <v>80</v>
      </c>
      <c r="F10" s="822"/>
      <c r="G10" s="821" t="str">
        <f>IF(G104="","",SUM(H104:H218))</f>
        <v/>
      </c>
      <c r="H10" s="822"/>
      <c r="I10" s="821" t="str">
        <f t="shared" ref="I10" si="11">IF(I104="","",SUM(J104:J218))</f>
        <v/>
      </c>
      <c r="J10" s="822"/>
      <c r="K10" s="821" t="str">
        <f t="shared" ref="K10" si="12">IF(K104="","",SUM(L104:L218))</f>
        <v/>
      </c>
      <c r="L10" s="822"/>
      <c r="M10" s="821" t="str">
        <f t="shared" ref="M10" si="13">IF(M104="","",SUM(N104:N218))</f>
        <v/>
      </c>
      <c r="N10" s="822"/>
      <c r="O10" s="821" t="str">
        <f t="shared" ref="O10" si="14">IF(O104="","",SUM(P104:P218))</f>
        <v/>
      </c>
      <c r="P10" s="822"/>
      <c r="Q10" s="821" t="str">
        <f t="shared" ref="Q10" si="15">IF(Q104="","",SUM(R104:R218))</f>
        <v/>
      </c>
      <c r="R10" s="822"/>
      <c r="S10" s="821" t="str">
        <f t="shared" ref="S10" si="16">IF(S104="","",SUM(T104:T218))</f>
        <v/>
      </c>
      <c r="T10" s="822"/>
      <c r="U10" s="821" t="str">
        <f t="shared" ref="U10" si="17">IF(U104="","",SUM(V104:V218))</f>
        <v/>
      </c>
      <c r="V10" s="822"/>
      <c r="W10" s="821" t="str">
        <f t="shared" ref="W10" si="18">IF(W104="","",SUM(X104:X218))</f>
        <v/>
      </c>
      <c r="X10" s="822"/>
      <c r="Y10" s="821" t="str">
        <f t="shared" ref="Y10" si="19">IF(Y104="","",SUM(Z104:Z218))</f>
        <v/>
      </c>
      <c r="Z10" s="822"/>
      <c r="AA10" s="821" t="str">
        <f t="shared" ref="AA10" si="20">IF(AA104="","",SUM(AB104:AB218))</f>
        <v/>
      </c>
      <c r="AB10" s="822"/>
      <c r="AC10" s="821" t="str">
        <f>IF(AC104="","",SUM(AD104:AD135))</f>
        <v/>
      </c>
      <c r="AD10" s="822"/>
      <c r="AE10" s="821" t="str">
        <f>IF(AE104="","",SUM(AF104:AF135))</f>
        <v/>
      </c>
      <c r="AF10" s="822"/>
      <c r="AG10" s="821" t="str">
        <f>IF(AG104="","",SUM(AH104:AH135))</f>
        <v/>
      </c>
      <c r="AH10" s="822"/>
      <c r="AI10" s="821" t="str">
        <f>IF(AI104="","",SUM(AJ104:AJ135))</f>
        <v/>
      </c>
      <c r="AJ10" s="822"/>
    </row>
    <row r="11" spans="1:41" s="146" customFormat="1" ht="23.25" customHeight="1" x14ac:dyDescent="0.25">
      <c r="A11" s="824" t="s">
        <v>132</v>
      </c>
      <c r="B11" s="824"/>
      <c r="C11" s="821" t="str">
        <f>IF(C7="","",IF(C8="No habilitado","",C9+C10))</f>
        <v/>
      </c>
      <c r="D11" s="822"/>
      <c r="E11" s="821">
        <f>IF(E7="","",IF(E8="No habilitado","",E9+E10))</f>
        <v>200.00000000000003</v>
      </c>
      <c r="F11" s="822"/>
      <c r="G11" s="821" t="str">
        <f>IF(G7="","",IF(G8="No habilitado","",G9+G10))</f>
        <v/>
      </c>
      <c r="H11" s="822"/>
      <c r="I11" s="825" t="str">
        <f t="shared" ref="I11" si="21">IF(I7="","",IF(I8="No habilitado","",I9+I10))</f>
        <v/>
      </c>
      <c r="J11" s="822"/>
      <c r="K11" s="821" t="str">
        <f t="shared" ref="K11" si="22">IF(K7="","",IF(K8="No habilitado","",K9+K10))</f>
        <v/>
      </c>
      <c r="L11" s="822"/>
      <c r="M11" s="821" t="str">
        <f t="shared" ref="M11" si="23">IF(M7="","",IF(M8="No habilitado","",M9+M10))</f>
        <v/>
      </c>
      <c r="N11" s="822"/>
      <c r="O11" s="821" t="str">
        <f t="shared" ref="O11" si="24">IF(O7="","",IF(O8="No habilitado","",O9+O10))</f>
        <v/>
      </c>
      <c r="P11" s="822"/>
      <c r="Q11" s="821" t="str">
        <f t="shared" ref="Q11" si="25">IF(Q7="","",IF(Q8="No habilitado","",Q9+Q10))</f>
        <v/>
      </c>
      <c r="R11" s="822"/>
      <c r="S11" s="821" t="str">
        <f t="shared" ref="S11" si="26">IF(S7="","",IF(S8="No habilitado","",S9+S10))</f>
        <v/>
      </c>
      <c r="T11" s="822"/>
      <c r="U11" s="821" t="str">
        <f t="shared" ref="U11" si="27">IF(U7="","",IF(U8="No habilitado","",U9+U10))</f>
        <v/>
      </c>
      <c r="V11" s="822"/>
      <c r="W11" s="821" t="str">
        <f t="shared" ref="W11" si="28">IF(W7="","",IF(W8="No habilitado","",W9+W10))</f>
        <v/>
      </c>
      <c r="X11" s="822"/>
      <c r="Y11" s="821" t="str">
        <f t="shared" ref="Y11" si="29">IF(Y7="","",IF(Y8="No habilitado","",Y9+Y10))</f>
        <v/>
      </c>
      <c r="Z11" s="822"/>
      <c r="AA11" s="821" t="str">
        <f t="shared" ref="AA11" si="30">IF(AA7="","",IF(AA8="No habilitado","",AA9+AA10))</f>
        <v/>
      </c>
      <c r="AB11" s="822"/>
      <c r="AC11" s="821" t="str">
        <f t="shared" ref="AC11" si="31">IF(AC7="","",IF(AC8="No habilitado","",AC9+AC10))</f>
        <v/>
      </c>
      <c r="AD11" s="822"/>
      <c r="AE11" s="821" t="str">
        <f t="shared" ref="AE11" si="32">IF(AE7="","",IF(AE8="No habilitado","",AE9+AE10))</f>
        <v/>
      </c>
      <c r="AF11" s="822"/>
      <c r="AG11" s="821" t="str">
        <f t="shared" ref="AG11" si="33">IF(AG7="","",IF(AG8="No habilitado","",AG9+AG10))</f>
        <v/>
      </c>
      <c r="AH11" s="822"/>
      <c r="AI11" s="821" t="str">
        <f t="shared" ref="AI11" si="34">IF(AI7="","",IF(AI8="No habilitado","",AI9+AI10))</f>
        <v/>
      </c>
      <c r="AJ11" s="822"/>
    </row>
    <row r="12" spans="1:41" ht="21" customHeight="1" x14ac:dyDescent="0.25"/>
    <row r="13" spans="1:41" ht="21.75" customHeight="1" x14ac:dyDescent="0.25">
      <c r="A13" s="150" t="s">
        <v>133</v>
      </c>
      <c r="B13" s="150"/>
      <c r="C13" s="150"/>
      <c r="D13" s="150"/>
      <c r="E13" s="150"/>
      <c r="F13" s="150"/>
      <c r="G13" s="150"/>
      <c r="H13" s="150"/>
      <c r="I13" s="267"/>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N13" s="70" t="s">
        <v>143</v>
      </c>
      <c r="AO13" s="70" t="s">
        <v>144</v>
      </c>
    </row>
    <row r="14" spans="1:41" ht="21.75" customHeight="1" outlineLevel="1" x14ac:dyDescent="0.25">
      <c r="A14" s="263" t="s">
        <v>237</v>
      </c>
      <c r="B14" s="152">
        <f>IF(A14="","",IF($K$4="Media aritmética",ROUND(AVERAGE(C14,E14,G14,I14,M14,O14,Q14,S14,U14,W14,Y14,AA14),2),ROUND(_xlfn.STDEV.P(C14,E14,G14,I14,M14,O14,Q14,S14,U14,W14,Y14,AA14),2)))</f>
        <v>0</v>
      </c>
      <c r="C14" s="153" t="str">
        <f>IF($C$8="Habilitado",IF($A14="","",ROUND(VLOOKUP($A14,OFERENTE_1,15,FALSE),2)),"")</f>
        <v/>
      </c>
      <c r="D14" s="154" t="str">
        <f t="shared" ref="D14:D77" si="35">IF($A14="","",IF(C14="","",IF($K$4="Media aritmética",(C14&lt;=$B14)*($E$5/$B$4)+(C14&gt;$B14)*0,IF(AND(ROUND(AVERAGE($C14,$E14,$G14,$I14,$K14,$M14,$O14,$Q14,$S14,$U14,$W14,$Y14,$AA14,$AC14,$AE14,$AG14,$AI14),2)-$B14/2&lt;=C14,(ROUND(AVERAGE($C14,$E14,$G14,$I14,$K14,$M14,$O14,$Q14,$S14,$U14,$W14,$Y14,$AA14,$AC14,$AE14,$AG14,$AI14),2)+$B14/2&gt;=C14)),($E$5/$B$4),0))))</f>
        <v/>
      </c>
      <c r="E14" s="153">
        <f t="shared" ref="E14:E45" si="36">IF($E$8="Habilitado",IF($A14="","",ROUND(VLOOKUP($A14,OFERTA_2,9,FALSE),2)),"")</f>
        <v>9393943.9000000004</v>
      </c>
      <c r="F14" s="266">
        <f t="shared" ref="F14:F77" si="37">IF($A14="","",IF(E14="","",IF($K$4="Media aritmética",(E14&lt;=$B14)*($E$5/$B$4)+(E14&gt;$B14)*0,IF(AND(ROUND(AVERAGE($C14,$E14,$G14,$I14,$K14,$M14,$O14,$Q14,$S14,$U14,$W14,$Y14,$AA14,$AC14,$AE14,$AG14,$AI14),2)-$B14/2&lt;=E14,(ROUND(AVERAGE($C14,$E14,$G14,$I14,$K14,$M14,$O14,$Q14,$S14,$U14,$W14,$Y14,$AA14,$AC14,$AE14,$AG14,$AI14),2)+$B14/2&gt;=E14)),($E$5/$B$4),0))))</f>
        <v>6.666666666666667</v>
      </c>
      <c r="G14" s="153" t="str">
        <f t="shared" ref="G14:G45" si="38">IF($G$8="Habilitado",IF($A14="","",ROUND(VLOOKUP($A14,OFERENTE_3,15,FALSE),2)),"")</f>
        <v/>
      </c>
      <c r="H14" s="266" t="str">
        <f t="shared" ref="H14:H77" si="39">IF($A14="","",IF(G14="","",IF($K$4="Media aritmética",(G14&lt;=$B14)*($E$5/$B$4)+(G14&gt;$B14)*0,IF(AND(ROUND(AVERAGE($C14,$E14,$G14,$I14,$K14,$M14,$O14,$Q14,$S14,$U14,$W14,$Y14,$AA14,$AC14,$AE14,$AG14,$AI14),2)-$B14/2&lt;=G14,(ROUND(AVERAGE($C14,$E14,$G14,$I14,$K14,$M14,$O14,$Q14,$S14,$U14,$W14,$Y14,$AA14,$AC14,$AE14,$AG14,$AI14),2)+$B14/2&gt;=G14)),($E$5/$B$4),0))))</f>
        <v/>
      </c>
      <c r="I14" s="268" t="str">
        <f t="shared" ref="I14:I45" si="40">IF($I$8="Habilitado",IF($A14="","",ROUND(VLOOKUP($A14,OFERENTE_4,15,FALSE),2)),"")</f>
        <v/>
      </c>
      <c r="J14" s="154" t="str">
        <f>IF($A14="","",IF(I14="","",IF($K$4="Media aritmética",(I14&lt;=$B14)*($E$5/$B$4)+(I14&gt;$B14)*0,IF(AND(ROUND(AVERAGE($C14,$E14,$G14,$I14,$K14,$M14,$O14,$Q14,$S14,$U14,$W14,$Y14,$AA14,$AC14,$AE14,$AG14,$AI14),2)-$B14/2&lt;=I14,(ROUND(AVERAGE($C14,$E14,$G14,$I14,$K14,$M14,$O14,$Q14,$S14,$U14,$W14,$Y14,$AA14,$AC14,$AE14,$AG14,$AI14),2)+$B14/2&gt;=I14)),($E$5/$B$4),0))))</f>
        <v/>
      </c>
      <c r="K14" s="153" t="str">
        <f t="shared" ref="K14:K45" si="41">IF($K$8="Habilitado",IF($A14="","",ROUND(VLOOKUP($A14,OFERENTE_5,15,FALSE),2)),"")</f>
        <v/>
      </c>
      <c r="L14" s="154" t="str">
        <f>IF($A14="","",IF(K14="","",IF($K$4="Media aritmética",(K14&lt;=$B14)*($E$5/$B$4)+(K14&gt;$B14)*0,IF(AND(ROUND(AVERAGE($C14,$E14,$G14,$I14,$K14,$M14,$O14,$Q14,$S14,$U14,$W14,$Y14,$AA14,$AC14,$AE14,$AG14,$AI14),2)-$B14/2&lt;=K14,(ROUND(AVERAGE($C14,$E14,$G14,$I14,$K14,$M14,$O14,$Q14,$S14,$U14,$W14,$Y14,$AA14,$AC14,$AE14,$AG14,$AI14),2)+$B14/2&gt;=K14)),($E$5/$B$4),0))))</f>
        <v/>
      </c>
      <c r="M14" s="153" t="str">
        <f t="shared" ref="M14:M77" si="42">IF($M$8="Habilitado",IF($A14="","",ROUND(VLOOKUP($A14,OFERENTE_6,15,FALSE),2)),"")</f>
        <v/>
      </c>
      <c r="N14" s="154" t="str">
        <f>IF($A14="","",IF(M14="","",IF($K$4="Media aritmética",(M14&lt;=$B14)*($E$5/$B$4)+(M14&gt;$B14)*0,IF(AND(ROUND(AVERAGE($C14,$E14,$G14,$I14,$K14,$M14,$O14,$Q14,$S14,$U14,$W14,$Y14,$AA14,$AC14,$AE14,$AG14,$AI14),2)-$B14/2&lt;=M14,(ROUND(AVERAGE($C14,$E14,$G14,$I14,$K14,$M14,$O14,$Q14,$S14,$U14,$W14,$Y14,$AA14,$AC14,$AE14,$AG14,$AI14),2)+$B14/2&gt;=M14)),($E$5/$B$4),0))))</f>
        <v/>
      </c>
      <c r="O14" s="153" t="str">
        <f t="shared" ref="O14:O45" si="43">IF($O$8="Habilitado",IF($A14="","",ROUND(VLOOKUP($A14,OFERENTE_7,15,FALSE),2)),"")</f>
        <v/>
      </c>
      <c r="P14" s="154" t="str">
        <f>IF($A14="","",IF(O14="","",IF($K$4="Media aritmética",(O14&lt;=$B14)*($E$5/$B$4)+(O14&gt;$B14)*0,IF(AND(ROUND(AVERAGE($C14,$E14,$G14,$I14,$K14,$M14,$O14,$Q14,$S14,$U14,$W14,$Y14,$AA14,$AC14,$AE14,$AG14,$AI14),2)-$B14/2&lt;=O14,(ROUND(AVERAGE($C14,$E14,$G14,$I14,$K14,$M14,$O14,$Q14,$S14,$U14,$W14,$Y14,$AA14,$AC14,$AE14,$AG14,$AI14),2)+$B14/2&gt;=O14)),($E$5/$B$4),0))))</f>
        <v/>
      </c>
      <c r="Q14" s="153" t="str">
        <f t="shared" ref="Q14:Q45" si="44">IF($Q$8="Habilitado",IF($A14="","",ROUND(VLOOKUP($A14,OFERENTE_8,15,FALSE),2)),"")</f>
        <v/>
      </c>
      <c r="R14" s="154" t="str">
        <f>IF($A14="","",IF(Q14="","",IF($K$4="Media aritmética",(Q14&lt;=$B14)*($E$5/$B$4)+(Q14&gt;$B14)*0,IF(AND(ROUND(AVERAGE($C14,$E14,$G14,$I14,$K14,$M14,$O14,$Q14,$S14,$U14,$W14,$Y14,$AA14,$AC14,$AE14,$AG14,$AI14),2)-$B14/2&lt;=Q14,(ROUND(AVERAGE($C14,$E14,$G14,$I14,$K14,$M14,$O14,$Q14,$S14,$U14,$W14,$Y14,$AA14,$AC14,$AE14,$AG14,$AI14),2)+$B14/2&gt;=Q14)),($E$5/$B$4),0))))</f>
        <v/>
      </c>
      <c r="S14" s="153" t="str">
        <f t="shared" ref="S14:S45" si="45">IF($S$8="Habilitado",IF($A14="","",ROUND(VLOOKUP($A14,OFERENTE_9,15,FALSE),2)),"")</f>
        <v/>
      </c>
      <c r="T14" s="154" t="str">
        <f>IF($A14="","",IF(S14="","",IF($K$4="Media aritmética",(S14&lt;=$B14)*($E$5/$B$4)+(S14&gt;$B14)*0,IF(AND(ROUND(AVERAGE($C14,$E14,$G14,$I14,$K14,$M14,$O14,$Q14,$S14,$U14,$W14,$Y14,$AA14,$AC14,$AE14,$AG14,$AI14),2)-$B14/2&lt;=S14,(ROUND(AVERAGE($C14,$E14,$G14,$I14,$K14,$M14,$O14,$Q14,$S14,$U14,$W14,$Y14,$AA14,$AC14,$AE14,$AG14,$AI14),2)+$B14/2&gt;=S14)),($E$5/$B$4),0))))</f>
        <v/>
      </c>
      <c r="U14" s="153" t="str">
        <f t="shared" ref="U14:U45" si="46">IF($U$8="Habilitado",IF($A14="","",ROUND(VLOOKUP($A14,OFERENTE_10,15,FALSE),2)),"")</f>
        <v/>
      </c>
      <c r="V14" s="154" t="str">
        <f>IF($A14="","",IF(U14="","",IF($K$4="Media aritmética",(U14&lt;=$B14)*($E$5/$B$4)+(U14&gt;$B14)*0,IF(AND(ROUND(AVERAGE($C14,$E14,$G14,$I14,$K14,$M14,$O14,$Q14,$S14,$U14,$W14,$Y14,$AA14,$AC14,$AE14,$AG14,$AI14),2)-$B14/2&lt;=U14,(ROUND(AVERAGE($C14,$E14,$G14,$I14,$K14,$M14,$O14,$Q14,$S14,$U14,$W14,$Y14,$AA14,$AC14,$AE14,$AG14,$AI14),2)+$B14/2&gt;=U14)),($E$5/$B$4),0))))</f>
        <v/>
      </c>
      <c r="W14" s="153" t="str">
        <f t="shared" ref="W14:W45" si="47">IF($W$8="Habilitado",IF($A14="","",ROUND(VLOOKUP($A14,OFERENTE_11,15,FALSE),2)),"")</f>
        <v/>
      </c>
      <c r="X14" s="154" t="str">
        <f>IF($A14="","",IF(W14="","",IF($K$4="Media aritmética",(W14&lt;=$B14)*($E$5/$B$4)+(W14&gt;$B14)*0,IF(AND(ROUND(AVERAGE($C14,$E14,$G14,$I14,$K14,$M14,$O14,$Q14,$S14,$U14,$W14,$Y14,$AA14,$AC14,$AE14,$AG14,$AI14),2)-$B14/2&lt;=W14,(ROUND(AVERAGE($C14,$E14,$G14,$I14,$K14,$M14,$O14,$Q14,$S14,$U14,$W14,$Y14,$AA14,$AC14,$AE14,$AG14,$AI14),2)+$B14/2&gt;=W14)),($E$5/$B$4),0))))</f>
        <v/>
      </c>
      <c r="Y14" s="153" t="str">
        <f t="shared" ref="Y14:Y45" si="48">IF($Y$8="Habilitado",IF($A14="","",ROUND(VLOOKUP($A14,OFERENTE_12,15,FALSE),2)),"")</f>
        <v/>
      </c>
      <c r="Z14" s="154" t="str">
        <f>IF($A14="","",IF(Y14="","",IF($K$4="Media aritmética",(Y14&lt;=$B14)*($E$5/$B$4)+(Y14&gt;$B14)*0,IF(AND(ROUND(AVERAGE($C14,$E14,$G14,$I14,$K14,$M14,$O14,$Q14,$S14,$U14,$W14,$Y14,$AA14,$AC14,$AE14,$AG14,$AI14),2)-$B14/2&lt;=Y14,(ROUND(AVERAGE($C14,$E14,$G14,$I14,$K14,$M14,$O14,$Q14,$S14,$U14,$W14,$Y14,$AA14,$AC14,$AE14,$AG14,$AI14),2)+$B14/2&gt;=Y14)),($E$5/$B$4),0))))</f>
        <v/>
      </c>
      <c r="AA14" s="153" t="str">
        <f t="shared" ref="AA14:AA45" si="49">IF($AA$8="Habilitado",IF($A14="","",ROUND(VLOOKUP($A14,OFERENTE_13,15,FALSE),2)),"")</f>
        <v/>
      </c>
      <c r="AB14" s="154" t="str">
        <f>IF($A14="","",IF(AA14="","",IF($K$4="Media aritmética",(AA14&lt;=$B14)*($E$5/$B$4)+(AA14&gt;$B14)*0,IF(AND(ROUND(AVERAGE($C14,$E14,$G14,$I14,$K14,$M14,$O14,$Q14,$S14,$U14,$W14,$Y14,$AA14,$AC14,$AE14,$AG14,$AI14),2)-$B14/2&lt;=AA14,(ROUND(AVERAGE($C14,$E14,$G14,$I14,$K14,$M14,$O14,$Q14,$S14,$U14,$W14,$Y14,$AA14,$AC14,$AE14,$AG14,$AI14),2)+$B14/2&gt;=AA14)),($E$5/$B$4),0))))</f>
        <v/>
      </c>
      <c r="AC14" s="153" t="str">
        <f t="shared" ref="AC14:AC45" si="50">IF($AC$8="Habilitado",IF($A14="","",ROUND(VLOOKUP($A14,OFERENTE_14,15,FALSE),2)),"")</f>
        <v/>
      </c>
      <c r="AD14" s="154" t="str">
        <f>IF($A14="","",IF(AC14="","",IF($K$4="Media aritmética",(AC14&lt;=$B14)*($E$5/$B$4)+(AC14&gt;$B14)*0,IF(AND(ROUND(AVERAGE($C14,$E14,$G14,$I14,$K14,$M14,$O14,$Q14,$S14,$U14,$W14,$Y14,$AA14,$AC14,$AE14,$AG14,$AI14),2)-$B14/2&lt;=AC14,(ROUND(AVERAGE($C14,$E14,$G14,$I14,$K14,$M14,$O14,$Q14,$S14,$U14,$W14,$Y14,$AA14,$AC14,$AE14,$AG14,$AI14),2)+$B14/2&gt;=AC14)),($E$5/$B$4),0))))</f>
        <v/>
      </c>
      <c r="AE14" s="150"/>
      <c r="AF14" s="150"/>
      <c r="AG14" s="150"/>
      <c r="AH14" s="150"/>
      <c r="AI14" s="150"/>
      <c r="AJ14" s="150"/>
      <c r="AL14" s="262">
        <f>AVERAGE(C14,E14,G14,I14,K14,M14,O14,Q14,S14,U14,W14,Y14,AC14,AA14)</f>
        <v>9393943.9000000004</v>
      </c>
      <c r="AM14" s="262">
        <f>_xlfn.STDEV.P(C14,E14,G14,I14,K14,M14,O14,Q14,S14,U14,W14,Y14,AC14,AA14)</f>
        <v>0</v>
      </c>
      <c r="AN14" s="262">
        <f>AL14+(AM14/2)</f>
        <v>9393943.9000000004</v>
      </c>
      <c r="AO14" s="262">
        <f>AL14-(AM14/2)</f>
        <v>9393943.9000000004</v>
      </c>
    </row>
    <row r="15" spans="1:41" ht="21.75" customHeight="1" outlineLevel="1" x14ac:dyDescent="0.25">
      <c r="A15" s="263" t="s">
        <v>242</v>
      </c>
      <c r="B15" s="152">
        <f t="shared" ref="B15:B78" si="51">IF(A15="","",IF($K$4="Media aritmética",ROUND(AVERAGE(C15,E15,G15,I15,M15,O15,Q15,S15,U15,W15,Y15,AA15),2),ROUND(_xlfn.STDEV.P(C15,E15,G15,I15,M15,O15,Q15,S15,U15,W15,Y15,AA15),2)))</f>
        <v>0</v>
      </c>
      <c r="C15" s="153" t="str">
        <f t="shared" ref="C15:C45" si="52">IF($C$8="Habilitado",IF($A15="","",ROUND(VLOOKUP($A15,OFERENTE_1,15,FALSE),2)),"")</f>
        <v/>
      </c>
      <c r="D15" s="154" t="str">
        <f t="shared" si="35"/>
        <v/>
      </c>
      <c r="E15" s="153">
        <f t="shared" si="36"/>
        <v>4726744</v>
      </c>
      <c r="F15" s="266">
        <f t="shared" si="37"/>
        <v>6.666666666666667</v>
      </c>
      <c r="G15" s="153" t="str">
        <f t="shared" si="38"/>
        <v/>
      </c>
      <c r="H15" s="266" t="str">
        <f t="shared" si="39"/>
        <v/>
      </c>
      <c r="I15" s="268" t="str">
        <f t="shared" si="40"/>
        <v/>
      </c>
      <c r="J15" s="154" t="str">
        <f t="shared" ref="J15:J68" si="53">IF($A15="","",IF(I15="","",IF($K$4="Media aritmética",(I15&lt;=$B15)*($E$5/$B$4)+(I15&gt;$B15)*0,IF(AND(ROUND(AVERAGE($C15,$E15,$G15,$I15,$K15,$M15,$O15,$Q15,$S15,$U15,$W15,$Y15,$AA15,$AC15,$AE15,$AG15,$AI15),2)-$B15/2&lt;=I15,(ROUND(AVERAGE($C15,$E15,$G15,$I15,$K15,$M15,$O15,$Q15,$S15,$U15,$W15,$Y15,$AA15,$AC15,$AE15,$AG15,$AI15),2)+$B15/2&gt;=I15)),($E$5/$B$4),0))))</f>
        <v/>
      </c>
      <c r="K15" s="153" t="str">
        <f t="shared" si="41"/>
        <v/>
      </c>
      <c r="L15" s="154" t="str">
        <f t="shared" ref="L15:L68" si="54">IF($A15="","",IF(K15="","",IF($K$4="Media aritmética",(K15&lt;=$B15)*($E$5/$B$4)+(K15&gt;$B15)*0,IF(AND(ROUND(AVERAGE($C15,$E15,$G15,$I15,$K15,$M15,$O15,$Q15,$S15,$U15,$W15,$Y15,$AA15,$AC15,$AE15,$AG15,$AI15),2)-$B15/2&lt;=K15,(ROUND(AVERAGE($C15,$E15,$G15,$I15,$K15,$M15,$O15,$Q15,$S15,$U15,$W15,$Y15,$AA15,$AC15,$AE15,$AG15,$AI15),2)+$B15/2&gt;=K15)),($E$5/$B$4),0))))</f>
        <v/>
      </c>
      <c r="M15" s="153" t="str">
        <f t="shared" si="42"/>
        <v/>
      </c>
      <c r="N15" s="154" t="str">
        <f t="shared" ref="N15:N68" si="55">IF($A15="","",IF(M15="","",IF($K$4="Media aritmética",(M15&lt;=$B15)*($E$5/$B$4)+(M15&gt;$B15)*0,IF(AND(ROUND(AVERAGE($C15,$E15,$G15,$I15,$K15,$M15,$O15,$Q15,$S15,$U15,$W15,$Y15,$AA15,$AC15,$AE15,$AG15,$AI15),2)-$B15/2&lt;=M15,(ROUND(AVERAGE($C15,$E15,$G15,$I15,$K15,$M15,$O15,$Q15,$S15,$U15,$W15,$Y15,$AA15,$AC15,$AE15,$AG15,$AI15),2)+$B15/2&gt;=M15)),($E$5/$B$4),0))))</f>
        <v/>
      </c>
      <c r="O15" s="153" t="str">
        <f t="shared" si="43"/>
        <v/>
      </c>
      <c r="P15" s="154" t="str">
        <f t="shared" ref="P15:P68" si="56">IF($A15="","",IF(O15="","",IF($K$4="Media aritmética",(O15&lt;=$B15)*($E$5/$B$4)+(O15&gt;$B15)*0,IF(AND(ROUND(AVERAGE($C15,$E15,$G15,$I15,$K15,$M15,$O15,$Q15,$S15,$U15,$W15,$Y15,$AA15,$AC15,$AE15,$AG15,$AI15),2)-$B15/2&lt;=O15,(ROUND(AVERAGE($C15,$E15,$G15,$I15,$K15,$M15,$O15,$Q15,$S15,$U15,$W15,$Y15,$AA15,$AC15,$AE15,$AG15,$AI15),2)+$B15/2&gt;=O15)),($E$5/$B$4),0))))</f>
        <v/>
      </c>
      <c r="Q15" s="153" t="str">
        <f t="shared" si="44"/>
        <v/>
      </c>
      <c r="R15" s="154" t="str">
        <f t="shared" ref="R15:R68" si="57">IF($A15="","",IF(Q15="","",IF($K$4="Media aritmética",(Q15&lt;=$B15)*($E$5/$B$4)+(Q15&gt;$B15)*0,IF(AND(ROUND(AVERAGE($C15,$E15,$G15,$I15,$K15,$M15,$O15,$Q15,$S15,$U15,$W15,$Y15,$AA15,$AC15,$AE15,$AG15,$AI15),2)-$B15/2&lt;=Q15,(ROUND(AVERAGE($C15,$E15,$G15,$I15,$K15,$M15,$O15,$Q15,$S15,$U15,$W15,$Y15,$AA15,$AC15,$AE15,$AG15,$AI15),2)+$B15/2&gt;=Q15)),($E$5/$B$4),0))))</f>
        <v/>
      </c>
      <c r="S15" s="153" t="str">
        <f t="shared" si="45"/>
        <v/>
      </c>
      <c r="T15" s="154" t="str">
        <f t="shared" ref="T15:T68" si="58">IF($A15="","",IF(S15="","",IF($K$4="Media aritmética",(S15&lt;=$B15)*($E$5/$B$4)+(S15&gt;$B15)*0,IF(AND(ROUND(AVERAGE($C15,$E15,$G15,$I15,$K15,$M15,$O15,$Q15,$S15,$U15,$W15,$Y15,$AA15,$AC15,$AE15,$AG15,$AI15),2)-$B15/2&lt;=S15,(ROUND(AVERAGE($C15,$E15,$G15,$I15,$K15,$M15,$O15,$Q15,$S15,$U15,$W15,$Y15,$AA15,$AC15,$AE15,$AG15,$AI15),2)+$B15/2&gt;=S15)),($E$5/$B$4),0))))</f>
        <v/>
      </c>
      <c r="U15" s="153" t="str">
        <f t="shared" si="46"/>
        <v/>
      </c>
      <c r="V15" s="154" t="str">
        <f t="shared" ref="V15:V68" si="59">IF($A15="","",IF(U15="","",IF($K$4="Media aritmética",(U15&lt;=$B15)*($E$5/$B$4)+(U15&gt;$B15)*0,IF(AND(ROUND(AVERAGE($C15,$E15,$G15,$I15,$K15,$M15,$O15,$Q15,$S15,$U15,$W15,$Y15,$AA15,$AC15,$AE15,$AG15,$AI15),2)-$B15/2&lt;=U15,(ROUND(AVERAGE($C15,$E15,$G15,$I15,$K15,$M15,$O15,$Q15,$S15,$U15,$W15,$Y15,$AA15,$AC15,$AE15,$AG15,$AI15),2)+$B15/2&gt;=U15)),($E$5/$B$4),0))))</f>
        <v/>
      </c>
      <c r="W15" s="153" t="str">
        <f t="shared" si="47"/>
        <v/>
      </c>
      <c r="X15" s="154" t="str">
        <f t="shared" ref="X15:X76" si="60">IF($A15="","",IF(W15="","",IF($K$4="Media aritmética",(W15&lt;=$B15)*($E$5/$B$4)+(W15&gt;$B15)*0,IF(AND(ROUND(AVERAGE($C15,$E15,$G15,$I15,$K15,$M15,$O15,$Q15,$S15,$U15,$W15,$Y15,$AA15,$AC15,$AE15,$AG15,$AI15),2)-$B15/2&lt;=W15,(ROUND(AVERAGE($C15,$E15,$G15,$I15,$K15,$M15,$O15,$Q15,$S15,$U15,$W15,$Y15,$AA15,$AC15,$AE15,$AG15,$AI15),2)+$B15/2&gt;=W15)),($E$5/$B$4),0))))</f>
        <v/>
      </c>
      <c r="Y15" s="153" t="str">
        <f t="shared" si="48"/>
        <v/>
      </c>
      <c r="Z15" s="154" t="str">
        <f t="shared" ref="Z15:Z76" si="61">IF($A15="","",IF(Y15="","",IF($K$4="Media aritmética",(Y15&lt;=$B15)*($E$5/$B$4)+(Y15&gt;$B15)*0,IF(AND(ROUND(AVERAGE($C15,$E15,$G15,$I15,$K15,$M15,$O15,$Q15,$S15,$U15,$W15,$Y15,$AA15,$AC15,$AE15,$AG15,$AI15),2)-$B15/2&lt;=Y15,(ROUND(AVERAGE($C15,$E15,$G15,$I15,$K15,$M15,$O15,$Q15,$S15,$U15,$W15,$Y15,$AA15,$AC15,$AE15,$AG15,$AI15),2)+$B15/2&gt;=Y15)),($E$5/$B$4),0))))</f>
        <v/>
      </c>
      <c r="AA15" s="153" t="str">
        <f t="shared" si="49"/>
        <v/>
      </c>
      <c r="AB15" s="154" t="str">
        <f t="shared" ref="AB15:AB76" si="62">IF($A15="","",IF(AA15="","",IF($K$4="Media aritmética",(AA15&lt;=$B15)*($E$5/$B$4)+(AA15&gt;$B15)*0,IF(AND(ROUND(AVERAGE($C15,$E15,$G15,$I15,$K15,$M15,$O15,$Q15,$S15,$U15,$W15,$Y15,$AA15,$AC15,$AE15,$AG15,$AI15),2)-$B15/2&lt;=AA15,(ROUND(AVERAGE($C15,$E15,$G15,$I15,$K15,$M15,$O15,$Q15,$S15,$U15,$W15,$Y15,$AA15,$AC15,$AE15,$AG15,$AI15),2)+$B15/2&gt;=AA15)),($E$5/$B$4),0))))</f>
        <v/>
      </c>
      <c r="AC15" s="153" t="str">
        <f t="shared" si="50"/>
        <v/>
      </c>
      <c r="AD15" s="154" t="str">
        <f t="shared" ref="AD15:AD76" si="63">IF($A15="","",IF(AC15="","",IF($K$4="Media aritmética",(AC15&lt;=$B15)*($E$5/$B$4)+(AC15&gt;$B15)*0,IF(AND(ROUND(AVERAGE($C15,$E15,$G15,$I15,$K15,$M15,$O15,$Q15,$S15,$U15,$W15,$Y15,$AA15,$AC15,$AE15,$AG15,$AI15),2)-$B15/2&lt;=AC15,(ROUND(AVERAGE($C15,$E15,$G15,$I15,$K15,$M15,$O15,$Q15,$S15,$U15,$W15,$Y15,$AA15,$AC15,$AE15,$AG15,$AI15),2)+$B15/2&gt;=AC15)),($E$5/$B$4),0))))</f>
        <v/>
      </c>
      <c r="AE15" s="150"/>
      <c r="AF15" s="150"/>
      <c r="AG15" s="150"/>
      <c r="AH15" s="150"/>
      <c r="AI15" s="150"/>
      <c r="AJ15" s="150"/>
      <c r="AL15" s="229"/>
    </row>
    <row r="16" spans="1:41" ht="21.75" customHeight="1" outlineLevel="1" x14ac:dyDescent="0.25">
      <c r="A16" s="263" t="s">
        <v>292</v>
      </c>
      <c r="B16" s="152">
        <f t="shared" si="51"/>
        <v>0</v>
      </c>
      <c r="C16" s="153" t="str">
        <f t="shared" si="52"/>
        <v/>
      </c>
      <c r="D16" s="154" t="str">
        <f t="shared" si="35"/>
        <v/>
      </c>
      <c r="E16" s="153">
        <f t="shared" si="36"/>
        <v>25289000</v>
      </c>
      <c r="F16" s="266">
        <f t="shared" si="37"/>
        <v>6.666666666666667</v>
      </c>
      <c r="G16" s="153" t="str">
        <f t="shared" si="38"/>
        <v/>
      </c>
      <c r="H16" s="266" t="str">
        <f t="shared" si="39"/>
        <v/>
      </c>
      <c r="I16" s="268" t="str">
        <f t="shared" si="40"/>
        <v/>
      </c>
      <c r="J16" s="154" t="str">
        <f t="shared" si="53"/>
        <v/>
      </c>
      <c r="K16" s="153" t="str">
        <f t="shared" si="41"/>
        <v/>
      </c>
      <c r="L16" s="154" t="str">
        <f t="shared" si="54"/>
        <v/>
      </c>
      <c r="M16" s="153" t="str">
        <f t="shared" si="42"/>
        <v/>
      </c>
      <c r="N16" s="154" t="str">
        <f t="shared" si="55"/>
        <v/>
      </c>
      <c r="O16" s="153" t="str">
        <f t="shared" si="43"/>
        <v/>
      </c>
      <c r="P16" s="154" t="str">
        <f t="shared" si="56"/>
        <v/>
      </c>
      <c r="Q16" s="153" t="str">
        <f t="shared" si="44"/>
        <v/>
      </c>
      <c r="R16" s="154" t="str">
        <f t="shared" si="57"/>
        <v/>
      </c>
      <c r="S16" s="153" t="str">
        <f t="shared" si="45"/>
        <v/>
      </c>
      <c r="T16" s="154" t="str">
        <f t="shared" si="58"/>
        <v/>
      </c>
      <c r="U16" s="153" t="str">
        <f t="shared" si="46"/>
        <v/>
      </c>
      <c r="V16" s="154" t="str">
        <f t="shared" si="59"/>
        <v/>
      </c>
      <c r="W16" s="153" t="str">
        <f t="shared" si="47"/>
        <v/>
      </c>
      <c r="X16" s="154" t="str">
        <f t="shared" si="60"/>
        <v/>
      </c>
      <c r="Y16" s="153" t="str">
        <f t="shared" si="48"/>
        <v/>
      </c>
      <c r="Z16" s="154" t="str">
        <f t="shared" si="61"/>
        <v/>
      </c>
      <c r="AA16" s="153" t="str">
        <f t="shared" si="49"/>
        <v/>
      </c>
      <c r="AB16" s="154" t="str">
        <f t="shared" si="62"/>
        <v/>
      </c>
      <c r="AC16" s="153" t="str">
        <f t="shared" si="50"/>
        <v/>
      </c>
      <c r="AD16" s="154" t="str">
        <f t="shared" si="63"/>
        <v/>
      </c>
      <c r="AE16" s="150"/>
      <c r="AF16" s="150"/>
      <c r="AG16" s="150"/>
      <c r="AH16" s="150"/>
      <c r="AI16" s="150"/>
      <c r="AJ16" s="150"/>
      <c r="AL16" s="229"/>
    </row>
    <row r="17" spans="1:38" ht="21.75" customHeight="1" outlineLevel="1" x14ac:dyDescent="0.25">
      <c r="A17" s="263" t="s">
        <v>297</v>
      </c>
      <c r="B17" s="152">
        <f t="shared" si="51"/>
        <v>0</v>
      </c>
      <c r="C17" s="153" t="str">
        <f t="shared" si="52"/>
        <v/>
      </c>
      <c r="D17" s="154" t="str">
        <f t="shared" si="35"/>
        <v/>
      </c>
      <c r="E17" s="153">
        <f t="shared" si="36"/>
        <v>303525</v>
      </c>
      <c r="F17" s="266">
        <f t="shared" si="37"/>
        <v>6.666666666666667</v>
      </c>
      <c r="G17" s="153" t="str">
        <f t="shared" si="38"/>
        <v/>
      </c>
      <c r="H17" s="266" t="str">
        <f t="shared" si="39"/>
        <v/>
      </c>
      <c r="I17" s="268" t="str">
        <f t="shared" si="40"/>
        <v/>
      </c>
      <c r="J17" s="154" t="str">
        <f t="shared" si="53"/>
        <v/>
      </c>
      <c r="K17" s="153" t="str">
        <f t="shared" si="41"/>
        <v/>
      </c>
      <c r="L17" s="154" t="str">
        <f t="shared" si="54"/>
        <v/>
      </c>
      <c r="M17" s="153" t="str">
        <f t="shared" si="42"/>
        <v/>
      </c>
      <c r="N17" s="154" t="str">
        <f t="shared" si="55"/>
        <v/>
      </c>
      <c r="O17" s="153" t="str">
        <f t="shared" si="43"/>
        <v/>
      </c>
      <c r="P17" s="154" t="str">
        <f t="shared" si="56"/>
        <v/>
      </c>
      <c r="Q17" s="153" t="str">
        <f t="shared" si="44"/>
        <v/>
      </c>
      <c r="R17" s="154" t="str">
        <f t="shared" si="57"/>
        <v/>
      </c>
      <c r="S17" s="153" t="str">
        <f t="shared" si="45"/>
        <v/>
      </c>
      <c r="T17" s="154" t="str">
        <f t="shared" si="58"/>
        <v/>
      </c>
      <c r="U17" s="153" t="str">
        <f t="shared" si="46"/>
        <v/>
      </c>
      <c r="V17" s="154" t="str">
        <f t="shared" si="59"/>
        <v/>
      </c>
      <c r="W17" s="153" t="str">
        <f t="shared" si="47"/>
        <v/>
      </c>
      <c r="X17" s="154" t="str">
        <f t="shared" si="60"/>
        <v/>
      </c>
      <c r="Y17" s="153" t="str">
        <f t="shared" si="48"/>
        <v/>
      </c>
      <c r="Z17" s="154" t="str">
        <f t="shared" si="61"/>
        <v/>
      </c>
      <c r="AA17" s="153" t="str">
        <f t="shared" si="49"/>
        <v/>
      </c>
      <c r="AB17" s="154" t="str">
        <f t="shared" si="62"/>
        <v/>
      </c>
      <c r="AC17" s="153" t="str">
        <f t="shared" si="50"/>
        <v/>
      </c>
      <c r="AD17" s="154" t="str">
        <f t="shared" si="63"/>
        <v/>
      </c>
      <c r="AE17" s="150"/>
      <c r="AF17" s="150"/>
      <c r="AG17" s="150"/>
      <c r="AH17" s="150"/>
      <c r="AI17" s="150"/>
      <c r="AJ17" s="150"/>
      <c r="AL17" s="229"/>
    </row>
    <row r="18" spans="1:38" ht="21.75" customHeight="1" outlineLevel="1" x14ac:dyDescent="0.25">
      <c r="A18" s="263" t="s">
        <v>303</v>
      </c>
      <c r="B18" s="152">
        <f t="shared" si="51"/>
        <v>0</v>
      </c>
      <c r="C18" s="153" t="str">
        <f t="shared" si="52"/>
        <v/>
      </c>
      <c r="D18" s="154" t="str">
        <f t="shared" si="35"/>
        <v/>
      </c>
      <c r="E18" s="153">
        <f t="shared" si="36"/>
        <v>43566050</v>
      </c>
      <c r="F18" s="266">
        <f t="shared" si="37"/>
        <v>6.666666666666667</v>
      </c>
      <c r="G18" s="153" t="str">
        <f t="shared" si="38"/>
        <v/>
      </c>
      <c r="H18" s="266" t="str">
        <f t="shared" si="39"/>
        <v/>
      </c>
      <c r="I18" s="268" t="str">
        <f t="shared" si="40"/>
        <v/>
      </c>
      <c r="J18" s="154" t="str">
        <f t="shared" si="53"/>
        <v/>
      </c>
      <c r="K18" s="153" t="str">
        <f t="shared" si="41"/>
        <v/>
      </c>
      <c r="L18" s="154" t="str">
        <f t="shared" si="54"/>
        <v/>
      </c>
      <c r="M18" s="153" t="str">
        <f t="shared" si="42"/>
        <v/>
      </c>
      <c r="N18" s="154" t="str">
        <f t="shared" si="55"/>
        <v/>
      </c>
      <c r="O18" s="153" t="str">
        <f t="shared" si="43"/>
        <v/>
      </c>
      <c r="P18" s="154" t="str">
        <f t="shared" si="56"/>
        <v/>
      </c>
      <c r="Q18" s="153" t="str">
        <f t="shared" si="44"/>
        <v/>
      </c>
      <c r="R18" s="154" t="str">
        <f t="shared" si="57"/>
        <v/>
      </c>
      <c r="S18" s="153" t="str">
        <f t="shared" si="45"/>
        <v/>
      </c>
      <c r="T18" s="154" t="str">
        <f t="shared" si="58"/>
        <v/>
      </c>
      <c r="U18" s="153" t="str">
        <f t="shared" si="46"/>
        <v/>
      </c>
      <c r="V18" s="154" t="str">
        <f t="shared" si="59"/>
        <v/>
      </c>
      <c r="W18" s="153" t="str">
        <f t="shared" si="47"/>
        <v/>
      </c>
      <c r="X18" s="154" t="str">
        <f t="shared" si="60"/>
        <v/>
      </c>
      <c r="Y18" s="153" t="str">
        <f t="shared" si="48"/>
        <v/>
      </c>
      <c r="Z18" s="154" t="str">
        <f t="shared" si="61"/>
        <v/>
      </c>
      <c r="AA18" s="153" t="str">
        <f t="shared" si="49"/>
        <v/>
      </c>
      <c r="AB18" s="154" t="str">
        <f t="shared" si="62"/>
        <v/>
      </c>
      <c r="AC18" s="153" t="str">
        <f t="shared" si="50"/>
        <v/>
      </c>
      <c r="AD18" s="154" t="str">
        <f t="shared" si="63"/>
        <v/>
      </c>
      <c r="AE18" s="150"/>
      <c r="AF18" s="150"/>
      <c r="AG18" s="150"/>
      <c r="AH18" s="150"/>
      <c r="AI18" s="150"/>
      <c r="AJ18" s="150"/>
      <c r="AL18" s="229"/>
    </row>
    <row r="19" spans="1:38" ht="21.75" customHeight="1" outlineLevel="1" x14ac:dyDescent="0.25">
      <c r="A19" s="263" t="s">
        <v>306</v>
      </c>
      <c r="B19" s="152">
        <f t="shared" si="51"/>
        <v>0</v>
      </c>
      <c r="C19" s="153" t="str">
        <f t="shared" si="52"/>
        <v/>
      </c>
      <c r="D19" s="154" t="str">
        <f t="shared" si="35"/>
        <v/>
      </c>
      <c r="E19" s="153">
        <f t="shared" si="36"/>
        <v>24260197.5</v>
      </c>
      <c r="F19" s="266">
        <f t="shared" si="37"/>
        <v>6.666666666666667</v>
      </c>
      <c r="G19" s="153" t="str">
        <f t="shared" si="38"/>
        <v/>
      </c>
      <c r="H19" s="266" t="str">
        <f t="shared" si="39"/>
        <v/>
      </c>
      <c r="I19" s="268" t="str">
        <f t="shared" si="40"/>
        <v/>
      </c>
      <c r="J19" s="154" t="str">
        <f t="shared" si="53"/>
        <v/>
      </c>
      <c r="K19" s="153" t="str">
        <f t="shared" si="41"/>
        <v/>
      </c>
      <c r="L19" s="154" t="str">
        <f t="shared" si="54"/>
        <v/>
      </c>
      <c r="M19" s="153" t="str">
        <f t="shared" si="42"/>
        <v/>
      </c>
      <c r="N19" s="154" t="str">
        <f t="shared" si="55"/>
        <v/>
      </c>
      <c r="O19" s="153" t="str">
        <f t="shared" si="43"/>
        <v/>
      </c>
      <c r="P19" s="154" t="str">
        <f t="shared" si="56"/>
        <v/>
      </c>
      <c r="Q19" s="153" t="str">
        <f t="shared" si="44"/>
        <v/>
      </c>
      <c r="R19" s="154" t="str">
        <f t="shared" si="57"/>
        <v/>
      </c>
      <c r="S19" s="153" t="str">
        <f t="shared" si="45"/>
        <v/>
      </c>
      <c r="T19" s="154" t="str">
        <f t="shared" si="58"/>
        <v/>
      </c>
      <c r="U19" s="153" t="str">
        <f t="shared" si="46"/>
        <v/>
      </c>
      <c r="V19" s="154" t="str">
        <f t="shared" si="59"/>
        <v/>
      </c>
      <c r="W19" s="153" t="str">
        <f t="shared" si="47"/>
        <v/>
      </c>
      <c r="X19" s="154" t="str">
        <f t="shared" si="60"/>
        <v/>
      </c>
      <c r="Y19" s="153" t="str">
        <f t="shared" si="48"/>
        <v/>
      </c>
      <c r="Z19" s="154" t="str">
        <f t="shared" si="61"/>
        <v/>
      </c>
      <c r="AA19" s="153" t="str">
        <f t="shared" si="49"/>
        <v/>
      </c>
      <c r="AB19" s="154" t="str">
        <f t="shared" si="62"/>
        <v/>
      </c>
      <c r="AC19" s="153" t="str">
        <f t="shared" si="50"/>
        <v/>
      </c>
      <c r="AD19" s="154" t="str">
        <f t="shared" si="63"/>
        <v/>
      </c>
      <c r="AE19" s="150"/>
      <c r="AF19" s="150"/>
      <c r="AG19" s="150"/>
      <c r="AH19" s="150"/>
      <c r="AI19" s="150"/>
      <c r="AJ19" s="150"/>
      <c r="AL19" s="229"/>
    </row>
    <row r="20" spans="1:38" ht="21.75" customHeight="1" outlineLevel="1" x14ac:dyDescent="0.25">
      <c r="A20" s="263" t="s">
        <v>322</v>
      </c>
      <c r="B20" s="152">
        <f t="shared" si="51"/>
        <v>0</v>
      </c>
      <c r="C20" s="153" t="str">
        <f t="shared" si="52"/>
        <v/>
      </c>
      <c r="D20" s="154" t="str">
        <f t="shared" si="35"/>
        <v/>
      </c>
      <c r="E20" s="153">
        <f t="shared" si="36"/>
        <v>1262840.7</v>
      </c>
      <c r="F20" s="266">
        <f t="shared" si="37"/>
        <v>6.666666666666667</v>
      </c>
      <c r="G20" s="153" t="str">
        <f t="shared" si="38"/>
        <v/>
      </c>
      <c r="H20" s="266" t="str">
        <f t="shared" si="39"/>
        <v/>
      </c>
      <c r="I20" s="268" t="str">
        <f t="shared" si="40"/>
        <v/>
      </c>
      <c r="J20" s="154" t="str">
        <f t="shared" si="53"/>
        <v/>
      </c>
      <c r="K20" s="153" t="str">
        <f t="shared" si="41"/>
        <v/>
      </c>
      <c r="L20" s="154" t="str">
        <f t="shared" si="54"/>
        <v/>
      </c>
      <c r="M20" s="153" t="str">
        <f t="shared" si="42"/>
        <v/>
      </c>
      <c r="N20" s="154" t="str">
        <f t="shared" si="55"/>
        <v/>
      </c>
      <c r="O20" s="153" t="str">
        <f t="shared" si="43"/>
        <v/>
      </c>
      <c r="P20" s="154" t="str">
        <f t="shared" si="56"/>
        <v/>
      </c>
      <c r="Q20" s="153" t="str">
        <f t="shared" si="44"/>
        <v/>
      </c>
      <c r="R20" s="154" t="str">
        <f t="shared" si="57"/>
        <v/>
      </c>
      <c r="S20" s="153" t="str">
        <f t="shared" si="45"/>
        <v/>
      </c>
      <c r="T20" s="154" t="str">
        <f t="shared" si="58"/>
        <v/>
      </c>
      <c r="U20" s="153" t="str">
        <f t="shared" si="46"/>
        <v/>
      </c>
      <c r="V20" s="154" t="str">
        <f t="shared" si="59"/>
        <v/>
      </c>
      <c r="W20" s="153" t="str">
        <f t="shared" si="47"/>
        <v/>
      </c>
      <c r="X20" s="154" t="str">
        <f t="shared" si="60"/>
        <v/>
      </c>
      <c r="Y20" s="153" t="str">
        <f t="shared" si="48"/>
        <v/>
      </c>
      <c r="Z20" s="154" t="str">
        <f t="shared" si="61"/>
        <v/>
      </c>
      <c r="AA20" s="153" t="str">
        <f t="shared" si="49"/>
        <v/>
      </c>
      <c r="AB20" s="154" t="str">
        <f t="shared" si="62"/>
        <v/>
      </c>
      <c r="AC20" s="153" t="str">
        <f t="shared" si="50"/>
        <v/>
      </c>
      <c r="AD20" s="154" t="str">
        <f t="shared" si="63"/>
        <v/>
      </c>
      <c r="AE20" s="150"/>
      <c r="AF20" s="150"/>
      <c r="AG20" s="150"/>
      <c r="AH20" s="150"/>
      <c r="AI20" s="150"/>
      <c r="AJ20" s="150"/>
      <c r="AL20" s="229"/>
    </row>
    <row r="21" spans="1:38" ht="21.75" customHeight="1" outlineLevel="1" x14ac:dyDescent="0.25">
      <c r="A21" s="263" t="s">
        <v>324</v>
      </c>
      <c r="B21" s="152">
        <f t="shared" si="51"/>
        <v>0</v>
      </c>
      <c r="C21" s="153" t="str">
        <f t="shared" si="52"/>
        <v/>
      </c>
      <c r="D21" s="154" t="str">
        <f t="shared" si="35"/>
        <v/>
      </c>
      <c r="E21" s="153">
        <f t="shared" si="36"/>
        <v>1729767.6</v>
      </c>
      <c r="F21" s="266">
        <f t="shared" si="37"/>
        <v>6.666666666666667</v>
      </c>
      <c r="G21" s="153" t="str">
        <f t="shared" si="38"/>
        <v/>
      </c>
      <c r="H21" s="266" t="str">
        <f t="shared" si="39"/>
        <v/>
      </c>
      <c r="I21" s="268" t="str">
        <f t="shared" si="40"/>
        <v/>
      </c>
      <c r="J21" s="154" t="str">
        <f t="shared" si="53"/>
        <v/>
      </c>
      <c r="K21" s="153" t="str">
        <f t="shared" si="41"/>
        <v/>
      </c>
      <c r="L21" s="154" t="str">
        <f t="shared" si="54"/>
        <v/>
      </c>
      <c r="M21" s="153" t="str">
        <f t="shared" si="42"/>
        <v/>
      </c>
      <c r="N21" s="154" t="str">
        <f t="shared" si="55"/>
        <v/>
      </c>
      <c r="O21" s="153" t="str">
        <f t="shared" si="43"/>
        <v/>
      </c>
      <c r="P21" s="154" t="str">
        <f t="shared" si="56"/>
        <v/>
      </c>
      <c r="Q21" s="153" t="str">
        <f t="shared" si="44"/>
        <v/>
      </c>
      <c r="R21" s="154" t="str">
        <f t="shared" si="57"/>
        <v/>
      </c>
      <c r="S21" s="153" t="str">
        <f t="shared" si="45"/>
        <v/>
      </c>
      <c r="T21" s="154" t="str">
        <f t="shared" si="58"/>
        <v/>
      </c>
      <c r="U21" s="153" t="str">
        <f t="shared" si="46"/>
        <v/>
      </c>
      <c r="V21" s="154" t="str">
        <f t="shared" si="59"/>
        <v/>
      </c>
      <c r="W21" s="153" t="str">
        <f t="shared" si="47"/>
        <v/>
      </c>
      <c r="X21" s="154" t="str">
        <f t="shared" si="60"/>
        <v/>
      </c>
      <c r="Y21" s="153" t="str">
        <f t="shared" si="48"/>
        <v/>
      </c>
      <c r="Z21" s="154" t="str">
        <f t="shared" si="61"/>
        <v/>
      </c>
      <c r="AA21" s="153" t="str">
        <f t="shared" si="49"/>
        <v/>
      </c>
      <c r="AB21" s="154" t="str">
        <f t="shared" si="62"/>
        <v/>
      </c>
      <c r="AC21" s="153" t="str">
        <f t="shared" si="50"/>
        <v/>
      </c>
      <c r="AD21" s="154" t="str">
        <f t="shared" si="63"/>
        <v/>
      </c>
      <c r="AE21" s="150"/>
      <c r="AF21" s="150"/>
      <c r="AG21" s="150"/>
      <c r="AH21" s="150"/>
      <c r="AI21" s="150"/>
      <c r="AJ21" s="150"/>
      <c r="AL21" s="229"/>
    </row>
    <row r="22" spans="1:38" ht="21.75" customHeight="1" outlineLevel="1" x14ac:dyDescent="0.25">
      <c r="A22" s="263" t="s">
        <v>326</v>
      </c>
      <c r="B22" s="152">
        <f t="shared" si="51"/>
        <v>0</v>
      </c>
      <c r="C22" s="153" t="str">
        <f t="shared" si="52"/>
        <v/>
      </c>
      <c r="D22" s="154" t="str">
        <f t="shared" si="35"/>
        <v/>
      </c>
      <c r="E22" s="153">
        <f t="shared" si="36"/>
        <v>1775977.5</v>
      </c>
      <c r="F22" s="266">
        <f t="shared" si="37"/>
        <v>6.666666666666667</v>
      </c>
      <c r="G22" s="153" t="str">
        <f t="shared" si="38"/>
        <v/>
      </c>
      <c r="H22" s="266" t="str">
        <f t="shared" si="39"/>
        <v/>
      </c>
      <c r="I22" s="268" t="str">
        <f t="shared" si="40"/>
        <v/>
      </c>
      <c r="J22" s="154" t="str">
        <f t="shared" si="53"/>
        <v/>
      </c>
      <c r="K22" s="153" t="str">
        <f t="shared" si="41"/>
        <v/>
      </c>
      <c r="L22" s="154" t="str">
        <f t="shared" si="54"/>
        <v/>
      </c>
      <c r="M22" s="153" t="str">
        <f t="shared" si="42"/>
        <v/>
      </c>
      <c r="N22" s="154" t="str">
        <f t="shared" si="55"/>
        <v/>
      </c>
      <c r="O22" s="153" t="str">
        <f t="shared" si="43"/>
        <v/>
      </c>
      <c r="P22" s="154" t="str">
        <f t="shared" si="56"/>
        <v/>
      </c>
      <c r="Q22" s="153" t="str">
        <f t="shared" si="44"/>
        <v/>
      </c>
      <c r="R22" s="154" t="str">
        <f t="shared" si="57"/>
        <v/>
      </c>
      <c r="S22" s="153" t="str">
        <f t="shared" si="45"/>
        <v/>
      </c>
      <c r="T22" s="154" t="str">
        <f t="shared" si="58"/>
        <v/>
      </c>
      <c r="U22" s="153" t="str">
        <f t="shared" si="46"/>
        <v/>
      </c>
      <c r="V22" s="154" t="str">
        <f t="shared" si="59"/>
        <v/>
      </c>
      <c r="W22" s="153" t="str">
        <f t="shared" si="47"/>
        <v/>
      </c>
      <c r="X22" s="154" t="str">
        <f t="shared" si="60"/>
        <v/>
      </c>
      <c r="Y22" s="153" t="str">
        <f t="shared" si="48"/>
        <v/>
      </c>
      <c r="Z22" s="154" t="str">
        <f t="shared" si="61"/>
        <v/>
      </c>
      <c r="AA22" s="153" t="str">
        <f t="shared" si="49"/>
        <v/>
      </c>
      <c r="AB22" s="154" t="str">
        <f t="shared" si="62"/>
        <v/>
      </c>
      <c r="AC22" s="153" t="str">
        <f t="shared" si="50"/>
        <v/>
      </c>
      <c r="AD22" s="154" t="str">
        <f t="shared" si="63"/>
        <v/>
      </c>
      <c r="AE22" s="150"/>
      <c r="AF22" s="150"/>
      <c r="AG22" s="150"/>
      <c r="AH22" s="150"/>
      <c r="AI22" s="150"/>
      <c r="AJ22" s="150"/>
      <c r="AL22" s="229"/>
    </row>
    <row r="23" spans="1:38" ht="21.75" customHeight="1" outlineLevel="1" x14ac:dyDescent="0.25">
      <c r="A23" s="263" t="s">
        <v>332</v>
      </c>
      <c r="B23" s="152">
        <f t="shared" si="51"/>
        <v>0</v>
      </c>
      <c r="C23" s="153" t="str">
        <f t="shared" si="52"/>
        <v/>
      </c>
      <c r="D23" s="154" t="str">
        <f t="shared" si="35"/>
        <v/>
      </c>
      <c r="E23" s="153">
        <f t="shared" si="36"/>
        <v>1217320.5</v>
      </c>
      <c r="F23" s="266">
        <f t="shared" si="37"/>
        <v>6.666666666666667</v>
      </c>
      <c r="G23" s="153" t="str">
        <f t="shared" si="38"/>
        <v/>
      </c>
      <c r="H23" s="266" t="str">
        <f t="shared" si="39"/>
        <v/>
      </c>
      <c r="I23" s="268" t="str">
        <f t="shared" si="40"/>
        <v/>
      </c>
      <c r="J23" s="154" t="str">
        <f t="shared" si="53"/>
        <v/>
      </c>
      <c r="K23" s="153" t="str">
        <f t="shared" si="41"/>
        <v/>
      </c>
      <c r="L23" s="154" t="str">
        <f t="shared" si="54"/>
        <v/>
      </c>
      <c r="M23" s="153" t="str">
        <f t="shared" si="42"/>
        <v/>
      </c>
      <c r="N23" s="154" t="str">
        <f t="shared" si="55"/>
        <v/>
      </c>
      <c r="O23" s="153" t="str">
        <f t="shared" si="43"/>
        <v/>
      </c>
      <c r="P23" s="154" t="str">
        <f t="shared" si="56"/>
        <v/>
      </c>
      <c r="Q23" s="153" t="str">
        <f t="shared" si="44"/>
        <v/>
      </c>
      <c r="R23" s="154" t="str">
        <f t="shared" si="57"/>
        <v/>
      </c>
      <c r="S23" s="153" t="str">
        <f t="shared" si="45"/>
        <v/>
      </c>
      <c r="T23" s="154" t="str">
        <f t="shared" si="58"/>
        <v/>
      </c>
      <c r="U23" s="153" t="str">
        <f t="shared" si="46"/>
        <v/>
      </c>
      <c r="V23" s="154" t="str">
        <f t="shared" si="59"/>
        <v/>
      </c>
      <c r="W23" s="153" t="str">
        <f t="shared" si="47"/>
        <v/>
      </c>
      <c r="X23" s="154" t="str">
        <f t="shared" si="60"/>
        <v/>
      </c>
      <c r="Y23" s="153" t="str">
        <f t="shared" si="48"/>
        <v/>
      </c>
      <c r="Z23" s="154" t="str">
        <f t="shared" si="61"/>
        <v/>
      </c>
      <c r="AA23" s="153" t="str">
        <f t="shared" si="49"/>
        <v/>
      </c>
      <c r="AB23" s="154" t="str">
        <f t="shared" si="62"/>
        <v/>
      </c>
      <c r="AC23" s="153" t="str">
        <f t="shared" si="50"/>
        <v/>
      </c>
      <c r="AD23" s="154" t="str">
        <f t="shared" si="63"/>
        <v/>
      </c>
      <c r="AE23" s="150"/>
      <c r="AF23" s="150"/>
      <c r="AG23" s="150"/>
      <c r="AH23" s="150"/>
      <c r="AI23" s="150"/>
      <c r="AJ23" s="150"/>
      <c r="AL23" s="229"/>
    </row>
    <row r="24" spans="1:38" ht="21.75" customHeight="1" outlineLevel="1" x14ac:dyDescent="0.25">
      <c r="A24" s="263" t="s">
        <v>336</v>
      </c>
      <c r="B24" s="152">
        <f t="shared" si="51"/>
        <v>0</v>
      </c>
      <c r="C24" s="153" t="str">
        <f t="shared" si="52"/>
        <v/>
      </c>
      <c r="D24" s="154" t="str">
        <f t="shared" si="35"/>
        <v/>
      </c>
      <c r="E24" s="153">
        <f t="shared" si="36"/>
        <v>1675971</v>
      </c>
      <c r="F24" s="266">
        <f t="shared" si="37"/>
        <v>6.666666666666667</v>
      </c>
      <c r="G24" s="153" t="str">
        <f t="shared" si="38"/>
        <v/>
      </c>
      <c r="H24" s="266" t="str">
        <f t="shared" si="39"/>
        <v/>
      </c>
      <c r="I24" s="268" t="str">
        <f t="shared" si="40"/>
        <v/>
      </c>
      <c r="J24" s="154" t="str">
        <f t="shared" si="53"/>
        <v/>
      </c>
      <c r="K24" s="153" t="str">
        <f t="shared" si="41"/>
        <v/>
      </c>
      <c r="L24" s="154" t="str">
        <f t="shared" si="54"/>
        <v/>
      </c>
      <c r="M24" s="153" t="str">
        <f t="shared" si="42"/>
        <v/>
      </c>
      <c r="N24" s="154" t="str">
        <f t="shared" si="55"/>
        <v/>
      </c>
      <c r="O24" s="153" t="str">
        <f t="shared" si="43"/>
        <v/>
      </c>
      <c r="P24" s="154" t="str">
        <f t="shared" si="56"/>
        <v/>
      </c>
      <c r="Q24" s="153" t="str">
        <f t="shared" si="44"/>
        <v/>
      </c>
      <c r="R24" s="154" t="str">
        <f t="shared" si="57"/>
        <v/>
      </c>
      <c r="S24" s="153" t="str">
        <f t="shared" si="45"/>
        <v/>
      </c>
      <c r="T24" s="154" t="str">
        <f t="shared" si="58"/>
        <v/>
      </c>
      <c r="U24" s="153" t="str">
        <f t="shared" si="46"/>
        <v/>
      </c>
      <c r="V24" s="154" t="str">
        <f t="shared" si="59"/>
        <v/>
      </c>
      <c r="W24" s="153" t="str">
        <f t="shared" si="47"/>
        <v/>
      </c>
      <c r="X24" s="154" t="str">
        <f t="shared" si="60"/>
        <v/>
      </c>
      <c r="Y24" s="153" t="str">
        <f t="shared" si="48"/>
        <v/>
      </c>
      <c r="Z24" s="154" t="str">
        <f t="shared" si="61"/>
        <v/>
      </c>
      <c r="AA24" s="153" t="str">
        <f t="shared" si="49"/>
        <v/>
      </c>
      <c r="AB24" s="154" t="str">
        <f t="shared" si="62"/>
        <v/>
      </c>
      <c r="AC24" s="153" t="str">
        <f t="shared" si="50"/>
        <v/>
      </c>
      <c r="AD24" s="154" t="str">
        <f t="shared" si="63"/>
        <v/>
      </c>
      <c r="AE24" s="150"/>
      <c r="AF24" s="150"/>
      <c r="AG24" s="150"/>
      <c r="AH24" s="150"/>
      <c r="AI24" s="150"/>
      <c r="AJ24" s="150"/>
      <c r="AL24" s="229"/>
    </row>
    <row r="25" spans="1:38" ht="21.75" customHeight="1" outlineLevel="1" x14ac:dyDescent="0.25">
      <c r="A25" s="263" t="s">
        <v>338</v>
      </c>
      <c r="B25" s="152">
        <f t="shared" si="51"/>
        <v>0</v>
      </c>
      <c r="C25" s="153" t="str">
        <f t="shared" si="52"/>
        <v/>
      </c>
      <c r="D25" s="154" t="str">
        <f t="shared" si="35"/>
        <v/>
      </c>
      <c r="E25" s="153">
        <f t="shared" si="36"/>
        <v>1769080.5</v>
      </c>
      <c r="F25" s="266">
        <f t="shared" si="37"/>
        <v>6.666666666666667</v>
      </c>
      <c r="G25" s="153" t="str">
        <f t="shared" si="38"/>
        <v/>
      </c>
      <c r="H25" s="266" t="str">
        <f t="shared" si="39"/>
        <v/>
      </c>
      <c r="I25" s="268" t="str">
        <f t="shared" si="40"/>
        <v/>
      </c>
      <c r="J25" s="154" t="str">
        <f t="shared" si="53"/>
        <v/>
      </c>
      <c r="K25" s="153" t="str">
        <f t="shared" si="41"/>
        <v/>
      </c>
      <c r="L25" s="154" t="str">
        <f t="shared" si="54"/>
        <v/>
      </c>
      <c r="M25" s="153" t="str">
        <f t="shared" si="42"/>
        <v/>
      </c>
      <c r="N25" s="154" t="str">
        <f t="shared" si="55"/>
        <v/>
      </c>
      <c r="O25" s="153" t="str">
        <f t="shared" si="43"/>
        <v/>
      </c>
      <c r="P25" s="154" t="str">
        <f t="shared" si="56"/>
        <v/>
      </c>
      <c r="Q25" s="153" t="str">
        <f t="shared" si="44"/>
        <v/>
      </c>
      <c r="R25" s="154" t="str">
        <f t="shared" si="57"/>
        <v/>
      </c>
      <c r="S25" s="153" t="str">
        <f t="shared" si="45"/>
        <v/>
      </c>
      <c r="T25" s="154" t="str">
        <f t="shared" si="58"/>
        <v/>
      </c>
      <c r="U25" s="153" t="str">
        <f t="shared" si="46"/>
        <v/>
      </c>
      <c r="V25" s="154" t="str">
        <f t="shared" si="59"/>
        <v/>
      </c>
      <c r="W25" s="153" t="str">
        <f t="shared" si="47"/>
        <v/>
      </c>
      <c r="X25" s="154" t="str">
        <f t="shared" si="60"/>
        <v/>
      </c>
      <c r="Y25" s="153" t="str">
        <f t="shared" si="48"/>
        <v/>
      </c>
      <c r="Z25" s="154" t="str">
        <f t="shared" si="61"/>
        <v/>
      </c>
      <c r="AA25" s="153" t="str">
        <f t="shared" si="49"/>
        <v/>
      </c>
      <c r="AB25" s="154" t="str">
        <f t="shared" si="62"/>
        <v/>
      </c>
      <c r="AC25" s="153" t="str">
        <f t="shared" si="50"/>
        <v/>
      </c>
      <c r="AD25" s="154" t="str">
        <f t="shared" si="63"/>
        <v/>
      </c>
      <c r="AE25" s="150"/>
      <c r="AF25" s="150"/>
      <c r="AG25" s="150"/>
      <c r="AH25" s="150"/>
      <c r="AI25" s="150"/>
      <c r="AJ25" s="150"/>
      <c r="AL25" s="229"/>
    </row>
    <row r="26" spans="1:38" ht="21.75" customHeight="1" outlineLevel="1" x14ac:dyDescent="0.25">
      <c r="A26" s="263" t="s">
        <v>340</v>
      </c>
      <c r="B26" s="152">
        <f t="shared" si="51"/>
        <v>0</v>
      </c>
      <c r="C26" s="153" t="str">
        <f t="shared" si="52"/>
        <v/>
      </c>
      <c r="D26" s="154" t="str">
        <f t="shared" si="35"/>
        <v/>
      </c>
      <c r="E26" s="153">
        <f t="shared" si="36"/>
        <v>1675971</v>
      </c>
      <c r="F26" s="266">
        <f t="shared" si="37"/>
        <v>6.666666666666667</v>
      </c>
      <c r="G26" s="153" t="str">
        <f t="shared" si="38"/>
        <v/>
      </c>
      <c r="H26" s="266" t="str">
        <f t="shared" si="39"/>
        <v/>
      </c>
      <c r="I26" s="268" t="str">
        <f t="shared" si="40"/>
        <v/>
      </c>
      <c r="J26" s="154" t="str">
        <f t="shared" si="53"/>
        <v/>
      </c>
      <c r="K26" s="153" t="str">
        <f t="shared" si="41"/>
        <v/>
      </c>
      <c r="L26" s="154" t="str">
        <f t="shared" si="54"/>
        <v/>
      </c>
      <c r="M26" s="153" t="str">
        <f t="shared" si="42"/>
        <v/>
      </c>
      <c r="N26" s="154" t="str">
        <f t="shared" si="55"/>
        <v/>
      </c>
      <c r="O26" s="153" t="str">
        <f t="shared" si="43"/>
        <v/>
      </c>
      <c r="P26" s="154" t="str">
        <f t="shared" si="56"/>
        <v/>
      </c>
      <c r="Q26" s="153" t="str">
        <f t="shared" si="44"/>
        <v/>
      </c>
      <c r="R26" s="154" t="str">
        <f t="shared" si="57"/>
        <v/>
      </c>
      <c r="S26" s="153" t="str">
        <f t="shared" si="45"/>
        <v/>
      </c>
      <c r="T26" s="154" t="str">
        <f t="shared" si="58"/>
        <v/>
      </c>
      <c r="U26" s="153" t="str">
        <f t="shared" si="46"/>
        <v/>
      </c>
      <c r="V26" s="154" t="str">
        <f t="shared" si="59"/>
        <v/>
      </c>
      <c r="W26" s="153" t="str">
        <f t="shared" si="47"/>
        <v/>
      </c>
      <c r="X26" s="154" t="str">
        <f t="shared" si="60"/>
        <v/>
      </c>
      <c r="Y26" s="153" t="str">
        <f t="shared" si="48"/>
        <v/>
      </c>
      <c r="Z26" s="154" t="str">
        <f t="shared" si="61"/>
        <v/>
      </c>
      <c r="AA26" s="153" t="str">
        <f t="shared" si="49"/>
        <v/>
      </c>
      <c r="AB26" s="154" t="str">
        <f t="shared" si="62"/>
        <v/>
      </c>
      <c r="AC26" s="153" t="str">
        <f t="shared" si="50"/>
        <v/>
      </c>
      <c r="AD26" s="154" t="str">
        <f t="shared" si="63"/>
        <v/>
      </c>
      <c r="AE26" s="150"/>
      <c r="AF26" s="150"/>
      <c r="AG26" s="150"/>
      <c r="AH26" s="150"/>
      <c r="AI26" s="150"/>
      <c r="AJ26" s="150"/>
      <c r="AL26" s="229"/>
    </row>
    <row r="27" spans="1:38" ht="21.75" customHeight="1" outlineLevel="1" x14ac:dyDescent="0.25">
      <c r="A27" s="263" t="s">
        <v>344</v>
      </c>
      <c r="B27" s="152">
        <f t="shared" si="51"/>
        <v>0</v>
      </c>
      <c r="C27" s="153" t="str">
        <f t="shared" si="52"/>
        <v/>
      </c>
      <c r="D27" s="154" t="str">
        <f t="shared" si="35"/>
        <v/>
      </c>
      <c r="E27" s="153">
        <f t="shared" si="36"/>
        <v>7617736.5</v>
      </c>
      <c r="F27" s="266">
        <f t="shared" si="37"/>
        <v>6.666666666666667</v>
      </c>
      <c r="G27" s="153" t="str">
        <f t="shared" si="38"/>
        <v/>
      </c>
      <c r="H27" s="266" t="str">
        <f t="shared" si="39"/>
        <v/>
      </c>
      <c r="I27" s="268" t="str">
        <f t="shared" si="40"/>
        <v/>
      </c>
      <c r="J27" s="154" t="str">
        <f t="shared" si="53"/>
        <v/>
      </c>
      <c r="K27" s="153" t="str">
        <f t="shared" si="41"/>
        <v/>
      </c>
      <c r="L27" s="154" t="str">
        <f t="shared" si="54"/>
        <v/>
      </c>
      <c r="M27" s="153" t="str">
        <f t="shared" si="42"/>
        <v/>
      </c>
      <c r="N27" s="154" t="str">
        <f t="shared" si="55"/>
        <v/>
      </c>
      <c r="O27" s="153" t="str">
        <f t="shared" si="43"/>
        <v/>
      </c>
      <c r="P27" s="154" t="str">
        <f t="shared" si="56"/>
        <v/>
      </c>
      <c r="Q27" s="153" t="str">
        <f t="shared" si="44"/>
        <v/>
      </c>
      <c r="R27" s="154" t="str">
        <f t="shared" si="57"/>
        <v/>
      </c>
      <c r="S27" s="153" t="str">
        <f t="shared" si="45"/>
        <v/>
      </c>
      <c r="T27" s="154" t="str">
        <f t="shared" si="58"/>
        <v/>
      </c>
      <c r="U27" s="153" t="str">
        <f t="shared" si="46"/>
        <v/>
      </c>
      <c r="V27" s="154" t="str">
        <f t="shared" si="59"/>
        <v/>
      </c>
      <c r="W27" s="153" t="str">
        <f t="shared" si="47"/>
        <v/>
      </c>
      <c r="X27" s="154" t="str">
        <f t="shared" si="60"/>
        <v/>
      </c>
      <c r="Y27" s="153" t="str">
        <f t="shared" si="48"/>
        <v/>
      </c>
      <c r="Z27" s="154" t="str">
        <f t="shared" si="61"/>
        <v/>
      </c>
      <c r="AA27" s="153" t="str">
        <f t="shared" si="49"/>
        <v/>
      </c>
      <c r="AB27" s="154" t="str">
        <f t="shared" si="62"/>
        <v/>
      </c>
      <c r="AC27" s="153" t="str">
        <f t="shared" si="50"/>
        <v/>
      </c>
      <c r="AD27" s="154" t="str">
        <f t="shared" si="63"/>
        <v/>
      </c>
      <c r="AE27" s="150"/>
      <c r="AF27" s="150"/>
      <c r="AG27" s="150"/>
      <c r="AH27" s="150"/>
      <c r="AI27" s="150"/>
      <c r="AJ27" s="150"/>
      <c r="AL27" s="229"/>
    </row>
    <row r="28" spans="1:38" ht="21.75" customHeight="1" outlineLevel="1" x14ac:dyDescent="0.25">
      <c r="A28" s="263" t="s">
        <v>350</v>
      </c>
      <c r="B28" s="152">
        <f t="shared" si="51"/>
        <v>0</v>
      </c>
      <c r="C28" s="153" t="str">
        <f t="shared" si="52"/>
        <v/>
      </c>
      <c r="D28" s="154" t="str">
        <f t="shared" si="35"/>
        <v/>
      </c>
      <c r="E28" s="153">
        <f t="shared" si="36"/>
        <v>996616.5</v>
      </c>
      <c r="F28" s="266">
        <f t="shared" si="37"/>
        <v>6.666666666666667</v>
      </c>
      <c r="G28" s="153" t="str">
        <f t="shared" si="38"/>
        <v/>
      </c>
      <c r="H28" s="266" t="str">
        <f t="shared" si="39"/>
        <v/>
      </c>
      <c r="I28" s="268" t="str">
        <f t="shared" si="40"/>
        <v/>
      </c>
      <c r="J28" s="154" t="str">
        <f t="shared" si="53"/>
        <v/>
      </c>
      <c r="K28" s="153" t="str">
        <f t="shared" si="41"/>
        <v/>
      </c>
      <c r="L28" s="154" t="str">
        <f t="shared" si="54"/>
        <v/>
      </c>
      <c r="M28" s="153" t="str">
        <f t="shared" si="42"/>
        <v/>
      </c>
      <c r="N28" s="154" t="str">
        <f t="shared" si="55"/>
        <v/>
      </c>
      <c r="O28" s="153" t="str">
        <f t="shared" si="43"/>
        <v/>
      </c>
      <c r="P28" s="154" t="str">
        <f t="shared" si="56"/>
        <v/>
      </c>
      <c r="Q28" s="153" t="str">
        <f t="shared" si="44"/>
        <v/>
      </c>
      <c r="R28" s="154" t="str">
        <f t="shared" si="57"/>
        <v/>
      </c>
      <c r="S28" s="153" t="str">
        <f t="shared" si="45"/>
        <v/>
      </c>
      <c r="T28" s="154" t="str">
        <f t="shared" si="58"/>
        <v/>
      </c>
      <c r="U28" s="153" t="str">
        <f t="shared" si="46"/>
        <v/>
      </c>
      <c r="V28" s="154" t="str">
        <f t="shared" si="59"/>
        <v/>
      </c>
      <c r="W28" s="153" t="str">
        <f t="shared" si="47"/>
        <v/>
      </c>
      <c r="X28" s="154" t="str">
        <f t="shared" si="60"/>
        <v/>
      </c>
      <c r="Y28" s="153" t="str">
        <f t="shared" si="48"/>
        <v/>
      </c>
      <c r="Z28" s="154" t="str">
        <f t="shared" si="61"/>
        <v/>
      </c>
      <c r="AA28" s="153" t="str">
        <f t="shared" si="49"/>
        <v/>
      </c>
      <c r="AB28" s="154" t="str">
        <f t="shared" si="62"/>
        <v/>
      </c>
      <c r="AC28" s="153" t="str">
        <f t="shared" si="50"/>
        <v/>
      </c>
      <c r="AD28" s="154" t="str">
        <f t="shared" si="63"/>
        <v/>
      </c>
      <c r="AE28" s="150"/>
      <c r="AF28" s="150"/>
      <c r="AG28" s="150"/>
      <c r="AH28" s="150"/>
      <c r="AI28" s="150"/>
      <c r="AJ28" s="150"/>
      <c r="AL28" s="229"/>
    </row>
    <row r="29" spans="1:38" ht="21.75" customHeight="1" outlineLevel="1" x14ac:dyDescent="0.25">
      <c r="A29" s="263" t="s">
        <v>353</v>
      </c>
      <c r="B29" s="152">
        <f t="shared" si="51"/>
        <v>0</v>
      </c>
      <c r="C29" s="153" t="str">
        <f t="shared" si="52"/>
        <v/>
      </c>
      <c r="D29" s="154" t="str">
        <f t="shared" si="35"/>
        <v/>
      </c>
      <c r="E29" s="153">
        <f t="shared" si="36"/>
        <v>1075932</v>
      </c>
      <c r="F29" s="266">
        <f t="shared" si="37"/>
        <v>6.666666666666667</v>
      </c>
      <c r="G29" s="153" t="str">
        <f t="shared" si="38"/>
        <v/>
      </c>
      <c r="H29" s="266" t="str">
        <f t="shared" si="39"/>
        <v/>
      </c>
      <c r="I29" s="268" t="str">
        <f t="shared" si="40"/>
        <v/>
      </c>
      <c r="J29" s="154" t="str">
        <f t="shared" si="53"/>
        <v/>
      </c>
      <c r="K29" s="153" t="str">
        <f t="shared" si="41"/>
        <v/>
      </c>
      <c r="L29" s="154" t="str">
        <f t="shared" si="54"/>
        <v/>
      </c>
      <c r="M29" s="153" t="str">
        <f t="shared" si="42"/>
        <v/>
      </c>
      <c r="N29" s="154" t="str">
        <f t="shared" si="55"/>
        <v/>
      </c>
      <c r="O29" s="153" t="str">
        <f t="shared" si="43"/>
        <v/>
      </c>
      <c r="P29" s="154" t="str">
        <f t="shared" si="56"/>
        <v/>
      </c>
      <c r="Q29" s="153" t="str">
        <f t="shared" si="44"/>
        <v/>
      </c>
      <c r="R29" s="154" t="str">
        <f t="shared" si="57"/>
        <v/>
      </c>
      <c r="S29" s="153" t="str">
        <f t="shared" si="45"/>
        <v/>
      </c>
      <c r="T29" s="154" t="str">
        <f t="shared" si="58"/>
        <v/>
      </c>
      <c r="U29" s="153" t="str">
        <f t="shared" si="46"/>
        <v/>
      </c>
      <c r="V29" s="154" t="str">
        <f t="shared" si="59"/>
        <v/>
      </c>
      <c r="W29" s="153" t="str">
        <f t="shared" si="47"/>
        <v/>
      </c>
      <c r="X29" s="154" t="str">
        <f t="shared" si="60"/>
        <v/>
      </c>
      <c r="Y29" s="153" t="str">
        <f t="shared" si="48"/>
        <v/>
      </c>
      <c r="Z29" s="154" t="str">
        <f t="shared" si="61"/>
        <v/>
      </c>
      <c r="AA29" s="153" t="str">
        <f t="shared" si="49"/>
        <v/>
      </c>
      <c r="AB29" s="154" t="str">
        <f t="shared" si="62"/>
        <v/>
      </c>
      <c r="AC29" s="153" t="str">
        <f t="shared" si="50"/>
        <v/>
      </c>
      <c r="AD29" s="154" t="str">
        <f t="shared" si="63"/>
        <v/>
      </c>
      <c r="AE29" s="150"/>
      <c r="AF29" s="150"/>
      <c r="AG29" s="150"/>
      <c r="AH29" s="150"/>
      <c r="AI29" s="150"/>
      <c r="AJ29" s="150"/>
      <c r="AL29" s="229"/>
    </row>
    <row r="30" spans="1:38" ht="21.75" customHeight="1" outlineLevel="1" x14ac:dyDescent="0.25">
      <c r="A30" s="263" t="s">
        <v>355</v>
      </c>
      <c r="B30" s="152">
        <f t="shared" si="51"/>
        <v>0</v>
      </c>
      <c r="C30" s="153" t="str">
        <f t="shared" si="52"/>
        <v/>
      </c>
      <c r="D30" s="154" t="str">
        <f t="shared" si="35"/>
        <v/>
      </c>
      <c r="E30" s="153">
        <f t="shared" si="36"/>
        <v>1958748</v>
      </c>
      <c r="F30" s="266">
        <f t="shared" si="37"/>
        <v>6.666666666666667</v>
      </c>
      <c r="G30" s="153" t="str">
        <f t="shared" si="38"/>
        <v/>
      </c>
      <c r="H30" s="266" t="str">
        <f t="shared" si="39"/>
        <v/>
      </c>
      <c r="I30" s="268" t="str">
        <f t="shared" si="40"/>
        <v/>
      </c>
      <c r="J30" s="154" t="str">
        <f t="shared" si="53"/>
        <v/>
      </c>
      <c r="K30" s="153" t="str">
        <f t="shared" si="41"/>
        <v/>
      </c>
      <c r="L30" s="154" t="str">
        <f t="shared" si="54"/>
        <v/>
      </c>
      <c r="M30" s="153" t="str">
        <f t="shared" si="42"/>
        <v/>
      </c>
      <c r="N30" s="154" t="str">
        <f t="shared" si="55"/>
        <v/>
      </c>
      <c r="O30" s="153" t="str">
        <f t="shared" si="43"/>
        <v/>
      </c>
      <c r="P30" s="154" t="str">
        <f t="shared" si="56"/>
        <v/>
      </c>
      <c r="Q30" s="153" t="str">
        <f t="shared" si="44"/>
        <v/>
      </c>
      <c r="R30" s="154" t="str">
        <f t="shared" si="57"/>
        <v/>
      </c>
      <c r="S30" s="153" t="str">
        <f t="shared" si="45"/>
        <v/>
      </c>
      <c r="T30" s="154" t="str">
        <f t="shared" si="58"/>
        <v/>
      </c>
      <c r="U30" s="153" t="str">
        <f t="shared" si="46"/>
        <v/>
      </c>
      <c r="V30" s="154" t="str">
        <f t="shared" si="59"/>
        <v/>
      </c>
      <c r="W30" s="153" t="str">
        <f t="shared" si="47"/>
        <v/>
      </c>
      <c r="X30" s="154" t="str">
        <f t="shared" si="60"/>
        <v/>
      </c>
      <c r="Y30" s="153" t="str">
        <f t="shared" si="48"/>
        <v/>
      </c>
      <c r="Z30" s="154" t="str">
        <f t="shared" si="61"/>
        <v/>
      </c>
      <c r="AA30" s="153" t="str">
        <f t="shared" si="49"/>
        <v/>
      </c>
      <c r="AB30" s="154" t="str">
        <f t="shared" si="62"/>
        <v/>
      </c>
      <c r="AC30" s="153" t="str">
        <f t="shared" si="50"/>
        <v/>
      </c>
      <c r="AD30" s="154" t="str">
        <f t="shared" si="63"/>
        <v/>
      </c>
      <c r="AE30" s="150"/>
      <c r="AF30" s="150"/>
      <c r="AG30" s="150"/>
      <c r="AH30" s="150"/>
      <c r="AI30" s="150"/>
      <c r="AJ30" s="150"/>
      <c r="AL30" s="229"/>
    </row>
    <row r="31" spans="1:38" ht="21.75" customHeight="1" outlineLevel="1" x14ac:dyDescent="0.25">
      <c r="A31" s="263" t="s">
        <v>362</v>
      </c>
      <c r="B31" s="152">
        <f t="shared" si="51"/>
        <v>0</v>
      </c>
      <c r="C31" s="153" t="str">
        <f t="shared" si="52"/>
        <v/>
      </c>
      <c r="D31" s="154" t="str">
        <f t="shared" si="35"/>
        <v/>
      </c>
      <c r="E31" s="153">
        <f t="shared" si="36"/>
        <v>315882.59999999998</v>
      </c>
      <c r="F31" s="266">
        <f t="shared" si="37"/>
        <v>6.666666666666667</v>
      </c>
      <c r="G31" s="153" t="str">
        <f t="shared" si="38"/>
        <v/>
      </c>
      <c r="H31" s="266" t="str">
        <f t="shared" si="39"/>
        <v/>
      </c>
      <c r="I31" s="268" t="str">
        <f t="shared" si="40"/>
        <v/>
      </c>
      <c r="J31" s="154" t="str">
        <f t="shared" si="53"/>
        <v/>
      </c>
      <c r="K31" s="153" t="str">
        <f t="shared" si="41"/>
        <v/>
      </c>
      <c r="L31" s="154" t="str">
        <f t="shared" si="54"/>
        <v/>
      </c>
      <c r="M31" s="153" t="str">
        <f t="shared" si="42"/>
        <v/>
      </c>
      <c r="N31" s="154" t="str">
        <f t="shared" si="55"/>
        <v/>
      </c>
      <c r="O31" s="153" t="str">
        <f t="shared" si="43"/>
        <v/>
      </c>
      <c r="P31" s="154" t="str">
        <f t="shared" si="56"/>
        <v/>
      </c>
      <c r="Q31" s="153" t="str">
        <f t="shared" si="44"/>
        <v/>
      </c>
      <c r="R31" s="154" t="str">
        <f t="shared" si="57"/>
        <v/>
      </c>
      <c r="S31" s="153" t="str">
        <f t="shared" si="45"/>
        <v/>
      </c>
      <c r="T31" s="154" t="str">
        <f t="shared" si="58"/>
        <v/>
      </c>
      <c r="U31" s="153" t="str">
        <f t="shared" si="46"/>
        <v/>
      </c>
      <c r="V31" s="154" t="str">
        <f t="shared" si="59"/>
        <v/>
      </c>
      <c r="W31" s="153" t="str">
        <f t="shared" si="47"/>
        <v/>
      </c>
      <c r="X31" s="154" t="str">
        <f t="shared" si="60"/>
        <v/>
      </c>
      <c r="Y31" s="153" t="str">
        <f t="shared" si="48"/>
        <v/>
      </c>
      <c r="Z31" s="154" t="str">
        <f t="shared" si="61"/>
        <v/>
      </c>
      <c r="AA31" s="153" t="str">
        <f t="shared" si="49"/>
        <v/>
      </c>
      <c r="AB31" s="154" t="str">
        <f t="shared" si="62"/>
        <v/>
      </c>
      <c r="AC31" s="153" t="str">
        <f t="shared" si="50"/>
        <v/>
      </c>
      <c r="AD31" s="154" t="str">
        <f t="shared" si="63"/>
        <v/>
      </c>
      <c r="AE31" s="150"/>
      <c r="AF31" s="150"/>
      <c r="AG31" s="150"/>
      <c r="AH31" s="150"/>
      <c r="AI31" s="150"/>
      <c r="AJ31" s="150"/>
      <c r="AL31" s="229"/>
    </row>
    <row r="32" spans="1:38" ht="21.75" hidden="1" customHeight="1" outlineLevel="1" x14ac:dyDescent="0.25">
      <c r="A32" s="263"/>
      <c r="B32" s="152" t="str">
        <f t="shared" si="51"/>
        <v/>
      </c>
      <c r="C32" s="153" t="str">
        <f t="shared" si="52"/>
        <v/>
      </c>
      <c r="D32" s="154" t="str">
        <f t="shared" si="35"/>
        <v/>
      </c>
      <c r="E32" s="153" t="str">
        <f t="shared" si="36"/>
        <v/>
      </c>
      <c r="F32" s="266" t="str">
        <f t="shared" si="37"/>
        <v/>
      </c>
      <c r="G32" s="153" t="str">
        <f t="shared" si="38"/>
        <v/>
      </c>
      <c r="H32" s="266" t="str">
        <f t="shared" si="39"/>
        <v/>
      </c>
      <c r="I32" s="268" t="str">
        <f t="shared" si="40"/>
        <v/>
      </c>
      <c r="J32" s="154" t="str">
        <f t="shared" si="53"/>
        <v/>
      </c>
      <c r="K32" s="153" t="str">
        <f t="shared" si="41"/>
        <v/>
      </c>
      <c r="L32" s="154" t="str">
        <f t="shared" si="54"/>
        <v/>
      </c>
      <c r="M32" s="153" t="str">
        <f t="shared" si="42"/>
        <v/>
      </c>
      <c r="N32" s="154" t="str">
        <f t="shared" si="55"/>
        <v/>
      </c>
      <c r="O32" s="153" t="str">
        <f t="shared" si="43"/>
        <v/>
      </c>
      <c r="P32" s="154" t="str">
        <f t="shared" si="56"/>
        <v/>
      </c>
      <c r="Q32" s="153" t="str">
        <f t="shared" si="44"/>
        <v/>
      </c>
      <c r="R32" s="154" t="str">
        <f t="shared" si="57"/>
        <v/>
      </c>
      <c r="S32" s="153" t="str">
        <f t="shared" si="45"/>
        <v/>
      </c>
      <c r="T32" s="154" t="str">
        <f t="shared" si="58"/>
        <v/>
      </c>
      <c r="U32" s="153" t="str">
        <f t="shared" si="46"/>
        <v/>
      </c>
      <c r="V32" s="154" t="str">
        <f t="shared" si="59"/>
        <v/>
      </c>
      <c r="W32" s="153" t="str">
        <f t="shared" si="47"/>
        <v/>
      </c>
      <c r="X32" s="154" t="str">
        <f t="shared" si="60"/>
        <v/>
      </c>
      <c r="Y32" s="153" t="str">
        <f t="shared" si="48"/>
        <v/>
      </c>
      <c r="Z32" s="154" t="str">
        <f t="shared" si="61"/>
        <v/>
      </c>
      <c r="AA32" s="153" t="str">
        <f t="shared" si="49"/>
        <v/>
      </c>
      <c r="AB32" s="154" t="str">
        <f t="shared" si="62"/>
        <v/>
      </c>
      <c r="AC32" s="153" t="str">
        <f t="shared" si="50"/>
        <v/>
      </c>
      <c r="AD32" s="154" t="str">
        <f t="shared" si="63"/>
        <v/>
      </c>
      <c r="AE32" s="150"/>
      <c r="AF32" s="150"/>
      <c r="AG32" s="150"/>
      <c r="AH32" s="150"/>
      <c r="AI32" s="150"/>
      <c r="AJ32" s="150"/>
      <c r="AL32" s="229"/>
    </row>
    <row r="33" spans="1:38" ht="21.75" hidden="1" customHeight="1" outlineLevel="1" x14ac:dyDescent="0.25">
      <c r="A33" s="263"/>
      <c r="B33" s="152" t="str">
        <f t="shared" si="51"/>
        <v/>
      </c>
      <c r="C33" s="153" t="str">
        <f t="shared" si="52"/>
        <v/>
      </c>
      <c r="D33" s="154" t="str">
        <f t="shared" si="35"/>
        <v/>
      </c>
      <c r="E33" s="153" t="str">
        <f t="shared" si="36"/>
        <v/>
      </c>
      <c r="F33" s="266" t="str">
        <f t="shared" si="37"/>
        <v/>
      </c>
      <c r="G33" s="153" t="str">
        <f t="shared" si="38"/>
        <v/>
      </c>
      <c r="H33" s="266" t="str">
        <f t="shared" si="39"/>
        <v/>
      </c>
      <c r="I33" s="268" t="str">
        <f t="shared" si="40"/>
        <v/>
      </c>
      <c r="J33" s="154" t="str">
        <f t="shared" si="53"/>
        <v/>
      </c>
      <c r="K33" s="153" t="str">
        <f t="shared" si="41"/>
        <v/>
      </c>
      <c r="L33" s="154" t="str">
        <f t="shared" si="54"/>
        <v/>
      </c>
      <c r="M33" s="153" t="str">
        <f t="shared" si="42"/>
        <v/>
      </c>
      <c r="N33" s="154" t="str">
        <f t="shared" si="55"/>
        <v/>
      </c>
      <c r="O33" s="153" t="str">
        <f t="shared" si="43"/>
        <v/>
      </c>
      <c r="P33" s="154" t="str">
        <f t="shared" si="56"/>
        <v/>
      </c>
      <c r="Q33" s="153" t="str">
        <f t="shared" si="44"/>
        <v/>
      </c>
      <c r="R33" s="154" t="str">
        <f t="shared" si="57"/>
        <v/>
      </c>
      <c r="S33" s="153" t="str">
        <f t="shared" si="45"/>
        <v/>
      </c>
      <c r="T33" s="154" t="str">
        <f t="shared" si="58"/>
        <v/>
      </c>
      <c r="U33" s="153" t="str">
        <f t="shared" si="46"/>
        <v/>
      </c>
      <c r="V33" s="154" t="str">
        <f t="shared" si="59"/>
        <v/>
      </c>
      <c r="W33" s="153" t="str">
        <f t="shared" si="47"/>
        <v/>
      </c>
      <c r="X33" s="154" t="str">
        <f t="shared" si="60"/>
        <v/>
      </c>
      <c r="Y33" s="153" t="str">
        <f t="shared" si="48"/>
        <v/>
      </c>
      <c r="Z33" s="154" t="str">
        <f t="shared" si="61"/>
        <v/>
      </c>
      <c r="AA33" s="153" t="str">
        <f t="shared" si="49"/>
        <v/>
      </c>
      <c r="AB33" s="154" t="str">
        <f t="shared" si="62"/>
        <v/>
      </c>
      <c r="AC33" s="153" t="str">
        <f t="shared" si="50"/>
        <v/>
      </c>
      <c r="AD33" s="154" t="str">
        <f t="shared" si="63"/>
        <v/>
      </c>
      <c r="AE33" s="150"/>
      <c r="AF33" s="150"/>
      <c r="AG33" s="150"/>
      <c r="AH33" s="150"/>
      <c r="AI33" s="150"/>
      <c r="AJ33" s="150"/>
      <c r="AL33" s="229"/>
    </row>
    <row r="34" spans="1:38" ht="21.75" hidden="1" customHeight="1" outlineLevel="1" x14ac:dyDescent="0.25">
      <c r="A34" s="263"/>
      <c r="B34" s="152" t="str">
        <f t="shared" si="51"/>
        <v/>
      </c>
      <c r="C34" s="153" t="str">
        <f t="shared" si="52"/>
        <v/>
      </c>
      <c r="D34" s="154" t="str">
        <f t="shared" si="35"/>
        <v/>
      </c>
      <c r="E34" s="153" t="str">
        <f t="shared" si="36"/>
        <v/>
      </c>
      <c r="F34" s="266" t="str">
        <f t="shared" si="37"/>
        <v/>
      </c>
      <c r="G34" s="153" t="str">
        <f t="shared" si="38"/>
        <v/>
      </c>
      <c r="H34" s="266" t="str">
        <f t="shared" si="39"/>
        <v/>
      </c>
      <c r="I34" s="268" t="str">
        <f t="shared" si="40"/>
        <v/>
      </c>
      <c r="J34" s="154" t="str">
        <f t="shared" si="53"/>
        <v/>
      </c>
      <c r="K34" s="153" t="str">
        <f t="shared" si="41"/>
        <v/>
      </c>
      <c r="L34" s="154" t="str">
        <f t="shared" si="54"/>
        <v/>
      </c>
      <c r="M34" s="153" t="str">
        <f t="shared" si="42"/>
        <v/>
      </c>
      <c r="N34" s="154" t="str">
        <f t="shared" si="55"/>
        <v/>
      </c>
      <c r="O34" s="153" t="str">
        <f t="shared" si="43"/>
        <v/>
      </c>
      <c r="P34" s="154" t="str">
        <f t="shared" si="56"/>
        <v/>
      </c>
      <c r="Q34" s="153" t="str">
        <f t="shared" si="44"/>
        <v/>
      </c>
      <c r="R34" s="154" t="str">
        <f t="shared" si="57"/>
        <v/>
      </c>
      <c r="S34" s="153" t="str">
        <f t="shared" si="45"/>
        <v/>
      </c>
      <c r="T34" s="154" t="str">
        <f t="shared" si="58"/>
        <v/>
      </c>
      <c r="U34" s="153" t="str">
        <f t="shared" si="46"/>
        <v/>
      </c>
      <c r="V34" s="154" t="str">
        <f t="shared" si="59"/>
        <v/>
      </c>
      <c r="W34" s="153" t="str">
        <f t="shared" si="47"/>
        <v/>
      </c>
      <c r="X34" s="154" t="str">
        <f t="shared" si="60"/>
        <v/>
      </c>
      <c r="Y34" s="153" t="str">
        <f t="shared" si="48"/>
        <v/>
      </c>
      <c r="Z34" s="154" t="str">
        <f t="shared" si="61"/>
        <v/>
      </c>
      <c r="AA34" s="153" t="str">
        <f t="shared" si="49"/>
        <v/>
      </c>
      <c r="AB34" s="154" t="str">
        <f t="shared" si="62"/>
        <v/>
      </c>
      <c r="AC34" s="153" t="str">
        <f t="shared" si="50"/>
        <v/>
      </c>
      <c r="AD34" s="154" t="str">
        <f t="shared" si="63"/>
        <v/>
      </c>
      <c r="AE34" s="150"/>
      <c r="AF34" s="150"/>
      <c r="AG34" s="150"/>
      <c r="AH34" s="150"/>
      <c r="AI34" s="150"/>
      <c r="AJ34" s="150"/>
      <c r="AL34" s="229"/>
    </row>
    <row r="35" spans="1:38" ht="21.75" hidden="1" customHeight="1" outlineLevel="1" x14ac:dyDescent="0.25">
      <c r="A35" s="263"/>
      <c r="B35" s="152" t="str">
        <f t="shared" si="51"/>
        <v/>
      </c>
      <c r="C35" s="153" t="str">
        <f t="shared" si="52"/>
        <v/>
      </c>
      <c r="D35" s="154" t="str">
        <f t="shared" si="35"/>
        <v/>
      </c>
      <c r="E35" s="153" t="str">
        <f t="shared" si="36"/>
        <v/>
      </c>
      <c r="F35" s="266" t="str">
        <f t="shared" si="37"/>
        <v/>
      </c>
      <c r="G35" s="153" t="str">
        <f t="shared" si="38"/>
        <v/>
      </c>
      <c r="H35" s="266" t="str">
        <f t="shared" si="39"/>
        <v/>
      </c>
      <c r="I35" s="268" t="str">
        <f t="shared" si="40"/>
        <v/>
      </c>
      <c r="J35" s="154" t="str">
        <f t="shared" si="53"/>
        <v/>
      </c>
      <c r="K35" s="153" t="str">
        <f t="shared" si="41"/>
        <v/>
      </c>
      <c r="L35" s="154" t="str">
        <f t="shared" si="54"/>
        <v/>
      </c>
      <c r="M35" s="153" t="str">
        <f t="shared" si="42"/>
        <v/>
      </c>
      <c r="N35" s="154" t="str">
        <f t="shared" si="55"/>
        <v/>
      </c>
      <c r="O35" s="153" t="str">
        <f t="shared" si="43"/>
        <v/>
      </c>
      <c r="P35" s="154" t="str">
        <f t="shared" si="56"/>
        <v/>
      </c>
      <c r="Q35" s="153" t="str">
        <f t="shared" si="44"/>
        <v/>
      </c>
      <c r="R35" s="154" t="str">
        <f t="shared" si="57"/>
        <v/>
      </c>
      <c r="S35" s="153" t="str">
        <f t="shared" si="45"/>
        <v/>
      </c>
      <c r="T35" s="154" t="str">
        <f t="shared" si="58"/>
        <v/>
      </c>
      <c r="U35" s="153" t="str">
        <f t="shared" si="46"/>
        <v/>
      </c>
      <c r="V35" s="154" t="str">
        <f t="shared" si="59"/>
        <v/>
      </c>
      <c r="W35" s="153" t="str">
        <f t="shared" si="47"/>
        <v/>
      </c>
      <c r="X35" s="154" t="str">
        <f t="shared" si="60"/>
        <v/>
      </c>
      <c r="Y35" s="153" t="str">
        <f t="shared" si="48"/>
        <v/>
      </c>
      <c r="Z35" s="154" t="str">
        <f t="shared" si="61"/>
        <v/>
      </c>
      <c r="AA35" s="153" t="str">
        <f t="shared" si="49"/>
        <v/>
      </c>
      <c r="AB35" s="154" t="str">
        <f t="shared" si="62"/>
        <v/>
      </c>
      <c r="AC35" s="153" t="str">
        <f t="shared" si="50"/>
        <v/>
      </c>
      <c r="AD35" s="154" t="str">
        <f t="shared" si="63"/>
        <v/>
      </c>
      <c r="AE35" s="150"/>
      <c r="AF35" s="150"/>
      <c r="AG35" s="150"/>
      <c r="AH35" s="150"/>
      <c r="AI35" s="150"/>
      <c r="AJ35" s="150"/>
      <c r="AL35" s="229"/>
    </row>
    <row r="36" spans="1:38" ht="21.75" hidden="1" customHeight="1" outlineLevel="1" x14ac:dyDescent="0.25">
      <c r="A36" s="263"/>
      <c r="B36" s="152" t="str">
        <f t="shared" si="51"/>
        <v/>
      </c>
      <c r="C36" s="153" t="str">
        <f t="shared" si="52"/>
        <v/>
      </c>
      <c r="D36" s="154" t="str">
        <f t="shared" si="35"/>
        <v/>
      </c>
      <c r="E36" s="153" t="str">
        <f t="shared" si="36"/>
        <v/>
      </c>
      <c r="F36" s="266" t="str">
        <f t="shared" si="37"/>
        <v/>
      </c>
      <c r="G36" s="153" t="str">
        <f t="shared" si="38"/>
        <v/>
      </c>
      <c r="H36" s="266" t="str">
        <f t="shared" si="39"/>
        <v/>
      </c>
      <c r="I36" s="268" t="str">
        <f t="shared" si="40"/>
        <v/>
      </c>
      <c r="J36" s="154" t="str">
        <f t="shared" si="53"/>
        <v/>
      </c>
      <c r="K36" s="153" t="str">
        <f t="shared" si="41"/>
        <v/>
      </c>
      <c r="L36" s="154" t="str">
        <f t="shared" si="54"/>
        <v/>
      </c>
      <c r="M36" s="153" t="str">
        <f t="shared" si="42"/>
        <v/>
      </c>
      <c r="N36" s="154" t="str">
        <f t="shared" si="55"/>
        <v/>
      </c>
      <c r="O36" s="153" t="str">
        <f t="shared" si="43"/>
        <v/>
      </c>
      <c r="P36" s="154" t="str">
        <f t="shared" si="56"/>
        <v/>
      </c>
      <c r="Q36" s="153" t="str">
        <f t="shared" si="44"/>
        <v/>
      </c>
      <c r="R36" s="154" t="str">
        <f t="shared" si="57"/>
        <v/>
      </c>
      <c r="S36" s="153" t="str">
        <f t="shared" si="45"/>
        <v/>
      </c>
      <c r="T36" s="154" t="str">
        <f t="shared" si="58"/>
        <v/>
      </c>
      <c r="U36" s="153" t="str">
        <f t="shared" si="46"/>
        <v/>
      </c>
      <c r="V36" s="154" t="str">
        <f t="shared" si="59"/>
        <v/>
      </c>
      <c r="W36" s="153" t="str">
        <f t="shared" si="47"/>
        <v/>
      </c>
      <c r="X36" s="154" t="str">
        <f t="shared" si="60"/>
        <v/>
      </c>
      <c r="Y36" s="153" t="str">
        <f t="shared" si="48"/>
        <v/>
      </c>
      <c r="Z36" s="154" t="str">
        <f t="shared" si="61"/>
        <v/>
      </c>
      <c r="AA36" s="153" t="str">
        <f t="shared" si="49"/>
        <v/>
      </c>
      <c r="AB36" s="154" t="str">
        <f t="shared" si="62"/>
        <v/>
      </c>
      <c r="AC36" s="153" t="str">
        <f t="shared" si="50"/>
        <v/>
      </c>
      <c r="AD36" s="154" t="str">
        <f t="shared" si="63"/>
        <v/>
      </c>
      <c r="AE36" s="150"/>
      <c r="AF36" s="150"/>
      <c r="AG36" s="150"/>
      <c r="AH36" s="150"/>
      <c r="AI36" s="150"/>
      <c r="AJ36" s="150"/>
      <c r="AL36" s="229"/>
    </row>
    <row r="37" spans="1:38" ht="21.75" hidden="1" customHeight="1" outlineLevel="1" x14ac:dyDescent="0.25">
      <c r="A37" s="263"/>
      <c r="B37" s="152" t="str">
        <f t="shared" si="51"/>
        <v/>
      </c>
      <c r="C37" s="153" t="str">
        <f t="shared" si="52"/>
        <v/>
      </c>
      <c r="D37" s="154" t="str">
        <f t="shared" si="35"/>
        <v/>
      </c>
      <c r="E37" s="153" t="str">
        <f t="shared" si="36"/>
        <v/>
      </c>
      <c r="F37" s="266" t="str">
        <f t="shared" si="37"/>
        <v/>
      </c>
      <c r="G37" s="153" t="str">
        <f t="shared" si="38"/>
        <v/>
      </c>
      <c r="H37" s="266" t="str">
        <f t="shared" si="39"/>
        <v/>
      </c>
      <c r="I37" s="268" t="str">
        <f t="shared" si="40"/>
        <v/>
      </c>
      <c r="J37" s="154" t="str">
        <f t="shared" si="53"/>
        <v/>
      </c>
      <c r="K37" s="153" t="str">
        <f t="shared" si="41"/>
        <v/>
      </c>
      <c r="L37" s="154" t="str">
        <f t="shared" si="54"/>
        <v/>
      </c>
      <c r="M37" s="153" t="str">
        <f t="shared" si="42"/>
        <v/>
      </c>
      <c r="N37" s="154" t="str">
        <f t="shared" si="55"/>
        <v/>
      </c>
      <c r="O37" s="153" t="str">
        <f t="shared" si="43"/>
        <v/>
      </c>
      <c r="P37" s="154" t="str">
        <f t="shared" si="56"/>
        <v/>
      </c>
      <c r="Q37" s="153" t="str">
        <f t="shared" si="44"/>
        <v/>
      </c>
      <c r="R37" s="154" t="str">
        <f t="shared" si="57"/>
        <v/>
      </c>
      <c r="S37" s="153" t="str">
        <f t="shared" si="45"/>
        <v/>
      </c>
      <c r="T37" s="154" t="str">
        <f t="shared" si="58"/>
        <v/>
      </c>
      <c r="U37" s="153" t="str">
        <f t="shared" si="46"/>
        <v/>
      </c>
      <c r="V37" s="154" t="str">
        <f t="shared" si="59"/>
        <v/>
      </c>
      <c r="W37" s="153" t="str">
        <f t="shared" si="47"/>
        <v/>
      </c>
      <c r="X37" s="154" t="str">
        <f t="shared" si="60"/>
        <v/>
      </c>
      <c r="Y37" s="153" t="str">
        <f t="shared" si="48"/>
        <v/>
      </c>
      <c r="Z37" s="154" t="str">
        <f t="shared" si="61"/>
        <v/>
      </c>
      <c r="AA37" s="153" t="str">
        <f t="shared" si="49"/>
        <v/>
      </c>
      <c r="AB37" s="154" t="str">
        <f t="shared" si="62"/>
        <v/>
      </c>
      <c r="AC37" s="153" t="str">
        <f t="shared" si="50"/>
        <v/>
      </c>
      <c r="AD37" s="154" t="str">
        <f t="shared" si="63"/>
        <v/>
      </c>
      <c r="AE37" s="150"/>
      <c r="AF37" s="150"/>
      <c r="AG37" s="150"/>
      <c r="AH37" s="150"/>
      <c r="AI37" s="150"/>
      <c r="AJ37" s="150"/>
      <c r="AL37" s="229"/>
    </row>
    <row r="38" spans="1:38" ht="21.75" hidden="1" customHeight="1" outlineLevel="1" x14ac:dyDescent="0.25">
      <c r="A38" s="263"/>
      <c r="B38" s="152" t="str">
        <f t="shared" si="51"/>
        <v/>
      </c>
      <c r="C38" s="153" t="str">
        <f t="shared" si="52"/>
        <v/>
      </c>
      <c r="D38" s="154" t="str">
        <f t="shared" si="35"/>
        <v/>
      </c>
      <c r="E38" s="153" t="str">
        <f t="shared" si="36"/>
        <v/>
      </c>
      <c r="F38" s="266" t="str">
        <f t="shared" si="37"/>
        <v/>
      </c>
      <c r="G38" s="153" t="str">
        <f t="shared" si="38"/>
        <v/>
      </c>
      <c r="H38" s="266" t="str">
        <f t="shared" si="39"/>
        <v/>
      </c>
      <c r="I38" s="268" t="str">
        <f t="shared" si="40"/>
        <v/>
      </c>
      <c r="J38" s="154" t="str">
        <f t="shared" si="53"/>
        <v/>
      </c>
      <c r="K38" s="153" t="str">
        <f t="shared" si="41"/>
        <v/>
      </c>
      <c r="L38" s="154" t="str">
        <f t="shared" si="54"/>
        <v/>
      </c>
      <c r="M38" s="153" t="str">
        <f t="shared" si="42"/>
        <v/>
      </c>
      <c r="N38" s="154" t="str">
        <f t="shared" si="55"/>
        <v/>
      </c>
      <c r="O38" s="153" t="str">
        <f t="shared" si="43"/>
        <v/>
      </c>
      <c r="P38" s="154" t="str">
        <f t="shared" si="56"/>
        <v/>
      </c>
      <c r="Q38" s="153" t="str">
        <f t="shared" si="44"/>
        <v/>
      </c>
      <c r="R38" s="154" t="str">
        <f t="shared" si="57"/>
        <v/>
      </c>
      <c r="S38" s="153" t="str">
        <f t="shared" si="45"/>
        <v/>
      </c>
      <c r="T38" s="154" t="str">
        <f t="shared" si="58"/>
        <v/>
      </c>
      <c r="U38" s="153" t="str">
        <f t="shared" si="46"/>
        <v/>
      </c>
      <c r="V38" s="154" t="str">
        <f t="shared" si="59"/>
        <v/>
      </c>
      <c r="W38" s="153" t="str">
        <f t="shared" si="47"/>
        <v/>
      </c>
      <c r="X38" s="154" t="str">
        <f t="shared" si="60"/>
        <v/>
      </c>
      <c r="Y38" s="153" t="str">
        <f t="shared" si="48"/>
        <v/>
      </c>
      <c r="Z38" s="154" t="str">
        <f t="shared" si="61"/>
        <v/>
      </c>
      <c r="AA38" s="153" t="str">
        <f t="shared" si="49"/>
        <v/>
      </c>
      <c r="AB38" s="154" t="str">
        <f t="shared" si="62"/>
        <v/>
      </c>
      <c r="AC38" s="153" t="str">
        <f t="shared" si="50"/>
        <v/>
      </c>
      <c r="AD38" s="154" t="str">
        <f t="shared" si="63"/>
        <v/>
      </c>
      <c r="AE38" s="150"/>
      <c r="AF38" s="150"/>
      <c r="AG38" s="150"/>
      <c r="AH38" s="150"/>
      <c r="AI38" s="150"/>
      <c r="AJ38" s="150"/>
      <c r="AL38" s="229"/>
    </row>
    <row r="39" spans="1:38" ht="21.75" hidden="1" customHeight="1" outlineLevel="1" x14ac:dyDescent="0.25">
      <c r="A39" s="263"/>
      <c r="B39" s="152" t="str">
        <f t="shared" si="51"/>
        <v/>
      </c>
      <c r="C39" s="153" t="str">
        <f t="shared" si="52"/>
        <v/>
      </c>
      <c r="D39" s="154" t="str">
        <f t="shared" si="35"/>
        <v/>
      </c>
      <c r="E39" s="153" t="str">
        <f t="shared" si="36"/>
        <v/>
      </c>
      <c r="F39" s="266" t="str">
        <f t="shared" si="37"/>
        <v/>
      </c>
      <c r="G39" s="153" t="str">
        <f t="shared" si="38"/>
        <v/>
      </c>
      <c r="H39" s="266" t="str">
        <f t="shared" si="39"/>
        <v/>
      </c>
      <c r="I39" s="268" t="str">
        <f t="shared" si="40"/>
        <v/>
      </c>
      <c r="J39" s="154" t="str">
        <f t="shared" si="53"/>
        <v/>
      </c>
      <c r="K39" s="153" t="str">
        <f t="shared" si="41"/>
        <v/>
      </c>
      <c r="L39" s="154" t="str">
        <f t="shared" si="54"/>
        <v/>
      </c>
      <c r="M39" s="153" t="str">
        <f t="shared" si="42"/>
        <v/>
      </c>
      <c r="N39" s="154" t="str">
        <f t="shared" si="55"/>
        <v/>
      </c>
      <c r="O39" s="153" t="str">
        <f t="shared" si="43"/>
        <v/>
      </c>
      <c r="P39" s="154" t="str">
        <f t="shared" si="56"/>
        <v/>
      </c>
      <c r="Q39" s="153" t="str">
        <f t="shared" si="44"/>
        <v/>
      </c>
      <c r="R39" s="154" t="str">
        <f t="shared" si="57"/>
        <v/>
      </c>
      <c r="S39" s="153" t="str">
        <f t="shared" si="45"/>
        <v/>
      </c>
      <c r="T39" s="154" t="str">
        <f t="shared" si="58"/>
        <v/>
      </c>
      <c r="U39" s="153" t="str">
        <f t="shared" si="46"/>
        <v/>
      </c>
      <c r="V39" s="154" t="str">
        <f t="shared" si="59"/>
        <v/>
      </c>
      <c r="W39" s="153" t="str">
        <f t="shared" si="47"/>
        <v/>
      </c>
      <c r="X39" s="154" t="str">
        <f t="shared" si="60"/>
        <v/>
      </c>
      <c r="Y39" s="153" t="str">
        <f t="shared" si="48"/>
        <v/>
      </c>
      <c r="Z39" s="154" t="str">
        <f t="shared" si="61"/>
        <v/>
      </c>
      <c r="AA39" s="153" t="str">
        <f t="shared" si="49"/>
        <v/>
      </c>
      <c r="AB39" s="154" t="str">
        <f t="shared" si="62"/>
        <v/>
      </c>
      <c r="AC39" s="153" t="str">
        <f t="shared" si="50"/>
        <v/>
      </c>
      <c r="AD39" s="154" t="str">
        <f t="shared" si="63"/>
        <v/>
      </c>
      <c r="AE39" s="150"/>
      <c r="AF39" s="150"/>
      <c r="AG39" s="150"/>
      <c r="AH39" s="150"/>
      <c r="AI39" s="150"/>
      <c r="AJ39" s="150"/>
      <c r="AL39" s="229"/>
    </row>
    <row r="40" spans="1:38" ht="21.75" hidden="1" customHeight="1" x14ac:dyDescent="0.25">
      <c r="A40" s="263"/>
      <c r="B40" s="152" t="str">
        <f t="shared" si="51"/>
        <v/>
      </c>
      <c r="C40" s="153" t="str">
        <f t="shared" si="52"/>
        <v/>
      </c>
      <c r="D40" s="154" t="str">
        <f t="shared" si="35"/>
        <v/>
      </c>
      <c r="E40" s="153" t="str">
        <f t="shared" si="36"/>
        <v/>
      </c>
      <c r="F40" s="266" t="str">
        <f t="shared" si="37"/>
        <v/>
      </c>
      <c r="G40" s="153" t="str">
        <f t="shared" si="38"/>
        <v/>
      </c>
      <c r="H40" s="266" t="str">
        <f t="shared" si="39"/>
        <v/>
      </c>
      <c r="I40" s="268" t="str">
        <f t="shared" si="40"/>
        <v/>
      </c>
      <c r="J40" s="154" t="str">
        <f t="shared" si="53"/>
        <v/>
      </c>
      <c r="K40" s="153" t="str">
        <f t="shared" si="41"/>
        <v/>
      </c>
      <c r="L40" s="154" t="str">
        <f t="shared" si="54"/>
        <v/>
      </c>
      <c r="M40" s="153" t="str">
        <f t="shared" si="42"/>
        <v/>
      </c>
      <c r="N40" s="154" t="str">
        <f t="shared" si="55"/>
        <v/>
      </c>
      <c r="O40" s="153" t="str">
        <f t="shared" si="43"/>
        <v/>
      </c>
      <c r="P40" s="154" t="str">
        <f t="shared" si="56"/>
        <v/>
      </c>
      <c r="Q40" s="153" t="str">
        <f t="shared" si="44"/>
        <v/>
      </c>
      <c r="R40" s="154" t="str">
        <f t="shared" si="57"/>
        <v/>
      </c>
      <c r="S40" s="153" t="str">
        <f t="shared" si="45"/>
        <v/>
      </c>
      <c r="T40" s="154" t="str">
        <f t="shared" si="58"/>
        <v/>
      </c>
      <c r="U40" s="153" t="str">
        <f t="shared" si="46"/>
        <v/>
      </c>
      <c r="V40" s="154" t="str">
        <f t="shared" si="59"/>
        <v/>
      </c>
      <c r="W40" s="153" t="str">
        <f t="shared" si="47"/>
        <v/>
      </c>
      <c r="X40" s="154" t="str">
        <f t="shared" si="60"/>
        <v/>
      </c>
      <c r="Y40" s="153" t="str">
        <f t="shared" si="48"/>
        <v/>
      </c>
      <c r="Z40" s="154" t="str">
        <f t="shared" si="61"/>
        <v/>
      </c>
      <c r="AA40" s="153" t="str">
        <f t="shared" si="49"/>
        <v/>
      </c>
      <c r="AB40" s="154" t="str">
        <f t="shared" si="62"/>
        <v/>
      </c>
      <c r="AC40" s="153" t="str">
        <f t="shared" si="50"/>
        <v/>
      </c>
      <c r="AD40" s="154" t="str">
        <f t="shared" si="63"/>
        <v/>
      </c>
      <c r="AE40" s="150"/>
      <c r="AF40" s="150"/>
      <c r="AG40" s="150"/>
      <c r="AH40" s="150"/>
      <c r="AI40" s="150"/>
      <c r="AJ40" s="150"/>
      <c r="AL40" s="229"/>
    </row>
    <row r="41" spans="1:38" ht="21.75" hidden="1" customHeight="1" x14ac:dyDescent="0.25">
      <c r="A41" s="263"/>
      <c r="B41" s="152" t="str">
        <f t="shared" si="51"/>
        <v/>
      </c>
      <c r="C41" s="153" t="str">
        <f t="shared" si="52"/>
        <v/>
      </c>
      <c r="D41" s="154" t="str">
        <f t="shared" si="35"/>
        <v/>
      </c>
      <c r="E41" s="153" t="str">
        <f t="shared" si="36"/>
        <v/>
      </c>
      <c r="F41" s="266" t="str">
        <f t="shared" si="37"/>
        <v/>
      </c>
      <c r="G41" s="153" t="str">
        <f t="shared" si="38"/>
        <v/>
      </c>
      <c r="H41" s="266" t="str">
        <f t="shared" si="39"/>
        <v/>
      </c>
      <c r="I41" s="268" t="str">
        <f t="shared" si="40"/>
        <v/>
      </c>
      <c r="J41" s="154" t="str">
        <f t="shared" si="53"/>
        <v/>
      </c>
      <c r="K41" s="153" t="str">
        <f t="shared" si="41"/>
        <v/>
      </c>
      <c r="L41" s="154" t="str">
        <f t="shared" si="54"/>
        <v/>
      </c>
      <c r="M41" s="153" t="str">
        <f t="shared" si="42"/>
        <v/>
      </c>
      <c r="N41" s="154" t="str">
        <f t="shared" si="55"/>
        <v/>
      </c>
      <c r="O41" s="153" t="str">
        <f t="shared" si="43"/>
        <v/>
      </c>
      <c r="P41" s="154" t="str">
        <f t="shared" si="56"/>
        <v/>
      </c>
      <c r="Q41" s="153" t="str">
        <f t="shared" si="44"/>
        <v/>
      </c>
      <c r="R41" s="154" t="str">
        <f t="shared" si="57"/>
        <v/>
      </c>
      <c r="S41" s="153" t="str">
        <f t="shared" si="45"/>
        <v/>
      </c>
      <c r="T41" s="154" t="str">
        <f t="shared" si="58"/>
        <v/>
      </c>
      <c r="U41" s="153" t="str">
        <f t="shared" si="46"/>
        <v/>
      </c>
      <c r="V41" s="154" t="str">
        <f t="shared" si="59"/>
        <v/>
      </c>
      <c r="W41" s="153" t="str">
        <f t="shared" si="47"/>
        <v/>
      </c>
      <c r="X41" s="154" t="str">
        <f t="shared" si="60"/>
        <v/>
      </c>
      <c r="Y41" s="153" t="str">
        <f t="shared" si="48"/>
        <v/>
      </c>
      <c r="Z41" s="154" t="str">
        <f t="shared" si="61"/>
        <v/>
      </c>
      <c r="AA41" s="153" t="str">
        <f t="shared" si="49"/>
        <v/>
      </c>
      <c r="AB41" s="154" t="str">
        <f t="shared" si="62"/>
        <v/>
      </c>
      <c r="AC41" s="153" t="str">
        <f t="shared" si="50"/>
        <v/>
      </c>
      <c r="AD41" s="154" t="str">
        <f t="shared" si="63"/>
        <v/>
      </c>
      <c r="AE41" s="150"/>
      <c r="AF41" s="150"/>
      <c r="AG41" s="150"/>
      <c r="AH41" s="150"/>
      <c r="AI41" s="150"/>
      <c r="AJ41" s="150"/>
      <c r="AL41" s="229"/>
    </row>
    <row r="42" spans="1:38" ht="21.75" hidden="1" customHeight="1" x14ac:dyDescent="0.25">
      <c r="A42" s="263"/>
      <c r="B42" s="152" t="str">
        <f t="shared" si="51"/>
        <v/>
      </c>
      <c r="C42" s="153" t="str">
        <f t="shared" si="52"/>
        <v/>
      </c>
      <c r="D42" s="154" t="str">
        <f t="shared" si="35"/>
        <v/>
      </c>
      <c r="E42" s="153" t="str">
        <f t="shared" si="36"/>
        <v/>
      </c>
      <c r="F42" s="266" t="str">
        <f t="shared" si="37"/>
        <v/>
      </c>
      <c r="G42" s="153" t="str">
        <f t="shared" si="38"/>
        <v/>
      </c>
      <c r="H42" s="266" t="str">
        <f t="shared" si="39"/>
        <v/>
      </c>
      <c r="I42" s="268" t="str">
        <f t="shared" si="40"/>
        <v/>
      </c>
      <c r="J42" s="154" t="str">
        <f t="shared" si="53"/>
        <v/>
      </c>
      <c r="K42" s="153" t="str">
        <f t="shared" si="41"/>
        <v/>
      </c>
      <c r="L42" s="154" t="str">
        <f t="shared" si="54"/>
        <v/>
      </c>
      <c r="M42" s="153" t="str">
        <f t="shared" si="42"/>
        <v/>
      </c>
      <c r="N42" s="154" t="str">
        <f t="shared" si="55"/>
        <v/>
      </c>
      <c r="O42" s="153" t="str">
        <f t="shared" si="43"/>
        <v/>
      </c>
      <c r="P42" s="154" t="str">
        <f t="shared" si="56"/>
        <v/>
      </c>
      <c r="Q42" s="153" t="str">
        <f t="shared" si="44"/>
        <v/>
      </c>
      <c r="R42" s="154" t="str">
        <f t="shared" si="57"/>
        <v/>
      </c>
      <c r="S42" s="153" t="str">
        <f t="shared" si="45"/>
        <v/>
      </c>
      <c r="T42" s="154" t="str">
        <f t="shared" si="58"/>
        <v/>
      </c>
      <c r="U42" s="153" t="str">
        <f t="shared" si="46"/>
        <v/>
      </c>
      <c r="V42" s="154" t="str">
        <f t="shared" si="59"/>
        <v/>
      </c>
      <c r="W42" s="153" t="str">
        <f t="shared" si="47"/>
        <v/>
      </c>
      <c r="X42" s="154" t="str">
        <f t="shared" si="60"/>
        <v/>
      </c>
      <c r="Y42" s="153" t="str">
        <f t="shared" si="48"/>
        <v/>
      </c>
      <c r="Z42" s="154" t="str">
        <f t="shared" si="61"/>
        <v/>
      </c>
      <c r="AA42" s="153" t="str">
        <f t="shared" si="49"/>
        <v/>
      </c>
      <c r="AB42" s="154" t="str">
        <f t="shared" si="62"/>
        <v/>
      </c>
      <c r="AC42" s="153" t="str">
        <f t="shared" si="50"/>
        <v/>
      </c>
      <c r="AD42" s="154" t="str">
        <f t="shared" si="63"/>
        <v/>
      </c>
      <c r="AE42" s="150"/>
      <c r="AF42" s="150"/>
      <c r="AG42" s="150"/>
      <c r="AH42" s="150"/>
      <c r="AI42" s="150"/>
      <c r="AJ42" s="150"/>
      <c r="AL42" s="229"/>
    </row>
    <row r="43" spans="1:38" ht="21.75" hidden="1" customHeight="1" x14ac:dyDescent="0.25">
      <c r="A43" s="263"/>
      <c r="B43" s="152" t="str">
        <f t="shared" si="51"/>
        <v/>
      </c>
      <c r="C43" s="153" t="str">
        <f t="shared" si="52"/>
        <v/>
      </c>
      <c r="D43" s="154" t="str">
        <f t="shared" si="35"/>
        <v/>
      </c>
      <c r="E43" s="153" t="str">
        <f t="shared" si="36"/>
        <v/>
      </c>
      <c r="F43" s="266" t="str">
        <f t="shared" si="37"/>
        <v/>
      </c>
      <c r="G43" s="153" t="str">
        <f t="shared" si="38"/>
        <v/>
      </c>
      <c r="H43" s="266" t="str">
        <f t="shared" si="39"/>
        <v/>
      </c>
      <c r="I43" s="268" t="str">
        <f t="shared" si="40"/>
        <v/>
      </c>
      <c r="J43" s="154" t="str">
        <f t="shared" si="53"/>
        <v/>
      </c>
      <c r="K43" s="153" t="str">
        <f t="shared" si="41"/>
        <v/>
      </c>
      <c r="L43" s="154" t="str">
        <f t="shared" si="54"/>
        <v/>
      </c>
      <c r="M43" s="153" t="str">
        <f t="shared" si="42"/>
        <v/>
      </c>
      <c r="N43" s="154" t="str">
        <f t="shared" si="55"/>
        <v/>
      </c>
      <c r="O43" s="153" t="str">
        <f t="shared" si="43"/>
        <v/>
      </c>
      <c r="P43" s="154" t="str">
        <f t="shared" si="56"/>
        <v/>
      </c>
      <c r="Q43" s="153" t="str">
        <f t="shared" si="44"/>
        <v/>
      </c>
      <c r="R43" s="154" t="str">
        <f t="shared" si="57"/>
        <v/>
      </c>
      <c r="S43" s="153" t="str">
        <f t="shared" si="45"/>
        <v/>
      </c>
      <c r="T43" s="154" t="str">
        <f t="shared" si="58"/>
        <v/>
      </c>
      <c r="U43" s="153" t="str">
        <f t="shared" si="46"/>
        <v/>
      </c>
      <c r="V43" s="154" t="str">
        <f t="shared" si="59"/>
        <v/>
      </c>
      <c r="W43" s="153" t="str">
        <f t="shared" si="47"/>
        <v/>
      </c>
      <c r="X43" s="154" t="str">
        <f t="shared" si="60"/>
        <v/>
      </c>
      <c r="Y43" s="153" t="str">
        <f t="shared" si="48"/>
        <v/>
      </c>
      <c r="Z43" s="154" t="str">
        <f t="shared" si="61"/>
        <v/>
      </c>
      <c r="AA43" s="153" t="str">
        <f t="shared" si="49"/>
        <v/>
      </c>
      <c r="AB43" s="154" t="str">
        <f t="shared" si="62"/>
        <v/>
      </c>
      <c r="AC43" s="153" t="str">
        <f t="shared" si="50"/>
        <v/>
      </c>
      <c r="AD43" s="154" t="str">
        <f t="shared" si="63"/>
        <v/>
      </c>
      <c r="AE43" s="150"/>
      <c r="AF43" s="150"/>
      <c r="AG43" s="150"/>
      <c r="AH43" s="150"/>
      <c r="AI43" s="150"/>
      <c r="AJ43" s="150"/>
      <c r="AL43" s="229"/>
    </row>
    <row r="44" spans="1:38" ht="21.75" hidden="1" customHeight="1" x14ac:dyDescent="0.25">
      <c r="A44" s="263"/>
      <c r="B44" s="152" t="str">
        <f t="shared" si="51"/>
        <v/>
      </c>
      <c r="C44" s="153" t="str">
        <f t="shared" si="52"/>
        <v/>
      </c>
      <c r="D44" s="154" t="str">
        <f t="shared" si="35"/>
        <v/>
      </c>
      <c r="E44" s="153" t="str">
        <f t="shared" si="36"/>
        <v/>
      </c>
      <c r="F44" s="266" t="str">
        <f t="shared" si="37"/>
        <v/>
      </c>
      <c r="G44" s="153" t="str">
        <f t="shared" si="38"/>
        <v/>
      </c>
      <c r="H44" s="266" t="str">
        <f t="shared" si="39"/>
        <v/>
      </c>
      <c r="I44" s="268" t="str">
        <f t="shared" si="40"/>
        <v/>
      </c>
      <c r="J44" s="154" t="str">
        <f t="shared" si="53"/>
        <v/>
      </c>
      <c r="K44" s="153" t="str">
        <f t="shared" si="41"/>
        <v/>
      </c>
      <c r="L44" s="154" t="str">
        <f t="shared" si="54"/>
        <v/>
      </c>
      <c r="M44" s="153" t="str">
        <f t="shared" si="42"/>
        <v/>
      </c>
      <c r="N44" s="154" t="str">
        <f t="shared" si="55"/>
        <v/>
      </c>
      <c r="O44" s="153" t="str">
        <f t="shared" si="43"/>
        <v/>
      </c>
      <c r="P44" s="154" t="str">
        <f t="shared" si="56"/>
        <v/>
      </c>
      <c r="Q44" s="153" t="str">
        <f t="shared" si="44"/>
        <v/>
      </c>
      <c r="R44" s="154" t="str">
        <f t="shared" si="57"/>
        <v/>
      </c>
      <c r="S44" s="153" t="str">
        <f t="shared" si="45"/>
        <v/>
      </c>
      <c r="T44" s="154" t="str">
        <f t="shared" si="58"/>
        <v/>
      </c>
      <c r="U44" s="153" t="str">
        <f t="shared" si="46"/>
        <v/>
      </c>
      <c r="V44" s="154" t="str">
        <f t="shared" si="59"/>
        <v/>
      </c>
      <c r="W44" s="153" t="str">
        <f t="shared" si="47"/>
        <v/>
      </c>
      <c r="X44" s="154" t="str">
        <f t="shared" si="60"/>
        <v/>
      </c>
      <c r="Y44" s="153" t="str">
        <f t="shared" si="48"/>
        <v/>
      </c>
      <c r="Z44" s="154" t="str">
        <f t="shared" si="61"/>
        <v/>
      </c>
      <c r="AA44" s="153" t="str">
        <f t="shared" si="49"/>
        <v/>
      </c>
      <c r="AB44" s="154" t="str">
        <f t="shared" si="62"/>
        <v/>
      </c>
      <c r="AC44" s="153" t="str">
        <f t="shared" si="50"/>
        <v/>
      </c>
      <c r="AD44" s="154" t="str">
        <f t="shared" si="63"/>
        <v/>
      </c>
      <c r="AE44" s="150"/>
      <c r="AF44" s="150"/>
      <c r="AG44" s="150"/>
      <c r="AH44" s="150"/>
      <c r="AI44" s="150"/>
      <c r="AJ44" s="150"/>
      <c r="AL44" s="229"/>
    </row>
    <row r="45" spans="1:38" ht="21.75" hidden="1" customHeight="1" x14ac:dyDescent="0.25">
      <c r="A45" s="263"/>
      <c r="B45" s="152" t="str">
        <f t="shared" si="51"/>
        <v/>
      </c>
      <c r="C45" s="153" t="str">
        <f t="shared" si="52"/>
        <v/>
      </c>
      <c r="D45" s="154" t="str">
        <f t="shared" si="35"/>
        <v/>
      </c>
      <c r="E45" s="153" t="str">
        <f t="shared" si="36"/>
        <v/>
      </c>
      <c r="F45" s="266" t="str">
        <f t="shared" si="37"/>
        <v/>
      </c>
      <c r="G45" s="153" t="str">
        <f t="shared" si="38"/>
        <v/>
      </c>
      <c r="H45" s="266" t="str">
        <f t="shared" si="39"/>
        <v/>
      </c>
      <c r="I45" s="268" t="str">
        <f t="shared" si="40"/>
        <v/>
      </c>
      <c r="J45" s="154" t="str">
        <f t="shared" si="53"/>
        <v/>
      </c>
      <c r="K45" s="153" t="str">
        <f t="shared" si="41"/>
        <v/>
      </c>
      <c r="L45" s="154" t="str">
        <f t="shared" si="54"/>
        <v/>
      </c>
      <c r="M45" s="153" t="str">
        <f t="shared" si="42"/>
        <v/>
      </c>
      <c r="N45" s="154" t="str">
        <f t="shared" si="55"/>
        <v/>
      </c>
      <c r="O45" s="153" t="str">
        <f t="shared" si="43"/>
        <v/>
      </c>
      <c r="P45" s="154" t="str">
        <f t="shared" si="56"/>
        <v/>
      </c>
      <c r="Q45" s="153" t="str">
        <f t="shared" si="44"/>
        <v/>
      </c>
      <c r="R45" s="154" t="str">
        <f t="shared" si="57"/>
        <v/>
      </c>
      <c r="S45" s="153" t="str">
        <f t="shared" si="45"/>
        <v/>
      </c>
      <c r="T45" s="154" t="str">
        <f t="shared" si="58"/>
        <v/>
      </c>
      <c r="U45" s="153" t="str">
        <f t="shared" si="46"/>
        <v/>
      </c>
      <c r="V45" s="154" t="str">
        <f t="shared" si="59"/>
        <v/>
      </c>
      <c r="W45" s="153" t="str">
        <f t="shared" si="47"/>
        <v/>
      </c>
      <c r="X45" s="154" t="str">
        <f t="shared" si="60"/>
        <v/>
      </c>
      <c r="Y45" s="153" t="str">
        <f t="shared" si="48"/>
        <v/>
      </c>
      <c r="Z45" s="154" t="str">
        <f t="shared" si="61"/>
        <v/>
      </c>
      <c r="AA45" s="153" t="str">
        <f t="shared" si="49"/>
        <v/>
      </c>
      <c r="AB45" s="154" t="str">
        <f t="shared" si="62"/>
        <v/>
      </c>
      <c r="AC45" s="153" t="str">
        <f t="shared" si="50"/>
        <v/>
      </c>
      <c r="AD45" s="154" t="str">
        <f t="shared" si="63"/>
        <v/>
      </c>
      <c r="AE45" s="150"/>
      <c r="AF45" s="150"/>
      <c r="AG45" s="150"/>
      <c r="AH45" s="150"/>
      <c r="AI45" s="150"/>
      <c r="AJ45" s="150"/>
      <c r="AL45" s="229"/>
    </row>
    <row r="46" spans="1:38" ht="21.75" hidden="1" customHeight="1" x14ac:dyDescent="0.25">
      <c r="A46" s="263"/>
      <c r="B46" s="152" t="str">
        <f t="shared" si="51"/>
        <v/>
      </c>
      <c r="C46" s="153" t="str">
        <f t="shared" ref="C46:C101" si="64">IF($C$8="Habilitado",IF($A46="","",ROUND(VLOOKUP($A46,OFERENTE_1,15,FALSE),2)),"")</f>
        <v/>
      </c>
      <c r="D46" s="154" t="str">
        <f t="shared" si="35"/>
        <v/>
      </c>
      <c r="E46" s="153" t="str">
        <f t="shared" ref="E46:E77" si="65">IF($E$8="Habilitado",IF($A46="","",ROUND(VLOOKUP($A46,OFERTA_2,9,FALSE),2)),"")</f>
        <v/>
      </c>
      <c r="F46" s="266" t="str">
        <f t="shared" si="37"/>
        <v/>
      </c>
      <c r="G46" s="153" t="str">
        <f t="shared" ref="G46:G77" si="66">IF($G$8="Habilitado",IF($A46="","",ROUND(VLOOKUP($A46,OFERENTE_3,15,FALSE),2)),"")</f>
        <v/>
      </c>
      <c r="H46" s="266" t="str">
        <f t="shared" si="39"/>
        <v/>
      </c>
      <c r="I46" s="268" t="str">
        <f t="shared" ref="I46:I101" si="67">IF($I$8="Habilitado",IF($A46="","",ROUND(VLOOKUP($A46,OFERENTE_4,15,FALSE),2)),"")</f>
        <v/>
      </c>
      <c r="J46" s="154" t="str">
        <f t="shared" si="53"/>
        <v/>
      </c>
      <c r="K46" s="153" t="str">
        <f t="shared" ref="K46:K101" si="68">IF($K$8="Habilitado",IF($A46="","",ROUND(VLOOKUP($A46,OFERENTE_5,15,FALSE),2)),"")</f>
        <v/>
      </c>
      <c r="L46" s="154" t="str">
        <f t="shared" si="54"/>
        <v/>
      </c>
      <c r="M46" s="153" t="str">
        <f t="shared" si="42"/>
        <v/>
      </c>
      <c r="N46" s="154" t="str">
        <f t="shared" si="55"/>
        <v/>
      </c>
      <c r="O46" s="153" t="str">
        <f t="shared" ref="O46:O101" si="69">IF($O$8="Habilitado",IF($A46="","",ROUND(VLOOKUP($A46,OFERENTE_7,15,FALSE),2)),"")</f>
        <v/>
      </c>
      <c r="P46" s="154" t="str">
        <f t="shared" si="56"/>
        <v/>
      </c>
      <c r="Q46" s="153" t="str">
        <f t="shared" ref="Q46:Q77" si="70">IF($Q$8="Habilitado",IF($A46="","",ROUND(VLOOKUP($A46,OFERENTE_8,15,FALSE),2)),"")</f>
        <v/>
      </c>
      <c r="R46" s="154" t="str">
        <f t="shared" si="57"/>
        <v/>
      </c>
      <c r="S46" s="153" t="str">
        <f t="shared" ref="S46:S77" si="71">IF($S$8="Habilitado",IF($A46="","",ROUND(VLOOKUP($A46,OFERENTE_9,15,FALSE),2)),"")</f>
        <v/>
      </c>
      <c r="T46" s="154" t="str">
        <f t="shared" si="58"/>
        <v/>
      </c>
      <c r="U46" s="153" t="str">
        <f t="shared" ref="U46:U77" si="72">IF($U$8="Habilitado",IF($A46="","",ROUND(VLOOKUP($A46,OFERENTE_10,15,FALSE),2)),"")</f>
        <v/>
      </c>
      <c r="V46" s="154" t="str">
        <f t="shared" si="59"/>
        <v/>
      </c>
      <c r="W46" s="153" t="str">
        <f t="shared" ref="W46:W77" si="73">IF($W$8="Habilitado",IF($A46="","",ROUND(VLOOKUP($A46,OFERENTE_11,15,FALSE),2)),"")</f>
        <v/>
      </c>
      <c r="X46" s="154" t="str">
        <f t="shared" si="60"/>
        <v/>
      </c>
      <c r="Y46" s="153" t="str">
        <f t="shared" ref="Y46:Y77" si="74">IF($Y$8="Habilitado",IF($A46="","",ROUND(VLOOKUP($A46,OFERENTE_12,15,FALSE),2)),"")</f>
        <v/>
      </c>
      <c r="Z46" s="154" t="str">
        <f t="shared" si="61"/>
        <v/>
      </c>
      <c r="AA46" s="153" t="str">
        <f t="shared" ref="AA46:AA77" si="75">IF($AA$8="Habilitado",IF($A46="","",ROUND(VLOOKUP($A46,OFERENTE_13,15,FALSE),2)),"")</f>
        <v/>
      </c>
      <c r="AB46" s="154" t="str">
        <f t="shared" si="62"/>
        <v/>
      </c>
      <c r="AC46" s="153" t="str">
        <f t="shared" ref="AC46:AC77" si="76">IF($AC$8="Habilitado",IF($A46="","",ROUND(VLOOKUP($A46,OFERENTE_14,15,FALSE),2)),"")</f>
        <v/>
      </c>
      <c r="AD46" s="154" t="str">
        <f t="shared" si="63"/>
        <v/>
      </c>
      <c r="AE46" s="150"/>
      <c r="AF46" s="150"/>
      <c r="AG46" s="150"/>
      <c r="AH46" s="150"/>
      <c r="AI46" s="150"/>
      <c r="AJ46" s="150"/>
      <c r="AL46" s="229"/>
    </row>
    <row r="47" spans="1:38" ht="21.75" hidden="1" customHeight="1" x14ac:dyDescent="0.25">
      <c r="A47" s="263"/>
      <c r="B47" s="152" t="str">
        <f t="shared" si="51"/>
        <v/>
      </c>
      <c r="C47" s="153" t="str">
        <f t="shared" si="64"/>
        <v/>
      </c>
      <c r="D47" s="154" t="str">
        <f t="shared" si="35"/>
        <v/>
      </c>
      <c r="E47" s="153" t="str">
        <f t="shared" si="65"/>
        <v/>
      </c>
      <c r="F47" s="266" t="str">
        <f t="shared" si="37"/>
        <v/>
      </c>
      <c r="G47" s="153" t="str">
        <f t="shared" si="66"/>
        <v/>
      </c>
      <c r="H47" s="266" t="str">
        <f t="shared" si="39"/>
        <v/>
      </c>
      <c r="I47" s="268" t="str">
        <f t="shared" si="67"/>
        <v/>
      </c>
      <c r="J47" s="154" t="str">
        <f t="shared" si="53"/>
        <v/>
      </c>
      <c r="K47" s="153" t="str">
        <f t="shared" si="68"/>
        <v/>
      </c>
      <c r="L47" s="154" t="str">
        <f t="shared" si="54"/>
        <v/>
      </c>
      <c r="M47" s="153" t="str">
        <f t="shared" si="42"/>
        <v/>
      </c>
      <c r="N47" s="154" t="str">
        <f t="shared" si="55"/>
        <v/>
      </c>
      <c r="O47" s="153" t="str">
        <f t="shared" si="69"/>
        <v/>
      </c>
      <c r="P47" s="154" t="str">
        <f t="shared" si="56"/>
        <v/>
      </c>
      <c r="Q47" s="153" t="str">
        <f t="shared" si="70"/>
        <v/>
      </c>
      <c r="R47" s="154" t="str">
        <f t="shared" si="57"/>
        <v/>
      </c>
      <c r="S47" s="153" t="str">
        <f t="shared" si="71"/>
        <v/>
      </c>
      <c r="T47" s="154" t="str">
        <f t="shared" si="58"/>
        <v/>
      </c>
      <c r="U47" s="153" t="str">
        <f t="shared" si="72"/>
        <v/>
      </c>
      <c r="V47" s="154" t="str">
        <f t="shared" si="59"/>
        <v/>
      </c>
      <c r="W47" s="153" t="str">
        <f t="shared" si="73"/>
        <v/>
      </c>
      <c r="X47" s="154" t="str">
        <f t="shared" si="60"/>
        <v/>
      </c>
      <c r="Y47" s="153" t="str">
        <f t="shared" si="74"/>
        <v/>
      </c>
      <c r="Z47" s="154" t="str">
        <f t="shared" si="61"/>
        <v/>
      </c>
      <c r="AA47" s="153" t="str">
        <f t="shared" si="75"/>
        <v/>
      </c>
      <c r="AB47" s="154" t="str">
        <f t="shared" si="62"/>
        <v/>
      </c>
      <c r="AC47" s="153" t="str">
        <f t="shared" si="76"/>
        <v/>
      </c>
      <c r="AD47" s="154" t="str">
        <f t="shared" si="63"/>
        <v/>
      </c>
      <c r="AE47" s="150"/>
      <c r="AF47" s="150"/>
      <c r="AG47" s="150"/>
      <c r="AH47" s="150"/>
      <c r="AI47" s="150"/>
      <c r="AJ47" s="150"/>
      <c r="AL47" s="229"/>
    </row>
    <row r="48" spans="1:38" ht="21.75" hidden="1" customHeight="1" x14ac:dyDescent="0.25">
      <c r="A48" s="263"/>
      <c r="B48" s="152" t="str">
        <f t="shared" si="51"/>
        <v/>
      </c>
      <c r="C48" s="153" t="str">
        <f t="shared" si="64"/>
        <v/>
      </c>
      <c r="D48" s="154" t="str">
        <f t="shared" si="35"/>
        <v/>
      </c>
      <c r="E48" s="153" t="str">
        <f t="shared" si="65"/>
        <v/>
      </c>
      <c r="F48" s="266" t="str">
        <f t="shared" si="37"/>
        <v/>
      </c>
      <c r="G48" s="153" t="str">
        <f t="shared" si="66"/>
        <v/>
      </c>
      <c r="H48" s="266" t="str">
        <f t="shared" si="39"/>
        <v/>
      </c>
      <c r="I48" s="268" t="str">
        <f t="shared" si="67"/>
        <v/>
      </c>
      <c r="J48" s="154" t="str">
        <f t="shared" si="53"/>
        <v/>
      </c>
      <c r="K48" s="153" t="str">
        <f t="shared" si="68"/>
        <v/>
      </c>
      <c r="L48" s="154" t="str">
        <f t="shared" si="54"/>
        <v/>
      </c>
      <c r="M48" s="153" t="str">
        <f t="shared" si="42"/>
        <v/>
      </c>
      <c r="N48" s="154" t="str">
        <f t="shared" si="55"/>
        <v/>
      </c>
      <c r="O48" s="153" t="str">
        <f t="shared" si="69"/>
        <v/>
      </c>
      <c r="P48" s="154" t="str">
        <f t="shared" si="56"/>
        <v/>
      </c>
      <c r="Q48" s="153" t="str">
        <f t="shared" si="70"/>
        <v/>
      </c>
      <c r="R48" s="154" t="str">
        <f t="shared" si="57"/>
        <v/>
      </c>
      <c r="S48" s="153" t="str">
        <f t="shared" si="71"/>
        <v/>
      </c>
      <c r="T48" s="154" t="str">
        <f t="shared" si="58"/>
        <v/>
      </c>
      <c r="U48" s="153" t="str">
        <f t="shared" si="72"/>
        <v/>
      </c>
      <c r="V48" s="154" t="str">
        <f t="shared" si="59"/>
        <v/>
      </c>
      <c r="W48" s="153" t="str">
        <f t="shared" si="73"/>
        <v/>
      </c>
      <c r="X48" s="154" t="str">
        <f t="shared" si="60"/>
        <v/>
      </c>
      <c r="Y48" s="153" t="str">
        <f t="shared" si="74"/>
        <v/>
      </c>
      <c r="Z48" s="154" t="str">
        <f t="shared" si="61"/>
        <v/>
      </c>
      <c r="AA48" s="153" t="str">
        <f t="shared" si="75"/>
        <v/>
      </c>
      <c r="AB48" s="154" t="str">
        <f t="shared" si="62"/>
        <v/>
      </c>
      <c r="AC48" s="153" t="str">
        <f t="shared" si="76"/>
        <v/>
      </c>
      <c r="AD48" s="154" t="str">
        <f t="shared" si="63"/>
        <v/>
      </c>
      <c r="AE48" s="150"/>
      <c r="AF48" s="150"/>
      <c r="AG48" s="150"/>
      <c r="AH48" s="150"/>
      <c r="AI48" s="150"/>
      <c r="AJ48" s="150"/>
      <c r="AL48" s="229"/>
    </row>
    <row r="49" spans="1:38" ht="21.75" hidden="1" customHeight="1" x14ac:dyDescent="0.25">
      <c r="A49" s="263"/>
      <c r="B49" s="152" t="str">
        <f t="shared" si="51"/>
        <v/>
      </c>
      <c r="C49" s="153" t="str">
        <f t="shared" si="64"/>
        <v/>
      </c>
      <c r="D49" s="154" t="str">
        <f t="shared" si="35"/>
        <v/>
      </c>
      <c r="E49" s="153" t="str">
        <f t="shared" si="65"/>
        <v/>
      </c>
      <c r="F49" s="266" t="str">
        <f t="shared" si="37"/>
        <v/>
      </c>
      <c r="G49" s="153" t="str">
        <f t="shared" si="66"/>
        <v/>
      </c>
      <c r="H49" s="266" t="str">
        <f t="shared" si="39"/>
        <v/>
      </c>
      <c r="I49" s="268" t="str">
        <f t="shared" si="67"/>
        <v/>
      </c>
      <c r="J49" s="154" t="str">
        <f t="shared" si="53"/>
        <v/>
      </c>
      <c r="K49" s="153" t="str">
        <f t="shared" si="68"/>
        <v/>
      </c>
      <c r="L49" s="154" t="str">
        <f t="shared" si="54"/>
        <v/>
      </c>
      <c r="M49" s="153" t="str">
        <f t="shared" si="42"/>
        <v/>
      </c>
      <c r="N49" s="154" t="str">
        <f t="shared" si="55"/>
        <v/>
      </c>
      <c r="O49" s="153" t="str">
        <f t="shared" si="69"/>
        <v/>
      </c>
      <c r="P49" s="154" t="str">
        <f t="shared" si="56"/>
        <v/>
      </c>
      <c r="Q49" s="153" t="str">
        <f t="shared" si="70"/>
        <v/>
      </c>
      <c r="R49" s="154" t="str">
        <f t="shared" si="57"/>
        <v/>
      </c>
      <c r="S49" s="153" t="str">
        <f t="shared" si="71"/>
        <v/>
      </c>
      <c r="T49" s="154" t="str">
        <f t="shared" si="58"/>
        <v/>
      </c>
      <c r="U49" s="153" t="str">
        <f t="shared" si="72"/>
        <v/>
      </c>
      <c r="V49" s="154" t="str">
        <f t="shared" si="59"/>
        <v/>
      </c>
      <c r="W49" s="153" t="str">
        <f t="shared" si="73"/>
        <v/>
      </c>
      <c r="X49" s="154" t="str">
        <f t="shared" si="60"/>
        <v/>
      </c>
      <c r="Y49" s="153" t="str">
        <f t="shared" si="74"/>
        <v/>
      </c>
      <c r="Z49" s="154" t="str">
        <f t="shared" si="61"/>
        <v/>
      </c>
      <c r="AA49" s="153" t="str">
        <f t="shared" si="75"/>
        <v/>
      </c>
      <c r="AB49" s="154" t="str">
        <f t="shared" si="62"/>
        <v/>
      </c>
      <c r="AC49" s="153" t="str">
        <f t="shared" si="76"/>
        <v/>
      </c>
      <c r="AD49" s="154" t="str">
        <f t="shared" si="63"/>
        <v/>
      </c>
      <c r="AE49" s="150"/>
      <c r="AF49" s="150"/>
      <c r="AG49" s="150"/>
      <c r="AH49" s="150"/>
      <c r="AI49" s="150"/>
      <c r="AJ49" s="150"/>
      <c r="AL49" s="229"/>
    </row>
    <row r="50" spans="1:38" ht="21.75" hidden="1" customHeight="1" x14ac:dyDescent="0.25">
      <c r="A50" s="263"/>
      <c r="B50" s="152" t="str">
        <f t="shared" si="51"/>
        <v/>
      </c>
      <c r="C50" s="153" t="str">
        <f t="shared" si="64"/>
        <v/>
      </c>
      <c r="D50" s="154" t="str">
        <f t="shared" si="35"/>
        <v/>
      </c>
      <c r="E50" s="153" t="str">
        <f t="shared" si="65"/>
        <v/>
      </c>
      <c r="F50" s="266" t="str">
        <f t="shared" si="37"/>
        <v/>
      </c>
      <c r="G50" s="153" t="str">
        <f t="shared" si="66"/>
        <v/>
      </c>
      <c r="H50" s="266" t="str">
        <f t="shared" si="39"/>
        <v/>
      </c>
      <c r="I50" s="268" t="str">
        <f t="shared" si="67"/>
        <v/>
      </c>
      <c r="J50" s="154" t="str">
        <f t="shared" si="53"/>
        <v/>
      </c>
      <c r="K50" s="153" t="str">
        <f t="shared" si="68"/>
        <v/>
      </c>
      <c r="L50" s="154" t="str">
        <f t="shared" si="54"/>
        <v/>
      </c>
      <c r="M50" s="153" t="str">
        <f t="shared" si="42"/>
        <v/>
      </c>
      <c r="N50" s="154" t="str">
        <f t="shared" si="55"/>
        <v/>
      </c>
      <c r="O50" s="153" t="str">
        <f t="shared" si="69"/>
        <v/>
      </c>
      <c r="P50" s="154" t="str">
        <f t="shared" si="56"/>
        <v/>
      </c>
      <c r="Q50" s="153" t="str">
        <f t="shared" si="70"/>
        <v/>
      </c>
      <c r="R50" s="154" t="str">
        <f t="shared" si="57"/>
        <v/>
      </c>
      <c r="S50" s="153" t="str">
        <f t="shared" si="71"/>
        <v/>
      </c>
      <c r="T50" s="154" t="str">
        <f t="shared" si="58"/>
        <v/>
      </c>
      <c r="U50" s="153" t="str">
        <f t="shared" si="72"/>
        <v/>
      </c>
      <c r="V50" s="154" t="str">
        <f t="shared" si="59"/>
        <v/>
      </c>
      <c r="W50" s="153" t="str">
        <f t="shared" si="73"/>
        <v/>
      </c>
      <c r="X50" s="154" t="str">
        <f t="shared" si="60"/>
        <v/>
      </c>
      <c r="Y50" s="153" t="str">
        <f t="shared" si="74"/>
        <v/>
      </c>
      <c r="Z50" s="154" t="str">
        <f t="shared" si="61"/>
        <v/>
      </c>
      <c r="AA50" s="153" t="str">
        <f t="shared" si="75"/>
        <v/>
      </c>
      <c r="AB50" s="154" t="str">
        <f t="shared" si="62"/>
        <v/>
      </c>
      <c r="AC50" s="153" t="str">
        <f t="shared" si="76"/>
        <v/>
      </c>
      <c r="AD50" s="154" t="str">
        <f t="shared" si="63"/>
        <v/>
      </c>
      <c r="AE50" s="150"/>
      <c r="AF50" s="150"/>
      <c r="AG50" s="150"/>
      <c r="AH50" s="150"/>
      <c r="AI50" s="150"/>
      <c r="AJ50" s="150"/>
      <c r="AL50" s="229"/>
    </row>
    <row r="51" spans="1:38" ht="21.75" hidden="1" customHeight="1" x14ac:dyDescent="0.25">
      <c r="A51" s="263"/>
      <c r="B51" s="152" t="str">
        <f t="shared" si="51"/>
        <v/>
      </c>
      <c r="C51" s="153" t="str">
        <f t="shared" si="64"/>
        <v/>
      </c>
      <c r="D51" s="154" t="str">
        <f t="shared" si="35"/>
        <v/>
      </c>
      <c r="E51" s="153" t="str">
        <f t="shared" si="65"/>
        <v/>
      </c>
      <c r="F51" s="266" t="str">
        <f t="shared" si="37"/>
        <v/>
      </c>
      <c r="G51" s="153" t="str">
        <f t="shared" si="66"/>
        <v/>
      </c>
      <c r="H51" s="266" t="str">
        <f t="shared" si="39"/>
        <v/>
      </c>
      <c r="I51" s="268" t="str">
        <f t="shared" si="67"/>
        <v/>
      </c>
      <c r="J51" s="154" t="str">
        <f t="shared" si="53"/>
        <v/>
      </c>
      <c r="K51" s="153" t="str">
        <f t="shared" si="68"/>
        <v/>
      </c>
      <c r="L51" s="154" t="str">
        <f t="shared" si="54"/>
        <v/>
      </c>
      <c r="M51" s="153" t="str">
        <f t="shared" si="42"/>
        <v/>
      </c>
      <c r="N51" s="154" t="str">
        <f t="shared" si="55"/>
        <v/>
      </c>
      <c r="O51" s="153" t="str">
        <f t="shared" si="69"/>
        <v/>
      </c>
      <c r="P51" s="154" t="str">
        <f t="shared" si="56"/>
        <v/>
      </c>
      <c r="Q51" s="153" t="str">
        <f t="shared" si="70"/>
        <v/>
      </c>
      <c r="R51" s="154" t="str">
        <f t="shared" si="57"/>
        <v/>
      </c>
      <c r="S51" s="153" t="str">
        <f t="shared" si="71"/>
        <v/>
      </c>
      <c r="T51" s="154" t="str">
        <f t="shared" si="58"/>
        <v/>
      </c>
      <c r="U51" s="153" t="str">
        <f t="shared" si="72"/>
        <v/>
      </c>
      <c r="V51" s="154" t="str">
        <f t="shared" si="59"/>
        <v/>
      </c>
      <c r="W51" s="153" t="str">
        <f t="shared" si="73"/>
        <v/>
      </c>
      <c r="X51" s="154" t="str">
        <f t="shared" si="60"/>
        <v/>
      </c>
      <c r="Y51" s="153" t="str">
        <f t="shared" si="74"/>
        <v/>
      </c>
      <c r="Z51" s="154" t="str">
        <f t="shared" si="61"/>
        <v/>
      </c>
      <c r="AA51" s="153" t="str">
        <f t="shared" si="75"/>
        <v/>
      </c>
      <c r="AB51" s="154" t="str">
        <f t="shared" si="62"/>
        <v/>
      </c>
      <c r="AC51" s="153" t="str">
        <f t="shared" si="76"/>
        <v/>
      </c>
      <c r="AD51" s="154" t="str">
        <f t="shared" si="63"/>
        <v/>
      </c>
      <c r="AE51" s="150"/>
      <c r="AF51" s="150"/>
      <c r="AG51" s="150"/>
      <c r="AH51" s="150"/>
      <c r="AI51" s="150"/>
      <c r="AJ51" s="150"/>
      <c r="AL51" s="229"/>
    </row>
    <row r="52" spans="1:38" ht="21.75" hidden="1" customHeight="1" x14ac:dyDescent="0.25">
      <c r="A52" s="263"/>
      <c r="B52" s="152" t="str">
        <f t="shared" si="51"/>
        <v/>
      </c>
      <c r="C52" s="153" t="str">
        <f t="shared" si="64"/>
        <v/>
      </c>
      <c r="D52" s="154" t="str">
        <f t="shared" si="35"/>
        <v/>
      </c>
      <c r="E52" s="153" t="str">
        <f t="shared" si="65"/>
        <v/>
      </c>
      <c r="F52" s="266" t="str">
        <f t="shared" si="37"/>
        <v/>
      </c>
      <c r="G52" s="153" t="str">
        <f t="shared" si="66"/>
        <v/>
      </c>
      <c r="H52" s="266" t="str">
        <f t="shared" si="39"/>
        <v/>
      </c>
      <c r="I52" s="268" t="str">
        <f t="shared" si="67"/>
        <v/>
      </c>
      <c r="J52" s="154" t="str">
        <f t="shared" si="53"/>
        <v/>
      </c>
      <c r="K52" s="153" t="str">
        <f t="shared" si="68"/>
        <v/>
      </c>
      <c r="L52" s="154" t="str">
        <f t="shared" si="54"/>
        <v/>
      </c>
      <c r="M52" s="153" t="str">
        <f t="shared" si="42"/>
        <v/>
      </c>
      <c r="N52" s="154" t="str">
        <f t="shared" si="55"/>
        <v/>
      </c>
      <c r="O52" s="153" t="str">
        <f t="shared" si="69"/>
        <v/>
      </c>
      <c r="P52" s="154" t="str">
        <f t="shared" si="56"/>
        <v/>
      </c>
      <c r="Q52" s="153" t="str">
        <f t="shared" si="70"/>
        <v/>
      </c>
      <c r="R52" s="154" t="str">
        <f t="shared" si="57"/>
        <v/>
      </c>
      <c r="S52" s="153" t="str">
        <f t="shared" si="71"/>
        <v/>
      </c>
      <c r="T52" s="154" t="str">
        <f t="shared" si="58"/>
        <v/>
      </c>
      <c r="U52" s="153" t="str">
        <f t="shared" si="72"/>
        <v/>
      </c>
      <c r="V52" s="154" t="str">
        <f t="shared" si="59"/>
        <v/>
      </c>
      <c r="W52" s="153" t="str">
        <f t="shared" si="73"/>
        <v/>
      </c>
      <c r="X52" s="154" t="str">
        <f t="shared" si="60"/>
        <v/>
      </c>
      <c r="Y52" s="153" t="str">
        <f t="shared" si="74"/>
        <v/>
      </c>
      <c r="Z52" s="154" t="str">
        <f t="shared" si="61"/>
        <v/>
      </c>
      <c r="AA52" s="153" t="str">
        <f t="shared" si="75"/>
        <v/>
      </c>
      <c r="AB52" s="154" t="str">
        <f t="shared" si="62"/>
        <v/>
      </c>
      <c r="AC52" s="153" t="str">
        <f t="shared" si="76"/>
        <v/>
      </c>
      <c r="AD52" s="154" t="str">
        <f t="shared" si="63"/>
        <v/>
      </c>
      <c r="AE52" s="150"/>
      <c r="AF52" s="150"/>
      <c r="AG52" s="150"/>
      <c r="AH52" s="150"/>
      <c r="AI52" s="150"/>
      <c r="AJ52" s="150"/>
      <c r="AL52" s="229"/>
    </row>
    <row r="53" spans="1:38" ht="21.75" hidden="1" customHeight="1" x14ac:dyDescent="0.25">
      <c r="A53" s="263"/>
      <c r="B53" s="152" t="str">
        <f t="shared" si="51"/>
        <v/>
      </c>
      <c r="C53" s="153" t="str">
        <f t="shared" si="64"/>
        <v/>
      </c>
      <c r="D53" s="154" t="str">
        <f t="shared" si="35"/>
        <v/>
      </c>
      <c r="E53" s="153" t="str">
        <f t="shared" si="65"/>
        <v/>
      </c>
      <c r="F53" s="266" t="str">
        <f t="shared" si="37"/>
        <v/>
      </c>
      <c r="G53" s="153" t="str">
        <f t="shared" si="66"/>
        <v/>
      </c>
      <c r="H53" s="266" t="str">
        <f t="shared" si="39"/>
        <v/>
      </c>
      <c r="I53" s="268" t="str">
        <f t="shared" si="67"/>
        <v/>
      </c>
      <c r="J53" s="154" t="str">
        <f t="shared" si="53"/>
        <v/>
      </c>
      <c r="K53" s="153" t="str">
        <f t="shared" si="68"/>
        <v/>
      </c>
      <c r="L53" s="154" t="str">
        <f t="shared" si="54"/>
        <v/>
      </c>
      <c r="M53" s="153" t="str">
        <f t="shared" si="42"/>
        <v/>
      </c>
      <c r="N53" s="154" t="str">
        <f t="shared" si="55"/>
        <v/>
      </c>
      <c r="O53" s="153" t="str">
        <f t="shared" si="69"/>
        <v/>
      </c>
      <c r="P53" s="154" t="str">
        <f t="shared" si="56"/>
        <v/>
      </c>
      <c r="Q53" s="153" t="str">
        <f t="shared" si="70"/>
        <v/>
      </c>
      <c r="R53" s="154" t="str">
        <f t="shared" si="57"/>
        <v/>
      </c>
      <c r="S53" s="153" t="str">
        <f t="shared" si="71"/>
        <v/>
      </c>
      <c r="T53" s="154" t="str">
        <f t="shared" si="58"/>
        <v/>
      </c>
      <c r="U53" s="153" t="str">
        <f t="shared" si="72"/>
        <v/>
      </c>
      <c r="V53" s="154" t="str">
        <f t="shared" si="59"/>
        <v/>
      </c>
      <c r="W53" s="153" t="str">
        <f t="shared" si="73"/>
        <v/>
      </c>
      <c r="X53" s="154" t="str">
        <f t="shared" si="60"/>
        <v/>
      </c>
      <c r="Y53" s="153" t="str">
        <f t="shared" si="74"/>
        <v/>
      </c>
      <c r="Z53" s="154" t="str">
        <f t="shared" si="61"/>
        <v/>
      </c>
      <c r="AA53" s="153" t="str">
        <f t="shared" si="75"/>
        <v/>
      </c>
      <c r="AB53" s="154" t="str">
        <f t="shared" si="62"/>
        <v/>
      </c>
      <c r="AC53" s="153" t="str">
        <f t="shared" si="76"/>
        <v/>
      </c>
      <c r="AD53" s="154" t="str">
        <f t="shared" si="63"/>
        <v/>
      </c>
      <c r="AE53" s="150"/>
      <c r="AF53" s="150"/>
      <c r="AG53" s="150"/>
      <c r="AH53" s="150"/>
      <c r="AI53" s="150"/>
      <c r="AJ53" s="150"/>
      <c r="AL53" s="229"/>
    </row>
    <row r="54" spans="1:38" ht="21.75" hidden="1" customHeight="1" x14ac:dyDescent="0.25">
      <c r="A54" s="263"/>
      <c r="B54" s="152" t="str">
        <f t="shared" si="51"/>
        <v/>
      </c>
      <c r="C54" s="153" t="str">
        <f t="shared" si="64"/>
        <v/>
      </c>
      <c r="D54" s="154" t="str">
        <f t="shared" si="35"/>
        <v/>
      </c>
      <c r="E54" s="153" t="str">
        <f t="shared" si="65"/>
        <v/>
      </c>
      <c r="F54" s="266" t="str">
        <f t="shared" si="37"/>
        <v/>
      </c>
      <c r="G54" s="153" t="str">
        <f t="shared" si="66"/>
        <v/>
      </c>
      <c r="H54" s="266" t="str">
        <f t="shared" si="39"/>
        <v/>
      </c>
      <c r="I54" s="268" t="str">
        <f t="shared" si="67"/>
        <v/>
      </c>
      <c r="J54" s="154" t="str">
        <f t="shared" si="53"/>
        <v/>
      </c>
      <c r="K54" s="153" t="str">
        <f t="shared" si="68"/>
        <v/>
      </c>
      <c r="L54" s="154" t="str">
        <f t="shared" si="54"/>
        <v/>
      </c>
      <c r="M54" s="153" t="str">
        <f t="shared" si="42"/>
        <v/>
      </c>
      <c r="N54" s="154" t="str">
        <f t="shared" si="55"/>
        <v/>
      </c>
      <c r="O54" s="153" t="str">
        <f t="shared" si="69"/>
        <v/>
      </c>
      <c r="P54" s="154" t="str">
        <f t="shared" si="56"/>
        <v/>
      </c>
      <c r="Q54" s="153" t="str">
        <f t="shared" si="70"/>
        <v/>
      </c>
      <c r="R54" s="154" t="str">
        <f t="shared" si="57"/>
        <v/>
      </c>
      <c r="S54" s="153" t="str">
        <f t="shared" si="71"/>
        <v/>
      </c>
      <c r="T54" s="154" t="str">
        <f t="shared" si="58"/>
        <v/>
      </c>
      <c r="U54" s="153" t="str">
        <f t="shared" si="72"/>
        <v/>
      </c>
      <c r="V54" s="154" t="str">
        <f t="shared" si="59"/>
        <v/>
      </c>
      <c r="W54" s="153" t="str">
        <f t="shared" si="73"/>
        <v/>
      </c>
      <c r="X54" s="154" t="str">
        <f t="shared" si="60"/>
        <v/>
      </c>
      <c r="Y54" s="153" t="str">
        <f t="shared" si="74"/>
        <v/>
      </c>
      <c r="Z54" s="154" t="str">
        <f t="shared" si="61"/>
        <v/>
      </c>
      <c r="AA54" s="153" t="str">
        <f t="shared" si="75"/>
        <v/>
      </c>
      <c r="AB54" s="154" t="str">
        <f t="shared" si="62"/>
        <v/>
      </c>
      <c r="AC54" s="153" t="str">
        <f t="shared" si="76"/>
        <v/>
      </c>
      <c r="AD54" s="154" t="str">
        <f t="shared" si="63"/>
        <v/>
      </c>
      <c r="AE54" s="150"/>
      <c r="AF54" s="150"/>
      <c r="AG54" s="150"/>
      <c r="AH54" s="150"/>
      <c r="AI54" s="150"/>
      <c r="AJ54" s="150"/>
      <c r="AL54" s="229"/>
    </row>
    <row r="55" spans="1:38" ht="21.75" hidden="1" customHeight="1" x14ac:dyDescent="0.25">
      <c r="A55" s="263"/>
      <c r="B55" s="152" t="str">
        <f t="shared" si="51"/>
        <v/>
      </c>
      <c r="C55" s="153" t="str">
        <f t="shared" si="64"/>
        <v/>
      </c>
      <c r="D55" s="154" t="str">
        <f t="shared" si="35"/>
        <v/>
      </c>
      <c r="E55" s="153" t="str">
        <f t="shared" si="65"/>
        <v/>
      </c>
      <c r="F55" s="266" t="str">
        <f t="shared" si="37"/>
        <v/>
      </c>
      <c r="G55" s="153" t="str">
        <f t="shared" si="66"/>
        <v/>
      </c>
      <c r="H55" s="266" t="str">
        <f t="shared" si="39"/>
        <v/>
      </c>
      <c r="I55" s="268" t="str">
        <f t="shared" si="67"/>
        <v/>
      </c>
      <c r="J55" s="154" t="str">
        <f t="shared" si="53"/>
        <v/>
      </c>
      <c r="K55" s="153" t="str">
        <f t="shared" si="68"/>
        <v/>
      </c>
      <c r="L55" s="154" t="str">
        <f t="shared" si="54"/>
        <v/>
      </c>
      <c r="M55" s="153" t="str">
        <f t="shared" si="42"/>
        <v/>
      </c>
      <c r="N55" s="154" t="str">
        <f t="shared" si="55"/>
        <v/>
      </c>
      <c r="O55" s="153" t="str">
        <f t="shared" si="69"/>
        <v/>
      </c>
      <c r="P55" s="154" t="str">
        <f t="shared" si="56"/>
        <v/>
      </c>
      <c r="Q55" s="153" t="str">
        <f t="shared" si="70"/>
        <v/>
      </c>
      <c r="R55" s="154" t="str">
        <f t="shared" si="57"/>
        <v/>
      </c>
      <c r="S55" s="153" t="str">
        <f t="shared" si="71"/>
        <v/>
      </c>
      <c r="T55" s="154" t="str">
        <f t="shared" si="58"/>
        <v/>
      </c>
      <c r="U55" s="153" t="str">
        <f t="shared" si="72"/>
        <v/>
      </c>
      <c r="V55" s="154" t="str">
        <f t="shared" si="59"/>
        <v/>
      </c>
      <c r="W55" s="153" t="str">
        <f t="shared" si="73"/>
        <v/>
      </c>
      <c r="X55" s="154" t="str">
        <f t="shared" si="60"/>
        <v/>
      </c>
      <c r="Y55" s="153" t="str">
        <f t="shared" si="74"/>
        <v/>
      </c>
      <c r="Z55" s="154" t="str">
        <f t="shared" si="61"/>
        <v/>
      </c>
      <c r="AA55" s="153" t="str">
        <f t="shared" si="75"/>
        <v/>
      </c>
      <c r="AB55" s="154" t="str">
        <f t="shared" si="62"/>
        <v/>
      </c>
      <c r="AC55" s="153" t="str">
        <f t="shared" si="76"/>
        <v/>
      </c>
      <c r="AD55" s="154" t="str">
        <f t="shared" si="63"/>
        <v/>
      </c>
      <c r="AE55" s="150"/>
      <c r="AF55" s="150"/>
      <c r="AG55" s="150"/>
      <c r="AH55" s="150"/>
      <c r="AI55" s="150"/>
      <c r="AJ55" s="150"/>
      <c r="AL55" s="229"/>
    </row>
    <row r="56" spans="1:38" ht="21.75" hidden="1" customHeight="1" x14ac:dyDescent="0.25">
      <c r="A56" s="263"/>
      <c r="B56" s="152" t="str">
        <f t="shared" si="51"/>
        <v/>
      </c>
      <c r="C56" s="153" t="str">
        <f t="shared" si="64"/>
        <v/>
      </c>
      <c r="D56" s="154" t="str">
        <f t="shared" si="35"/>
        <v/>
      </c>
      <c r="E56" s="153" t="str">
        <f t="shared" si="65"/>
        <v/>
      </c>
      <c r="F56" s="266" t="str">
        <f t="shared" si="37"/>
        <v/>
      </c>
      <c r="G56" s="153" t="str">
        <f t="shared" si="66"/>
        <v/>
      </c>
      <c r="H56" s="266" t="str">
        <f t="shared" si="39"/>
        <v/>
      </c>
      <c r="I56" s="268" t="str">
        <f t="shared" si="67"/>
        <v/>
      </c>
      <c r="J56" s="154" t="str">
        <f t="shared" si="53"/>
        <v/>
      </c>
      <c r="K56" s="153" t="str">
        <f t="shared" si="68"/>
        <v/>
      </c>
      <c r="L56" s="154" t="str">
        <f t="shared" si="54"/>
        <v/>
      </c>
      <c r="M56" s="153" t="str">
        <f t="shared" si="42"/>
        <v/>
      </c>
      <c r="N56" s="154" t="str">
        <f t="shared" si="55"/>
        <v/>
      </c>
      <c r="O56" s="153" t="str">
        <f t="shared" si="69"/>
        <v/>
      </c>
      <c r="P56" s="154" t="str">
        <f t="shared" si="56"/>
        <v/>
      </c>
      <c r="Q56" s="153" t="str">
        <f t="shared" si="70"/>
        <v/>
      </c>
      <c r="R56" s="154" t="str">
        <f t="shared" si="57"/>
        <v/>
      </c>
      <c r="S56" s="153" t="str">
        <f t="shared" si="71"/>
        <v/>
      </c>
      <c r="T56" s="154" t="str">
        <f t="shared" si="58"/>
        <v/>
      </c>
      <c r="U56" s="153" t="str">
        <f t="shared" si="72"/>
        <v/>
      </c>
      <c r="V56" s="154" t="str">
        <f t="shared" si="59"/>
        <v/>
      </c>
      <c r="W56" s="153" t="str">
        <f t="shared" si="73"/>
        <v/>
      </c>
      <c r="X56" s="154" t="str">
        <f t="shared" si="60"/>
        <v/>
      </c>
      <c r="Y56" s="153" t="str">
        <f t="shared" si="74"/>
        <v/>
      </c>
      <c r="Z56" s="154" t="str">
        <f t="shared" si="61"/>
        <v/>
      </c>
      <c r="AA56" s="153" t="str">
        <f t="shared" si="75"/>
        <v/>
      </c>
      <c r="AB56" s="154" t="str">
        <f t="shared" si="62"/>
        <v/>
      </c>
      <c r="AC56" s="153" t="str">
        <f t="shared" si="76"/>
        <v/>
      </c>
      <c r="AD56" s="154" t="str">
        <f t="shared" si="63"/>
        <v/>
      </c>
      <c r="AE56" s="150"/>
      <c r="AF56" s="150"/>
      <c r="AG56" s="150"/>
      <c r="AH56" s="150"/>
      <c r="AI56" s="150"/>
      <c r="AJ56" s="150"/>
      <c r="AL56" s="229"/>
    </row>
    <row r="57" spans="1:38" ht="21.75" hidden="1" customHeight="1" x14ac:dyDescent="0.25">
      <c r="A57" s="263"/>
      <c r="B57" s="152" t="str">
        <f t="shared" si="51"/>
        <v/>
      </c>
      <c r="C57" s="153" t="str">
        <f t="shared" si="64"/>
        <v/>
      </c>
      <c r="D57" s="154" t="str">
        <f t="shared" si="35"/>
        <v/>
      </c>
      <c r="E57" s="153" t="str">
        <f t="shared" si="65"/>
        <v/>
      </c>
      <c r="F57" s="266" t="str">
        <f t="shared" si="37"/>
        <v/>
      </c>
      <c r="G57" s="153" t="str">
        <f t="shared" si="66"/>
        <v/>
      </c>
      <c r="H57" s="266" t="str">
        <f t="shared" si="39"/>
        <v/>
      </c>
      <c r="I57" s="268" t="str">
        <f t="shared" si="67"/>
        <v/>
      </c>
      <c r="J57" s="154" t="str">
        <f t="shared" si="53"/>
        <v/>
      </c>
      <c r="K57" s="153" t="str">
        <f t="shared" si="68"/>
        <v/>
      </c>
      <c r="L57" s="154" t="str">
        <f t="shared" si="54"/>
        <v/>
      </c>
      <c r="M57" s="153" t="str">
        <f t="shared" si="42"/>
        <v/>
      </c>
      <c r="N57" s="154" t="str">
        <f t="shared" si="55"/>
        <v/>
      </c>
      <c r="O57" s="153" t="str">
        <f t="shared" si="69"/>
        <v/>
      </c>
      <c r="P57" s="154" t="str">
        <f t="shared" si="56"/>
        <v/>
      </c>
      <c r="Q57" s="153" t="str">
        <f t="shared" si="70"/>
        <v/>
      </c>
      <c r="R57" s="154" t="str">
        <f t="shared" si="57"/>
        <v/>
      </c>
      <c r="S57" s="153" t="str">
        <f t="shared" si="71"/>
        <v/>
      </c>
      <c r="T57" s="154" t="str">
        <f t="shared" si="58"/>
        <v/>
      </c>
      <c r="U57" s="153" t="str">
        <f t="shared" si="72"/>
        <v/>
      </c>
      <c r="V57" s="154" t="str">
        <f t="shared" si="59"/>
        <v/>
      </c>
      <c r="W57" s="153" t="str">
        <f t="shared" si="73"/>
        <v/>
      </c>
      <c r="X57" s="154" t="str">
        <f t="shared" si="60"/>
        <v/>
      </c>
      <c r="Y57" s="153" t="str">
        <f t="shared" si="74"/>
        <v/>
      </c>
      <c r="Z57" s="154" t="str">
        <f t="shared" si="61"/>
        <v/>
      </c>
      <c r="AA57" s="153" t="str">
        <f t="shared" si="75"/>
        <v/>
      </c>
      <c r="AB57" s="154" t="str">
        <f t="shared" si="62"/>
        <v/>
      </c>
      <c r="AC57" s="153" t="str">
        <f t="shared" si="76"/>
        <v/>
      </c>
      <c r="AD57" s="154" t="str">
        <f t="shared" si="63"/>
        <v/>
      </c>
      <c r="AE57" s="150"/>
      <c r="AF57" s="150"/>
      <c r="AG57" s="150"/>
      <c r="AH57" s="150"/>
      <c r="AI57" s="150"/>
      <c r="AJ57" s="150"/>
      <c r="AL57" s="229"/>
    </row>
    <row r="58" spans="1:38" ht="21.75" hidden="1" customHeight="1" x14ac:dyDescent="0.25">
      <c r="A58" s="263"/>
      <c r="B58" s="152" t="str">
        <f t="shared" si="51"/>
        <v/>
      </c>
      <c r="C58" s="153" t="str">
        <f t="shared" si="64"/>
        <v/>
      </c>
      <c r="D58" s="154" t="str">
        <f t="shared" si="35"/>
        <v/>
      </c>
      <c r="E58" s="153" t="str">
        <f t="shared" si="65"/>
        <v/>
      </c>
      <c r="F58" s="266" t="str">
        <f t="shared" si="37"/>
        <v/>
      </c>
      <c r="G58" s="153" t="str">
        <f t="shared" si="66"/>
        <v/>
      </c>
      <c r="H58" s="266" t="str">
        <f t="shared" si="39"/>
        <v/>
      </c>
      <c r="I58" s="268" t="str">
        <f t="shared" si="67"/>
        <v/>
      </c>
      <c r="J58" s="154" t="str">
        <f t="shared" si="53"/>
        <v/>
      </c>
      <c r="K58" s="153" t="str">
        <f t="shared" si="68"/>
        <v/>
      </c>
      <c r="L58" s="154" t="str">
        <f t="shared" si="54"/>
        <v/>
      </c>
      <c r="M58" s="153" t="str">
        <f t="shared" si="42"/>
        <v/>
      </c>
      <c r="N58" s="154" t="str">
        <f t="shared" si="55"/>
        <v/>
      </c>
      <c r="O58" s="153" t="str">
        <f t="shared" si="69"/>
        <v/>
      </c>
      <c r="P58" s="154" t="str">
        <f t="shared" si="56"/>
        <v/>
      </c>
      <c r="Q58" s="153" t="str">
        <f t="shared" si="70"/>
        <v/>
      </c>
      <c r="R58" s="154" t="str">
        <f t="shared" si="57"/>
        <v/>
      </c>
      <c r="S58" s="153" t="str">
        <f t="shared" si="71"/>
        <v/>
      </c>
      <c r="T58" s="154" t="str">
        <f t="shared" si="58"/>
        <v/>
      </c>
      <c r="U58" s="153" t="str">
        <f t="shared" si="72"/>
        <v/>
      </c>
      <c r="V58" s="154" t="str">
        <f t="shared" si="59"/>
        <v/>
      </c>
      <c r="W58" s="153" t="str">
        <f t="shared" si="73"/>
        <v/>
      </c>
      <c r="X58" s="154" t="str">
        <f t="shared" si="60"/>
        <v/>
      </c>
      <c r="Y58" s="153" t="str">
        <f t="shared" si="74"/>
        <v/>
      </c>
      <c r="Z58" s="154" t="str">
        <f t="shared" si="61"/>
        <v/>
      </c>
      <c r="AA58" s="153" t="str">
        <f t="shared" si="75"/>
        <v/>
      </c>
      <c r="AB58" s="154" t="str">
        <f t="shared" si="62"/>
        <v/>
      </c>
      <c r="AC58" s="153" t="str">
        <f t="shared" si="76"/>
        <v/>
      </c>
      <c r="AD58" s="154" t="str">
        <f t="shared" si="63"/>
        <v/>
      </c>
      <c r="AE58" s="150"/>
      <c r="AF58" s="150"/>
      <c r="AG58" s="150"/>
      <c r="AH58" s="150"/>
      <c r="AI58" s="150"/>
      <c r="AJ58" s="150"/>
      <c r="AL58" s="229"/>
    </row>
    <row r="59" spans="1:38" ht="21.75" hidden="1" customHeight="1" x14ac:dyDescent="0.25">
      <c r="A59" s="263"/>
      <c r="B59" s="152" t="str">
        <f t="shared" si="51"/>
        <v/>
      </c>
      <c r="C59" s="153" t="str">
        <f t="shared" si="64"/>
        <v/>
      </c>
      <c r="D59" s="154" t="str">
        <f t="shared" si="35"/>
        <v/>
      </c>
      <c r="E59" s="153" t="str">
        <f t="shared" si="65"/>
        <v/>
      </c>
      <c r="F59" s="266" t="str">
        <f t="shared" si="37"/>
        <v/>
      </c>
      <c r="G59" s="153" t="str">
        <f t="shared" si="66"/>
        <v/>
      </c>
      <c r="H59" s="266" t="str">
        <f t="shared" si="39"/>
        <v/>
      </c>
      <c r="I59" s="268" t="str">
        <f t="shared" si="67"/>
        <v/>
      </c>
      <c r="J59" s="154" t="str">
        <f t="shared" si="53"/>
        <v/>
      </c>
      <c r="K59" s="153" t="str">
        <f t="shared" si="68"/>
        <v/>
      </c>
      <c r="L59" s="154" t="str">
        <f t="shared" si="54"/>
        <v/>
      </c>
      <c r="M59" s="153" t="str">
        <f t="shared" si="42"/>
        <v/>
      </c>
      <c r="N59" s="154" t="str">
        <f t="shared" si="55"/>
        <v/>
      </c>
      <c r="O59" s="153" t="str">
        <f t="shared" si="69"/>
        <v/>
      </c>
      <c r="P59" s="154" t="str">
        <f t="shared" si="56"/>
        <v/>
      </c>
      <c r="Q59" s="153" t="str">
        <f t="shared" si="70"/>
        <v/>
      </c>
      <c r="R59" s="154" t="str">
        <f t="shared" si="57"/>
        <v/>
      </c>
      <c r="S59" s="153" t="str">
        <f t="shared" si="71"/>
        <v/>
      </c>
      <c r="T59" s="154" t="str">
        <f t="shared" si="58"/>
        <v/>
      </c>
      <c r="U59" s="153" t="str">
        <f t="shared" si="72"/>
        <v/>
      </c>
      <c r="V59" s="154" t="str">
        <f t="shared" si="59"/>
        <v/>
      </c>
      <c r="W59" s="153" t="str">
        <f t="shared" si="73"/>
        <v/>
      </c>
      <c r="X59" s="154" t="str">
        <f t="shared" si="60"/>
        <v/>
      </c>
      <c r="Y59" s="153" t="str">
        <f t="shared" si="74"/>
        <v/>
      </c>
      <c r="Z59" s="154" t="str">
        <f t="shared" si="61"/>
        <v/>
      </c>
      <c r="AA59" s="153" t="str">
        <f t="shared" si="75"/>
        <v/>
      </c>
      <c r="AB59" s="154" t="str">
        <f t="shared" si="62"/>
        <v/>
      </c>
      <c r="AC59" s="153" t="str">
        <f t="shared" si="76"/>
        <v/>
      </c>
      <c r="AD59" s="154" t="str">
        <f t="shared" si="63"/>
        <v/>
      </c>
      <c r="AE59" s="150"/>
      <c r="AF59" s="150"/>
      <c r="AG59" s="150"/>
      <c r="AH59" s="150"/>
      <c r="AI59" s="150"/>
      <c r="AJ59" s="150"/>
      <c r="AL59" s="229"/>
    </row>
    <row r="60" spans="1:38" ht="21.75" hidden="1" customHeight="1" x14ac:dyDescent="0.25">
      <c r="A60" s="263"/>
      <c r="B60" s="152" t="str">
        <f t="shared" si="51"/>
        <v/>
      </c>
      <c r="C60" s="153" t="str">
        <f t="shared" si="64"/>
        <v/>
      </c>
      <c r="D60" s="154" t="str">
        <f t="shared" si="35"/>
        <v/>
      </c>
      <c r="E60" s="153" t="str">
        <f t="shared" si="65"/>
        <v/>
      </c>
      <c r="F60" s="266" t="str">
        <f t="shared" si="37"/>
        <v/>
      </c>
      <c r="G60" s="153" t="str">
        <f t="shared" si="66"/>
        <v/>
      </c>
      <c r="H60" s="266" t="str">
        <f t="shared" si="39"/>
        <v/>
      </c>
      <c r="I60" s="268" t="str">
        <f t="shared" si="67"/>
        <v/>
      </c>
      <c r="J60" s="154" t="str">
        <f t="shared" si="53"/>
        <v/>
      </c>
      <c r="K60" s="153" t="str">
        <f t="shared" si="68"/>
        <v/>
      </c>
      <c r="L60" s="154" t="str">
        <f t="shared" si="54"/>
        <v/>
      </c>
      <c r="M60" s="153" t="str">
        <f t="shared" si="42"/>
        <v/>
      </c>
      <c r="N60" s="154" t="str">
        <f t="shared" si="55"/>
        <v/>
      </c>
      <c r="O60" s="153" t="str">
        <f t="shared" si="69"/>
        <v/>
      </c>
      <c r="P60" s="154" t="str">
        <f t="shared" si="56"/>
        <v/>
      </c>
      <c r="Q60" s="153" t="str">
        <f t="shared" si="70"/>
        <v/>
      </c>
      <c r="R60" s="154" t="str">
        <f t="shared" si="57"/>
        <v/>
      </c>
      <c r="S60" s="153" t="str">
        <f t="shared" si="71"/>
        <v/>
      </c>
      <c r="T60" s="154" t="str">
        <f t="shared" si="58"/>
        <v/>
      </c>
      <c r="U60" s="153" t="str">
        <f t="shared" si="72"/>
        <v/>
      </c>
      <c r="V60" s="154" t="str">
        <f t="shared" si="59"/>
        <v/>
      </c>
      <c r="W60" s="153" t="str">
        <f t="shared" si="73"/>
        <v/>
      </c>
      <c r="X60" s="154" t="str">
        <f t="shared" si="60"/>
        <v/>
      </c>
      <c r="Y60" s="153" t="str">
        <f t="shared" si="74"/>
        <v/>
      </c>
      <c r="Z60" s="154" t="str">
        <f t="shared" si="61"/>
        <v/>
      </c>
      <c r="AA60" s="153" t="str">
        <f t="shared" si="75"/>
        <v/>
      </c>
      <c r="AB60" s="154" t="str">
        <f t="shared" si="62"/>
        <v/>
      </c>
      <c r="AC60" s="153" t="str">
        <f t="shared" si="76"/>
        <v/>
      </c>
      <c r="AD60" s="154" t="str">
        <f t="shared" si="63"/>
        <v/>
      </c>
      <c r="AE60" s="150"/>
      <c r="AF60" s="150"/>
      <c r="AG60" s="150"/>
      <c r="AH60" s="150"/>
      <c r="AI60" s="150"/>
      <c r="AJ60" s="150"/>
      <c r="AL60" s="229"/>
    </row>
    <row r="61" spans="1:38" ht="21.75" hidden="1" customHeight="1" x14ac:dyDescent="0.25">
      <c r="A61" s="263"/>
      <c r="B61" s="152" t="str">
        <f t="shared" si="51"/>
        <v/>
      </c>
      <c r="C61" s="153" t="str">
        <f t="shared" si="64"/>
        <v/>
      </c>
      <c r="D61" s="154" t="str">
        <f t="shared" si="35"/>
        <v/>
      </c>
      <c r="E61" s="153" t="str">
        <f t="shared" si="65"/>
        <v/>
      </c>
      <c r="F61" s="266" t="str">
        <f t="shared" si="37"/>
        <v/>
      </c>
      <c r="G61" s="153" t="str">
        <f t="shared" si="66"/>
        <v/>
      </c>
      <c r="H61" s="266" t="str">
        <f t="shared" si="39"/>
        <v/>
      </c>
      <c r="I61" s="268" t="str">
        <f t="shared" si="67"/>
        <v/>
      </c>
      <c r="J61" s="154" t="str">
        <f t="shared" si="53"/>
        <v/>
      </c>
      <c r="K61" s="153" t="str">
        <f t="shared" si="68"/>
        <v/>
      </c>
      <c r="L61" s="154" t="str">
        <f t="shared" si="54"/>
        <v/>
      </c>
      <c r="M61" s="153" t="str">
        <f t="shared" si="42"/>
        <v/>
      </c>
      <c r="N61" s="154" t="str">
        <f t="shared" si="55"/>
        <v/>
      </c>
      <c r="O61" s="153" t="str">
        <f t="shared" si="69"/>
        <v/>
      </c>
      <c r="P61" s="154" t="str">
        <f t="shared" si="56"/>
        <v/>
      </c>
      <c r="Q61" s="153" t="str">
        <f t="shared" si="70"/>
        <v/>
      </c>
      <c r="R61" s="154" t="str">
        <f t="shared" si="57"/>
        <v/>
      </c>
      <c r="S61" s="153" t="str">
        <f t="shared" si="71"/>
        <v/>
      </c>
      <c r="T61" s="154" t="str">
        <f t="shared" si="58"/>
        <v/>
      </c>
      <c r="U61" s="153" t="str">
        <f t="shared" si="72"/>
        <v/>
      </c>
      <c r="V61" s="154" t="str">
        <f t="shared" si="59"/>
        <v/>
      </c>
      <c r="W61" s="153" t="str">
        <f t="shared" si="73"/>
        <v/>
      </c>
      <c r="X61" s="154" t="str">
        <f t="shared" si="60"/>
        <v/>
      </c>
      <c r="Y61" s="153" t="str">
        <f t="shared" si="74"/>
        <v/>
      </c>
      <c r="Z61" s="154" t="str">
        <f t="shared" si="61"/>
        <v/>
      </c>
      <c r="AA61" s="153" t="str">
        <f t="shared" si="75"/>
        <v/>
      </c>
      <c r="AB61" s="154" t="str">
        <f t="shared" si="62"/>
        <v/>
      </c>
      <c r="AC61" s="153" t="str">
        <f t="shared" si="76"/>
        <v/>
      </c>
      <c r="AD61" s="154" t="str">
        <f t="shared" si="63"/>
        <v/>
      </c>
      <c r="AE61" s="150"/>
      <c r="AF61" s="150"/>
      <c r="AG61" s="150"/>
      <c r="AH61" s="150"/>
      <c r="AI61" s="150"/>
      <c r="AJ61" s="150"/>
      <c r="AL61" s="229"/>
    </row>
    <row r="62" spans="1:38" ht="21.75" hidden="1" customHeight="1" x14ac:dyDescent="0.25">
      <c r="A62" s="263"/>
      <c r="B62" s="152" t="str">
        <f t="shared" si="51"/>
        <v/>
      </c>
      <c r="C62" s="153" t="str">
        <f t="shared" si="64"/>
        <v/>
      </c>
      <c r="D62" s="154" t="str">
        <f t="shared" si="35"/>
        <v/>
      </c>
      <c r="E62" s="153" t="str">
        <f t="shared" si="65"/>
        <v/>
      </c>
      <c r="F62" s="266" t="str">
        <f t="shared" si="37"/>
        <v/>
      </c>
      <c r="G62" s="153" t="str">
        <f t="shared" si="66"/>
        <v/>
      </c>
      <c r="H62" s="266" t="str">
        <f t="shared" si="39"/>
        <v/>
      </c>
      <c r="I62" s="268" t="str">
        <f t="shared" si="67"/>
        <v/>
      </c>
      <c r="J62" s="154" t="str">
        <f t="shared" si="53"/>
        <v/>
      </c>
      <c r="K62" s="153" t="str">
        <f t="shared" si="68"/>
        <v/>
      </c>
      <c r="L62" s="154" t="str">
        <f t="shared" si="54"/>
        <v/>
      </c>
      <c r="M62" s="153" t="str">
        <f t="shared" si="42"/>
        <v/>
      </c>
      <c r="N62" s="154" t="str">
        <f t="shared" si="55"/>
        <v/>
      </c>
      <c r="O62" s="153" t="str">
        <f t="shared" si="69"/>
        <v/>
      </c>
      <c r="P62" s="154" t="str">
        <f t="shared" si="56"/>
        <v/>
      </c>
      <c r="Q62" s="153" t="str">
        <f t="shared" si="70"/>
        <v/>
      </c>
      <c r="R62" s="154" t="str">
        <f t="shared" si="57"/>
        <v/>
      </c>
      <c r="S62" s="153" t="str">
        <f t="shared" si="71"/>
        <v/>
      </c>
      <c r="T62" s="154" t="str">
        <f t="shared" si="58"/>
        <v/>
      </c>
      <c r="U62" s="153" t="str">
        <f t="shared" si="72"/>
        <v/>
      </c>
      <c r="V62" s="154" t="str">
        <f t="shared" si="59"/>
        <v/>
      </c>
      <c r="W62" s="153" t="str">
        <f t="shared" si="73"/>
        <v/>
      </c>
      <c r="X62" s="154" t="str">
        <f t="shared" si="60"/>
        <v/>
      </c>
      <c r="Y62" s="153" t="str">
        <f t="shared" si="74"/>
        <v/>
      </c>
      <c r="Z62" s="154" t="str">
        <f t="shared" si="61"/>
        <v/>
      </c>
      <c r="AA62" s="153" t="str">
        <f t="shared" si="75"/>
        <v/>
      </c>
      <c r="AB62" s="154" t="str">
        <f t="shared" si="62"/>
        <v/>
      </c>
      <c r="AC62" s="153" t="str">
        <f t="shared" si="76"/>
        <v/>
      </c>
      <c r="AD62" s="154" t="str">
        <f t="shared" si="63"/>
        <v/>
      </c>
      <c r="AE62" s="150"/>
      <c r="AF62" s="150"/>
      <c r="AG62" s="150"/>
      <c r="AH62" s="150"/>
      <c r="AI62" s="150"/>
      <c r="AJ62" s="150"/>
      <c r="AL62" s="229"/>
    </row>
    <row r="63" spans="1:38" ht="21.75" hidden="1" customHeight="1" x14ac:dyDescent="0.25">
      <c r="A63" s="263"/>
      <c r="B63" s="152" t="str">
        <f t="shared" si="51"/>
        <v/>
      </c>
      <c r="C63" s="153" t="str">
        <f t="shared" si="64"/>
        <v/>
      </c>
      <c r="D63" s="154" t="str">
        <f t="shared" si="35"/>
        <v/>
      </c>
      <c r="E63" s="153" t="str">
        <f t="shared" si="65"/>
        <v/>
      </c>
      <c r="F63" s="266" t="str">
        <f t="shared" si="37"/>
        <v/>
      </c>
      <c r="G63" s="153" t="str">
        <f t="shared" si="66"/>
        <v/>
      </c>
      <c r="H63" s="266" t="str">
        <f t="shared" si="39"/>
        <v/>
      </c>
      <c r="I63" s="268" t="str">
        <f t="shared" si="67"/>
        <v/>
      </c>
      <c r="J63" s="154" t="str">
        <f t="shared" si="53"/>
        <v/>
      </c>
      <c r="K63" s="153" t="str">
        <f t="shared" si="68"/>
        <v/>
      </c>
      <c r="L63" s="154" t="str">
        <f t="shared" si="54"/>
        <v/>
      </c>
      <c r="M63" s="153" t="str">
        <f t="shared" si="42"/>
        <v/>
      </c>
      <c r="N63" s="154" t="str">
        <f t="shared" si="55"/>
        <v/>
      </c>
      <c r="O63" s="153" t="str">
        <f t="shared" si="69"/>
        <v/>
      </c>
      <c r="P63" s="154" t="str">
        <f t="shared" si="56"/>
        <v/>
      </c>
      <c r="Q63" s="153" t="str">
        <f t="shared" si="70"/>
        <v/>
      </c>
      <c r="R63" s="154" t="str">
        <f t="shared" si="57"/>
        <v/>
      </c>
      <c r="S63" s="153" t="str">
        <f t="shared" si="71"/>
        <v/>
      </c>
      <c r="T63" s="154" t="str">
        <f t="shared" si="58"/>
        <v/>
      </c>
      <c r="U63" s="153" t="str">
        <f t="shared" si="72"/>
        <v/>
      </c>
      <c r="V63" s="154" t="str">
        <f t="shared" si="59"/>
        <v/>
      </c>
      <c r="W63" s="153" t="str">
        <f t="shared" si="73"/>
        <v/>
      </c>
      <c r="X63" s="154" t="str">
        <f t="shared" si="60"/>
        <v/>
      </c>
      <c r="Y63" s="153" t="str">
        <f t="shared" si="74"/>
        <v/>
      </c>
      <c r="Z63" s="154" t="str">
        <f t="shared" si="61"/>
        <v/>
      </c>
      <c r="AA63" s="153" t="str">
        <f t="shared" si="75"/>
        <v/>
      </c>
      <c r="AB63" s="154" t="str">
        <f t="shared" si="62"/>
        <v/>
      </c>
      <c r="AC63" s="153" t="str">
        <f t="shared" si="76"/>
        <v/>
      </c>
      <c r="AD63" s="154" t="str">
        <f t="shared" si="63"/>
        <v/>
      </c>
      <c r="AE63" s="150"/>
      <c r="AF63" s="150"/>
      <c r="AG63" s="150"/>
      <c r="AH63" s="150"/>
      <c r="AI63" s="150"/>
      <c r="AJ63" s="150"/>
      <c r="AL63" s="229"/>
    </row>
    <row r="64" spans="1:38" ht="21.75" hidden="1" customHeight="1" x14ac:dyDescent="0.25">
      <c r="A64" s="263"/>
      <c r="B64" s="152" t="str">
        <f t="shared" si="51"/>
        <v/>
      </c>
      <c r="C64" s="153" t="str">
        <f t="shared" si="64"/>
        <v/>
      </c>
      <c r="D64" s="154" t="str">
        <f t="shared" si="35"/>
        <v/>
      </c>
      <c r="E64" s="153" t="str">
        <f t="shared" si="65"/>
        <v/>
      </c>
      <c r="F64" s="266" t="str">
        <f t="shared" si="37"/>
        <v/>
      </c>
      <c r="G64" s="153" t="str">
        <f t="shared" si="66"/>
        <v/>
      </c>
      <c r="H64" s="266" t="str">
        <f t="shared" si="39"/>
        <v/>
      </c>
      <c r="I64" s="268" t="str">
        <f t="shared" si="67"/>
        <v/>
      </c>
      <c r="J64" s="154" t="str">
        <f t="shared" si="53"/>
        <v/>
      </c>
      <c r="K64" s="153" t="str">
        <f t="shared" si="68"/>
        <v/>
      </c>
      <c r="L64" s="154" t="str">
        <f t="shared" si="54"/>
        <v/>
      </c>
      <c r="M64" s="153" t="str">
        <f t="shared" si="42"/>
        <v/>
      </c>
      <c r="N64" s="154" t="str">
        <f t="shared" si="55"/>
        <v/>
      </c>
      <c r="O64" s="153" t="str">
        <f t="shared" si="69"/>
        <v/>
      </c>
      <c r="P64" s="154" t="str">
        <f t="shared" si="56"/>
        <v/>
      </c>
      <c r="Q64" s="153" t="str">
        <f t="shared" si="70"/>
        <v/>
      </c>
      <c r="R64" s="154" t="str">
        <f t="shared" si="57"/>
        <v/>
      </c>
      <c r="S64" s="153" t="str">
        <f t="shared" si="71"/>
        <v/>
      </c>
      <c r="T64" s="154" t="str">
        <f t="shared" si="58"/>
        <v/>
      </c>
      <c r="U64" s="153" t="str">
        <f t="shared" si="72"/>
        <v/>
      </c>
      <c r="V64" s="154" t="str">
        <f t="shared" si="59"/>
        <v/>
      </c>
      <c r="W64" s="153" t="str">
        <f t="shared" si="73"/>
        <v/>
      </c>
      <c r="X64" s="154" t="str">
        <f t="shared" si="60"/>
        <v/>
      </c>
      <c r="Y64" s="153" t="str">
        <f t="shared" si="74"/>
        <v/>
      </c>
      <c r="Z64" s="154" t="str">
        <f t="shared" si="61"/>
        <v/>
      </c>
      <c r="AA64" s="153" t="str">
        <f t="shared" si="75"/>
        <v/>
      </c>
      <c r="AB64" s="154" t="str">
        <f t="shared" si="62"/>
        <v/>
      </c>
      <c r="AC64" s="153" t="str">
        <f t="shared" si="76"/>
        <v/>
      </c>
      <c r="AD64" s="154" t="str">
        <f t="shared" si="63"/>
        <v/>
      </c>
      <c r="AE64" s="150"/>
      <c r="AF64" s="150"/>
      <c r="AG64" s="150"/>
      <c r="AH64" s="150"/>
      <c r="AI64" s="150"/>
      <c r="AJ64" s="150"/>
      <c r="AL64" s="229"/>
    </row>
    <row r="65" spans="1:40" ht="21.75" hidden="1" customHeight="1" x14ac:dyDescent="0.25">
      <c r="A65" s="263"/>
      <c r="B65" s="152" t="str">
        <f t="shared" si="51"/>
        <v/>
      </c>
      <c r="C65" s="153" t="str">
        <f t="shared" si="64"/>
        <v/>
      </c>
      <c r="D65" s="154" t="str">
        <f t="shared" si="35"/>
        <v/>
      </c>
      <c r="E65" s="153" t="str">
        <f t="shared" si="65"/>
        <v/>
      </c>
      <c r="F65" s="266" t="str">
        <f t="shared" si="37"/>
        <v/>
      </c>
      <c r="G65" s="153" t="str">
        <f t="shared" si="66"/>
        <v/>
      </c>
      <c r="H65" s="266" t="str">
        <f t="shared" si="39"/>
        <v/>
      </c>
      <c r="I65" s="268" t="str">
        <f t="shared" si="67"/>
        <v/>
      </c>
      <c r="J65" s="154" t="str">
        <f t="shared" si="53"/>
        <v/>
      </c>
      <c r="K65" s="153" t="str">
        <f t="shared" si="68"/>
        <v/>
      </c>
      <c r="L65" s="154" t="str">
        <f t="shared" si="54"/>
        <v/>
      </c>
      <c r="M65" s="153" t="str">
        <f t="shared" si="42"/>
        <v/>
      </c>
      <c r="N65" s="154" t="str">
        <f t="shared" si="55"/>
        <v/>
      </c>
      <c r="O65" s="153" t="str">
        <f t="shared" si="69"/>
        <v/>
      </c>
      <c r="P65" s="154" t="str">
        <f t="shared" si="56"/>
        <v/>
      </c>
      <c r="Q65" s="153" t="str">
        <f t="shared" si="70"/>
        <v/>
      </c>
      <c r="R65" s="154" t="str">
        <f t="shared" si="57"/>
        <v/>
      </c>
      <c r="S65" s="153" t="str">
        <f t="shared" si="71"/>
        <v/>
      </c>
      <c r="T65" s="154" t="str">
        <f t="shared" si="58"/>
        <v/>
      </c>
      <c r="U65" s="153" t="str">
        <f t="shared" si="72"/>
        <v/>
      </c>
      <c r="V65" s="154" t="str">
        <f t="shared" si="59"/>
        <v/>
      </c>
      <c r="W65" s="153" t="str">
        <f t="shared" si="73"/>
        <v/>
      </c>
      <c r="X65" s="154" t="str">
        <f t="shared" si="60"/>
        <v/>
      </c>
      <c r="Y65" s="153" t="str">
        <f t="shared" si="74"/>
        <v/>
      </c>
      <c r="Z65" s="154" t="str">
        <f t="shared" si="61"/>
        <v/>
      </c>
      <c r="AA65" s="153" t="str">
        <f t="shared" si="75"/>
        <v/>
      </c>
      <c r="AB65" s="154" t="str">
        <f t="shared" si="62"/>
        <v/>
      </c>
      <c r="AC65" s="153" t="str">
        <f t="shared" si="76"/>
        <v/>
      </c>
      <c r="AD65" s="154" t="str">
        <f t="shared" si="63"/>
        <v/>
      </c>
      <c r="AE65" s="150"/>
      <c r="AF65" s="150"/>
      <c r="AG65" s="150"/>
      <c r="AH65" s="150"/>
      <c r="AI65" s="150"/>
      <c r="AJ65" s="150"/>
      <c r="AL65" s="229"/>
    </row>
    <row r="66" spans="1:40" ht="21.75" hidden="1" customHeight="1" x14ac:dyDescent="0.25">
      <c r="A66" s="263"/>
      <c r="B66" s="152" t="str">
        <f t="shared" si="51"/>
        <v/>
      </c>
      <c r="C66" s="153" t="str">
        <f t="shared" si="64"/>
        <v/>
      </c>
      <c r="D66" s="154" t="str">
        <f t="shared" si="35"/>
        <v/>
      </c>
      <c r="E66" s="153" t="str">
        <f t="shared" si="65"/>
        <v/>
      </c>
      <c r="F66" s="266" t="str">
        <f t="shared" si="37"/>
        <v/>
      </c>
      <c r="G66" s="153" t="str">
        <f t="shared" si="66"/>
        <v/>
      </c>
      <c r="H66" s="266" t="str">
        <f t="shared" si="39"/>
        <v/>
      </c>
      <c r="I66" s="268" t="str">
        <f t="shared" si="67"/>
        <v/>
      </c>
      <c r="J66" s="154" t="str">
        <f t="shared" si="53"/>
        <v/>
      </c>
      <c r="K66" s="153" t="str">
        <f t="shared" si="68"/>
        <v/>
      </c>
      <c r="L66" s="154" t="str">
        <f t="shared" si="54"/>
        <v/>
      </c>
      <c r="M66" s="153" t="str">
        <f t="shared" si="42"/>
        <v/>
      </c>
      <c r="N66" s="154" t="str">
        <f t="shared" si="55"/>
        <v/>
      </c>
      <c r="O66" s="153" t="str">
        <f t="shared" si="69"/>
        <v/>
      </c>
      <c r="P66" s="154" t="str">
        <f t="shared" si="56"/>
        <v/>
      </c>
      <c r="Q66" s="153" t="str">
        <f t="shared" si="70"/>
        <v/>
      </c>
      <c r="R66" s="154" t="str">
        <f t="shared" si="57"/>
        <v/>
      </c>
      <c r="S66" s="153" t="str">
        <f t="shared" si="71"/>
        <v/>
      </c>
      <c r="T66" s="154" t="str">
        <f t="shared" si="58"/>
        <v/>
      </c>
      <c r="U66" s="153" t="str">
        <f t="shared" si="72"/>
        <v/>
      </c>
      <c r="V66" s="154" t="str">
        <f t="shared" si="59"/>
        <v/>
      </c>
      <c r="W66" s="153" t="str">
        <f t="shared" si="73"/>
        <v/>
      </c>
      <c r="X66" s="154" t="str">
        <f t="shared" si="60"/>
        <v/>
      </c>
      <c r="Y66" s="153" t="str">
        <f t="shared" si="74"/>
        <v/>
      </c>
      <c r="Z66" s="154" t="str">
        <f t="shared" si="61"/>
        <v/>
      </c>
      <c r="AA66" s="153" t="str">
        <f t="shared" si="75"/>
        <v/>
      </c>
      <c r="AB66" s="154" t="str">
        <f t="shared" si="62"/>
        <v/>
      </c>
      <c r="AC66" s="153" t="str">
        <f t="shared" si="76"/>
        <v/>
      </c>
      <c r="AD66" s="154" t="str">
        <f t="shared" si="63"/>
        <v/>
      </c>
      <c r="AE66" s="150"/>
      <c r="AF66" s="150"/>
      <c r="AG66" s="150"/>
      <c r="AH66" s="150"/>
      <c r="AI66" s="150"/>
      <c r="AJ66" s="150"/>
      <c r="AL66" s="229"/>
    </row>
    <row r="67" spans="1:40" ht="21.75" hidden="1" customHeight="1" x14ac:dyDescent="0.25">
      <c r="A67" s="263"/>
      <c r="B67" s="152" t="str">
        <f t="shared" si="51"/>
        <v/>
      </c>
      <c r="C67" s="153" t="str">
        <f t="shared" si="64"/>
        <v/>
      </c>
      <c r="D67" s="154" t="str">
        <f t="shared" si="35"/>
        <v/>
      </c>
      <c r="E67" s="153" t="str">
        <f t="shared" si="65"/>
        <v/>
      </c>
      <c r="F67" s="266" t="str">
        <f t="shared" si="37"/>
        <v/>
      </c>
      <c r="G67" s="153" t="str">
        <f t="shared" si="66"/>
        <v/>
      </c>
      <c r="H67" s="266" t="str">
        <f t="shared" si="39"/>
        <v/>
      </c>
      <c r="I67" s="268" t="str">
        <f t="shared" si="67"/>
        <v/>
      </c>
      <c r="J67" s="154" t="str">
        <f t="shared" si="53"/>
        <v/>
      </c>
      <c r="K67" s="153" t="str">
        <f t="shared" si="68"/>
        <v/>
      </c>
      <c r="L67" s="154" t="str">
        <f t="shared" si="54"/>
        <v/>
      </c>
      <c r="M67" s="153" t="str">
        <f t="shared" si="42"/>
        <v/>
      </c>
      <c r="N67" s="154" t="str">
        <f t="shared" si="55"/>
        <v/>
      </c>
      <c r="O67" s="153" t="str">
        <f t="shared" si="69"/>
        <v/>
      </c>
      <c r="P67" s="154" t="str">
        <f t="shared" si="56"/>
        <v/>
      </c>
      <c r="Q67" s="153" t="str">
        <f t="shared" si="70"/>
        <v/>
      </c>
      <c r="R67" s="154" t="str">
        <f t="shared" si="57"/>
        <v/>
      </c>
      <c r="S67" s="153" t="str">
        <f t="shared" si="71"/>
        <v/>
      </c>
      <c r="T67" s="154" t="str">
        <f t="shared" si="58"/>
        <v/>
      </c>
      <c r="U67" s="153" t="str">
        <f t="shared" si="72"/>
        <v/>
      </c>
      <c r="V67" s="154" t="str">
        <f t="shared" si="59"/>
        <v/>
      </c>
      <c r="W67" s="153" t="str">
        <f t="shared" si="73"/>
        <v/>
      </c>
      <c r="X67" s="154" t="str">
        <f t="shared" si="60"/>
        <v/>
      </c>
      <c r="Y67" s="153" t="str">
        <f t="shared" si="74"/>
        <v/>
      </c>
      <c r="Z67" s="154" t="str">
        <f t="shared" si="61"/>
        <v/>
      </c>
      <c r="AA67" s="153" t="str">
        <f t="shared" si="75"/>
        <v/>
      </c>
      <c r="AB67" s="154" t="str">
        <f t="shared" si="62"/>
        <v/>
      </c>
      <c r="AC67" s="153" t="str">
        <f t="shared" si="76"/>
        <v/>
      </c>
      <c r="AD67" s="154" t="str">
        <f t="shared" si="63"/>
        <v/>
      </c>
      <c r="AE67" s="150"/>
      <c r="AF67" s="150"/>
      <c r="AG67" s="150"/>
      <c r="AH67" s="150"/>
      <c r="AI67" s="150"/>
      <c r="AJ67" s="150"/>
      <c r="AL67" s="229"/>
    </row>
    <row r="68" spans="1:40" ht="21.75" hidden="1" customHeight="1" x14ac:dyDescent="0.25">
      <c r="A68" s="263"/>
      <c r="B68" s="152" t="str">
        <f t="shared" si="51"/>
        <v/>
      </c>
      <c r="C68" s="153" t="str">
        <f t="shared" si="64"/>
        <v/>
      </c>
      <c r="D68" s="154" t="str">
        <f t="shared" si="35"/>
        <v/>
      </c>
      <c r="E68" s="153" t="str">
        <f t="shared" si="65"/>
        <v/>
      </c>
      <c r="F68" s="266" t="str">
        <f t="shared" si="37"/>
        <v/>
      </c>
      <c r="G68" s="153" t="str">
        <f t="shared" si="66"/>
        <v/>
      </c>
      <c r="H68" s="266" t="str">
        <f t="shared" si="39"/>
        <v/>
      </c>
      <c r="I68" s="268" t="str">
        <f t="shared" si="67"/>
        <v/>
      </c>
      <c r="J68" s="154" t="str">
        <f t="shared" si="53"/>
        <v/>
      </c>
      <c r="K68" s="153" t="str">
        <f t="shared" si="68"/>
        <v/>
      </c>
      <c r="L68" s="154" t="str">
        <f t="shared" si="54"/>
        <v/>
      </c>
      <c r="M68" s="153" t="str">
        <f t="shared" si="42"/>
        <v/>
      </c>
      <c r="N68" s="154" t="str">
        <f t="shared" si="55"/>
        <v/>
      </c>
      <c r="O68" s="153" t="str">
        <f t="shared" si="69"/>
        <v/>
      </c>
      <c r="P68" s="154" t="str">
        <f t="shared" si="56"/>
        <v/>
      </c>
      <c r="Q68" s="153" t="str">
        <f t="shared" si="70"/>
        <v/>
      </c>
      <c r="R68" s="154" t="str">
        <f t="shared" si="57"/>
        <v/>
      </c>
      <c r="S68" s="153" t="str">
        <f t="shared" si="71"/>
        <v/>
      </c>
      <c r="T68" s="154" t="str">
        <f t="shared" si="58"/>
        <v/>
      </c>
      <c r="U68" s="153" t="str">
        <f t="shared" si="72"/>
        <v/>
      </c>
      <c r="V68" s="154" t="str">
        <f t="shared" si="59"/>
        <v/>
      </c>
      <c r="W68" s="153" t="str">
        <f t="shared" si="73"/>
        <v/>
      </c>
      <c r="X68" s="154" t="str">
        <f t="shared" si="60"/>
        <v/>
      </c>
      <c r="Y68" s="153" t="str">
        <f t="shared" si="74"/>
        <v/>
      </c>
      <c r="Z68" s="154" t="str">
        <f t="shared" si="61"/>
        <v/>
      </c>
      <c r="AA68" s="153" t="str">
        <f t="shared" si="75"/>
        <v/>
      </c>
      <c r="AB68" s="154" t="str">
        <f t="shared" si="62"/>
        <v/>
      </c>
      <c r="AC68" s="153" t="str">
        <f t="shared" si="76"/>
        <v/>
      </c>
      <c r="AD68" s="154" t="str">
        <f t="shared" si="63"/>
        <v/>
      </c>
      <c r="AE68" s="150"/>
      <c r="AF68" s="150"/>
      <c r="AG68" s="150"/>
      <c r="AH68" s="150"/>
      <c r="AI68" s="150"/>
      <c r="AJ68" s="150"/>
      <c r="AL68" s="229"/>
    </row>
    <row r="69" spans="1:40" ht="21.75" hidden="1" customHeight="1" x14ac:dyDescent="0.25">
      <c r="A69" s="263"/>
      <c r="B69" s="152" t="str">
        <f t="shared" si="51"/>
        <v/>
      </c>
      <c r="C69" s="153" t="str">
        <f t="shared" si="64"/>
        <v/>
      </c>
      <c r="D69" s="154" t="str">
        <f t="shared" si="35"/>
        <v/>
      </c>
      <c r="E69" s="153" t="str">
        <f t="shared" si="65"/>
        <v/>
      </c>
      <c r="F69" s="266" t="str">
        <f t="shared" si="37"/>
        <v/>
      </c>
      <c r="G69" s="153" t="str">
        <f t="shared" si="66"/>
        <v/>
      </c>
      <c r="H69" s="266" t="str">
        <f t="shared" si="39"/>
        <v/>
      </c>
      <c r="I69" s="268" t="str">
        <f t="shared" si="67"/>
        <v/>
      </c>
      <c r="J69" s="154" t="str">
        <f t="shared" ref="J69:J76" si="77">IF($A69="","",IF(I69="","",IF($K$4="Media aritmética",(I69&lt;=$B69)*($E$5/$B$4)+(I69&gt;$B69)*0,IF(AND(ROUND(AVERAGE($C69,$E69,$G69,$I69,$K69,$M69,$O69,$Q69,$S69,$U69,$W69,$Y69,$AA69,$AC69,$AE69,$AG69,$AI69),2)-$B69/2&lt;=I69,(ROUND(AVERAGE($C69,$E69,$G69,$I69,$K69,$M69,$O69,$Q69,$S69,$U69,$W69,$Y69,$AA69,$AC69,$AE69,$AG69,$AI69),2)+$B69/2&gt;=I69)),($E$5/$B$4),0))))</f>
        <v/>
      </c>
      <c r="K69" s="153" t="str">
        <f t="shared" si="68"/>
        <v/>
      </c>
      <c r="L69" s="154" t="str">
        <f t="shared" ref="L69:L76" si="78">IF($A69="","",IF(K69="","",IF($K$4="Media aritmética",(K69&lt;=$B69)*($E$5/$B$4)+(K69&gt;$B69)*0,IF(AND(ROUND(AVERAGE($C69,$E69,$G69,$I69,$K69,$M69,$O69,$Q69,$S69,$U69,$W69,$Y69,$AA69,$AC69,$AE69,$AG69,$AI69),2)-$B69/2&lt;=K69,(ROUND(AVERAGE($C69,$E69,$G69,$I69,$K69,$M69,$O69,$Q69,$S69,$U69,$W69,$Y69,$AA69,$AC69,$AE69,$AG69,$AI69),2)+$B69/2&gt;=K69)),($E$5/$B$4),0))))</f>
        <v/>
      </c>
      <c r="M69" s="153" t="str">
        <f t="shared" si="42"/>
        <v/>
      </c>
      <c r="N69" s="154" t="str">
        <f t="shared" ref="N69:N76" si="79">IF($A69="","",IF(M69="","",IF($K$4="Media aritmética",(M69&lt;=$B69)*($E$5/$B$4)+(M69&gt;$B69)*0,IF(AND(ROUND(AVERAGE($C69,$E69,$G69,$I69,$K69,$M69,$O69,$Q69,$S69,$U69,$W69,$Y69,$AA69,$AC69,$AE69,$AG69,$AI69),2)-$B69/2&lt;=M69,(ROUND(AVERAGE($C69,$E69,$G69,$I69,$K69,$M69,$O69,$Q69,$S69,$U69,$W69,$Y69,$AA69,$AC69,$AE69,$AG69,$AI69),2)+$B69/2&gt;=M69)),($E$5/$B$4),0))))</f>
        <v/>
      </c>
      <c r="O69" s="153" t="str">
        <f t="shared" si="69"/>
        <v/>
      </c>
      <c r="P69" s="154" t="str">
        <f t="shared" ref="P69:P76" si="80">IF($A69="","",IF(O69="","",IF($K$4="Media aritmética",(O69&lt;=$B69)*($E$5/$B$4)+(O69&gt;$B69)*0,IF(AND(ROUND(AVERAGE($C69,$E69,$G69,$I69,$K69,$M69,$O69,$Q69,$S69,$U69,$W69,$Y69,$AA69,$AC69,$AE69,$AG69,$AI69),2)-$B69/2&lt;=O69,(ROUND(AVERAGE($C69,$E69,$G69,$I69,$K69,$M69,$O69,$Q69,$S69,$U69,$W69,$Y69,$AA69,$AC69,$AE69,$AG69,$AI69),2)+$B69/2&gt;=O69)),($E$5/$B$4),0))))</f>
        <v/>
      </c>
      <c r="Q69" s="153" t="str">
        <f t="shared" si="70"/>
        <v/>
      </c>
      <c r="R69" s="154" t="str">
        <f t="shared" ref="R69:R76" si="81">IF($A69="","",IF(Q69="","",IF($K$4="Media aritmética",(Q69&lt;=$B69)*($E$5/$B$4)+(Q69&gt;$B69)*0,IF(AND(ROUND(AVERAGE($C69,$E69,$G69,$I69,$K69,$M69,$O69,$Q69,$S69,$U69,$W69,$Y69,$AA69,$AC69,$AE69,$AG69,$AI69),2)-$B69/2&lt;=Q69,(ROUND(AVERAGE($C69,$E69,$G69,$I69,$K69,$M69,$O69,$Q69,$S69,$U69,$W69,$Y69,$AA69,$AC69,$AE69,$AG69,$AI69),2)+$B69/2&gt;=Q69)),($E$5/$B$4),0))))</f>
        <v/>
      </c>
      <c r="S69" s="153" t="str">
        <f t="shared" si="71"/>
        <v/>
      </c>
      <c r="T69" s="154" t="str">
        <f t="shared" ref="T69:T76" si="82">IF($A69="","",IF(S69="","",IF($K$4="Media aritmética",(S69&lt;=$B69)*($E$5/$B$4)+(S69&gt;$B69)*0,IF(AND(ROUND(AVERAGE($C69,$E69,$G69,$I69,$K69,$M69,$O69,$Q69,$S69,$U69,$W69,$Y69,$AA69,$AC69,$AE69,$AG69,$AI69),2)-$B69/2&lt;=S69,(ROUND(AVERAGE($C69,$E69,$G69,$I69,$K69,$M69,$O69,$Q69,$S69,$U69,$W69,$Y69,$AA69,$AC69,$AE69,$AG69,$AI69),2)+$B69/2&gt;=S69)),($E$5/$B$4),0))))</f>
        <v/>
      </c>
      <c r="U69" s="153" t="str">
        <f t="shared" si="72"/>
        <v/>
      </c>
      <c r="V69" s="154" t="str">
        <f t="shared" ref="V69:V76" si="83">IF($A69="","",IF(U69="","",IF($K$4="Media aritmética",(U69&lt;=$B69)*($E$5/$B$4)+(U69&gt;$B69)*0,IF(AND(ROUND(AVERAGE($C69,$E69,$G69,$I69,$K69,$M69,$O69,$Q69,$S69,$U69,$W69,$Y69,$AA69,$AC69,$AE69,$AG69,$AI69),2)-$B69/2&lt;=U69,(ROUND(AVERAGE($C69,$E69,$G69,$I69,$K69,$M69,$O69,$Q69,$S69,$U69,$W69,$Y69,$AA69,$AC69,$AE69,$AG69,$AI69),2)+$B69/2&gt;=U69)),($E$5/$B$4),0))))</f>
        <v/>
      </c>
      <c r="W69" s="153" t="str">
        <f t="shared" si="73"/>
        <v/>
      </c>
      <c r="X69" s="154" t="str">
        <f t="shared" si="60"/>
        <v/>
      </c>
      <c r="Y69" s="153" t="str">
        <f t="shared" si="74"/>
        <v/>
      </c>
      <c r="Z69" s="154" t="str">
        <f t="shared" si="61"/>
        <v/>
      </c>
      <c r="AA69" s="153" t="str">
        <f t="shared" si="75"/>
        <v/>
      </c>
      <c r="AB69" s="154" t="str">
        <f t="shared" si="62"/>
        <v/>
      </c>
      <c r="AC69" s="153" t="str">
        <f t="shared" si="76"/>
        <v/>
      </c>
      <c r="AD69" s="154" t="str">
        <f t="shared" si="63"/>
        <v/>
      </c>
      <c r="AE69" s="150"/>
      <c r="AF69" s="150"/>
      <c r="AG69" s="150"/>
      <c r="AH69" s="150"/>
      <c r="AI69" s="150"/>
      <c r="AJ69" s="150"/>
      <c r="AL69" s="229"/>
    </row>
    <row r="70" spans="1:40" ht="21.75" hidden="1" customHeight="1" x14ac:dyDescent="0.25">
      <c r="A70" s="263"/>
      <c r="B70" s="152" t="str">
        <f t="shared" si="51"/>
        <v/>
      </c>
      <c r="C70" s="153" t="str">
        <f t="shared" si="64"/>
        <v/>
      </c>
      <c r="D70" s="154" t="str">
        <f t="shared" si="35"/>
        <v/>
      </c>
      <c r="E70" s="153" t="str">
        <f t="shared" si="65"/>
        <v/>
      </c>
      <c r="F70" s="266" t="str">
        <f t="shared" si="37"/>
        <v/>
      </c>
      <c r="G70" s="153" t="str">
        <f t="shared" si="66"/>
        <v/>
      </c>
      <c r="H70" s="266" t="str">
        <f t="shared" si="39"/>
        <v/>
      </c>
      <c r="I70" s="268" t="str">
        <f t="shared" si="67"/>
        <v/>
      </c>
      <c r="J70" s="154" t="str">
        <f t="shared" si="77"/>
        <v/>
      </c>
      <c r="K70" s="153" t="str">
        <f t="shared" si="68"/>
        <v/>
      </c>
      <c r="L70" s="154" t="str">
        <f t="shared" si="78"/>
        <v/>
      </c>
      <c r="M70" s="153" t="str">
        <f t="shared" si="42"/>
        <v/>
      </c>
      <c r="N70" s="154" t="str">
        <f t="shared" si="79"/>
        <v/>
      </c>
      <c r="O70" s="153" t="str">
        <f t="shared" si="69"/>
        <v/>
      </c>
      <c r="P70" s="154" t="str">
        <f t="shared" si="80"/>
        <v/>
      </c>
      <c r="Q70" s="153" t="str">
        <f t="shared" si="70"/>
        <v/>
      </c>
      <c r="R70" s="154" t="str">
        <f t="shared" si="81"/>
        <v/>
      </c>
      <c r="S70" s="153" t="str">
        <f t="shared" si="71"/>
        <v/>
      </c>
      <c r="T70" s="154" t="str">
        <f t="shared" si="82"/>
        <v/>
      </c>
      <c r="U70" s="153" t="str">
        <f t="shared" si="72"/>
        <v/>
      </c>
      <c r="V70" s="154" t="str">
        <f t="shared" si="83"/>
        <v/>
      </c>
      <c r="W70" s="153" t="str">
        <f t="shared" si="73"/>
        <v/>
      </c>
      <c r="X70" s="154" t="str">
        <f t="shared" si="60"/>
        <v/>
      </c>
      <c r="Y70" s="153" t="str">
        <f t="shared" si="74"/>
        <v/>
      </c>
      <c r="Z70" s="154" t="str">
        <f t="shared" si="61"/>
        <v/>
      </c>
      <c r="AA70" s="153" t="str">
        <f t="shared" si="75"/>
        <v/>
      </c>
      <c r="AB70" s="154" t="str">
        <f t="shared" si="62"/>
        <v/>
      </c>
      <c r="AC70" s="153" t="str">
        <f t="shared" si="76"/>
        <v/>
      </c>
      <c r="AD70" s="154" t="str">
        <f t="shared" si="63"/>
        <v/>
      </c>
      <c r="AE70" s="150"/>
      <c r="AF70" s="150"/>
      <c r="AG70" s="150"/>
      <c r="AH70" s="150"/>
      <c r="AI70" s="150"/>
      <c r="AJ70" s="150"/>
      <c r="AL70" s="229"/>
    </row>
    <row r="71" spans="1:40" ht="21.75" hidden="1" customHeight="1" x14ac:dyDescent="0.25">
      <c r="A71" s="263"/>
      <c r="B71" s="152" t="str">
        <f t="shared" si="51"/>
        <v/>
      </c>
      <c r="C71" s="153" t="str">
        <f t="shared" si="64"/>
        <v/>
      </c>
      <c r="D71" s="154" t="str">
        <f t="shared" si="35"/>
        <v/>
      </c>
      <c r="E71" s="153" t="str">
        <f t="shared" si="65"/>
        <v/>
      </c>
      <c r="F71" s="266" t="str">
        <f t="shared" si="37"/>
        <v/>
      </c>
      <c r="G71" s="153" t="str">
        <f t="shared" si="66"/>
        <v/>
      </c>
      <c r="H71" s="266" t="str">
        <f t="shared" si="39"/>
        <v/>
      </c>
      <c r="I71" s="268" t="str">
        <f t="shared" si="67"/>
        <v/>
      </c>
      <c r="J71" s="154" t="str">
        <f t="shared" si="77"/>
        <v/>
      </c>
      <c r="K71" s="153" t="str">
        <f t="shared" si="68"/>
        <v/>
      </c>
      <c r="L71" s="154" t="str">
        <f t="shared" si="78"/>
        <v/>
      </c>
      <c r="M71" s="153" t="str">
        <f t="shared" si="42"/>
        <v/>
      </c>
      <c r="N71" s="154" t="str">
        <f t="shared" si="79"/>
        <v/>
      </c>
      <c r="O71" s="153" t="str">
        <f t="shared" si="69"/>
        <v/>
      </c>
      <c r="P71" s="154" t="str">
        <f t="shared" si="80"/>
        <v/>
      </c>
      <c r="Q71" s="153" t="str">
        <f t="shared" si="70"/>
        <v/>
      </c>
      <c r="R71" s="154" t="str">
        <f t="shared" si="81"/>
        <v/>
      </c>
      <c r="S71" s="153" t="str">
        <f t="shared" si="71"/>
        <v/>
      </c>
      <c r="T71" s="154" t="str">
        <f t="shared" si="82"/>
        <v/>
      </c>
      <c r="U71" s="153" t="str">
        <f t="shared" si="72"/>
        <v/>
      </c>
      <c r="V71" s="154" t="str">
        <f t="shared" si="83"/>
        <v/>
      </c>
      <c r="W71" s="153" t="str">
        <f t="shared" si="73"/>
        <v/>
      </c>
      <c r="X71" s="154" t="str">
        <f t="shared" si="60"/>
        <v/>
      </c>
      <c r="Y71" s="153" t="str">
        <f t="shared" si="74"/>
        <v/>
      </c>
      <c r="Z71" s="154" t="str">
        <f t="shared" si="61"/>
        <v/>
      </c>
      <c r="AA71" s="153" t="str">
        <f t="shared" si="75"/>
        <v/>
      </c>
      <c r="AB71" s="154" t="str">
        <f t="shared" si="62"/>
        <v/>
      </c>
      <c r="AC71" s="153" t="str">
        <f t="shared" si="76"/>
        <v/>
      </c>
      <c r="AD71" s="154" t="str">
        <f t="shared" si="63"/>
        <v/>
      </c>
      <c r="AE71" s="150"/>
      <c r="AF71" s="150"/>
      <c r="AG71" s="150"/>
      <c r="AH71" s="150"/>
      <c r="AI71" s="150"/>
      <c r="AJ71" s="150"/>
      <c r="AL71" s="229"/>
    </row>
    <row r="72" spans="1:40" ht="21.75" hidden="1" customHeight="1" x14ac:dyDescent="0.25">
      <c r="A72" s="263"/>
      <c r="B72" s="152" t="str">
        <f t="shared" si="51"/>
        <v/>
      </c>
      <c r="C72" s="153" t="str">
        <f t="shared" si="64"/>
        <v/>
      </c>
      <c r="D72" s="154" t="str">
        <f t="shared" si="35"/>
        <v/>
      </c>
      <c r="E72" s="153" t="str">
        <f t="shared" si="65"/>
        <v/>
      </c>
      <c r="F72" s="266" t="str">
        <f t="shared" si="37"/>
        <v/>
      </c>
      <c r="G72" s="153" t="str">
        <f t="shared" si="66"/>
        <v/>
      </c>
      <c r="H72" s="266" t="str">
        <f t="shared" si="39"/>
        <v/>
      </c>
      <c r="I72" s="268" t="str">
        <f t="shared" si="67"/>
        <v/>
      </c>
      <c r="J72" s="154" t="str">
        <f t="shared" si="77"/>
        <v/>
      </c>
      <c r="K72" s="153" t="str">
        <f t="shared" si="68"/>
        <v/>
      </c>
      <c r="L72" s="154" t="str">
        <f t="shared" si="78"/>
        <v/>
      </c>
      <c r="M72" s="153" t="str">
        <f t="shared" si="42"/>
        <v/>
      </c>
      <c r="N72" s="154" t="str">
        <f t="shared" si="79"/>
        <v/>
      </c>
      <c r="O72" s="153" t="str">
        <f t="shared" si="69"/>
        <v/>
      </c>
      <c r="P72" s="154" t="str">
        <f t="shared" si="80"/>
        <v/>
      </c>
      <c r="Q72" s="153" t="str">
        <f t="shared" si="70"/>
        <v/>
      </c>
      <c r="R72" s="154" t="str">
        <f t="shared" si="81"/>
        <v/>
      </c>
      <c r="S72" s="153" t="str">
        <f t="shared" si="71"/>
        <v/>
      </c>
      <c r="T72" s="154" t="str">
        <f t="shared" si="82"/>
        <v/>
      </c>
      <c r="U72" s="153" t="str">
        <f t="shared" si="72"/>
        <v/>
      </c>
      <c r="V72" s="154" t="str">
        <f t="shared" si="83"/>
        <v/>
      </c>
      <c r="W72" s="153" t="str">
        <f t="shared" si="73"/>
        <v/>
      </c>
      <c r="X72" s="154" t="str">
        <f t="shared" si="60"/>
        <v/>
      </c>
      <c r="Y72" s="153" t="str">
        <f t="shared" si="74"/>
        <v/>
      </c>
      <c r="Z72" s="154" t="str">
        <f t="shared" si="61"/>
        <v/>
      </c>
      <c r="AA72" s="153" t="str">
        <f t="shared" si="75"/>
        <v/>
      </c>
      <c r="AB72" s="154" t="str">
        <f t="shared" si="62"/>
        <v/>
      </c>
      <c r="AC72" s="153" t="str">
        <f t="shared" si="76"/>
        <v/>
      </c>
      <c r="AD72" s="154" t="str">
        <f t="shared" si="63"/>
        <v/>
      </c>
      <c r="AE72" s="150"/>
      <c r="AF72" s="150"/>
      <c r="AG72" s="150"/>
      <c r="AH72" s="150"/>
      <c r="AI72" s="150"/>
      <c r="AJ72" s="150"/>
      <c r="AL72" s="229"/>
    </row>
    <row r="73" spans="1:40" ht="21.75" hidden="1" customHeight="1" x14ac:dyDescent="0.25">
      <c r="A73" s="263"/>
      <c r="B73" s="152" t="str">
        <f t="shared" si="51"/>
        <v/>
      </c>
      <c r="C73" s="153" t="str">
        <f t="shared" si="64"/>
        <v/>
      </c>
      <c r="D73" s="154" t="str">
        <f t="shared" si="35"/>
        <v/>
      </c>
      <c r="E73" s="153" t="str">
        <f t="shared" si="65"/>
        <v/>
      </c>
      <c r="F73" s="266" t="str">
        <f t="shared" si="37"/>
        <v/>
      </c>
      <c r="G73" s="153" t="str">
        <f t="shared" si="66"/>
        <v/>
      </c>
      <c r="H73" s="266" t="str">
        <f t="shared" si="39"/>
        <v/>
      </c>
      <c r="I73" s="268" t="str">
        <f t="shared" si="67"/>
        <v/>
      </c>
      <c r="J73" s="154" t="str">
        <f t="shared" si="77"/>
        <v/>
      </c>
      <c r="K73" s="153" t="str">
        <f t="shared" si="68"/>
        <v/>
      </c>
      <c r="L73" s="154" t="str">
        <f t="shared" si="78"/>
        <v/>
      </c>
      <c r="M73" s="153" t="str">
        <f t="shared" si="42"/>
        <v/>
      </c>
      <c r="N73" s="154" t="str">
        <f t="shared" si="79"/>
        <v/>
      </c>
      <c r="O73" s="153" t="str">
        <f t="shared" si="69"/>
        <v/>
      </c>
      <c r="P73" s="154" t="str">
        <f t="shared" si="80"/>
        <v/>
      </c>
      <c r="Q73" s="153" t="str">
        <f t="shared" si="70"/>
        <v/>
      </c>
      <c r="R73" s="154" t="str">
        <f t="shared" si="81"/>
        <v/>
      </c>
      <c r="S73" s="153" t="str">
        <f t="shared" si="71"/>
        <v/>
      </c>
      <c r="T73" s="154" t="str">
        <f t="shared" si="82"/>
        <v/>
      </c>
      <c r="U73" s="153" t="str">
        <f t="shared" si="72"/>
        <v/>
      </c>
      <c r="V73" s="154" t="str">
        <f t="shared" si="83"/>
        <v/>
      </c>
      <c r="W73" s="153" t="str">
        <f t="shared" si="73"/>
        <v/>
      </c>
      <c r="X73" s="154" t="str">
        <f t="shared" si="60"/>
        <v/>
      </c>
      <c r="Y73" s="153" t="str">
        <f t="shared" si="74"/>
        <v/>
      </c>
      <c r="Z73" s="154" t="str">
        <f t="shared" si="61"/>
        <v/>
      </c>
      <c r="AA73" s="153" t="str">
        <f t="shared" si="75"/>
        <v/>
      </c>
      <c r="AB73" s="154" t="str">
        <f t="shared" si="62"/>
        <v/>
      </c>
      <c r="AC73" s="153" t="str">
        <f t="shared" si="76"/>
        <v/>
      </c>
      <c r="AD73" s="154" t="str">
        <f t="shared" si="63"/>
        <v/>
      </c>
      <c r="AE73" s="150"/>
      <c r="AF73" s="150"/>
      <c r="AG73" s="150"/>
      <c r="AH73" s="150"/>
      <c r="AI73" s="150"/>
      <c r="AJ73" s="150"/>
      <c r="AL73" s="229"/>
    </row>
    <row r="74" spans="1:40" ht="21.75" hidden="1" customHeight="1" x14ac:dyDescent="0.25">
      <c r="A74" s="263"/>
      <c r="B74" s="152" t="str">
        <f t="shared" si="51"/>
        <v/>
      </c>
      <c r="C74" s="153" t="str">
        <f t="shared" si="64"/>
        <v/>
      </c>
      <c r="D74" s="154" t="str">
        <f t="shared" si="35"/>
        <v/>
      </c>
      <c r="E74" s="153" t="str">
        <f t="shared" si="65"/>
        <v/>
      </c>
      <c r="F74" s="266" t="str">
        <f t="shared" si="37"/>
        <v/>
      </c>
      <c r="G74" s="153" t="str">
        <f t="shared" si="66"/>
        <v/>
      </c>
      <c r="H74" s="266" t="str">
        <f t="shared" si="39"/>
        <v/>
      </c>
      <c r="I74" s="268" t="str">
        <f t="shared" si="67"/>
        <v/>
      </c>
      <c r="J74" s="154" t="str">
        <f t="shared" si="77"/>
        <v/>
      </c>
      <c r="K74" s="153" t="str">
        <f t="shared" si="68"/>
        <v/>
      </c>
      <c r="L74" s="154" t="str">
        <f t="shared" si="78"/>
        <v/>
      </c>
      <c r="M74" s="153" t="str">
        <f t="shared" si="42"/>
        <v/>
      </c>
      <c r="N74" s="154" t="str">
        <f t="shared" si="79"/>
        <v/>
      </c>
      <c r="O74" s="153" t="str">
        <f t="shared" si="69"/>
        <v/>
      </c>
      <c r="P74" s="154" t="str">
        <f t="shared" si="80"/>
        <v/>
      </c>
      <c r="Q74" s="153" t="str">
        <f t="shared" si="70"/>
        <v/>
      </c>
      <c r="R74" s="154" t="str">
        <f t="shared" si="81"/>
        <v/>
      </c>
      <c r="S74" s="153" t="str">
        <f t="shared" si="71"/>
        <v/>
      </c>
      <c r="T74" s="154" t="str">
        <f t="shared" si="82"/>
        <v/>
      </c>
      <c r="U74" s="153" t="str">
        <f t="shared" si="72"/>
        <v/>
      </c>
      <c r="V74" s="154" t="str">
        <f t="shared" si="83"/>
        <v/>
      </c>
      <c r="W74" s="153" t="str">
        <f t="shared" si="73"/>
        <v/>
      </c>
      <c r="X74" s="154" t="str">
        <f t="shared" si="60"/>
        <v/>
      </c>
      <c r="Y74" s="153" t="str">
        <f t="shared" si="74"/>
        <v/>
      </c>
      <c r="Z74" s="154" t="str">
        <f t="shared" si="61"/>
        <v/>
      </c>
      <c r="AA74" s="153" t="str">
        <f t="shared" si="75"/>
        <v/>
      </c>
      <c r="AB74" s="154" t="str">
        <f t="shared" si="62"/>
        <v/>
      </c>
      <c r="AC74" s="153" t="str">
        <f t="shared" si="76"/>
        <v/>
      </c>
      <c r="AD74" s="154" t="str">
        <f t="shared" si="63"/>
        <v/>
      </c>
      <c r="AE74" s="150"/>
      <c r="AF74" s="150"/>
      <c r="AG74" s="150"/>
      <c r="AH74" s="150"/>
      <c r="AI74" s="150"/>
      <c r="AJ74" s="150"/>
      <c r="AL74" s="229"/>
    </row>
    <row r="75" spans="1:40" ht="21.75" hidden="1" customHeight="1" x14ac:dyDescent="0.25">
      <c r="A75" s="263"/>
      <c r="B75" s="152" t="str">
        <f t="shared" si="51"/>
        <v/>
      </c>
      <c r="C75" s="153" t="str">
        <f t="shared" si="64"/>
        <v/>
      </c>
      <c r="D75" s="154" t="str">
        <f t="shared" si="35"/>
        <v/>
      </c>
      <c r="E75" s="153" t="str">
        <f t="shared" si="65"/>
        <v/>
      </c>
      <c r="F75" s="266" t="str">
        <f t="shared" si="37"/>
        <v/>
      </c>
      <c r="G75" s="153" t="str">
        <f t="shared" si="66"/>
        <v/>
      </c>
      <c r="H75" s="266" t="str">
        <f t="shared" si="39"/>
        <v/>
      </c>
      <c r="I75" s="268" t="str">
        <f t="shared" si="67"/>
        <v/>
      </c>
      <c r="J75" s="154" t="str">
        <f t="shared" si="77"/>
        <v/>
      </c>
      <c r="K75" s="153" t="str">
        <f t="shared" si="68"/>
        <v/>
      </c>
      <c r="L75" s="154" t="str">
        <f t="shared" si="78"/>
        <v/>
      </c>
      <c r="M75" s="153" t="str">
        <f t="shared" si="42"/>
        <v/>
      </c>
      <c r="N75" s="154" t="str">
        <f t="shared" si="79"/>
        <v/>
      </c>
      <c r="O75" s="153" t="str">
        <f t="shared" si="69"/>
        <v/>
      </c>
      <c r="P75" s="154" t="str">
        <f t="shared" si="80"/>
        <v/>
      </c>
      <c r="Q75" s="153" t="str">
        <f t="shared" si="70"/>
        <v/>
      </c>
      <c r="R75" s="154" t="str">
        <f t="shared" si="81"/>
        <v/>
      </c>
      <c r="S75" s="153" t="str">
        <f t="shared" si="71"/>
        <v/>
      </c>
      <c r="T75" s="154" t="str">
        <f t="shared" si="82"/>
        <v/>
      </c>
      <c r="U75" s="153" t="str">
        <f t="shared" si="72"/>
        <v/>
      </c>
      <c r="V75" s="154" t="str">
        <f t="shared" si="83"/>
        <v/>
      </c>
      <c r="W75" s="153" t="str">
        <f t="shared" si="73"/>
        <v/>
      </c>
      <c r="X75" s="154" t="str">
        <f t="shared" si="60"/>
        <v/>
      </c>
      <c r="Y75" s="153" t="str">
        <f t="shared" si="74"/>
        <v/>
      </c>
      <c r="Z75" s="154" t="str">
        <f t="shared" si="61"/>
        <v/>
      </c>
      <c r="AA75" s="153" t="str">
        <f t="shared" si="75"/>
        <v/>
      </c>
      <c r="AB75" s="154" t="str">
        <f t="shared" si="62"/>
        <v/>
      </c>
      <c r="AC75" s="153" t="str">
        <f t="shared" si="76"/>
        <v/>
      </c>
      <c r="AD75" s="154" t="str">
        <f t="shared" si="63"/>
        <v/>
      </c>
      <c r="AE75" s="150"/>
      <c r="AF75" s="150"/>
      <c r="AG75" s="150"/>
      <c r="AH75" s="150"/>
      <c r="AI75" s="150"/>
      <c r="AJ75" s="150"/>
      <c r="AL75" s="229"/>
    </row>
    <row r="76" spans="1:40" ht="21.75" hidden="1" customHeight="1" x14ac:dyDescent="0.25">
      <c r="A76" s="263"/>
      <c r="B76" s="152" t="str">
        <f t="shared" si="51"/>
        <v/>
      </c>
      <c r="C76" s="153" t="str">
        <f t="shared" si="64"/>
        <v/>
      </c>
      <c r="D76" s="154" t="str">
        <f t="shared" si="35"/>
        <v/>
      </c>
      <c r="E76" s="153" t="str">
        <f t="shared" si="65"/>
        <v/>
      </c>
      <c r="F76" s="266" t="str">
        <f t="shared" si="37"/>
        <v/>
      </c>
      <c r="G76" s="153" t="str">
        <f t="shared" si="66"/>
        <v/>
      </c>
      <c r="H76" s="266" t="str">
        <f t="shared" si="39"/>
        <v/>
      </c>
      <c r="I76" s="268" t="str">
        <f t="shared" si="67"/>
        <v/>
      </c>
      <c r="J76" s="154" t="str">
        <f t="shared" si="77"/>
        <v/>
      </c>
      <c r="K76" s="153" t="str">
        <f t="shared" si="68"/>
        <v/>
      </c>
      <c r="L76" s="154" t="str">
        <f t="shared" si="78"/>
        <v/>
      </c>
      <c r="M76" s="153" t="str">
        <f t="shared" si="42"/>
        <v/>
      </c>
      <c r="N76" s="154" t="str">
        <f t="shared" si="79"/>
        <v/>
      </c>
      <c r="O76" s="153" t="str">
        <f t="shared" si="69"/>
        <v/>
      </c>
      <c r="P76" s="154" t="str">
        <f t="shared" si="80"/>
        <v/>
      </c>
      <c r="Q76" s="153" t="str">
        <f t="shared" si="70"/>
        <v/>
      </c>
      <c r="R76" s="154" t="str">
        <f t="shared" si="81"/>
        <v/>
      </c>
      <c r="S76" s="153" t="str">
        <f t="shared" si="71"/>
        <v/>
      </c>
      <c r="T76" s="154" t="str">
        <f t="shared" si="82"/>
        <v/>
      </c>
      <c r="U76" s="153" t="str">
        <f t="shared" si="72"/>
        <v/>
      </c>
      <c r="V76" s="154" t="str">
        <f t="shared" si="83"/>
        <v/>
      </c>
      <c r="W76" s="153" t="str">
        <f t="shared" si="73"/>
        <v/>
      </c>
      <c r="X76" s="154" t="str">
        <f t="shared" si="60"/>
        <v/>
      </c>
      <c r="Y76" s="153" t="str">
        <f t="shared" si="74"/>
        <v/>
      </c>
      <c r="Z76" s="154" t="str">
        <f t="shared" si="61"/>
        <v/>
      </c>
      <c r="AA76" s="153" t="str">
        <f t="shared" si="75"/>
        <v/>
      </c>
      <c r="AB76" s="154" t="str">
        <f t="shared" si="62"/>
        <v/>
      </c>
      <c r="AC76" s="153" t="str">
        <f t="shared" si="76"/>
        <v/>
      </c>
      <c r="AD76" s="154" t="str">
        <f t="shared" si="63"/>
        <v/>
      </c>
      <c r="AE76" s="150"/>
      <c r="AF76" s="150"/>
      <c r="AG76" s="150"/>
      <c r="AH76" s="150"/>
      <c r="AI76" s="150"/>
      <c r="AJ76" s="150"/>
      <c r="AL76" s="229"/>
    </row>
    <row r="77" spans="1:40" s="146" customFormat="1" ht="21" hidden="1" customHeight="1" x14ac:dyDescent="0.25">
      <c r="A77" s="263"/>
      <c r="B77" s="152" t="str">
        <f t="shared" si="51"/>
        <v/>
      </c>
      <c r="C77" s="153" t="str">
        <f t="shared" si="64"/>
        <v/>
      </c>
      <c r="D77" s="154" t="str">
        <f t="shared" si="35"/>
        <v/>
      </c>
      <c r="E77" s="153" t="str">
        <f t="shared" si="65"/>
        <v/>
      </c>
      <c r="F77" s="266" t="str">
        <f t="shared" si="37"/>
        <v/>
      </c>
      <c r="G77" s="153" t="str">
        <f t="shared" si="66"/>
        <v/>
      </c>
      <c r="H77" s="266" t="str">
        <f t="shared" si="39"/>
        <v/>
      </c>
      <c r="I77" s="268" t="str">
        <f t="shared" si="67"/>
        <v/>
      </c>
      <c r="J77" s="154" t="str">
        <f>IF($A77="","",IF(I77="","",IF($K$4="Media aritmética",(I77&lt;=$B77)*($E$5/$B$4)+(I77&gt;$B77)*0,IF(AND(ROUND(AVERAGE($C77,$E77,$G77,$I77,$K77,$M77,$O77,$Q77,$S77,$U77,$W77,$Y77,$AA77,$AC77,$AE77,$AG77,$AI77),2)-$B77/2&lt;=I77,(ROUND(AVERAGE($C77,$E77,$G77,$I77,$K77,$M77,$O77,$Q77,$S77,$U77,$W77,$Y77,$AA77,$AC77,$AE77,$AG77,$AI77),2)+$B77/2&gt;=I77)),($E$5/$B$4),0))))</f>
        <v/>
      </c>
      <c r="K77" s="153" t="str">
        <f t="shared" si="68"/>
        <v/>
      </c>
      <c r="L77" s="154" t="str">
        <f>IF($A77="","",IF(K77="","",IF($K$4="Media aritmética",(K77&lt;=$B77)*($E$5/$B$4)+(K77&gt;$B77)*0,IF(AND(ROUND(AVERAGE($C77,$E77,$G77,$I77,$K77,$M77,$O77,$Q77,$S77,$U77,$W77,$Y77,$AA77,$AC77,$AE77,$AG77,$AI77),2)-$B77/2&lt;=K77,(ROUND(AVERAGE($C77,$E77,$G77,$I77,$K77,$M77,$O77,$Q77,$S77,$U77,$W77,$Y77,$AA77,$AC77,$AE77,$AG77,$AI77),2)+$B77/2&gt;=K77)),($E$5/$B$4),0))))</f>
        <v/>
      </c>
      <c r="M77" s="153" t="str">
        <f t="shared" si="42"/>
        <v/>
      </c>
      <c r="N77" s="154" t="str">
        <f>IF($A77="","",IF(M77="","",IF($K$4="Media aritmética",(M77&lt;=$B77)*($E$5/$B$4)+(M77&gt;$B77)*0,IF(AND(ROUND(AVERAGE($C77,$E77,$G77,$I77,$K77,$M77,$O77,$Q77,$S77,$U77,$W77,$Y77,$AA77,$AC77,$AE77,$AG77,$AI77),2)-$B77/2&lt;=M77,(ROUND(AVERAGE($C77,$E77,$G77,$I77,$K77,$M77,$O77,$Q77,$S77,$U77,$W77,$Y77,$AA77,$AC77,$AE77,$AG77,$AI77),2)+$B77/2&gt;=M77)),($E$5/$B$4),0))))</f>
        <v/>
      </c>
      <c r="O77" s="153" t="str">
        <f t="shared" si="69"/>
        <v/>
      </c>
      <c r="P77" s="154" t="str">
        <f>IF($A77="","",IF(O77="","",IF($K$4="Media aritmética",(O77&lt;=$B77)*($E$5/$B$4)+(O77&gt;$B77)*0,IF(AND(ROUND(AVERAGE($C77,$E77,$G77,$I77,$K77,$M77,$O77,$Q77,$S77,$U77,$W77,$Y77,$AA77,$AC77,$AE77,$AG77,$AI77),2)-$B77/2&lt;=O77,(ROUND(AVERAGE($C77,$E77,$G77,$I77,$K77,$M77,$O77,$Q77,$S77,$U77,$W77,$Y77,$AA77,$AC77,$AE77,$AG77,$AI77),2)+$B77/2&gt;=O77)),($E$5/$B$4),0))))</f>
        <v/>
      </c>
      <c r="Q77" s="153" t="str">
        <f t="shared" si="70"/>
        <v/>
      </c>
      <c r="R77" s="154" t="str">
        <f>IF($A77="","",IF(Q77="","",IF($K$4="Media aritmética",(Q77&lt;=$B77)*($E$5/$B$4)+(Q77&gt;$B77)*0,IF(AND(ROUND(AVERAGE($C77,$E77,$G77,$I77,$K77,$M77,$O77,$Q77,$S77,$U77,$W77,$Y77,$AA77,$AC77,$AE77,$AG77,$AI77),2)-$B77/2&lt;=Q77,(ROUND(AVERAGE($C77,$E77,$G77,$I77,$K77,$M77,$O77,$Q77,$S77,$U77,$W77,$Y77,$AA77,$AC77,$AE77,$AG77,$AI77),2)+$B77/2&gt;=Q77)),($E$5/$B$4),0))))</f>
        <v/>
      </c>
      <c r="S77" s="153" t="str">
        <f t="shared" si="71"/>
        <v/>
      </c>
      <c r="T77" s="154" t="str">
        <f>IF($A77="","",IF(S77="","",IF($K$4="Media aritmética",(S77&lt;=$B77)*($E$5/$B$4)+(S77&gt;$B77)*0,IF(AND(ROUND(AVERAGE($C77,$E77,$G77,$I77,$K77,$M77,$O77,$Q77,$S77,$U77,$W77,$Y77,$AA77,$AC77,$AE77,$AG77,$AI77),2)-$B77/2&lt;=S77,(ROUND(AVERAGE($C77,$E77,$G77,$I77,$K77,$M77,$O77,$Q77,$S77,$U77,$W77,$Y77,$AA77,$AC77,$AE77,$AG77,$AI77),2)+$B77/2&gt;=S77)),($E$5/$B$4),0))))</f>
        <v/>
      </c>
      <c r="U77" s="153" t="str">
        <f t="shared" si="72"/>
        <v/>
      </c>
      <c r="V77" s="154" t="str">
        <f>IF($A77="","",IF(U77="","",IF($K$4="Media aritmética",(U77&lt;=$B77)*($E$5/$B$4)+(U77&gt;$B77)*0,IF(AND(ROUND(AVERAGE($C77,$E77,$G77,$I77,$K77,$M77,$O77,$Q77,$S77,$U77,$W77,$Y77,$AA77,$AC77,$AE77,$AG77,$AI77),2)-$B77/2&lt;=U77,(ROUND(AVERAGE($C77,$E77,$G77,$I77,$K77,$M77,$O77,$Q77,$S77,$U77,$W77,$Y77,$AA77,$AC77,$AE77,$AG77,$AI77),2)+$B77/2&gt;=U77)),($E$5/$B$4),0))))</f>
        <v/>
      </c>
      <c r="W77" s="153" t="str">
        <f t="shared" si="73"/>
        <v/>
      </c>
      <c r="X77" s="154" t="str">
        <f>IF($A77="","",IF(W77="","",IF($K$4="Media aritmética",(W77&lt;=$B77)*($E$5/$B$4)+(W77&gt;$B77)*0,IF(AND(ROUND(AVERAGE($C77,$E77,$G77,$I77,$K77,$M77,$O77,$Q77,$S77,$U77,$W77,$Y77,$AA77,$AC77,$AE77,$AG77,$AI77),2)-$B77/2&lt;=W77,(ROUND(AVERAGE($C77,$E77,$G77,$I77,$K77,$M77,$O77,$Q77,$S77,$U77,$W77,$Y77,$AA77,$AC77,$AE77,$AG77,$AI77),2)+$B77/2&gt;=W77)),($E$5/$B$4),0))))</f>
        <v/>
      </c>
      <c r="Y77" s="153" t="str">
        <f t="shared" si="74"/>
        <v/>
      </c>
      <c r="Z77" s="154" t="str">
        <f>IF($A77="","",IF(Y77="","",IF($K$4="Media aritmética",(Y77&lt;=$B77)*($E$5/$B$4)+(Y77&gt;$B77)*0,IF(AND(ROUND(AVERAGE($C77,$E77,$G77,$I77,$K77,$M77,$O77,$Q77,$S77,$U77,$W77,$Y77,$AA77,$AC77,$AE77,$AG77,$AI77),2)-$B77/2&lt;=Y77,(ROUND(AVERAGE($C77,$E77,$G77,$I77,$K77,$M77,$O77,$Q77,$S77,$U77,$W77,$Y77,$AA77,$AC77,$AE77,$AG77,$AI77),2)+$B77/2&gt;=Y77)),($E$5/$B$4),0))))</f>
        <v/>
      </c>
      <c r="AA77" s="153" t="str">
        <f t="shared" si="75"/>
        <v/>
      </c>
      <c r="AB77" s="154" t="str">
        <f>IF($A77="","",IF(AA77="","",IF($K$4="Media aritmética",(AA77&lt;=$B77)*($E$5/$B$4)+(AA77&gt;$B77)*0,IF(AND(ROUND(AVERAGE($C77,$E77,$G77,$I77,$K77,$M77,$O77,$Q77,$S77,$U77,$W77,$Y77,$AA77,$AC77,$AE77,$AG77,$AI77),2)-$B77/2&lt;=AA77,(ROUND(AVERAGE($C77,$E77,$G77,$I77,$K77,$M77,$O77,$Q77,$S77,$U77,$W77,$Y77,$AA77,$AC77,$AE77,$AG77,$AI77),2)+$B77/2&gt;=AA77)),($E$5/$B$4),0))))</f>
        <v/>
      </c>
      <c r="AC77" s="153" t="str">
        <f t="shared" si="76"/>
        <v/>
      </c>
      <c r="AD77" s="154" t="str">
        <f>IF($A77="","",IF(AC77="","",IF($K$4="Media aritmética",(AC77&lt;=$B77)*($E$5/$B$4)+(AC77&gt;$B77)*0,IF(AND(ROUND(AVERAGE($C77,$E77,$G77,$I77,$K77,$M77,$O77,$Q77,$S77,$U77,$W77,$Y77,$AA77,$AC77,$AE77,$AG77,$AI77),2)-$B77/2&lt;=AC77,(ROUND(AVERAGE($C77,$E77,$G77,$I77,$K77,$M77,$O77,$Q77,$S77,$U77,$W77,$Y77,$AA77,$AC77,$AE77,$AG77,$AI77),2)+$B77/2&gt;=AC77)),($E$5/$B$4),0))))</f>
        <v/>
      </c>
      <c r="AE77" s="153" t="str">
        <f t="shared" ref="AE77:AE101" si="84">IF($AE$8="Habilitado",IF($A77="","",ROUND(VLOOKUP($A77,OFERENTE_15,14,FALSE),2)),"")</f>
        <v/>
      </c>
      <c r="AF77" s="154" t="str">
        <f>IF($A77="","",IF(AE77="","",IF($K$4="Media aritmética",(AE77&lt;=$B77)*($E$5/$B$4)+(AE77&gt;$B77)*0,IF(AND(ROUND(AVERAGE($C77,$E77,$G77,$I77,$K77,$M77,$O77,$Q77,$S77,$U77,$W77,$Y77,$AA77,$AC77,$AE77,$AG77,$AI77),2)-$B77/2&lt;=AE77,(ROUND(AVERAGE($C77,$E77,$G77,$I77,$K77,$M77,$O77,$Q77,$S77,$U77,$W77,$Y77,$AA77,$AC77,$AE77,$AG77,$AI77),2)+$B77/2&gt;=AE77)),($E$5/$B$4),0))))</f>
        <v/>
      </c>
      <c r="AG77" s="153" t="str">
        <f t="shared" ref="AG77:AG101" si="85">IF($AG$8="Habilitado",IF($A77="","",ROUND(VLOOKUP($A77,OFERENTE_16,14,FALSE),2)),"")</f>
        <v/>
      </c>
      <c r="AH77" s="154" t="str">
        <f>IF($A77="","",IF(AG77="","",IF($K$4="Media aritmética",(AG77&lt;=$B77)*($E$5/$B$4)+(AG77&gt;$B77)*0,IF(AND(ROUND(AVERAGE($C77,$E77,$G77,$I77,$K77,$M77,$O77,$Q77,$S77,$U77,$W77,$Y77,$AA77,$AC77,$AE77,$AG77,$AI77),2)-$B77/2&lt;=AG77,(ROUND(AVERAGE($C77,$E77,$G77,$I77,$K77,$M77,$O77,$Q77,$S77,$U77,$W77,$Y77,$AA77,$AC77,$AE77,$AG77,$AI77),2)+$B77/2&gt;=AG77)),($E$5/$B$4),0))))</f>
        <v/>
      </c>
      <c r="AI77" s="153" t="str">
        <f t="shared" ref="AI77:AI101" si="86">IF($AI$8="Habilitado",IF($A77="","",ROUND(VLOOKUP($A77,OFERENTE_17,14,FALSE),2)),"")</f>
        <v/>
      </c>
      <c r="AJ77" s="154" t="str">
        <f>IF($A77="","",IF(AI77="","",IF($K$4="Media aritmética",(AI77&lt;=$B77)*($E$5/$B$4)+(AI77&gt;$B77)*0,IF(AND(ROUND(AVERAGE($C77,$E77,$G77,$I77,$K77,$M77,$O77,$Q77,$S77,$U77,$W77,$Y77,$AA77,$AC77,$AE77,$AG77,$AI77),2)-$B77/2&lt;=AI77,(ROUND(AVERAGE($C77,$E77,$G77,$I77,$K77,$M77,$O77,$Q77,$S77,$U77,$W77,$Y77,$AA77,$AC77,$AE77,$AG77,$AI77),2)+$B77/2&gt;=AI77)),($E$5/$B$4),0))))</f>
        <v/>
      </c>
      <c r="AL77" s="229"/>
      <c r="AM77" s="155"/>
      <c r="AN77" s="155"/>
    </row>
    <row r="78" spans="1:40" s="146" customFormat="1" ht="21" hidden="1" customHeight="1" x14ac:dyDescent="0.25">
      <c r="A78" s="263"/>
      <c r="B78" s="152" t="str">
        <f t="shared" si="51"/>
        <v/>
      </c>
      <c r="C78" s="153" t="str">
        <f t="shared" si="64"/>
        <v/>
      </c>
      <c r="D78" s="154" t="str">
        <f t="shared" ref="D78:D92" si="87">IF($A78="","",IF(C78="","",IF($K$4="Media aritmética",(C78&lt;=$B78)*($E$5/$B$4)+(C78&gt;$B78)*0,IF(AND(ROUND(AVERAGE($C78,$E78,$G78,$I78,$K78,$M78,$O78,$Q78,$S78,$U78,$W78,$Y78,$AA78,$AC78,$AE78,$AG78,$AI78),2)-$B78/2&lt;=C78,(ROUND(AVERAGE($C78,$E78,$G78,$I78,$K78,$M78,$O78,$Q78,$S78,$U78,$W78,$Y78,$AA78,$AC78,$AE78,$AG78,$AI78),2)+$B78/2&gt;=C78)),($E$5/$B$4),0))))</f>
        <v/>
      </c>
      <c r="E78" s="153" t="str">
        <f t="shared" ref="E78:E92" si="88">IF($E$8="Habilitado",IF($A78="","",ROUND(VLOOKUP($A78,OFERTA_2,9,FALSE),2)),"")</f>
        <v/>
      </c>
      <c r="F78" s="266" t="str">
        <f t="shared" ref="F78:F92" si="89">IF($A78="","",IF(E78="","",IF($K$4="Media aritmética",(E78&lt;=$B78)*($E$5/$B$4)+(E78&gt;$B78)*0,IF(AND(ROUND(AVERAGE($C78,$E78,$G78,$I78,$K78,$M78,$O78,$Q78,$S78,$U78,$W78,$Y78,$AA78,$AC78,$AE78,$AG78,$AI78),2)-$B78/2&lt;=E78,(ROUND(AVERAGE($C78,$E78,$G78,$I78,$K78,$M78,$O78,$Q78,$S78,$U78,$W78,$Y78,$AA78,$AC78,$AE78,$AG78,$AI78),2)+$B78/2&gt;=E78)),($E$5/$B$4),0))))</f>
        <v/>
      </c>
      <c r="G78" s="153" t="str">
        <f t="shared" ref="G78:G92" si="90">IF($G$8="Habilitado",IF($A78="","",ROUND(VLOOKUP($A78,OFERENTE_3,15,FALSE),2)),"")</f>
        <v/>
      </c>
      <c r="H78" s="266" t="str">
        <f t="shared" ref="H78:H92" si="91">IF($A78="","",IF(G78="","",IF($K$4="Media aritmética",(G78&lt;=$B78)*($E$5/$B$4)+(G78&gt;$B78)*0,IF(AND(ROUND(AVERAGE($C78,$E78,$G78,$I78,$K78,$M78,$O78,$Q78,$S78,$U78,$W78,$Y78,$AA78,$AC78,$AE78,$AG78,$AI78),2)-$B78/2&lt;=G78,(ROUND(AVERAGE($C78,$E78,$G78,$I78,$K78,$M78,$O78,$Q78,$S78,$U78,$W78,$Y78,$AA78,$AC78,$AE78,$AG78,$AI78),2)+$B78/2&gt;=G78)),($E$5/$B$4),0))))</f>
        <v/>
      </c>
      <c r="I78" s="268" t="str">
        <f t="shared" si="67"/>
        <v/>
      </c>
      <c r="J78" s="154" t="str">
        <f t="shared" ref="J78:J101" si="92">IF($A78="","",IF(I78="","",IF($K$4="Media aritmética",(I78&lt;=$B78)*($E$5/$B$4)+(I78&gt;$B78)*0,IF(AND(ROUND(AVERAGE($C78,$E78,$G78,$I78,$K78,$M78,$O78,$Q78,$S78,$U78,$W78,$Y78,$AA78,$AC78,$AE78,$AG78,$AI78),2)-$B78/2&lt;=I78,(ROUND(AVERAGE($C78,$E78,$G78,$I78,$K78,$M78,$O78,$Q78,$S78,$U78,$W78,$Y78,$AA78,$AC78,$AE78,$AG78,$AI78),2)+$B78/2&gt;=I78)),($E$5/$B$4),0))))</f>
        <v/>
      </c>
      <c r="K78" s="153" t="str">
        <f t="shared" si="68"/>
        <v/>
      </c>
      <c r="L78" s="154" t="str">
        <f t="shared" ref="L78:L101" si="93">IF($A78="","",IF(K78="","",IF($K$4="Media aritmética",(K78&lt;=$B78)*($E$5/$B$4)+(K78&gt;$B78)*0,IF(AND(ROUND(AVERAGE($C78,$E78,$G78,$I78,$K78,$M78,$O78,$Q78,$S78,$U78,$W78,$Y78,$AA78,$AC78,$AE78,$AG78,$AI78),2)-$B78/2&lt;=K78,(ROUND(AVERAGE($C78,$E78,$G78,$I78,$K78,$M78,$O78,$Q78,$S78,$U78,$W78,$Y78,$AA78,$AC78,$AE78,$AG78,$AI78),2)+$B78/2&gt;=K78)),($E$5/$B$4),0))))</f>
        <v/>
      </c>
      <c r="M78" s="153" t="str">
        <f t="shared" ref="M78:M92" si="94">IF($M$8="Habilitado",IF($A78="","",ROUND(VLOOKUP($A78,OFERENTE_6,15,FALSE),2)),"")</f>
        <v/>
      </c>
      <c r="N78" s="154" t="str">
        <f t="shared" ref="N78:N101" si="95">IF($A78="","",IF(M78="","",IF($K$4="Media aritmética",(M78&lt;=$B78)*($E$5/$B$4)+(M78&gt;$B78)*0,IF(AND(ROUND(AVERAGE($C78,$E78,$G78,$I78,$K78,$M78,$O78,$Q78,$S78,$U78,$W78,$Y78,$AA78,$AC78,$AE78,$AG78,$AI78),2)-$B78/2&lt;=M78,(ROUND(AVERAGE($C78,$E78,$G78,$I78,$K78,$M78,$O78,$Q78,$S78,$U78,$W78,$Y78,$AA78,$AC78,$AE78,$AG78,$AI78),2)+$B78/2&gt;=M78)),($E$5/$B$4),0))))</f>
        <v/>
      </c>
      <c r="O78" s="153" t="str">
        <f t="shared" si="69"/>
        <v/>
      </c>
      <c r="P78" s="154" t="str">
        <f t="shared" ref="P78:P101" si="96">IF($A78="","",IF(O78="","",IF($K$4="Media aritmética",(O78&lt;=$B78)*($E$5/$B$4)+(O78&gt;$B78)*0,IF(AND(ROUND(AVERAGE($C78,$E78,$G78,$I78,$K78,$M78,$O78,$Q78,$S78,$U78,$W78,$Y78,$AA78,$AC78,$AE78,$AG78,$AI78),2)-$B78/2&lt;=O78,(ROUND(AVERAGE($C78,$E78,$G78,$I78,$K78,$M78,$O78,$Q78,$S78,$U78,$W78,$Y78,$AA78,$AC78,$AE78,$AG78,$AI78),2)+$B78/2&gt;=O78)),($E$5/$B$4),0))))</f>
        <v/>
      </c>
      <c r="Q78" s="153" t="str">
        <f t="shared" ref="Q78:Q92" si="97">IF($Q$8="Habilitado",IF($A78="","",ROUND(VLOOKUP($A78,OFERENTE_8,15,FALSE),2)),"")</f>
        <v/>
      </c>
      <c r="R78" s="154" t="str">
        <f t="shared" ref="R78:R101" si="98">IF($A78="","",IF(Q78="","",IF($K$4="Media aritmética",(Q78&lt;=$B78)*($E$5/$B$4)+(Q78&gt;$B78)*0,IF(AND(ROUND(AVERAGE($C78,$E78,$G78,$I78,$K78,$M78,$O78,$Q78,$S78,$U78,$W78,$Y78,$AA78,$AC78,$AE78,$AG78,$AI78),2)-$B78/2&lt;=Q78,(ROUND(AVERAGE($C78,$E78,$G78,$I78,$K78,$M78,$O78,$Q78,$S78,$U78,$W78,$Y78,$AA78,$AC78,$AE78,$AG78,$AI78),2)+$B78/2&gt;=Q78)),($E$5/$B$4),0))))</f>
        <v/>
      </c>
      <c r="S78" s="153" t="str">
        <f t="shared" ref="S78:S92" si="99">IF($S$8="Habilitado",IF($A78="","",ROUND(VLOOKUP($A78,OFERENTE_9,15,FALSE),2)),"")</f>
        <v/>
      </c>
      <c r="T78" s="154" t="str">
        <f t="shared" ref="T78:T101" si="100">IF($A78="","",IF(S78="","",IF($K$4="Media aritmética",(S78&lt;=$B78)*($E$5/$B$4)+(S78&gt;$B78)*0,IF(AND(ROUND(AVERAGE($C78,$E78,$G78,$I78,$K78,$M78,$O78,$Q78,$S78,$U78,$W78,$Y78,$AA78,$AC78,$AE78,$AG78,$AI78),2)-$B78/2&lt;=S78,(ROUND(AVERAGE($C78,$E78,$G78,$I78,$K78,$M78,$O78,$Q78,$S78,$U78,$W78,$Y78,$AA78,$AC78,$AE78,$AG78,$AI78),2)+$B78/2&gt;=S78)),($E$5/$B$4),0))))</f>
        <v/>
      </c>
      <c r="U78" s="153" t="str">
        <f t="shared" ref="U78:U92" si="101">IF($U$8="Habilitado",IF($A78="","",ROUND(VLOOKUP($A78,OFERENTE_10,15,FALSE),2)),"")</f>
        <v/>
      </c>
      <c r="V78" s="154" t="str">
        <f t="shared" ref="V78:V101" si="102">IF($A78="","",IF(U78="","",IF($K$4="Media aritmética",(U78&lt;=$B78)*($E$5/$B$4)+(U78&gt;$B78)*0,IF(AND(ROUND(AVERAGE($C78,$E78,$G78,$I78,$K78,$M78,$O78,$Q78,$S78,$U78,$W78,$Y78,$AA78,$AC78,$AE78,$AG78,$AI78),2)-$B78/2&lt;=U78,(ROUND(AVERAGE($C78,$E78,$G78,$I78,$K78,$M78,$O78,$Q78,$S78,$U78,$W78,$Y78,$AA78,$AC78,$AE78,$AG78,$AI78),2)+$B78/2&gt;=U78)),($E$5/$B$4),0))))</f>
        <v/>
      </c>
      <c r="W78" s="153" t="str">
        <f t="shared" ref="W78:W83" si="103">IF($W$8="Habilitado",IF($A78="","",ROUND(VLOOKUP($A78,OFERENTE_11,15,FALSE),2)),"")</f>
        <v/>
      </c>
      <c r="X78" s="154" t="str">
        <f t="shared" ref="X78:X101" si="104">IF($A78="","",IF(W78="","",IF($K$4="Media aritmética",(W78&lt;=$B78)*($E$5/$B$4)+(W78&gt;$B78)*0,IF(AND(ROUND(AVERAGE($C78,$E78,$G78,$I78,$K78,$M78,$O78,$Q78,$S78,$U78,$W78,$Y78,$AA78,$AC78,$AE78,$AG78,$AI78),2)-$B78/2&lt;=W78,(ROUND(AVERAGE($C78,$E78,$G78,$I78,$K78,$M78,$O78,$Q78,$S78,$U78,$W78,$Y78,$AA78,$AC78,$AE78,$AG78,$AI78),2)+$B78/2&gt;=W78)),($E$5/$B$4),0))))</f>
        <v/>
      </c>
      <c r="Y78" s="153" t="str">
        <f t="shared" ref="Y78:Y83" si="105">IF($Y$8="Habilitado",IF($A78="","",ROUND(VLOOKUP($A78,OFERENTE_12,15,FALSE),2)),"")</f>
        <v/>
      </c>
      <c r="Z78" s="154" t="str">
        <f t="shared" ref="Z78:Z101" si="106">IF($A78="","",IF(Y78="","",IF($K$4="Media aritmética",(Y78&lt;=$B78)*($E$5/$B$4)+(Y78&gt;$B78)*0,IF(AND(ROUND(AVERAGE($C78,$E78,$G78,$I78,$K78,$M78,$O78,$Q78,$S78,$U78,$W78,$Y78,$AA78,$AC78,$AE78,$AG78,$AI78),2)-$B78/2&lt;=Y78,(ROUND(AVERAGE($C78,$E78,$G78,$I78,$K78,$M78,$O78,$Q78,$S78,$U78,$W78,$Y78,$AA78,$AC78,$AE78,$AG78,$AI78),2)+$B78/2&gt;=Y78)),($E$5/$B$4),0))))</f>
        <v/>
      </c>
      <c r="AA78" s="153" t="str">
        <f t="shared" ref="AA78:AA83" si="107">IF($AA$8="Habilitado",IF($A78="","",ROUND(VLOOKUP($A78,OFERENTE_13,15,FALSE),2)),"")</f>
        <v/>
      </c>
      <c r="AB78" s="154" t="str">
        <f t="shared" ref="AB78:AB101" si="108">IF($A78="","",IF(AA78="","",IF($K$4="Media aritmética",(AA78&lt;=$B78)*($E$5/$B$4)+(AA78&gt;$B78)*0,IF(AND(ROUND(AVERAGE($C78,$E78,$G78,$I78,$K78,$M78,$O78,$Q78,$S78,$U78,$W78,$Y78,$AA78,$AC78,$AE78,$AG78,$AI78),2)-$B78/2&lt;=AA78,(ROUND(AVERAGE($C78,$E78,$G78,$I78,$K78,$M78,$O78,$Q78,$S78,$U78,$W78,$Y78,$AA78,$AC78,$AE78,$AG78,$AI78),2)+$B78/2&gt;=AA78)),($E$5/$B$4),0))))</f>
        <v/>
      </c>
      <c r="AC78" s="153" t="str">
        <f t="shared" ref="AC78:AC83" si="109">IF($AC$8="Habilitado",IF($A78="","",ROUND(VLOOKUP($A78,OFERENTE_14,15,FALSE),2)),"")</f>
        <v/>
      </c>
      <c r="AD78" s="154" t="str">
        <f t="shared" ref="AD78:AD101" si="110">IF($A78="","",IF(AC78="","",IF($K$4="Media aritmética",(AC78&lt;=$B78)*($E$5/$B$4)+(AC78&gt;$B78)*0,IF(AND(ROUND(AVERAGE($C78,$E78,$G78,$I78,$K78,$M78,$O78,$Q78,$S78,$U78,$W78,$Y78,$AA78,$AC78,$AE78,$AG78,$AI78),2)-$B78/2&lt;=AC78,(ROUND(AVERAGE($C78,$E78,$G78,$I78,$K78,$M78,$O78,$Q78,$S78,$U78,$W78,$Y78,$AA78,$AC78,$AE78,$AG78,$AI78),2)+$B78/2&gt;=AC78)),($E$5/$B$4),0))))</f>
        <v/>
      </c>
      <c r="AE78" s="153" t="str">
        <f t="shared" si="84"/>
        <v/>
      </c>
      <c r="AF78" s="154" t="str">
        <f t="shared" ref="AF78:AF101" si="111">IF($A78="","",IF(AE78="","",IF($K$4="Media aritmética",(AE78&lt;=$B78)*($E$5/$B$4)+(AE78&gt;$B78)*0,IF(AND(ROUND(AVERAGE($C78,$E78,$G78,$I78,$K78,$M78,$O78,$Q78,$S78,$U78,$W78,$Y78,$AA78,$AC78,$AE78,$AG78,$AI78),2)-$B78/2&lt;=AE78,(ROUND(AVERAGE($C78,$E78,$G78,$I78,$K78,$M78,$O78,$Q78,$S78,$U78,$W78,$Y78,$AA78,$AC78,$AE78,$AG78,$AI78),2)+$B78/2&gt;=AE78)),($E$5/$B$4),0))))</f>
        <v/>
      </c>
      <c r="AG78" s="153" t="str">
        <f t="shared" si="85"/>
        <v/>
      </c>
      <c r="AH78" s="154" t="str">
        <f t="shared" ref="AH78:AH101" si="112">IF($A78="","",IF(AG78="","",IF($K$4="Media aritmética",(AG78&lt;=$B78)*($E$5/$B$4)+(AG78&gt;$B78)*0,IF(AND(ROUND(AVERAGE($C78,$E78,$G78,$I78,$K78,$M78,$O78,$Q78,$S78,$U78,$W78,$Y78,$AA78,$AC78,$AE78,$AG78,$AI78),2)-$B78/2&lt;=AG78,(ROUND(AVERAGE($C78,$E78,$G78,$I78,$K78,$M78,$O78,$Q78,$S78,$U78,$W78,$Y78,$AA78,$AC78,$AE78,$AG78,$AI78),2)+$B78/2&gt;=AG78)),($E$5/$B$4),0))))</f>
        <v/>
      </c>
      <c r="AI78" s="153" t="str">
        <f t="shared" si="86"/>
        <v/>
      </c>
      <c r="AJ78" s="154" t="str">
        <f t="shared" ref="AJ78:AJ101" si="113">IF($A78="","",IF(AI78="","",IF($K$4="Media aritmética",(AI78&lt;=$B78)*($E$5/$B$4)+(AI78&gt;$B78)*0,IF(AND(ROUND(AVERAGE($C78,$E78,$G78,$I78,$K78,$M78,$O78,$Q78,$S78,$U78,$W78,$Y78,$AA78,$AC78,$AE78,$AG78,$AI78),2)-$B78/2&lt;=AI78,(ROUND(AVERAGE($C78,$E78,$G78,$I78,$K78,$M78,$O78,$Q78,$S78,$U78,$W78,$Y78,$AA78,$AC78,$AE78,$AG78,$AI78),2)+$B78/2&gt;=AI78)),($E$5/$B$4),0))))</f>
        <v/>
      </c>
      <c r="AL78" s="229"/>
      <c r="AM78" s="155"/>
      <c r="AN78" s="155"/>
    </row>
    <row r="79" spans="1:40" s="146" customFormat="1" ht="21" hidden="1" customHeight="1" x14ac:dyDescent="0.25">
      <c r="A79" s="263"/>
      <c r="B79" s="152" t="str">
        <f t="shared" ref="B79:B92" si="114">IF(A79="","",IF($K$4="Media aritmética",ROUND(AVERAGE(C79,E79,G79,I79,M79,O79,Q79,S79,U79,W79,Y79,AA79),2),ROUND(_xlfn.STDEV.P(C79,E79,G79,I79,M79,O79,Q79,S79,U79,W79,Y79,AA79),2)))</f>
        <v/>
      </c>
      <c r="C79" s="153" t="str">
        <f t="shared" si="64"/>
        <v/>
      </c>
      <c r="D79" s="154" t="str">
        <f t="shared" si="87"/>
        <v/>
      </c>
      <c r="E79" s="153" t="str">
        <f t="shared" si="88"/>
        <v/>
      </c>
      <c r="F79" s="266" t="str">
        <f t="shared" si="89"/>
        <v/>
      </c>
      <c r="G79" s="153" t="str">
        <f t="shared" si="90"/>
        <v/>
      </c>
      <c r="H79" s="266" t="str">
        <f t="shared" si="91"/>
        <v/>
      </c>
      <c r="I79" s="268" t="str">
        <f t="shared" si="67"/>
        <v/>
      </c>
      <c r="J79" s="154" t="str">
        <f t="shared" si="92"/>
        <v/>
      </c>
      <c r="K79" s="153" t="str">
        <f t="shared" si="68"/>
        <v/>
      </c>
      <c r="L79" s="154" t="str">
        <f t="shared" si="93"/>
        <v/>
      </c>
      <c r="M79" s="153" t="str">
        <f t="shared" si="94"/>
        <v/>
      </c>
      <c r="N79" s="154" t="str">
        <f t="shared" si="95"/>
        <v/>
      </c>
      <c r="O79" s="153" t="str">
        <f t="shared" si="69"/>
        <v/>
      </c>
      <c r="P79" s="154" t="str">
        <f t="shared" si="96"/>
        <v/>
      </c>
      <c r="Q79" s="153" t="str">
        <f t="shared" si="97"/>
        <v/>
      </c>
      <c r="R79" s="154" t="str">
        <f t="shared" si="98"/>
        <v/>
      </c>
      <c r="S79" s="153" t="str">
        <f t="shared" si="99"/>
        <v/>
      </c>
      <c r="T79" s="154" t="str">
        <f t="shared" si="100"/>
        <v/>
      </c>
      <c r="U79" s="153" t="str">
        <f t="shared" si="101"/>
        <v/>
      </c>
      <c r="V79" s="154" t="str">
        <f t="shared" si="102"/>
        <v/>
      </c>
      <c r="W79" s="153" t="str">
        <f t="shared" si="103"/>
        <v/>
      </c>
      <c r="X79" s="154" t="str">
        <f t="shared" si="104"/>
        <v/>
      </c>
      <c r="Y79" s="153" t="str">
        <f t="shared" si="105"/>
        <v/>
      </c>
      <c r="Z79" s="154" t="str">
        <f t="shared" si="106"/>
        <v/>
      </c>
      <c r="AA79" s="153" t="str">
        <f t="shared" si="107"/>
        <v/>
      </c>
      <c r="AB79" s="154" t="str">
        <f t="shared" si="108"/>
        <v/>
      </c>
      <c r="AC79" s="153" t="str">
        <f t="shared" si="109"/>
        <v/>
      </c>
      <c r="AD79" s="154" t="str">
        <f t="shared" si="110"/>
        <v/>
      </c>
      <c r="AE79" s="153" t="str">
        <f t="shared" si="84"/>
        <v/>
      </c>
      <c r="AF79" s="154" t="str">
        <f t="shared" si="111"/>
        <v/>
      </c>
      <c r="AG79" s="153" t="str">
        <f t="shared" si="85"/>
        <v/>
      </c>
      <c r="AH79" s="154" t="str">
        <f t="shared" si="112"/>
        <v/>
      </c>
      <c r="AI79" s="153" t="str">
        <f t="shared" si="86"/>
        <v/>
      </c>
      <c r="AJ79" s="154" t="str">
        <f t="shared" si="113"/>
        <v/>
      </c>
      <c r="AL79" s="229"/>
      <c r="AM79" s="155"/>
      <c r="AN79" s="155"/>
    </row>
    <row r="80" spans="1:40" s="146" customFormat="1" ht="21" hidden="1" customHeight="1" x14ac:dyDescent="0.25">
      <c r="A80" s="263"/>
      <c r="B80" s="152" t="str">
        <f t="shared" si="114"/>
        <v/>
      </c>
      <c r="C80" s="153" t="str">
        <f t="shared" si="64"/>
        <v/>
      </c>
      <c r="D80" s="154" t="str">
        <f t="shared" si="87"/>
        <v/>
      </c>
      <c r="E80" s="153" t="str">
        <f t="shared" si="88"/>
        <v/>
      </c>
      <c r="F80" s="266" t="str">
        <f t="shared" si="89"/>
        <v/>
      </c>
      <c r="G80" s="153" t="str">
        <f t="shared" si="90"/>
        <v/>
      </c>
      <c r="H80" s="266" t="str">
        <f t="shared" si="91"/>
        <v/>
      </c>
      <c r="I80" s="268" t="str">
        <f t="shared" si="67"/>
        <v/>
      </c>
      <c r="J80" s="154" t="str">
        <f t="shared" si="92"/>
        <v/>
      </c>
      <c r="K80" s="153" t="str">
        <f t="shared" si="68"/>
        <v/>
      </c>
      <c r="L80" s="154" t="str">
        <f t="shared" si="93"/>
        <v/>
      </c>
      <c r="M80" s="153" t="str">
        <f t="shared" si="94"/>
        <v/>
      </c>
      <c r="N80" s="154" t="str">
        <f t="shared" si="95"/>
        <v/>
      </c>
      <c r="O80" s="153" t="str">
        <f t="shared" si="69"/>
        <v/>
      </c>
      <c r="P80" s="154" t="str">
        <f t="shared" si="96"/>
        <v/>
      </c>
      <c r="Q80" s="153" t="str">
        <f t="shared" si="97"/>
        <v/>
      </c>
      <c r="R80" s="154" t="str">
        <f t="shared" si="98"/>
        <v/>
      </c>
      <c r="S80" s="153" t="str">
        <f t="shared" si="99"/>
        <v/>
      </c>
      <c r="T80" s="154" t="str">
        <f t="shared" si="100"/>
        <v/>
      </c>
      <c r="U80" s="153" t="str">
        <f t="shared" si="101"/>
        <v/>
      </c>
      <c r="V80" s="154" t="str">
        <f t="shared" si="102"/>
        <v/>
      </c>
      <c r="W80" s="153" t="str">
        <f t="shared" si="103"/>
        <v/>
      </c>
      <c r="X80" s="154" t="str">
        <f t="shared" si="104"/>
        <v/>
      </c>
      <c r="Y80" s="153" t="str">
        <f t="shared" si="105"/>
        <v/>
      </c>
      <c r="Z80" s="154" t="str">
        <f t="shared" si="106"/>
        <v/>
      </c>
      <c r="AA80" s="153" t="str">
        <f t="shared" si="107"/>
        <v/>
      </c>
      <c r="AB80" s="154" t="str">
        <f t="shared" si="108"/>
        <v/>
      </c>
      <c r="AC80" s="153" t="str">
        <f t="shared" si="109"/>
        <v/>
      </c>
      <c r="AD80" s="154" t="str">
        <f t="shared" si="110"/>
        <v/>
      </c>
      <c r="AE80" s="153" t="str">
        <f t="shared" si="84"/>
        <v/>
      </c>
      <c r="AF80" s="154" t="str">
        <f t="shared" si="111"/>
        <v/>
      </c>
      <c r="AG80" s="153" t="str">
        <f t="shared" si="85"/>
        <v/>
      </c>
      <c r="AH80" s="154" t="str">
        <f t="shared" si="112"/>
        <v/>
      </c>
      <c r="AI80" s="153" t="str">
        <f t="shared" si="86"/>
        <v/>
      </c>
      <c r="AJ80" s="154" t="str">
        <f t="shared" si="113"/>
        <v/>
      </c>
      <c r="AL80" s="229"/>
      <c r="AM80" s="155"/>
      <c r="AN80" s="155"/>
    </row>
    <row r="81" spans="1:40" s="146" customFormat="1" ht="21" hidden="1" customHeight="1" x14ac:dyDescent="0.25">
      <c r="A81" s="263"/>
      <c r="B81" s="152" t="str">
        <f t="shared" si="114"/>
        <v/>
      </c>
      <c r="C81" s="153" t="str">
        <f t="shared" si="64"/>
        <v/>
      </c>
      <c r="D81" s="154" t="str">
        <f t="shared" si="87"/>
        <v/>
      </c>
      <c r="E81" s="153" t="str">
        <f t="shared" si="88"/>
        <v/>
      </c>
      <c r="F81" s="266" t="str">
        <f t="shared" si="89"/>
        <v/>
      </c>
      <c r="G81" s="153" t="str">
        <f t="shared" si="90"/>
        <v/>
      </c>
      <c r="H81" s="266" t="str">
        <f t="shared" si="91"/>
        <v/>
      </c>
      <c r="I81" s="268" t="str">
        <f t="shared" si="67"/>
        <v/>
      </c>
      <c r="J81" s="154" t="str">
        <f t="shared" si="92"/>
        <v/>
      </c>
      <c r="K81" s="153" t="str">
        <f t="shared" si="68"/>
        <v/>
      </c>
      <c r="L81" s="154" t="str">
        <f t="shared" si="93"/>
        <v/>
      </c>
      <c r="M81" s="153" t="str">
        <f t="shared" si="94"/>
        <v/>
      </c>
      <c r="N81" s="154" t="str">
        <f t="shared" si="95"/>
        <v/>
      </c>
      <c r="O81" s="153" t="str">
        <f t="shared" si="69"/>
        <v/>
      </c>
      <c r="P81" s="154" t="str">
        <f t="shared" si="96"/>
        <v/>
      </c>
      <c r="Q81" s="153" t="str">
        <f t="shared" si="97"/>
        <v/>
      </c>
      <c r="R81" s="154" t="str">
        <f t="shared" si="98"/>
        <v/>
      </c>
      <c r="S81" s="153" t="str">
        <f t="shared" si="99"/>
        <v/>
      </c>
      <c r="T81" s="154" t="str">
        <f t="shared" si="100"/>
        <v/>
      </c>
      <c r="U81" s="153" t="str">
        <f t="shared" si="101"/>
        <v/>
      </c>
      <c r="V81" s="154" t="str">
        <f t="shared" si="102"/>
        <v/>
      </c>
      <c r="W81" s="153" t="str">
        <f t="shared" si="103"/>
        <v/>
      </c>
      <c r="X81" s="154" t="str">
        <f t="shared" si="104"/>
        <v/>
      </c>
      <c r="Y81" s="153" t="str">
        <f t="shared" si="105"/>
        <v/>
      </c>
      <c r="Z81" s="154" t="str">
        <f t="shared" si="106"/>
        <v/>
      </c>
      <c r="AA81" s="153" t="str">
        <f t="shared" si="107"/>
        <v/>
      </c>
      <c r="AB81" s="154" t="str">
        <f t="shared" si="108"/>
        <v/>
      </c>
      <c r="AC81" s="153" t="str">
        <f t="shared" si="109"/>
        <v/>
      </c>
      <c r="AD81" s="154" t="str">
        <f t="shared" si="110"/>
        <v/>
      </c>
      <c r="AE81" s="153" t="str">
        <f t="shared" si="84"/>
        <v/>
      </c>
      <c r="AF81" s="154" t="str">
        <f t="shared" si="111"/>
        <v/>
      </c>
      <c r="AG81" s="153" t="str">
        <f t="shared" si="85"/>
        <v/>
      </c>
      <c r="AH81" s="154" t="str">
        <f t="shared" si="112"/>
        <v/>
      </c>
      <c r="AI81" s="153" t="str">
        <f t="shared" si="86"/>
        <v/>
      </c>
      <c r="AJ81" s="154" t="str">
        <f t="shared" si="113"/>
        <v/>
      </c>
      <c r="AL81" s="229"/>
      <c r="AM81" s="155"/>
      <c r="AN81" s="155"/>
    </row>
    <row r="82" spans="1:40" s="146" customFormat="1" ht="21" hidden="1" customHeight="1" x14ac:dyDescent="0.25">
      <c r="A82" s="263"/>
      <c r="B82" s="152" t="str">
        <f t="shared" si="114"/>
        <v/>
      </c>
      <c r="C82" s="153" t="str">
        <f t="shared" si="64"/>
        <v/>
      </c>
      <c r="D82" s="154" t="str">
        <f t="shared" si="87"/>
        <v/>
      </c>
      <c r="E82" s="153" t="str">
        <f t="shared" si="88"/>
        <v/>
      </c>
      <c r="F82" s="266" t="str">
        <f t="shared" si="89"/>
        <v/>
      </c>
      <c r="G82" s="153" t="str">
        <f t="shared" si="90"/>
        <v/>
      </c>
      <c r="H82" s="266" t="str">
        <f t="shared" si="91"/>
        <v/>
      </c>
      <c r="I82" s="268" t="str">
        <f t="shared" si="67"/>
        <v/>
      </c>
      <c r="J82" s="154" t="str">
        <f t="shared" si="92"/>
        <v/>
      </c>
      <c r="K82" s="153" t="str">
        <f t="shared" si="68"/>
        <v/>
      </c>
      <c r="L82" s="154" t="str">
        <f t="shared" si="93"/>
        <v/>
      </c>
      <c r="M82" s="153" t="str">
        <f t="shared" si="94"/>
        <v/>
      </c>
      <c r="N82" s="154" t="str">
        <f t="shared" si="95"/>
        <v/>
      </c>
      <c r="O82" s="153" t="str">
        <f t="shared" si="69"/>
        <v/>
      </c>
      <c r="P82" s="154" t="str">
        <f t="shared" si="96"/>
        <v/>
      </c>
      <c r="Q82" s="153" t="str">
        <f t="shared" si="97"/>
        <v/>
      </c>
      <c r="R82" s="154" t="str">
        <f t="shared" si="98"/>
        <v/>
      </c>
      <c r="S82" s="153" t="str">
        <f t="shared" si="99"/>
        <v/>
      </c>
      <c r="T82" s="154" t="str">
        <f t="shared" si="100"/>
        <v/>
      </c>
      <c r="U82" s="153" t="str">
        <f t="shared" si="101"/>
        <v/>
      </c>
      <c r="V82" s="154" t="str">
        <f t="shared" si="102"/>
        <v/>
      </c>
      <c r="W82" s="153" t="str">
        <f t="shared" si="103"/>
        <v/>
      </c>
      <c r="X82" s="154" t="str">
        <f t="shared" si="104"/>
        <v/>
      </c>
      <c r="Y82" s="153" t="str">
        <f t="shared" si="105"/>
        <v/>
      </c>
      <c r="Z82" s="154" t="str">
        <f t="shared" si="106"/>
        <v/>
      </c>
      <c r="AA82" s="153" t="str">
        <f t="shared" si="107"/>
        <v/>
      </c>
      <c r="AB82" s="154" t="str">
        <f t="shared" si="108"/>
        <v/>
      </c>
      <c r="AC82" s="153" t="str">
        <f t="shared" si="109"/>
        <v/>
      </c>
      <c r="AD82" s="154" t="str">
        <f t="shared" si="110"/>
        <v/>
      </c>
      <c r="AE82" s="153" t="str">
        <f t="shared" si="84"/>
        <v/>
      </c>
      <c r="AF82" s="154" t="str">
        <f t="shared" si="111"/>
        <v/>
      </c>
      <c r="AG82" s="153" t="str">
        <f t="shared" si="85"/>
        <v/>
      </c>
      <c r="AH82" s="154" t="str">
        <f t="shared" si="112"/>
        <v/>
      </c>
      <c r="AI82" s="153" t="str">
        <f t="shared" si="86"/>
        <v/>
      </c>
      <c r="AJ82" s="154" t="str">
        <f t="shared" si="113"/>
        <v/>
      </c>
      <c r="AL82" s="229"/>
      <c r="AM82" s="155"/>
      <c r="AN82" s="155"/>
    </row>
    <row r="83" spans="1:40" s="146" customFormat="1" ht="21" hidden="1" customHeight="1" x14ac:dyDescent="0.25">
      <c r="A83" s="263"/>
      <c r="B83" s="152" t="str">
        <f t="shared" si="114"/>
        <v/>
      </c>
      <c r="C83" s="153" t="str">
        <f t="shared" si="64"/>
        <v/>
      </c>
      <c r="D83" s="154" t="str">
        <f t="shared" si="87"/>
        <v/>
      </c>
      <c r="E83" s="153" t="str">
        <f t="shared" si="88"/>
        <v/>
      </c>
      <c r="F83" s="266" t="str">
        <f t="shared" si="89"/>
        <v/>
      </c>
      <c r="G83" s="153" t="str">
        <f t="shared" si="90"/>
        <v/>
      </c>
      <c r="H83" s="266" t="str">
        <f t="shared" si="91"/>
        <v/>
      </c>
      <c r="I83" s="268" t="str">
        <f t="shared" si="67"/>
        <v/>
      </c>
      <c r="J83" s="154" t="str">
        <f t="shared" ref="J83:J92" si="115">IF($A83="","",IF(I83="","",IF($K$4="Media aritmética",(I83&lt;=$B83)*($E$5/$B$4)+(I83&gt;$B83)*0,IF(AND(ROUND(AVERAGE($C83,$E83,$G83,$I83,$K83,$M83,$O83,$Q83,$S83,$U83,$W83,$Y83,$AA83,$AC83,$AE83,$AG83,$AI83),2)-$B83/2&lt;=I83,(ROUND(AVERAGE($C83,$E83,$G83,$I83,$K83,$M83,$O83,$Q83,$S83,$U83,$W83,$Y83,$AA83,$AC83,$AE83,$AG83,$AI83),2)+$B83/2&gt;=I83)),($E$5/$B$4),0))))</f>
        <v/>
      </c>
      <c r="K83" s="153" t="str">
        <f t="shared" si="68"/>
        <v/>
      </c>
      <c r="L83" s="154" t="str">
        <f t="shared" ref="L83:L92" si="116">IF($A83="","",IF(K83="","",IF($K$4="Media aritmética",(K83&lt;=$B83)*($E$5/$B$4)+(K83&gt;$B83)*0,IF(AND(ROUND(AVERAGE($C83,$E83,$G83,$I83,$K83,$M83,$O83,$Q83,$S83,$U83,$W83,$Y83,$AA83,$AC83,$AE83,$AG83,$AI83),2)-$B83/2&lt;=K83,(ROUND(AVERAGE($C83,$E83,$G83,$I83,$K83,$M83,$O83,$Q83,$S83,$U83,$W83,$Y83,$AA83,$AC83,$AE83,$AG83,$AI83),2)+$B83/2&gt;=K83)),($E$5/$B$4),0))))</f>
        <v/>
      </c>
      <c r="M83" s="153" t="str">
        <f t="shared" si="94"/>
        <v/>
      </c>
      <c r="N83" s="154" t="str">
        <f t="shared" ref="N83:N92" si="117">IF($A83="","",IF(M83="","",IF($K$4="Media aritmética",(M83&lt;=$B83)*($E$5/$B$4)+(M83&gt;$B83)*0,IF(AND(ROUND(AVERAGE($C83,$E83,$G83,$I83,$K83,$M83,$O83,$Q83,$S83,$U83,$W83,$Y83,$AA83,$AC83,$AE83,$AG83,$AI83),2)-$B83/2&lt;=M83,(ROUND(AVERAGE($C83,$E83,$G83,$I83,$K83,$M83,$O83,$Q83,$S83,$U83,$W83,$Y83,$AA83,$AC83,$AE83,$AG83,$AI83),2)+$B83/2&gt;=M83)),($E$5/$B$4),0))))</f>
        <v/>
      </c>
      <c r="O83" s="153" t="str">
        <f t="shared" si="69"/>
        <v/>
      </c>
      <c r="P83" s="154" t="str">
        <f t="shared" ref="P83:P92" si="118">IF($A83="","",IF(O83="","",IF($K$4="Media aritmética",(O83&lt;=$B83)*($E$5/$B$4)+(O83&gt;$B83)*0,IF(AND(ROUND(AVERAGE($C83,$E83,$G83,$I83,$K83,$M83,$O83,$Q83,$S83,$U83,$W83,$Y83,$AA83,$AC83,$AE83,$AG83,$AI83),2)-$B83/2&lt;=O83,(ROUND(AVERAGE($C83,$E83,$G83,$I83,$K83,$M83,$O83,$Q83,$S83,$U83,$W83,$Y83,$AA83,$AC83,$AE83,$AG83,$AI83),2)+$B83/2&gt;=O83)),($E$5/$B$4),0))))</f>
        <v/>
      </c>
      <c r="Q83" s="153" t="str">
        <f t="shared" si="97"/>
        <v/>
      </c>
      <c r="R83" s="154" t="str">
        <f t="shared" ref="R83:R92" si="119">IF($A83="","",IF(Q83="","",IF($K$4="Media aritmética",(Q83&lt;=$B83)*($E$5/$B$4)+(Q83&gt;$B83)*0,IF(AND(ROUND(AVERAGE($C83,$E83,$G83,$I83,$K83,$M83,$O83,$Q83,$S83,$U83,$W83,$Y83,$AA83,$AC83,$AE83,$AG83,$AI83),2)-$B83/2&lt;=Q83,(ROUND(AVERAGE($C83,$E83,$G83,$I83,$K83,$M83,$O83,$Q83,$S83,$U83,$W83,$Y83,$AA83,$AC83,$AE83,$AG83,$AI83),2)+$B83/2&gt;=Q83)),($E$5/$B$4),0))))</f>
        <v/>
      </c>
      <c r="S83" s="153" t="str">
        <f t="shared" si="99"/>
        <v/>
      </c>
      <c r="T83" s="154" t="str">
        <f t="shared" ref="T83:T92" si="120">IF($A83="","",IF(S83="","",IF($K$4="Media aritmética",(S83&lt;=$B83)*($E$5/$B$4)+(S83&gt;$B83)*0,IF(AND(ROUND(AVERAGE($C83,$E83,$G83,$I83,$K83,$M83,$O83,$Q83,$S83,$U83,$W83,$Y83,$AA83,$AC83,$AE83,$AG83,$AI83),2)-$B83/2&lt;=S83,(ROUND(AVERAGE($C83,$E83,$G83,$I83,$K83,$M83,$O83,$Q83,$S83,$U83,$W83,$Y83,$AA83,$AC83,$AE83,$AG83,$AI83),2)+$B83/2&gt;=S83)),($E$5/$B$4),0))))</f>
        <v/>
      </c>
      <c r="U83" s="153" t="str">
        <f t="shared" si="101"/>
        <v/>
      </c>
      <c r="V83" s="154" t="str">
        <f t="shared" ref="V83:V92" si="121">IF($A83="","",IF(U83="","",IF($K$4="Media aritmética",(U83&lt;=$B83)*($E$5/$B$4)+(U83&gt;$B83)*0,IF(AND(ROUND(AVERAGE($C83,$E83,$G83,$I83,$K83,$M83,$O83,$Q83,$S83,$U83,$W83,$Y83,$AA83,$AC83,$AE83,$AG83,$AI83),2)-$B83/2&lt;=U83,(ROUND(AVERAGE($C83,$E83,$G83,$I83,$K83,$M83,$O83,$Q83,$S83,$U83,$W83,$Y83,$AA83,$AC83,$AE83,$AG83,$AI83),2)+$B83/2&gt;=U83)),($E$5/$B$4),0))))</f>
        <v/>
      </c>
      <c r="W83" s="153" t="str">
        <f t="shared" si="103"/>
        <v/>
      </c>
      <c r="X83" s="154" t="str">
        <f t="shared" si="104"/>
        <v/>
      </c>
      <c r="Y83" s="153" t="str">
        <f t="shared" si="105"/>
        <v/>
      </c>
      <c r="Z83" s="154" t="str">
        <f t="shared" si="106"/>
        <v/>
      </c>
      <c r="AA83" s="153" t="str">
        <f t="shared" si="107"/>
        <v/>
      </c>
      <c r="AB83" s="154" t="str">
        <f t="shared" si="108"/>
        <v/>
      </c>
      <c r="AC83" s="153" t="str">
        <f t="shared" si="109"/>
        <v/>
      </c>
      <c r="AD83" s="154" t="str">
        <f t="shared" si="110"/>
        <v/>
      </c>
      <c r="AE83" s="153" t="str">
        <f t="shared" si="84"/>
        <v/>
      </c>
      <c r="AF83" s="154" t="str">
        <f t="shared" si="111"/>
        <v/>
      </c>
      <c r="AG83" s="153" t="str">
        <f t="shared" si="85"/>
        <v/>
      </c>
      <c r="AH83" s="154" t="str">
        <f t="shared" si="112"/>
        <v/>
      </c>
      <c r="AI83" s="153" t="str">
        <f t="shared" si="86"/>
        <v/>
      </c>
      <c r="AJ83" s="154" t="str">
        <f t="shared" si="113"/>
        <v/>
      </c>
      <c r="AL83" s="229"/>
      <c r="AM83" s="155"/>
      <c r="AN83" s="155"/>
    </row>
    <row r="84" spans="1:40" s="146" customFormat="1" ht="21" hidden="1" customHeight="1" x14ac:dyDescent="0.25">
      <c r="A84" s="263"/>
      <c r="B84" s="152" t="str">
        <f t="shared" si="114"/>
        <v/>
      </c>
      <c r="C84" s="153" t="str">
        <f t="shared" si="64"/>
        <v/>
      </c>
      <c r="D84" s="154" t="str">
        <f t="shared" si="87"/>
        <v/>
      </c>
      <c r="E84" s="153" t="str">
        <f t="shared" si="88"/>
        <v/>
      </c>
      <c r="F84" s="266" t="str">
        <f t="shared" si="89"/>
        <v/>
      </c>
      <c r="G84" s="153" t="str">
        <f t="shared" si="90"/>
        <v/>
      </c>
      <c r="H84" s="266" t="str">
        <f t="shared" si="91"/>
        <v/>
      </c>
      <c r="I84" s="268" t="str">
        <f t="shared" si="67"/>
        <v/>
      </c>
      <c r="J84" s="154" t="str">
        <f t="shared" si="115"/>
        <v/>
      </c>
      <c r="K84" s="153" t="str">
        <f t="shared" si="68"/>
        <v/>
      </c>
      <c r="L84" s="154" t="str">
        <f t="shared" si="116"/>
        <v/>
      </c>
      <c r="M84" s="153" t="str">
        <f t="shared" si="94"/>
        <v/>
      </c>
      <c r="N84" s="154" t="str">
        <f t="shared" si="117"/>
        <v/>
      </c>
      <c r="O84" s="153" t="str">
        <f t="shared" si="69"/>
        <v/>
      </c>
      <c r="P84" s="154" t="str">
        <f t="shared" si="118"/>
        <v/>
      </c>
      <c r="Q84" s="153" t="str">
        <f t="shared" si="97"/>
        <v/>
      </c>
      <c r="R84" s="154" t="str">
        <f t="shared" si="119"/>
        <v/>
      </c>
      <c r="S84" s="153" t="str">
        <f t="shared" si="99"/>
        <v/>
      </c>
      <c r="T84" s="154" t="str">
        <f t="shared" si="120"/>
        <v/>
      </c>
      <c r="U84" s="153" t="str">
        <f t="shared" si="101"/>
        <v/>
      </c>
      <c r="V84" s="154" t="str">
        <f t="shared" si="121"/>
        <v/>
      </c>
      <c r="W84" s="153"/>
      <c r="X84" s="154"/>
      <c r="Y84" s="153"/>
      <c r="Z84" s="154"/>
      <c r="AA84" s="153"/>
      <c r="AB84" s="154"/>
      <c r="AC84" s="153"/>
      <c r="AD84" s="154"/>
      <c r="AE84" s="153"/>
      <c r="AF84" s="154"/>
      <c r="AG84" s="153"/>
      <c r="AH84" s="154"/>
      <c r="AI84" s="153"/>
      <c r="AJ84" s="154"/>
      <c r="AL84" s="229"/>
      <c r="AM84" s="155"/>
      <c r="AN84" s="155"/>
    </row>
    <row r="85" spans="1:40" s="146" customFormat="1" ht="21" hidden="1" customHeight="1" x14ac:dyDescent="0.25">
      <c r="A85" s="263"/>
      <c r="B85" s="152" t="str">
        <f t="shared" si="114"/>
        <v/>
      </c>
      <c r="C85" s="153" t="str">
        <f t="shared" si="64"/>
        <v/>
      </c>
      <c r="D85" s="154" t="str">
        <f t="shared" si="87"/>
        <v/>
      </c>
      <c r="E85" s="153" t="str">
        <f t="shared" si="88"/>
        <v/>
      </c>
      <c r="F85" s="266" t="str">
        <f t="shared" si="89"/>
        <v/>
      </c>
      <c r="G85" s="153" t="str">
        <f t="shared" si="90"/>
        <v/>
      </c>
      <c r="H85" s="266" t="str">
        <f t="shared" si="91"/>
        <v/>
      </c>
      <c r="I85" s="268" t="str">
        <f t="shared" si="67"/>
        <v/>
      </c>
      <c r="J85" s="154" t="str">
        <f t="shared" si="115"/>
        <v/>
      </c>
      <c r="K85" s="153" t="str">
        <f t="shared" si="68"/>
        <v/>
      </c>
      <c r="L85" s="154" t="str">
        <f t="shared" si="116"/>
        <v/>
      </c>
      <c r="M85" s="153" t="str">
        <f t="shared" si="94"/>
        <v/>
      </c>
      <c r="N85" s="154" t="str">
        <f t="shared" si="117"/>
        <v/>
      </c>
      <c r="O85" s="153" t="str">
        <f t="shared" si="69"/>
        <v/>
      </c>
      <c r="P85" s="154" t="str">
        <f t="shared" si="118"/>
        <v/>
      </c>
      <c r="Q85" s="153" t="str">
        <f t="shared" si="97"/>
        <v/>
      </c>
      <c r="R85" s="154" t="str">
        <f t="shared" si="119"/>
        <v/>
      </c>
      <c r="S85" s="153" t="str">
        <f t="shared" si="99"/>
        <v/>
      </c>
      <c r="T85" s="154" t="str">
        <f t="shared" si="120"/>
        <v/>
      </c>
      <c r="U85" s="153" t="str">
        <f t="shared" si="101"/>
        <v/>
      </c>
      <c r="V85" s="154" t="str">
        <f t="shared" si="121"/>
        <v/>
      </c>
      <c r="W85" s="153"/>
      <c r="X85" s="154"/>
      <c r="Y85" s="153"/>
      <c r="Z85" s="154"/>
      <c r="AA85" s="153"/>
      <c r="AB85" s="154"/>
      <c r="AC85" s="153"/>
      <c r="AD85" s="154"/>
      <c r="AE85" s="153"/>
      <c r="AF85" s="154"/>
      <c r="AG85" s="153"/>
      <c r="AH85" s="154"/>
      <c r="AI85" s="153"/>
      <c r="AJ85" s="154"/>
      <c r="AL85" s="229"/>
      <c r="AM85" s="155"/>
      <c r="AN85" s="155"/>
    </row>
    <row r="86" spans="1:40" s="146" customFormat="1" ht="21" hidden="1" customHeight="1" x14ac:dyDescent="0.25">
      <c r="A86" s="263"/>
      <c r="B86" s="152" t="str">
        <f t="shared" si="114"/>
        <v/>
      </c>
      <c r="C86" s="153" t="str">
        <f t="shared" si="64"/>
        <v/>
      </c>
      <c r="D86" s="154" t="str">
        <f t="shared" si="87"/>
        <v/>
      </c>
      <c r="E86" s="153" t="str">
        <f t="shared" si="88"/>
        <v/>
      </c>
      <c r="F86" s="266" t="str">
        <f t="shared" si="89"/>
        <v/>
      </c>
      <c r="G86" s="153" t="str">
        <f t="shared" si="90"/>
        <v/>
      </c>
      <c r="H86" s="266" t="str">
        <f t="shared" si="91"/>
        <v/>
      </c>
      <c r="I86" s="268" t="str">
        <f t="shared" si="67"/>
        <v/>
      </c>
      <c r="J86" s="154" t="str">
        <f t="shared" si="115"/>
        <v/>
      </c>
      <c r="K86" s="153" t="str">
        <f t="shared" si="68"/>
        <v/>
      </c>
      <c r="L86" s="154" t="str">
        <f t="shared" si="116"/>
        <v/>
      </c>
      <c r="M86" s="153" t="str">
        <f t="shared" si="94"/>
        <v/>
      </c>
      <c r="N86" s="154" t="str">
        <f t="shared" si="117"/>
        <v/>
      </c>
      <c r="O86" s="153" t="str">
        <f t="shared" si="69"/>
        <v/>
      </c>
      <c r="P86" s="154" t="str">
        <f t="shared" si="118"/>
        <v/>
      </c>
      <c r="Q86" s="153" t="str">
        <f t="shared" si="97"/>
        <v/>
      </c>
      <c r="R86" s="154" t="str">
        <f t="shared" si="119"/>
        <v/>
      </c>
      <c r="S86" s="153" t="str">
        <f t="shared" si="99"/>
        <v/>
      </c>
      <c r="T86" s="154" t="str">
        <f t="shared" si="120"/>
        <v/>
      </c>
      <c r="U86" s="153" t="str">
        <f t="shared" si="101"/>
        <v/>
      </c>
      <c r="V86" s="154" t="str">
        <f t="shared" si="121"/>
        <v/>
      </c>
      <c r="W86" s="153"/>
      <c r="X86" s="154"/>
      <c r="Y86" s="153"/>
      <c r="Z86" s="154"/>
      <c r="AA86" s="153"/>
      <c r="AB86" s="154"/>
      <c r="AC86" s="153"/>
      <c r="AD86" s="154"/>
      <c r="AE86" s="153"/>
      <c r="AF86" s="154"/>
      <c r="AG86" s="153"/>
      <c r="AH86" s="154"/>
      <c r="AI86" s="153"/>
      <c r="AJ86" s="154"/>
      <c r="AL86" s="229"/>
      <c r="AM86" s="155"/>
      <c r="AN86" s="155"/>
    </row>
    <row r="87" spans="1:40" s="146" customFormat="1" ht="21" hidden="1" customHeight="1" x14ac:dyDescent="0.25">
      <c r="A87" s="263"/>
      <c r="B87" s="152" t="str">
        <f t="shared" si="114"/>
        <v/>
      </c>
      <c r="C87" s="153" t="str">
        <f t="shared" si="64"/>
        <v/>
      </c>
      <c r="D87" s="154" t="str">
        <f t="shared" si="87"/>
        <v/>
      </c>
      <c r="E87" s="153" t="str">
        <f t="shared" si="88"/>
        <v/>
      </c>
      <c r="F87" s="266" t="str">
        <f t="shared" si="89"/>
        <v/>
      </c>
      <c r="G87" s="153" t="str">
        <f t="shared" si="90"/>
        <v/>
      </c>
      <c r="H87" s="266" t="str">
        <f t="shared" si="91"/>
        <v/>
      </c>
      <c r="I87" s="268" t="str">
        <f t="shared" si="67"/>
        <v/>
      </c>
      <c r="J87" s="154" t="str">
        <f t="shared" si="115"/>
        <v/>
      </c>
      <c r="K87" s="153" t="str">
        <f t="shared" si="68"/>
        <v/>
      </c>
      <c r="L87" s="154" t="str">
        <f t="shared" si="116"/>
        <v/>
      </c>
      <c r="M87" s="153" t="str">
        <f t="shared" si="94"/>
        <v/>
      </c>
      <c r="N87" s="154" t="str">
        <f t="shared" si="117"/>
        <v/>
      </c>
      <c r="O87" s="153" t="str">
        <f t="shared" si="69"/>
        <v/>
      </c>
      <c r="P87" s="154" t="str">
        <f t="shared" si="118"/>
        <v/>
      </c>
      <c r="Q87" s="153" t="str">
        <f t="shared" si="97"/>
        <v/>
      </c>
      <c r="R87" s="154" t="str">
        <f t="shared" si="119"/>
        <v/>
      </c>
      <c r="S87" s="153" t="str">
        <f t="shared" si="99"/>
        <v/>
      </c>
      <c r="T87" s="154" t="str">
        <f t="shared" si="120"/>
        <v/>
      </c>
      <c r="U87" s="153" t="str">
        <f t="shared" si="101"/>
        <v/>
      </c>
      <c r="V87" s="154" t="str">
        <f t="shared" si="121"/>
        <v/>
      </c>
      <c r="W87" s="153"/>
      <c r="X87" s="154"/>
      <c r="Y87" s="153"/>
      <c r="Z87" s="154"/>
      <c r="AA87" s="153"/>
      <c r="AB87" s="154"/>
      <c r="AC87" s="153"/>
      <c r="AD87" s="154"/>
      <c r="AE87" s="153"/>
      <c r="AF87" s="154"/>
      <c r="AG87" s="153"/>
      <c r="AH87" s="154"/>
      <c r="AI87" s="153"/>
      <c r="AJ87" s="154"/>
      <c r="AL87" s="229"/>
      <c r="AM87" s="155"/>
      <c r="AN87" s="155"/>
    </row>
    <row r="88" spans="1:40" s="146" customFormat="1" ht="21" hidden="1" customHeight="1" x14ac:dyDescent="0.25">
      <c r="A88" s="263"/>
      <c r="B88" s="152" t="str">
        <f t="shared" si="114"/>
        <v/>
      </c>
      <c r="C88" s="153" t="str">
        <f t="shared" si="64"/>
        <v/>
      </c>
      <c r="D88" s="154" t="str">
        <f t="shared" si="87"/>
        <v/>
      </c>
      <c r="E88" s="153" t="str">
        <f t="shared" si="88"/>
        <v/>
      </c>
      <c r="F88" s="266" t="str">
        <f t="shared" si="89"/>
        <v/>
      </c>
      <c r="G88" s="153" t="str">
        <f t="shared" si="90"/>
        <v/>
      </c>
      <c r="H88" s="266" t="str">
        <f t="shared" si="91"/>
        <v/>
      </c>
      <c r="I88" s="268" t="str">
        <f t="shared" si="67"/>
        <v/>
      </c>
      <c r="J88" s="154" t="str">
        <f t="shared" si="115"/>
        <v/>
      </c>
      <c r="K88" s="153" t="str">
        <f t="shared" si="68"/>
        <v/>
      </c>
      <c r="L88" s="154" t="str">
        <f t="shared" si="116"/>
        <v/>
      </c>
      <c r="M88" s="153" t="str">
        <f t="shared" si="94"/>
        <v/>
      </c>
      <c r="N88" s="154" t="str">
        <f t="shared" si="117"/>
        <v/>
      </c>
      <c r="O88" s="153" t="str">
        <f t="shared" si="69"/>
        <v/>
      </c>
      <c r="P88" s="154" t="str">
        <f t="shared" si="118"/>
        <v/>
      </c>
      <c r="Q88" s="153" t="str">
        <f t="shared" si="97"/>
        <v/>
      </c>
      <c r="R88" s="154" t="str">
        <f t="shared" si="119"/>
        <v/>
      </c>
      <c r="S88" s="153" t="str">
        <f t="shared" si="99"/>
        <v/>
      </c>
      <c r="T88" s="154" t="str">
        <f t="shared" si="120"/>
        <v/>
      </c>
      <c r="U88" s="153" t="str">
        <f t="shared" si="101"/>
        <v/>
      </c>
      <c r="V88" s="154" t="str">
        <f t="shared" si="121"/>
        <v/>
      </c>
      <c r="W88" s="153"/>
      <c r="X88" s="154"/>
      <c r="Y88" s="153"/>
      <c r="Z88" s="154"/>
      <c r="AA88" s="153"/>
      <c r="AB88" s="154"/>
      <c r="AC88" s="153"/>
      <c r="AD88" s="154"/>
      <c r="AE88" s="153"/>
      <c r="AF88" s="154"/>
      <c r="AG88" s="153"/>
      <c r="AH88" s="154"/>
      <c r="AI88" s="153"/>
      <c r="AJ88" s="154"/>
      <c r="AL88" s="229"/>
      <c r="AM88" s="155"/>
      <c r="AN88" s="155"/>
    </row>
    <row r="89" spans="1:40" s="146" customFormat="1" ht="21" hidden="1" customHeight="1" x14ac:dyDescent="0.25">
      <c r="A89" s="263"/>
      <c r="B89" s="152" t="str">
        <f t="shared" si="114"/>
        <v/>
      </c>
      <c r="C89" s="153" t="str">
        <f t="shared" si="64"/>
        <v/>
      </c>
      <c r="D89" s="154" t="str">
        <f t="shared" si="87"/>
        <v/>
      </c>
      <c r="E89" s="153" t="str">
        <f t="shared" si="88"/>
        <v/>
      </c>
      <c r="F89" s="266" t="str">
        <f t="shared" si="89"/>
        <v/>
      </c>
      <c r="G89" s="153" t="str">
        <f t="shared" si="90"/>
        <v/>
      </c>
      <c r="H89" s="266" t="str">
        <f t="shared" si="91"/>
        <v/>
      </c>
      <c r="I89" s="268" t="str">
        <f t="shared" si="67"/>
        <v/>
      </c>
      <c r="J89" s="154" t="str">
        <f t="shared" si="115"/>
        <v/>
      </c>
      <c r="K89" s="153" t="str">
        <f t="shared" si="68"/>
        <v/>
      </c>
      <c r="L89" s="154" t="str">
        <f t="shared" si="116"/>
        <v/>
      </c>
      <c r="M89" s="153" t="str">
        <f t="shared" si="94"/>
        <v/>
      </c>
      <c r="N89" s="154" t="str">
        <f t="shared" si="117"/>
        <v/>
      </c>
      <c r="O89" s="153" t="str">
        <f t="shared" si="69"/>
        <v/>
      </c>
      <c r="P89" s="154" t="str">
        <f t="shared" si="118"/>
        <v/>
      </c>
      <c r="Q89" s="153" t="str">
        <f t="shared" si="97"/>
        <v/>
      </c>
      <c r="R89" s="154" t="str">
        <f t="shared" si="119"/>
        <v/>
      </c>
      <c r="S89" s="153" t="str">
        <f t="shared" si="99"/>
        <v/>
      </c>
      <c r="T89" s="154" t="str">
        <f t="shared" si="120"/>
        <v/>
      </c>
      <c r="U89" s="153" t="str">
        <f t="shared" si="101"/>
        <v/>
      </c>
      <c r="V89" s="154" t="str">
        <f t="shared" si="121"/>
        <v/>
      </c>
      <c r="W89" s="153"/>
      <c r="X89" s="154"/>
      <c r="Y89" s="153"/>
      <c r="Z89" s="154"/>
      <c r="AA89" s="153"/>
      <c r="AB89" s="154"/>
      <c r="AC89" s="153"/>
      <c r="AD89" s="154"/>
      <c r="AE89" s="153"/>
      <c r="AF89" s="154"/>
      <c r="AG89" s="153"/>
      <c r="AH89" s="154"/>
      <c r="AI89" s="153"/>
      <c r="AJ89" s="154"/>
      <c r="AL89" s="229"/>
      <c r="AM89" s="155"/>
      <c r="AN89" s="155"/>
    </row>
    <row r="90" spans="1:40" s="146" customFormat="1" ht="21" hidden="1" customHeight="1" x14ac:dyDescent="0.25">
      <c r="A90" s="263"/>
      <c r="B90" s="152" t="str">
        <f t="shared" si="114"/>
        <v/>
      </c>
      <c r="C90" s="153" t="str">
        <f t="shared" si="64"/>
        <v/>
      </c>
      <c r="D90" s="154" t="str">
        <f t="shared" si="87"/>
        <v/>
      </c>
      <c r="E90" s="153" t="str">
        <f t="shared" si="88"/>
        <v/>
      </c>
      <c r="F90" s="266" t="str">
        <f t="shared" si="89"/>
        <v/>
      </c>
      <c r="G90" s="153" t="str">
        <f t="shared" si="90"/>
        <v/>
      </c>
      <c r="H90" s="266" t="str">
        <f t="shared" si="91"/>
        <v/>
      </c>
      <c r="I90" s="268" t="str">
        <f t="shared" si="67"/>
        <v/>
      </c>
      <c r="J90" s="154" t="str">
        <f t="shared" si="115"/>
        <v/>
      </c>
      <c r="K90" s="153" t="str">
        <f t="shared" si="68"/>
        <v/>
      </c>
      <c r="L90" s="154" t="str">
        <f t="shared" si="116"/>
        <v/>
      </c>
      <c r="M90" s="153" t="str">
        <f t="shared" si="94"/>
        <v/>
      </c>
      <c r="N90" s="154" t="str">
        <f t="shared" si="117"/>
        <v/>
      </c>
      <c r="O90" s="153" t="str">
        <f t="shared" si="69"/>
        <v/>
      </c>
      <c r="P90" s="154" t="str">
        <f t="shared" si="118"/>
        <v/>
      </c>
      <c r="Q90" s="153" t="str">
        <f t="shared" si="97"/>
        <v/>
      </c>
      <c r="R90" s="154" t="str">
        <f t="shared" si="119"/>
        <v/>
      </c>
      <c r="S90" s="153" t="str">
        <f t="shared" si="99"/>
        <v/>
      </c>
      <c r="T90" s="154" t="str">
        <f t="shared" si="120"/>
        <v/>
      </c>
      <c r="U90" s="153" t="str">
        <f t="shared" si="101"/>
        <v/>
      </c>
      <c r="V90" s="154" t="str">
        <f t="shared" si="121"/>
        <v/>
      </c>
      <c r="W90" s="153"/>
      <c r="X90" s="154"/>
      <c r="Y90" s="153"/>
      <c r="Z90" s="154"/>
      <c r="AA90" s="153"/>
      <c r="AB90" s="154"/>
      <c r="AC90" s="153"/>
      <c r="AD90" s="154"/>
      <c r="AE90" s="153"/>
      <c r="AF90" s="154"/>
      <c r="AG90" s="153"/>
      <c r="AH90" s="154"/>
      <c r="AI90" s="153"/>
      <c r="AJ90" s="154"/>
      <c r="AL90" s="229"/>
      <c r="AM90" s="155"/>
      <c r="AN90" s="155"/>
    </row>
    <row r="91" spans="1:40" s="146" customFormat="1" ht="21" hidden="1" customHeight="1" x14ac:dyDescent="0.25">
      <c r="A91" s="263"/>
      <c r="B91" s="152" t="str">
        <f t="shared" si="114"/>
        <v/>
      </c>
      <c r="C91" s="153" t="str">
        <f t="shared" si="64"/>
        <v/>
      </c>
      <c r="D91" s="154" t="str">
        <f t="shared" si="87"/>
        <v/>
      </c>
      <c r="E91" s="153" t="str">
        <f t="shared" si="88"/>
        <v/>
      </c>
      <c r="F91" s="266" t="str">
        <f t="shared" si="89"/>
        <v/>
      </c>
      <c r="G91" s="153" t="str">
        <f t="shared" si="90"/>
        <v/>
      </c>
      <c r="H91" s="266" t="str">
        <f t="shared" si="91"/>
        <v/>
      </c>
      <c r="I91" s="268" t="str">
        <f t="shared" si="67"/>
        <v/>
      </c>
      <c r="J91" s="154" t="str">
        <f t="shared" si="115"/>
        <v/>
      </c>
      <c r="K91" s="153" t="str">
        <f t="shared" si="68"/>
        <v/>
      </c>
      <c r="L91" s="154" t="str">
        <f t="shared" si="116"/>
        <v/>
      </c>
      <c r="M91" s="153" t="str">
        <f t="shared" si="94"/>
        <v/>
      </c>
      <c r="N91" s="154" t="str">
        <f t="shared" si="117"/>
        <v/>
      </c>
      <c r="O91" s="153" t="str">
        <f t="shared" si="69"/>
        <v/>
      </c>
      <c r="P91" s="154" t="str">
        <f t="shared" si="118"/>
        <v/>
      </c>
      <c r="Q91" s="153" t="str">
        <f t="shared" si="97"/>
        <v/>
      </c>
      <c r="R91" s="154" t="str">
        <f t="shared" si="119"/>
        <v/>
      </c>
      <c r="S91" s="153" t="str">
        <f t="shared" si="99"/>
        <v/>
      </c>
      <c r="T91" s="154" t="str">
        <f t="shared" si="120"/>
        <v/>
      </c>
      <c r="U91" s="153" t="str">
        <f t="shared" si="101"/>
        <v/>
      </c>
      <c r="V91" s="154" t="str">
        <f t="shared" si="121"/>
        <v/>
      </c>
      <c r="W91" s="153"/>
      <c r="X91" s="154"/>
      <c r="Y91" s="153"/>
      <c r="Z91" s="154"/>
      <c r="AA91" s="153"/>
      <c r="AB91" s="154"/>
      <c r="AC91" s="153"/>
      <c r="AD91" s="154"/>
      <c r="AE91" s="153"/>
      <c r="AF91" s="154"/>
      <c r="AG91" s="153"/>
      <c r="AH91" s="154"/>
      <c r="AI91" s="153"/>
      <c r="AJ91" s="154"/>
      <c r="AL91" s="229"/>
      <c r="AM91" s="155"/>
      <c r="AN91" s="155"/>
    </row>
    <row r="92" spans="1:40" s="146" customFormat="1" ht="21" hidden="1" customHeight="1" x14ac:dyDescent="0.25">
      <c r="A92" s="263"/>
      <c r="B92" s="152" t="str">
        <f t="shared" si="114"/>
        <v/>
      </c>
      <c r="C92" s="153" t="str">
        <f t="shared" si="64"/>
        <v/>
      </c>
      <c r="D92" s="154" t="str">
        <f t="shared" si="87"/>
        <v/>
      </c>
      <c r="E92" s="153" t="str">
        <f t="shared" si="88"/>
        <v/>
      </c>
      <c r="F92" s="266" t="str">
        <f t="shared" si="89"/>
        <v/>
      </c>
      <c r="G92" s="153" t="str">
        <f t="shared" si="90"/>
        <v/>
      </c>
      <c r="H92" s="266" t="str">
        <f t="shared" si="91"/>
        <v/>
      </c>
      <c r="I92" s="268" t="str">
        <f t="shared" si="67"/>
        <v/>
      </c>
      <c r="J92" s="154" t="str">
        <f t="shared" si="115"/>
        <v/>
      </c>
      <c r="K92" s="153" t="str">
        <f t="shared" si="68"/>
        <v/>
      </c>
      <c r="L92" s="154" t="str">
        <f t="shared" si="116"/>
        <v/>
      </c>
      <c r="M92" s="153" t="str">
        <f t="shared" si="94"/>
        <v/>
      </c>
      <c r="N92" s="154" t="str">
        <f t="shared" si="117"/>
        <v/>
      </c>
      <c r="O92" s="153" t="str">
        <f t="shared" si="69"/>
        <v/>
      </c>
      <c r="P92" s="154" t="str">
        <f t="shared" si="118"/>
        <v/>
      </c>
      <c r="Q92" s="153" t="str">
        <f t="shared" si="97"/>
        <v/>
      </c>
      <c r="R92" s="154" t="str">
        <f t="shared" si="119"/>
        <v/>
      </c>
      <c r="S92" s="153" t="str">
        <f t="shared" si="99"/>
        <v/>
      </c>
      <c r="T92" s="154" t="str">
        <f t="shared" si="120"/>
        <v/>
      </c>
      <c r="U92" s="153" t="str">
        <f t="shared" si="101"/>
        <v/>
      </c>
      <c r="V92" s="154" t="str">
        <f t="shared" si="121"/>
        <v/>
      </c>
      <c r="W92" s="153"/>
      <c r="X92" s="154"/>
      <c r="Y92" s="153"/>
      <c r="Z92" s="154"/>
      <c r="AA92" s="153"/>
      <c r="AB92" s="154"/>
      <c r="AC92" s="153"/>
      <c r="AD92" s="154"/>
      <c r="AE92" s="153"/>
      <c r="AF92" s="154"/>
      <c r="AG92" s="153"/>
      <c r="AH92" s="154"/>
      <c r="AI92" s="153"/>
      <c r="AJ92" s="154"/>
      <c r="AL92" s="229"/>
      <c r="AM92" s="155"/>
      <c r="AN92" s="155"/>
    </row>
    <row r="93" spans="1:40" s="146" customFormat="1" ht="21" hidden="1" customHeight="1" x14ac:dyDescent="0.25">
      <c r="A93" s="151"/>
      <c r="B93" s="152"/>
      <c r="C93" s="153"/>
      <c r="D93" s="154"/>
      <c r="E93" s="153"/>
      <c r="F93" s="266"/>
      <c r="G93" s="271"/>
      <c r="H93" s="272"/>
      <c r="I93" s="268"/>
      <c r="J93" s="154"/>
      <c r="K93" s="153"/>
      <c r="L93" s="154"/>
      <c r="M93" s="153"/>
      <c r="N93" s="154"/>
      <c r="O93" s="153"/>
      <c r="P93" s="154"/>
      <c r="Q93" s="153"/>
      <c r="R93" s="154"/>
      <c r="S93" s="153"/>
      <c r="T93" s="154"/>
      <c r="U93" s="153"/>
      <c r="V93" s="154"/>
      <c r="W93" s="153"/>
      <c r="X93" s="154"/>
      <c r="Y93" s="153"/>
      <c r="Z93" s="154"/>
      <c r="AA93" s="153"/>
      <c r="AB93" s="154"/>
      <c r="AC93" s="153"/>
      <c r="AD93" s="154"/>
      <c r="AE93" s="153"/>
      <c r="AF93" s="154"/>
      <c r="AG93" s="153"/>
      <c r="AH93" s="154"/>
      <c r="AI93" s="153"/>
      <c r="AJ93" s="154"/>
      <c r="AL93" s="229"/>
      <c r="AM93" s="155"/>
      <c r="AN93" s="155"/>
    </row>
    <row r="94" spans="1:40" s="146" customFormat="1" ht="21" hidden="1" customHeight="1" x14ac:dyDescent="0.25">
      <c r="A94" s="151"/>
      <c r="B94" s="152"/>
      <c r="C94" s="153"/>
      <c r="D94" s="154"/>
      <c r="E94" s="153"/>
      <c r="F94" s="266"/>
      <c r="G94" s="271"/>
      <c r="H94" s="272"/>
      <c r="I94" s="268"/>
      <c r="J94" s="154"/>
      <c r="K94" s="153"/>
      <c r="L94" s="154"/>
      <c r="M94" s="153"/>
      <c r="N94" s="154"/>
      <c r="O94" s="153"/>
      <c r="P94" s="154"/>
      <c r="Q94" s="153"/>
      <c r="R94" s="154"/>
      <c r="S94" s="153"/>
      <c r="T94" s="154"/>
      <c r="U94" s="153"/>
      <c r="V94" s="154"/>
      <c r="W94" s="153"/>
      <c r="X94" s="154"/>
      <c r="Y94" s="153"/>
      <c r="Z94" s="154"/>
      <c r="AA94" s="153"/>
      <c r="AB94" s="154"/>
      <c r="AC94" s="153"/>
      <c r="AD94" s="154"/>
      <c r="AE94" s="153"/>
      <c r="AF94" s="154"/>
      <c r="AG94" s="153"/>
      <c r="AH94" s="154"/>
      <c r="AI94" s="153"/>
      <c r="AJ94" s="154"/>
      <c r="AL94" s="229"/>
      <c r="AM94" s="155"/>
      <c r="AN94" s="155"/>
    </row>
    <row r="95" spans="1:40" s="146" customFormat="1" ht="21" hidden="1" customHeight="1" x14ac:dyDescent="0.25">
      <c r="A95" s="151"/>
      <c r="B95" s="152"/>
      <c r="C95" s="153"/>
      <c r="D95" s="154"/>
      <c r="E95" s="153"/>
      <c r="F95" s="266"/>
      <c r="G95" s="271"/>
      <c r="H95" s="272"/>
      <c r="I95" s="268"/>
      <c r="J95" s="154"/>
      <c r="K95" s="153"/>
      <c r="L95" s="154"/>
      <c r="M95" s="153"/>
      <c r="N95" s="154"/>
      <c r="O95" s="153"/>
      <c r="P95" s="154"/>
      <c r="Q95" s="153"/>
      <c r="R95" s="154"/>
      <c r="S95" s="153"/>
      <c r="T95" s="154"/>
      <c r="U95" s="153"/>
      <c r="V95" s="154"/>
      <c r="W95" s="153"/>
      <c r="X95" s="154"/>
      <c r="Y95" s="153"/>
      <c r="Z95" s="154"/>
      <c r="AA95" s="153"/>
      <c r="AB95" s="154"/>
      <c r="AC95" s="153"/>
      <c r="AD95" s="154"/>
      <c r="AE95" s="153"/>
      <c r="AF95" s="154"/>
      <c r="AG95" s="153"/>
      <c r="AH95" s="154"/>
      <c r="AI95" s="153"/>
      <c r="AJ95" s="154"/>
      <c r="AL95" s="229"/>
      <c r="AM95" s="155"/>
      <c r="AN95" s="155"/>
    </row>
    <row r="96" spans="1:40" s="146" customFormat="1" ht="21" hidden="1" customHeight="1" x14ac:dyDescent="0.25">
      <c r="A96" s="151"/>
      <c r="B96" s="152"/>
      <c r="C96" s="153"/>
      <c r="D96" s="154"/>
      <c r="E96" s="153"/>
      <c r="F96" s="266"/>
      <c r="G96" s="271"/>
      <c r="H96" s="272"/>
      <c r="I96" s="268"/>
      <c r="J96" s="154"/>
      <c r="K96" s="153"/>
      <c r="L96" s="154"/>
      <c r="M96" s="153"/>
      <c r="N96" s="154"/>
      <c r="O96" s="153"/>
      <c r="P96" s="154"/>
      <c r="Q96" s="153"/>
      <c r="R96" s="154"/>
      <c r="S96" s="153"/>
      <c r="T96" s="154"/>
      <c r="U96" s="153"/>
      <c r="V96" s="154"/>
      <c r="W96" s="153"/>
      <c r="X96" s="154"/>
      <c r="Y96" s="153"/>
      <c r="Z96" s="154"/>
      <c r="AA96" s="153"/>
      <c r="AB96" s="154"/>
      <c r="AC96" s="153"/>
      <c r="AD96" s="154"/>
      <c r="AE96" s="153"/>
      <c r="AF96" s="154"/>
      <c r="AG96" s="153"/>
      <c r="AH96" s="154"/>
      <c r="AI96" s="153"/>
      <c r="AJ96" s="154"/>
      <c r="AL96" s="229"/>
      <c r="AM96" s="155"/>
      <c r="AN96" s="155"/>
    </row>
    <row r="97" spans="1:40" s="146" customFormat="1" ht="21" hidden="1" customHeight="1" x14ac:dyDescent="0.25">
      <c r="A97" s="151"/>
      <c r="B97" s="152"/>
      <c r="C97" s="153"/>
      <c r="D97" s="154"/>
      <c r="E97" s="153"/>
      <c r="F97" s="266"/>
      <c r="G97" s="271"/>
      <c r="H97" s="272"/>
      <c r="I97" s="268"/>
      <c r="J97" s="154"/>
      <c r="K97" s="153"/>
      <c r="L97" s="154"/>
      <c r="M97" s="153"/>
      <c r="N97" s="154"/>
      <c r="O97" s="153"/>
      <c r="P97" s="154"/>
      <c r="Q97" s="153"/>
      <c r="R97" s="154"/>
      <c r="S97" s="153"/>
      <c r="T97" s="154"/>
      <c r="U97" s="153"/>
      <c r="V97" s="154"/>
      <c r="W97" s="153"/>
      <c r="X97" s="154"/>
      <c r="Y97" s="153"/>
      <c r="Z97" s="154"/>
      <c r="AA97" s="153"/>
      <c r="AB97" s="154"/>
      <c r="AC97" s="153"/>
      <c r="AD97" s="154"/>
      <c r="AE97" s="153"/>
      <c r="AF97" s="154"/>
      <c r="AG97" s="153"/>
      <c r="AH97" s="154"/>
      <c r="AI97" s="153"/>
      <c r="AJ97" s="154"/>
      <c r="AL97" s="229"/>
      <c r="AM97" s="155"/>
      <c r="AN97" s="155"/>
    </row>
    <row r="98" spans="1:40" s="146" customFormat="1" ht="21" hidden="1" customHeight="1" x14ac:dyDescent="0.25">
      <c r="A98" s="151"/>
      <c r="B98" s="152"/>
      <c r="C98" s="153"/>
      <c r="D98" s="154"/>
      <c r="E98" s="153"/>
      <c r="F98" s="266"/>
      <c r="G98" s="271"/>
      <c r="H98" s="272"/>
      <c r="I98" s="268"/>
      <c r="J98" s="154"/>
      <c r="K98" s="153"/>
      <c r="L98" s="154"/>
      <c r="M98" s="153"/>
      <c r="N98" s="154"/>
      <c r="O98" s="153"/>
      <c r="P98" s="154"/>
      <c r="Q98" s="153"/>
      <c r="R98" s="154"/>
      <c r="S98" s="153"/>
      <c r="T98" s="154"/>
      <c r="U98" s="153"/>
      <c r="V98" s="154"/>
      <c r="W98" s="153"/>
      <c r="X98" s="154"/>
      <c r="Y98" s="153"/>
      <c r="Z98" s="154"/>
      <c r="AA98" s="153"/>
      <c r="AB98" s="154"/>
      <c r="AC98" s="153"/>
      <c r="AD98" s="154"/>
      <c r="AE98" s="153"/>
      <c r="AF98" s="154"/>
      <c r="AG98" s="153"/>
      <c r="AH98" s="154"/>
      <c r="AI98" s="153"/>
      <c r="AJ98" s="154"/>
      <c r="AL98" s="229"/>
      <c r="AM98" s="155"/>
      <c r="AN98" s="155"/>
    </row>
    <row r="99" spans="1:40" s="146" customFormat="1" ht="21" hidden="1" customHeight="1" x14ac:dyDescent="0.25">
      <c r="A99" s="151"/>
      <c r="B99" s="152"/>
      <c r="C99" s="153"/>
      <c r="D99" s="154"/>
      <c r="E99" s="153"/>
      <c r="F99" s="266"/>
      <c r="G99" s="271"/>
      <c r="H99" s="272"/>
      <c r="I99" s="268"/>
      <c r="J99" s="154"/>
      <c r="K99" s="153"/>
      <c r="L99" s="154"/>
      <c r="M99" s="153"/>
      <c r="N99" s="154"/>
      <c r="O99" s="153"/>
      <c r="P99" s="154"/>
      <c r="Q99" s="153"/>
      <c r="R99" s="154"/>
      <c r="S99" s="153"/>
      <c r="T99" s="154"/>
      <c r="U99" s="153"/>
      <c r="V99" s="154"/>
      <c r="W99" s="153"/>
      <c r="X99" s="154"/>
      <c r="Y99" s="153"/>
      <c r="Z99" s="154"/>
      <c r="AA99" s="153"/>
      <c r="AB99" s="154"/>
      <c r="AC99" s="153"/>
      <c r="AD99" s="154"/>
      <c r="AE99" s="153"/>
      <c r="AF99" s="154"/>
      <c r="AG99" s="153"/>
      <c r="AH99" s="154"/>
      <c r="AI99" s="153"/>
      <c r="AJ99" s="154"/>
      <c r="AL99" s="229"/>
      <c r="AM99" s="155"/>
      <c r="AN99" s="155"/>
    </row>
    <row r="100" spans="1:40" s="146" customFormat="1" ht="21" hidden="1" customHeight="1" x14ac:dyDescent="0.25">
      <c r="A100" s="151"/>
      <c r="B100" s="152"/>
      <c r="C100" s="153"/>
      <c r="D100" s="154"/>
      <c r="E100" s="153"/>
      <c r="F100" s="266"/>
      <c r="G100" s="271"/>
      <c r="H100" s="272"/>
      <c r="I100" s="268"/>
      <c r="J100" s="154"/>
      <c r="K100" s="153"/>
      <c r="L100" s="154"/>
      <c r="M100" s="153"/>
      <c r="N100" s="154"/>
      <c r="O100" s="153"/>
      <c r="P100" s="154"/>
      <c r="Q100" s="153"/>
      <c r="R100" s="154"/>
      <c r="S100" s="153"/>
      <c r="T100" s="154"/>
      <c r="U100" s="153"/>
      <c r="V100" s="154"/>
      <c r="W100" s="153"/>
      <c r="X100" s="154"/>
      <c r="Y100" s="153"/>
      <c r="Z100" s="154"/>
      <c r="AA100" s="153"/>
      <c r="AB100" s="154"/>
      <c r="AC100" s="153"/>
      <c r="AD100" s="154"/>
      <c r="AE100" s="153"/>
      <c r="AF100" s="154"/>
      <c r="AG100" s="153"/>
      <c r="AH100" s="154"/>
      <c r="AI100" s="153"/>
      <c r="AJ100" s="154"/>
      <c r="AL100" s="229"/>
      <c r="AM100" s="155"/>
      <c r="AN100" s="155"/>
    </row>
    <row r="101" spans="1:40" s="146" customFormat="1" ht="21" hidden="1" customHeight="1" x14ac:dyDescent="0.25">
      <c r="A101" s="151"/>
      <c r="B101" s="152" t="str">
        <f t="shared" ref="B101" si="122">IF(A101="","",IF($K$4="Media aritmética",ROUND(AVERAGE(C101,E101,G101,I101,K101,M101,O101,Q101,S101,U101,W101,Y101,AA101,AC101,AE101,AG101,AI101),2),ROUND(_xlfn.STDEV.P(C101,E101,G101,I101,K101,M101,O101,Q101,S101,U101,W101,Y101,AA101,AC101,AE101,AG101,AI101),2)))</f>
        <v/>
      </c>
      <c r="C101" s="153" t="str">
        <f t="shared" si="64"/>
        <v/>
      </c>
      <c r="D101" s="154" t="str">
        <f t="shared" ref="D101" si="123">IF($A101="","",IF(C101="","",IF($K$4="Media aritmética",(C101&lt;=$B101)*($E$5/$B$4)+(C101&gt;$B101)*0,IF(AND(ROUND(AVERAGE($C101,$E101,$G101,$I101,$K101,$M101,$O101,$Q101,$S101,$U101,$W101,$Y101,$AA101,$AC101,$AE101,$AG101,$AI101),2)-$B101/2&lt;=C101,(ROUND(AVERAGE($C101,$E101,$G101,$I101,$K101,$M101,$O101,$Q101,$S101,$U101,$W101,$Y101,$AA101,$AC101,$AE101,$AG101,$AI101),2)+$B101/2&gt;=C101)),($E$5/$B$4),0))))</f>
        <v/>
      </c>
      <c r="E101" s="153" t="str">
        <f t="shared" ref="E101" si="124">IF($E$8="Habilitado",IF($A101="","",ROUND(VLOOKUP($A101,OFERENTE_2,15,FALSE),2)),"")</f>
        <v/>
      </c>
      <c r="F101" s="266" t="str">
        <f>IF($A101="","",IF(E101="","",IF($K$4="Media aritmética",(E101&lt;=$B101)*($E$5/$B$4)+(E101&gt;$B101)*0,IF(AND(ROUND(AVERAGE($C101,$E101,$G101,$I101,$K101,$M101,$O101,$Q101,$S101,$U101,$W101,$Y101,$AA101,$AC101,$AE101,$AG101,$AI101),2)-$B101/2&lt;=E101,(ROUND(AVERAGE($C101,$E101,$G101,$I101,$K101,$M101,$O101,$Q101,$S101,$U101,$W101,$Y101,$AA101,$AC101,$AE101,$AG101,$AI101),2)+$B101/2&gt;=E101)),($E$5/$B$4),0))))</f>
        <v/>
      </c>
      <c r="G101" s="271" t="str">
        <f t="shared" ref="G101" si="125">IF($G$8="Habilitado",IF($A101="","",ROUND(VLOOKUP($A101,OFERENTE_3,15,FALSE),2)),"")</f>
        <v/>
      </c>
      <c r="H101" s="272" t="str">
        <f t="shared" ref="H101" si="126">IF($A101="","",IF(G101="","",IF($K$4="Media aritmética",(G101&lt;=$B101)*($E$5/$B$4)+(G101&gt;$B101)*0,IF(AND(ROUND(AVERAGE($C101,$E101,$G101,$I101,$K101,$M101,$O101,$Q101,$S101,$U101,$W101,$Y101,$AA101,$AC101,$AE101,$AG101,$AI101),2)-$B101/2&lt;=G101,(ROUND(AVERAGE($C101,$E101,$G101,$I101,$K101,$M101,$O101,$Q101,$S101,$U101,$W101,$Y101,$AA101,$AC101,$AE101,$AG101,$AI101),2)+$B101/2&gt;=G101)),($E$5/$B$4),0))))</f>
        <v/>
      </c>
      <c r="I101" s="268" t="str">
        <f t="shared" si="67"/>
        <v/>
      </c>
      <c r="J101" s="154" t="str">
        <f t="shared" si="92"/>
        <v/>
      </c>
      <c r="K101" s="153" t="str">
        <f t="shared" si="68"/>
        <v/>
      </c>
      <c r="L101" s="154" t="str">
        <f t="shared" si="93"/>
        <v/>
      </c>
      <c r="M101" s="153" t="str">
        <f t="shared" ref="M101" si="127">IF($M$8="Habilitado",IF($A101="","",ROUND(VLOOKUP($A101,OFERENTE_6,15,FALSE),2)),"")</f>
        <v/>
      </c>
      <c r="N101" s="154" t="str">
        <f t="shared" si="95"/>
        <v/>
      </c>
      <c r="O101" s="153" t="str">
        <f t="shared" si="69"/>
        <v/>
      </c>
      <c r="P101" s="154" t="str">
        <f t="shared" si="96"/>
        <v/>
      </c>
      <c r="Q101" s="153" t="str">
        <f>IF($Q$8="Habilitado",IF($A101="","",ROUND(VLOOKUP($A101,OFERENTE_7,15,FALSE),2)),"")</f>
        <v/>
      </c>
      <c r="R101" s="154" t="str">
        <f t="shared" si="98"/>
        <v/>
      </c>
      <c r="S101" s="153" t="str">
        <f>IF($S$8="Habilitado",IF($A101="","",ROUND(VLOOKUP($A101,OFERENTE_7,15,FALSE),2)),"")</f>
        <v/>
      </c>
      <c r="T101" s="154" t="str">
        <f t="shared" si="100"/>
        <v/>
      </c>
      <c r="U101" s="153" t="str">
        <f>IF($U$8="Habilitado",IF($A101="","",ROUND(VLOOKUP($A101,OFERENTE_7,15,FALSE),2)),"")</f>
        <v/>
      </c>
      <c r="V101" s="154" t="str">
        <f t="shared" si="102"/>
        <v/>
      </c>
      <c r="W101" s="153" t="str">
        <f t="shared" ref="W101" si="128">IF($W$8="Habilitado",IF($A101="","",ROUND(VLOOKUP($A101,OFERENTE_11,14,FALSE),2)),"")</f>
        <v/>
      </c>
      <c r="X101" s="154" t="str">
        <f t="shared" si="104"/>
        <v/>
      </c>
      <c r="Y101" s="153" t="str">
        <f t="shared" ref="Y101" si="129">IF($Y$8="Habilitado",IF($A101="","",ROUND(VLOOKUP($A101,OFERENTE_12,14,FALSE),2)),"")</f>
        <v/>
      </c>
      <c r="Z101" s="154" t="str">
        <f t="shared" si="106"/>
        <v/>
      </c>
      <c r="AA101" s="153" t="str">
        <f t="shared" ref="AA101" si="130">IF($AA$8="Habilitado",IF($A101="","",ROUND(VLOOKUP($A101,OFERENTE_13,14,FALSE),2)),"")</f>
        <v/>
      </c>
      <c r="AB101" s="154" t="str">
        <f t="shared" si="108"/>
        <v/>
      </c>
      <c r="AC101" s="153" t="str">
        <f t="shared" ref="AC101" si="131">IF($AC$8="Habilitado",IF($A101="","",ROUND(VLOOKUP($A101,OFERENTE_14,14,FALSE),2)),"")</f>
        <v/>
      </c>
      <c r="AD101" s="154" t="str">
        <f t="shared" si="110"/>
        <v/>
      </c>
      <c r="AE101" s="153" t="str">
        <f t="shared" si="84"/>
        <v/>
      </c>
      <c r="AF101" s="154" t="str">
        <f t="shared" si="111"/>
        <v/>
      </c>
      <c r="AG101" s="153" t="str">
        <f t="shared" si="85"/>
        <v/>
      </c>
      <c r="AH101" s="154" t="str">
        <f t="shared" si="112"/>
        <v/>
      </c>
      <c r="AI101" s="153" t="str">
        <f t="shared" si="86"/>
        <v/>
      </c>
      <c r="AJ101" s="154" t="str">
        <f t="shared" si="113"/>
        <v/>
      </c>
      <c r="AL101" s="229"/>
      <c r="AM101" s="155"/>
      <c r="AN101" s="155"/>
    </row>
    <row r="102" spans="1:40" ht="21" customHeight="1" x14ac:dyDescent="0.25">
      <c r="G102" s="270"/>
      <c r="H102" s="270"/>
    </row>
    <row r="103" spans="1:40" ht="21.75" customHeight="1" x14ac:dyDescent="0.25">
      <c r="A103" s="823" t="s">
        <v>134</v>
      </c>
      <c r="B103" s="823"/>
      <c r="C103" s="823"/>
      <c r="D103" s="156"/>
      <c r="E103" s="156"/>
      <c r="F103" s="156"/>
      <c r="G103" s="156"/>
      <c r="H103" s="156"/>
      <c r="I103" s="269"/>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row>
    <row r="104" spans="1:40" s="146" customFormat="1" ht="21" customHeight="1" x14ac:dyDescent="0.25">
      <c r="A104" s="263" t="s">
        <v>246</v>
      </c>
      <c r="B104" s="152">
        <f>IF(A104="","",IF($K$4="Media aritmética",ROUND(AVERAGE(C104,E104,G104,I104,K104,M104,O104,Q104,S104,U104,W104,Y104,AA104,AC104,AE104,AG104,AI104),2),ROUND(_xlfn.STDEV.P(C104,E104,G104,I104,K104,M104,O104,Q104,S104,U104,W104,Y104,AA104,AC104,AE104,AG104,AI104),2)))</f>
        <v>0</v>
      </c>
      <c r="C104" s="153" t="str">
        <f t="shared" ref="C104:C167" si="132">IF($C$8="Habilitado",IF($A104="","",ROUND(VLOOKUP($A104,OFERENTE_1,15,FALSE),2)),"")</f>
        <v/>
      </c>
      <c r="D104" s="154" t="str">
        <f t="shared" ref="D104:D167" si="133">IF($A104="","",IF(C104="","",IF($K$4="Media aritmética",(C104&lt;=$B104)*($G$5/$B$5)+(C104&gt;$B104)*0,IF(AND(ROUND(AVERAGE($C104,$E104,$G104,$I104,$K104,$M104,$O104,$Q104,$S104,$U104,$W104,$Y104,$AA104,$AC104,$AE104,$AG104,$AI104),2)-$B104/2&lt;=C104,(ROUND(AVERAGE($C104,$E104,$G104,$I104,$K104,$M104,$O104,$Q104,$S104,$U104,$W104,$Y104,$AA104,$AC104,$AE104,$AG104,$AI104),2)+$B104/2&gt;=C104)),($G$5/$B$5),0))))</f>
        <v/>
      </c>
      <c r="E104" s="153">
        <f t="shared" ref="E104:E135" si="134">IF($E$8="Habilitado",IF($A104="","",ROUND(VLOOKUP($A104,OFERTA_2,9,FALSE),2)),"")</f>
        <v>939831.2</v>
      </c>
      <c r="F104" s="154">
        <f t="shared" ref="F104:F167" si="135">IF($A104="","",IF(E104="","",IF($K$4="Media aritmética",(E104&lt;=$B104)*($G$5/$B$5)+(E104&gt;$B104)*0,IF(AND(ROUND(AVERAGE($C104,$E104,$G104,$I104,$K104,$M104,$O104,$Q104,$S104,$U104,$W104,$Y104,$AA104,$AC104,$AE104,$AG104,$AI104),2)-$B104/2&lt;=E104,(ROUND(AVERAGE($C104,$E104,$G104,$I104,$K104,$M104,$O104,$Q104,$S104,$U104,$W104,$Y104,$AA104,$AC104,$AE104,$AG104,$AI104),2)+$B104/2&gt;=E104)),($G$5/$B$5),0))))</f>
        <v>2.5</v>
      </c>
      <c r="G104" s="153" t="str">
        <f t="shared" ref="G104:G167" si="136">IF($G$8="Habilitado",IF($A104="","",ROUND(VLOOKUP($A104,OFERENTE_3,15,FALSE),2)),"")</f>
        <v/>
      </c>
      <c r="H104" s="154" t="str">
        <f>IF($A104="","",IF(G104="","",IF($K$4="Media aritmética",(G104&lt;=$B104)*($G$5/$B$5)+(G104&gt;$B104)*0,IF(AND(ROUND(AVERAGE($C104,$E104,$G104,$I104,$K104,$M104,$O104,$Q104,$S104,$U104,$W104,$Y104,$AA104,$AC104,$AE104,$AG104,$AI104),2)-$B104/2&lt;=G104,(ROUND(AVERAGE($C104,$E104,$G104,$I104,$K104,$M104,$O104,$Q104,$S104,$U104,$W104,$Y104,$AA104,$AC104,$AE104,$AG104,$AI104),2)+$B104/2&gt;=G104)),($G$5/$B$5),0))))</f>
        <v/>
      </c>
      <c r="I104" s="268" t="str">
        <f t="shared" ref="I104:I167" si="137">IF($I$8="Habilitado",IF($A104="","",ROUND(VLOOKUP($A104,OFERENTE_4,15,FALSE),2)),"")</f>
        <v/>
      </c>
      <c r="J104" s="154" t="str">
        <f>IF($A104="","",IF(I104="","",IF($K$4="Media aritmética",(I104&lt;=$B104)*($G$5/$B$5)+(I104&gt;$B104)*0,IF(AND(ROUND(AVERAGE($C104,$E104,$G104,$I104,$K104,$M104,$O104,$Q104,$S104,$U104,$W104,$Y104,$AA104,$AC104,$AE104,$AG104,$AI104),2)-$B104/2&lt;=I104,(ROUND(AVERAGE($C104,$E104,$G104,$I104,$K104,$M104,$O104,$Q104,$S104,$U104,$W104,$Y104,$AA104,$AC104,$AE104,$AG104,$AI104),2)+$B104/2&gt;=I104)),($G$5/$B$5),0))))</f>
        <v/>
      </c>
      <c r="K104" s="153" t="str">
        <f t="shared" ref="K104:K167" si="138">IF($K$8="Habilitado",IF($A104="","",ROUND(VLOOKUP($A104,OFERENTE_5,15,FALSE),2)),"")</f>
        <v/>
      </c>
      <c r="L104" s="154" t="str">
        <f>IF($A104="","",IF(K104="","",IF($K$4="Media aritmética",(K104&lt;=$B104)*($G$5/$B$5)+(K104&gt;$B104)*0,IF(AND(ROUND(AVERAGE($C104,$E104,$G104,$I104,$K104,$M104,$O104,$Q104,$S104,$U104,$W104,$Y104,$AA104,$AC104,$AE104,$AG104,$AI104),2)-$B104/2&lt;=K104,(ROUND(AVERAGE($C104,$E104,$G104,$I104,$K104,$M104,$O104,$Q104,$S104,$U104,$W104,$Y104,$AA104,$AC104,$AE104,$AG104,$AI104),2)+$B104/2&gt;=K104)),($G$5/$B$5),0))))</f>
        <v/>
      </c>
      <c r="M104" s="153" t="str">
        <f t="shared" ref="M104:M167" si="139">IF($M$8="Habilitado",IF($A104="","",ROUND(VLOOKUP($A104,OFERENTE_6,15,FALSE),2)),"")</f>
        <v/>
      </c>
      <c r="N104" s="154" t="str">
        <f>IF($A104="","",IF(M104="","",IF($K$4="Media aritmética",(M104&lt;=$B104)*($G$5/$B$5)+(M104&gt;$B104)*0,IF(AND(ROUND(AVERAGE($C104,$E104,$G104,$I104,$K104,$M104,$O104,$Q104,$S104,$U104,$W104,$Y104,$AA104,$AC104,$AE104,$AG104,$AI104),2)-$B104/2&lt;=M104,(ROUND(AVERAGE($C104,$E104,$G104,$I104,$K104,$M104,$O104,$Q104,$S104,$U104,$W104,$Y104,$AA104,$AC104,$AE104,$AG104,$AI104),2)+$B104/2&gt;=M104)),($G$5/$B$5),0))))</f>
        <v/>
      </c>
      <c r="O104" s="153" t="str">
        <f t="shared" ref="O104:O136" si="140">IF($O$8="Habilitado",IF($A104="","",ROUND(VLOOKUP($A104,OFERENTE_7,15,FALSE),2)),"")</f>
        <v/>
      </c>
      <c r="P104" s="154" t="str">
        <f>IF($A104="","",IF(O104="","",IF($K$4="Media aritmética",(O104&lt;=$B104)*($G$5/$B$5)+(O104&gt;$B104)*0,IF(AND(ROUND(AVERAGE($C104,$E104,$G104,$I104,$K104,$M104,$O104,$Q104,$S104,$U104,$W104,$Y104,$AA104,$AC104,$AE104,$AG104,$AI104),2)-$B104/2&lt;=O104,(ROUND(AVERAGE($C104,$E104,$G104,$I104,$K104,$M104,$O104,$Q104,$S104,$U104,$W104,$Y104,$AA104,$AC104,$AE104,$AG104,$AI104),2)+$B104/2&gt;=O104)),($G$5/$B$5),0))))</f>
        <v/>
      </c>
      <c r="Q104" s="153" t="str">
        <f t="shared" ref="Q104:Q167" si="141">IF($Q$8="Habilitado",IF($A104="","",ROUND(VLOOKUP($A104,OFERENTE_8,15,FALSE),2)),"")</f>
        <v/>
      </c>
      <c r="R104" s="154" t="str">
        <f>IF($A104="","",IF(Q104="","",IF($K$4="Media aritmética",(Q104&lt;=$B104)*($G$5/$B$5)+(Q104&gt;$B104)*0,IF(AND(ROUND(AVERAGE($C104,$E104,$G104,$I104,$K104,$M104,$O104,$Q104,$S104,$U104,$W104,$Y104,$AA104,$AC104,$AE104,$AG104,$AI104),2)-$B104/2&lt;=Q104,(ROUND(AVERAGE($C104,$E104,$G104,$I104,$K104,$M104,$O104,$Q104,$S104,$U104,$W104,$Y104,$AA104,$AC104,$AE104,$AG104,$AI104),2)+$B104/2&gt;=Q104)),($G$5/$B$5),0))))</f>
        <v/>
      </c>
      <c r="S104" s="153" t="str">
        <f t="shared" ref="S104:S167" si="142">IF($S$8="Habilitado",IF($A104="","",ROUND(VLOOKUP($A104,OFERENTE_9,15,FALSE),2)),"")</f>
        <v/>
      </c>
      <c r="T104" s="154" t="str">
        <f>IF($A104="","",IF(S104="","",IF($K$4="Media aritmética",(S104&lt;=$B104)*($G$5/$B$5)+(S104&gt;$B104)*0,IF(AND(ROUND(AVERAGE($C104,$E104,$G104,$I104,$K104,$M104,$O104,$Q104,$S104,$U104,$W104,$Y104,$AA104,$AC104,$AE104,$AG104,$AI104),2)-$B104/2&lt;=S104,(ROUND(AVERAGE($C104,$E104,$G104,$I104,$K104,$M104,$O104,$Q104,$S104,$U104,$W104,$Y104,$AA104,$AC104,$AE104,$AG104,$AI104),2)+$B104/2&gt;=S104)),($G$5/$B$5),0))))</f>
        <v/>
      </c>
      <c r="U104" s="153" t="str">
        <f t="shared" ref="U104:U167" si="143">IF($U$8="Habilitado",IF($A104="","",ROUND(VLOOKUP($A104,OFERENTE_10,15,FALSE),2)),"")</f>
        <v/>
      </c>
      <c r="V104" s="154" t="str">
        <f>IF($A104="","",IF(U104="","",IF($K$4="Media aritmética",(U104&lt;=$B104)*($G$5/$B$5)+(U104&gt;$B104)*0,IF(AND(ROUND(AVERAGE($C104,$E104,$G104,$I104,$K104,$M104,$O104,$Q104,$S104,$U104,$W104,$Y104,$AA104,$AC104,$AE104,$AG104,$AI104),2)-$B104/2&lt;=U104,(ROUND(AVERAGE($C104,$E104,$G104,$I104,$K104,$M104,$O104,$Q104,$S104,$U104,$W104,$Y104,$AA104,$AC104,$AE104,$AG104,$AI104),2)+$B104/2&gt;=U104)),($G$5/$B$5),0))))</f>
        <v/>
      </c>
      <c r="W104" s="153" t="str">
        <f t="shared" ref="W104:W167" si="144">IF($W$8="Habilitado",IF($A104="","",ROUND(VLOOKUP($A104,OFERENTE_11,15,FALSE),2)),"")</f>
        <v/>
      </c>
      <c r="X104" s="154" t="str">
        <f>IF($A104="","",IF(W104="","",IF($K$4="Media aritmética",(W104&lt;=$B104)*($G$5/$B$5)+(W104&gt;$B104)*0,IF(AND(ROUND(AVERAGE($C104,$E104,$G104,$I104,$K104,$M104,$O104,$Q104,$S104,$U104,$W104,$Y104,$AA104,$AC104,$AE104,$AG104,$AI104),2)-$B104/2&lt;=W104,(ROUND(AVERAGE($C104,$E104,$G104,$I104,$K104,$M104,$O104,$Q104,$S104,$U104,$W104,$Y104,$AA104,$AC104,$AE104,$AG104,$AI104),2)+$B104/2&gt;=W104)),($G$5/$B$5),0))))</f>
        <v/>
      </c>
      <c r="Y104" s="153" t="str">
        <f t="shared" ref="Y104:Y167" si="145">IF($Y$8="Habilitado",IF($A104="","",ROUND(VLOOKUP($A104,OFERENTE_12,15,FALSE),2)),"")</f>
        <v/>
      </c>
      <c r="Z104" s="154" t="str">
        <f>IF($A104="","",IF(Y104="","",IF($K$4="Media aritmética",(Y104&lt;=$B104)*($G$5/$B$5)+(Y104&gt;$B104)*0,IF(AND(ROUND(AVERAGE($C104,$E104,$G104,$I104,$K104,$M104,$O104,$Q104,$S104,$U104,$W104,$Y104,$AA104,$AC104,$AE104,$AG104,$AI104),2)-$B104/2&lt;=Y104,(ROUND(AVERAGE($C104,$E104,$G104,$I104,$K104,$M104,$O104,$Q104,$S104,$U104,$W104,$Y104,$AA104,$AC104,$AE104,$AG104,$AI104),2)+$B104/2&gt;=Y104)),($G$5/$B$5),0))))</f>
        <v/>
      </c>
      <c r="AA104" s="153" t="str">
        <f t="shared" ref="AA104:AA167" si="146">IF($AA$8="Habilitado",IF($A104="","",ROUND(VLOOKUP($A104,OFERENTE_13,15,FALSE),2)),"")</f>
        <v/>
      </c>
      <c r="AB104" s="154" t="str">
        <f>IF($A104="","",IF(AA104="","",IF($K$4="Media aritmética",(AA104&lt;=$B104)*($G$5/$B$5)+(AA104&gt;$B104)*0,IF(AND(ROUND(AVERAGE($C104,$E104,$G104,$I104,$K104,$M104,$O104,$Q104,$S104,$U104,$W104,$Y104,$AA104,$AC104,$AE104,$AG104,$AI104),2)-$B104/2&lt;=AA104,(ROUND(AVERAGE($C104,$E104,$G104,$I104,$K104,$M104,$O104,$Q104,$S104,$U104,$W104,$Y104,$AA104,$AC104,$AE104,$AG104,$AI104),2)+$B104/2&gt;=AA104)),($G$5/$B$5),0))))</f>
        <v/>
      </c>
      <c r="AC104" s="153" t="str">
        <f t="shared" ref="AC104:AC167" si="147">IF($AC$8="Habilitado",IF($A104="","",ROUND(VLOOKUP($A104,OFERENTE_14,15,FALSE),2)),"")</f>
        <v/>
      </c>
      <c r="AD104" s="154" t="str">
        <f>IF($A104="","",IF(AC104="","",IF($K$4="Media aritmética",(AC104&lt;=$B104)*($G$5/$B$5)+(AC104&gt;$B104)*0,IF(AND(ROUND(AVERAGE($C104,$E104,$G104,$I104,$K104,$M104,$O104,$Q104,$S104,$U104,$W104,$Y104,$AA104,$AC104,$AE104,$AG104,$AI104),2)-$B104/2&lt;=AC104,(ROUND(AVERAGE($C104,$E104,$G104,$I104,$K104,$M104,$O104,$Q104,$S104,$U104,$W104,$Y104,$AA104,$AC104,$AE104,$AG104,$AI104),2)+$B104/2&gt;=AC104)),($G$5/$B$5),0))))</f>
        <v/>
      </c>
      <c r="AE104" s="153" t="str">
        <f t="shared" ref="AE104:AE135" si="148">IF($AE$8="Habilitado",IF($A104="","",ROUND(VLOOKUP($A104,OFERENTE_15,14,FALSE),2)),"")</f>
        <v/>
      </c>
      <c r="AF104" s="154" t="str">
        <f>IF($A104="","",IF(AE104="","",IF($K$4="Media aritmética",(AE104&lt;=$B104)*($G$5/$B$5)+(AE104&gt;$B104)*0,IF(AND(ROUND(AVERAGE($C104,$E104,$G104,$I104,$K104,$M104,$O104,$Q104,$S104,$U104,$W104,$Y104,$AA104,$AC104,$AE104,$AG104,$AI104),2)-$B104/2&lt;=AE104,(ROUND(AVERAGE($C104,$E104,$G104,$I104,$K104,$M104,$O104,$Q104,$S104,$U104,$W104,$Y104,$AA104,$AC104,$AE104,$AG104,$AI104),2)+$B104/2&gt;=AE104)),($G$5/$B$5),0))))</f>
        <v/>
      </c>
      <c r="AG104" s="153" t="str">
        <f t="shared" ref="AG104:AG135" si="149">IF($AG$8="Habilitado",IF($A104="","",ROUND(VLOOKUP($A104,OFERENTE_16,14,FALSE),2)),"")</f>
        <v/>
      </c>
      <c r="AH104" s="154" t="str">
        <f>IF($A104="","",IF(AG104="","",IF($K$4="Media aritmética",(AG104&lt;=$B104)*($G$5/$B$5)+(AG104&gt;$B104)*0,IF(AND(ROUND(AVERAGE($C104,$E104,$G104,$I104,$K104,$M104,$O104,$Q104,$S104,$U104,$W104,$Y104,$AA104,$AC104,$AE104,$AG104,$AI104),2)-$B104/2&lt;=AG104,(ROUND(AVERAGE($C104,$E104,$G104,$I104,$K104,$M104,$O104,$Q104,$S104,$U104,$W104,$Y104,$AA104,$AC104,$AE104,$AG104,$AI104),2)+$B104/2&gt;=AG104)),($G$5/$B$5),0))))</f>
        <v/>
      </c>
      <c r="AI104" s="153" t="str">
        <f t="shared" ref="AI104:AI135" si="150">IF($AI$8="Habilitado",IF($A104="","",ROUND(VLOOKUP($A104,OFERENTE_17,14,FALSE),2)),"")</f>
        <v/>
      </c>
      <c r="AJ104" s="154" t="str">
        <f>IF($A104="","",IF(AI104="","",IF($K$4="Media aritmética",(AI104&lt;=$B104)*($G$5/$B$5)+(AI104&gt;$B104)*0,IF(AND(ROUND(AVERAGE($C104,$E104,$G104,$I104,$K104,$M104,$O104,$Q104,$S104,$U104,$W104,$Y104,$AA104,$AC104,$AE104,$AG104,$AI104),2)-$B104/2&lt;=AI104,(ROUND(AVERAGE($C104,$E104,$G104,$I104,$K104,$M104,$O104,$Q104,$S104,$U104,$W104,$Y104,$AA104,$AC104,$AE104,$AG104,$AI104),2)+$B104/2&gt;=AI104)),($G$5/$B$5),0))))</f>
        <v/>
      </c>
    </row>
    <row r="105" spans="1:40" s="146" customFormat="1" ht="21" customHeight="1" x14ac:dyDescent="0.25">
      <c r="A105" s="263" t="s">
        <v>250</v>
      </c>
      <c r="B105" s="152">
        <f>IF(A105="","",IF($K$4="Media aritmética",ROUND(AVERAGE(C105,E105,G105,I105,K105,M105,O105,Q105,S105,U105,W105,Y105,AA105,AC105,AE105,AG105,AI105),2),ROUND(_xlfn.STDEV.P(C105,E105,G105,I105,K105,M105,O105,Q105,S105,U105,W105,Y105,AA105,AC105,AE105,AG105,AI105),2)))</f>
        <v>0</v>
      </c>
      <c r="C105" s="153" t="str">
        <f t="shared" si="132"/>
        <v/>
      </c>
      <c r="D105" s="154" t="str">
        <f t="shared" si="133"/>
        <v/>
      </c>
      <c r="E105" s="153">
        <f t="shared" si="134"/>
        <v>939831.2</v>
      </c>
      <c r="F105" s="154">
        <f t="shared" si="135"/>
        <v>2.5</v>
      </c>
      <c r="G105" s="153" t="str">
        <f t="shared" si="136"/>
        <v/>
      </c>
      <c r="H105" s="154" t="str">
        <f t="shared" ref="H105:H135" si="151">IF($A105="","",IF(G105="","",IF($K$4="Media aritmética",(G105&lt;=$B105)*($G$5/$B$5)+(G105&gt;$B105)*0,IF(AND(ROUND(AVERAGE($C105,$E105,$G105,$I105,$K105,$M105,$O105,$Q105,$S105,$U105,$W105,$Y105,$AA105,$AC105,$AE105,$AG105,$AI105),2)-$B105/2&lt;=G105,(ROUND(AVERAGE($C105,$E105,$G105,$I105,$K105,$M105,$O105,$Q105,$S105,$U105,$W105,$Y105,$AA105,$AC105,$AE105,$AG105,$AI105),2)+$B105/2&gt;=G105)),($G$5/$B$5),0))))</f>
        <v/>
      </c>
      <c r="I105" s="153" t="str">
        <f t="shared" si="137"/>
        <v/>
      </c>
      <c r="J105" s="154" t="str">
        <f t="shared" ref="J105:J135" si="152">IF($A105="","",IF(I105="","",IF($K$4="Media aritmética",(I105&lt;=$B105)*($G$5/$B$5)+(I105&gt;$B105)*0,IF(AND(ROUND(AVERAGE($C105,$E105,$G105,$I105,$K105,$M105,$O105,$Q105,$S105,$U105,$W105,$Y105,$AA105,$AC105,$AE105,$AG105,$AI105),2)-$B105/2&lt;=I105,(ROUND(AVERAGE($C105,$E105,$G105,$I105,$K105,$M105,$O105,$Q105,$S105,$U105,$W105,$Y105,$AA105,$AC105,$AE105,$AG105,$AI105),2)+$B105/2&gt;=I105)),($G$5/$B$5),0))))</f>
        <v/>
      </c>
      <c r="K105" s="153" t="str">
        <f t="shared" si="138"/>
        <v/>
      </c>
      <c r="L105" s="154" t="str">
        <f t="shared" ref="L105:L135" si="153">IF($A105="","",IF(K105="","",IF($K$4="Media aritmética",(K105&lt;=$B105)*($G$5/$B$5)+(K105&gt;$B105)*0,IF(AND(ROUND(AVERAGE($C105,$E105,$G105,$I105,$K105,$M105,$O105,$Q105,$S105,$U105,$W105,$Y105,$AA105,$AC105,$AE105,$AG105,$AI105),2)-$B105/2&lt;=K105,(ROUND(AVERAGE($C105,$E105,$G105,$I105,$K105,$M105,$O105,$Q105,$S105,$U105,$W105,$Y105,$AA105,$AC105,$AE105,$AG105,$AI105),2)+$B105/2&gt;=K105)),($G$5/$B$5),0))))</f>
        <v/>
      </c>
      <c r="M105" s="153" t="str">
        <f t="shared" si="139"/>
        <v/>
      </c>
      <c r="N105" s="154" t="str">
        <f t="shared" ref="N105:N135" si="154">IF($A105="","",IF(M105="","",IF($K$4="Media aritmética",(M105&lt;=$B105)*($G$5/$B$5)+(M105&gt;$B105)*0,IF(AND(ROUND(AVERAGE($C105,$E105,$G105,$I105,$K105,$M105,$O105,$Q105,$S105,$U105,$W105,$Y105,$AA105,$AC105,$AE105,$AG105,$AI105),2)-$B105/2&lt;=M105,(ROUND(AVERAGE($C105,$E105,$G105,$I105,$K105,$M105,$O105,$Q105,$S105,$U105,$W105,$Y105,$AA105,$AC105,$AE105,$AG105,$AI105),2)+$B105/2&gt;=M105)),($G$5/$B$5),0))))</f>
        <v/>
      </c>
      <c r="O105" s="153" t="str">
        <f t="shared" si="140"/>
        <v/>
      </c>
      <c r="P105" s="154" t="str">
        <f t="shared" ref="P105:P135" si="155">IF($A105="","",IF(O105="","",IF($K$4="Media aritmética",(O105&lt;=$B105)*($G$5/$B$5)+(O105&gt;$B105)*0,IF(AND(ROUND(AVERAGE($C105,$E105,$G105,$I105,$K105,$M105,$O105,$Q105,$S105,$U105,$W105,$Y105,$AA105,$AC105,$AE105,$AG105,$AI105),2)-$B105/2&lt;=O105,(ROUND(AVERAGE($C105,$E105,$G105,$I105,$K105,$M105,$O105,$Q105,$S105,$U105,$W105,$Y105,$AA105,$AC105,$AE105,$AG105,$AI105),2)+$B105/2&gt;=O105)),($G$5/$B$5),0))))</f>
        <v/>
      </c>
      <c r="Q105" s="153" t="str">
        <f t="shared" si="141"/>
        <v/>
      </c>
      <c r="R105" s="154" t="str">
        <f t="shared" ref="R105:R135" si="156">IF($A105="","",IF(Q105="","",IF($K$4="Media aritmética",(Q105&lt;=$B105)*($G$5/$B$5)+(Q105&gt;$B105)*0,IF(AND(ROUND(AVERAGE($C105,$E105,$G105,$I105,$K105,$M105,$O105,$Q105,$S105,$U105,$W105,$Y105,$AA105,$AC105,$AE105,$AG105,$AI105),2)-$B105/2&lt;=Q105,(ROUND(AVERAGE($C105,$E105,$G105,$I105,$K105,$M105,$O105,$Q105,$S105,$U105,$W105,$Y105,$AA105,$AC105,$AE105,$AG105,$AI105),2)+$B105/2&gt;=Q105)),($G$5/$B$5),0))))</f>
        <v/>
      </c>
      <c r="S105" s="153" t="str">
        <f t="shared" si="142"/>
        <v/>
      </c>
      <c r="T105" s="154" t="str">
        <f t="shared" ref="T105:T135" si="157">IF($A105="","",IF(S105="","",IF($K$4="Media aritmética",(S105&lt;=$B105)*($G$5/$B$5)+(S105&gt;$B105)*0,IF(AND(ROUND(AVERAGE($C105,$E105,$G105,$I105,$K105,$M105,$O105,$Q105,$S105,$U105,$W105,$Y105,$AA105,$AC105,$AE105,$AG105,$AI105),2)-$B105/2&lt;=S105,(ROUND(AVERAGE($C105,$E105,$G105,$I105,$K105,$M105,$O105,$Q105,$S105,$U105,$W105,$Y105,$AA105,$AC105,$AE105,$AG105,$AI105),2)+$B105/2&gt;=S105)),($G$5/$B$5),0))))</f>
        <v/>
      </c>
      <c r="U105" s="153" t="str">
        <f t="shared" si="143"/>
        <v/>
      </c>
      <c r="V105" s="154" t="str">
        <f t="shared" ref="V105:V135" si="158">IF($A105="","",IF(U105="","",IF($K$4="Media aritmética",(U105&lt;=$B105)*($G$5/$B$5)+(U105&gt;$B105)*0,IF(AND(ROUND(AVERAGE($C105,$E105,$G105,$I105,$K105,$M105,$O105,$Q105,$S105,$U105,$W105,$Y105,$AA105,$AC105,$AE105,$AG105,$AI105),2)-$B105/2&lt;=U105,(ROUND(AVERAGE($C105,$E105,$G105,$I105,$K105,$M105,$O105,$Q105,$S105,$U105,$W105,$Y105,$AA105,$AC105,$AE105,$AG105,$AI105),2)+$B105/2&gt;=U105)),($G$5/$B$5),0))))</f>
        <v/>
      </c>
      <c r="W105" s="153" t="str">
        <f t="shared" si="144"/>
        <v/>
      </c>
      <c r="X105" s="154" t="str">
        <f t="shared" ref="X105:X135" si="159">IF($A105="","",IF(W105="","",IF($K$4="Media aritmética",(W105&lt;=$B105)*($G$5/$B$5)+(W105&gt;$B105)*0,IF(AND(ROUND(AVERAGE($C105,$E105,$G105,$I105,$K105,$M105,$O105,$Q105,$S105,$U105,$W105,$Y105,$AA105,$AC105,$AE105,$AG105,$AI105),2)-$B105/2&lt;=W105,(ROUND(AVERAGE($C105,$E105,$G105,$I105,$K105,$M105,$O105,$Q105,$S105,$U105,$W105,$Y105,$AA105,$AC105,$AE105,$AG105,$AI105),2)+$B105/2&gt;=W105)),($G$5/$B$5),0))))</f>
        <v/>
      </c>
      <c r="Y105" s="153" t="str">
        <f t="shared" si="145"/>
        <v/>
      </c>
      <c r="Z105" s="154" t="str">
        <f t="shared" ref="Z105:Z135" si="160">IF($A105="","",IF(Y105="","",IF($K$4="Media aritmética",(Y105&lt;=$B105)*($G$5/$B$5)+(Y105&gt;$B105)*0,IF(AND(ROUND(AVERAGE($C105,$E105,$G105,$I105,$K105,$M105,$O105,$Q105,$S105,$U105,$W105,$Y105,$AA105,$AC105,$AE105,$AG105,$AI105),2)-$B105/2&lt;=Y105,(ROUND(AVERAGE($C105,$E105,$G105,$I105,$K105,$M105,$O105,$Q105,$S105,$U105,$W105,$Y105,$AA105,$AC105,$AE105,$AG105,$AI105),2)+$B105/2&gt;=Y105)),($G$5/$B$5),0))))</f>
        <v/>
      </c>
      <c r="AA105" s="153" t="str">
        <f t="shared" si="146"/>
        <v/>
      </c>
      <c r="AB105" s="154" t="str">
        <f t="shared" ref="AB105:AB135" si="161">IF($A105="","",IF(AA105="","",IF($K$4="Media aritmética",(AA105&lt;=$B105)*($G$5/$B$5)+(AA105&gt;$B105)*0,IF(AND(ROUND(AVERAGE($C105,$E105,$G105,$I105,$K105,$M105,$O105,$Q105,$S105,$U105,$W105,$Y105,$AA105,$AC105,$AE105,$AG105,$AI105),2)-$B105/2&lt;=AA105,(ROUND(AVERAGE($C105,$E105,$G105,$I105,$K105,$M105,$O105,$Q105,$S105,$U105,$W105,$Y105,$AA105,$AC105,$AE105,$AG105,$AI105),2)+$B105/2&gt;=AA105)),($G$5/$B$5),0))))</f>
        <v/>
      </c>
      <c r="AC105" s="153" t="str">
        <f t="shared" si="147"/>
        <v/>
      </c>
      <c r="AD105" s="154" t="str">
        <f t="shared" ref="AD105:AD135" si="162">IF($A105="","",IF(AC105="","",IF($K$4="Media aritmética",(AC105&lt;=$B105)*($G$5/$B$5)+(AC105&gt;$B105)*0,IF(AND(ROUND(AVERAGE($C105,$E105,$G105,$I105,$K105,$M105,$O105,$Q105,$S105,$U105,$W105,$Y105,$AA105,$AC105,$AE105,$AG105,$AI105),2)-$B105/2&lt;=AC105,(ROUND(AVERAGE($C105,$E105,$G105,$I105,$K105,$M105,$O105,$Q105,$S105,$U105,$W105,$Y105,$AA105,$AC105,$AE105,$AG105,$AI105),2)+$B105/2&gt;=AC105)),($G$5/$B$5),0))))</f>
        <v/>
      </c>
      <c r="AE105" s="153" t="str">
        <f t="shared" si="148"/>
        <v/>
      </c>
      <c r="AF105" s="154" t="str">
        <f t="shared" ref="AF105:AF135" si="163">IF($A105="","",IF(AE105="","",IF($K$4="Media aritmética",(AE105&lt;=$B105)*($G$5/$B$5)+(AE105&gt;$B105)*0,IF(AND(ROUND(AVERAGE($C105,$E105,$G105,$I105,$K105,$M105,$O105,$Q105,$S105,$U105,$W105,$Y105,$AA105,$AC105,$AE105,$AG105,$AI105),2)-$B105/2&lt;=AE105,(ROUND(AVERAGE($C105,$E105,$G105,$I105,$K105,$M105,$O105,$Q105,$S105,$U105,$W105,$Y105,$AA105,$AC105,$AE105,$AG105,$AI105),2)+$B105/2&gt;=AE105)),($G$5/$B$5),0))))</f>
        <v/>
      </c>
      <c r="AG105" s="153" t="str">
        <f t="shared" si="149"/>
        <v/>
      </c>
      <c r="AH105" s="154" t="str">
        <f t="shared" ref="AH105:AH135" si="164">IF($A105="","",IF(AG105="","",IF($K$4="Media aritmética",(AG105&lt;=$B105)*($G$5/$B$5)+(AG105&gt;$B105)*0,IF(AND(ROUND(AVERAGE($C105,$E105,$G105,$I105,$K105,$M105,$O105,$Q105,$S105,$U105,$W105,$Y105,$AA105,$AC105,$AE105,$AG105,$AI105),2)-$B105/2&lt;=AG105,(ROUND(AVERAGE($C105,$E105,$G105,$I105,$K105,$M105,$O105,$Q105,$S105,$U105,$W105,$Y105,$AA105,$AC105,$AE105,$AG105,$AI105),2)+$B105/2&gt;=AG105)),($G$5/$B$5),0))))</f>
        <v/>
      </c>
      <c r="AI105" s="153" t="str">
        <f t="shared" si="150"/>
        <v/>
      </c>
      <c r="AJ105" s="154" t="str">
        <f t="shared" ref="AJ105:AJ135" si="165">IF($A105="","",IF(AI105="","",IF($K$4="Media aritmética",(AI105&lt;=$B105)*($G$5/$B$5)+(AI105&gt;$B105)*0,IF(AND(ROUND(AVERAGE($C105,$E105,$G105,$I105,$K105,$M105,$O105,$Q105,$S105,$U105,$W105,$Y105,$AA105,$AC105,$AE105,$AG105,$AI105),2)-$B105/2&lt;=AI105,(ROUND(AVERAGE($C105,$E105,$G105,$I105,$K105,$M105,$O105,$Q105,$S105,$U105,$W105,$Y105,$AA105,$AC105,$AE105,$AG105,$AI105),2)+$B105/2&gt;=AI105)),($G$5/$B$5),0))))</f>
        <v/>
      </c>
    </row>
    <row r="106" spans="1:40" s="146" customFormat="1" ht="21" customHeight="1" x14ac:dyDescent="0.25">
      <c r="A106" s="263" t="s">
        <v>252</v>
      </c>
      <c r="B106" s="152">
        <f t="shared" ref="B106:B135" si="166">IF(A106="","",IF($K$4="Media aritmética",ROUND(AVERAGE(C106,E106,G106,I106,K106,M106,O106,Q106,S106,U106,W106,Y106,AA106,AC106,AE106,AG106,AI106),2),ROUND(_xlfn.STDEV.P(C106,E106,G106,I106,K106,M106,O106,Q106,S106,U106,W106,Y106,AA106,AC106,AE106,AG106,AI106),2)))</f>
        <v>0</v>
      </c>
      <c r="C106" s="153" t="str">
        <f t="shared" si="132"/>
        <v/>
      </c>
      <c r="D106" s="154" t="str">
        <f t="shared" si="133"/>
        <v/>
      </c>
      <c r="E106" s="153">
        <f t="shared" si="134"/>
        <v>939831.2</v>
      </c>
      <c r="F106" s="154">
        <f t="shared" si="135"/>
        <v>2.5</v>
      </c>
      <c r="G106" s="153" t="str">
        <f t="shared" si="136"/>
        <v/>
      </c>
      <c r="H106" s="154" t="str">
        <f t="shared" si="151"/>
        <v/>
      </c>
      <c r="I106" s="153" t="str">
        <f t="shared" si="137"/>
        <v/>
      </c>
      <c r="J106" s="154" t="str">
        <f t="shared" si="152"/>
        <v/>
      </c>
      <c r="K106" s="153" t="str">
        <f t="shared" si="138"/>
        <v/>
      </c>
      <c r="L106" s="154" t="str">
        <f t="shared" si="153"/>
        <v/>
      </c>
      <c r="M106" s="153" t="str">
        <f t="shared" si="139"/>
        <v/>
      </c>
      <c r="N106" s="154" t="str">
        <f t="shared" si="154"/>
        <v/>
      </c>
      <c r="O106" s="153" t="str">
        <f t="shared" si="140"/>
        <v/>
      </c>
      <c r="P106" s="154" t="str">
        <f t="shared" si="155"/>
        <v/>
      </c>
      <c r="Q106" s="153" t="str">
        <f t="shared" si="141"/>
        <v/>
      </c>
      <c r="R106" s="154" t="str">
        <f t="shared" si="156"/>
        <v/>
      </c>
      <c r="S106" s="153" t="str">
        <f t="shared" si="142"/>
        <v/>
      </c>
      <c r="T106" s="154" t="str">
        <f t="shared" si="157"/>
        <v/>
      </c>
      <c r="U106" s="153" t="str">
        <f t="shared" si="143"/>
        <v/>
      </c>
      <c r="V106" s="154" t="str">
        <f t="shared" si="158"/>
        <v/>
      </c>
      <c r="W106" s="153" t="str">
        <f t="shared" si="144"/>
        <v/>
      </c>
      <c r="X106" s="154" t="str">
        <f t="shared" si="159"/>
        <v/>
      </c>
      <c r="Y106" s="153" t="str">
        <f t="shared" si="145"/>
        <v/>
      </c>
      <c r="Z106" s="154" t="str">
        <f t="shared" si="160"/>
        <v/>
      </c>
      <c r="AA106" s="153" t="str">
        <f t="shared" si="146"/>
        <v/>
      </c>
      <c r="AB106" s="154" t="str">
        <f t="shared" si="161"/>
        <v/>
      </c>
      <c r="AC106" s="153" t="str">
        <f t="shared" si="147"/>
        <v/>
      </c>
      <c r="AD106" s="154" t="str">
        <f t="shared" si="162"/>
        <v/>
      </c>
      <c r="AE106" s="153" t="str">
        <f t="shared" si="148"/>
        <v/>
      </c>
      <c r="AF106" s="154" t="str">
        <f t="shared" si="163"/>
        <v/>
      </c>
      <c r="AG106" s="153" t="str">
        <f t="shared" si="149"/>
        <v/>
      </c>
      <c r="AH106" s="154" t="str">
        <f t="shared" si="164"/>
        <v/>
      </c>
      <c r="AI106" s="153" t="str">
        <f t="shared" si="150"/>
        <v/>
      </c>
      <c r="AJ106" s="154" t="str">
        <f t="shared" si="165"/>
        <v/>
      </c>
    </row>
    <row r="107" spans="1:40" s="146" customFormat="1" ht="21" customHeight="1" x14ac:dyDescent="0.25">
      <c r="A107" s="263" t="s">
        <v>254</v>
      </c>
      <c r="B107" s="152">
        <f t="shared" si="166"/>
        <v>0</v>
      </c>
      <c r="C107" s="153" t="str">
        <f t="shared" si="132"/>
        <v/>
      </c>
      <c r="D107" s="154" t="str">
        <f t="shared" si="133"/>
        <v/>
      </c>
      <c r="E107" s="153">
        <f t="shared" si="134"/>
        <v>633834.30000000005</v>
      </c>
      <c r="F107" s="154">
        <f t="shared" si="135"/>
        <v>2.5</v>
      </c>
      <c r="G107" s="153" t="str">
        <f t="shared" si="136"/>
        <v/>
      </c>
      <c r="H107" s="154" t="str">
        <f t="shared" si="151"/>
        <v/>
      </c>
      <c r="I107" s="153" t="str">
        <f t="shared" si="137"/>
        <v/>
      </c>
      <c r="J107" s="154" t="str">
        <f t="shared" si="152"/>
        <v/>
      </c>
      <c r="K107" s="153" t="str">
        <f t="shared" si="138"/>
        <v/>
      </c>
      <c r="L107" s="154" t="str">
        <f t="shared" si="153"/>
        <v/>
      </c>
      <c r="M107" s="153" t="str">
        <f t="shared" si="139"/>
        <v/>
      </c>
      <c r="N107" s="154" t="str">
        <f t="shared" si="154"/>
        <v/>
      </c>
      <c r="O107" s="153" t="str">
        <f t="shared" si="140"/>
        <v/>
      </c>
      <c r="P107" s="154" t="str">
        <f t="shared" si="155"/>
        <v/>
      </c>
      <c r="Q107" s="153" t="str">
        <f t="shared" si="141"/>
        <v/>
      </c>
      <c r="R107" s="154" t="str">
        <f t="shared" si="156"/>
        <v/>
      </c>
      <c r="S107" s="153" t="str">
        <f t="shared" si="142"/>
        <v/>
      </c>
      <c r="T107" s="154" t="str">
        <f t="shared" si="157"/>
        <v/>
      </c>
      <c r="U107" s="153" t="str">
        <f t="shared" si="143"/>
        <v/>
      </c>
      <c r="V107" s="154" t="str">
        <f t="shared" si="158"/>
        <v/>
      </c>
      <c r="W107" s="153" t="str">
        <f t="shared" si="144"/>
        <v/>
      </c>
      <c r="X107" s="154" t="str">
        <f t="shared" si="159"/>
        <v/>
      </c>
      <c r="Y107" s="153" t="str">
        <f t="shared" si="145"/>
        <v/>
      </c>
      <c r="Z107" s="154" t="str">
        <f t="shared" si="160"/>
        <v/>
      </c>
      <c r="AA107" s="153" t="str">
        <f t="shared" si="146"/>
        <v/>
      </c>
      <c r="AB107" s="154" t="str">
        <f t="shared" si="161"/>
        <v/>
      </c>
      <c r="AC107" s="153" t="str">
        <f t="shared" si="147"/>
        <v/>
      </c>
      <c r="AD107" s="154" t="str">
        <f t="shared" si="162"/>
        <v/>
      </c>
      <c r="AE107" s="153" t="str">
        <f t="shared" si="148"/>
        <v/>
      </c>
      <c r="AF107" s="154" t="str">
        <f t="shared" si="163"/>
        <v/>
      </c>
      <c r="AG107" s="153" t="str">
        <f t="shared" si="149"/>
        <v/>
      </c>
      <c r="AH107" s="154" t="str">
        <f t="shared" si="164"/>
        <v/>
      </c>
      <c r="AI107" s="153" t="str">
        <f t="shared" si="150"/>
        <v/>
      </c>
      <c r="AJ107" s="154" t="str">
        <f t="shared" si="165"/>
        <v/>
      </c>
    </row>
    <row r="108" spans="1:40" s="146" customFormat="1" ht="21" customHeight="1" x14ac:dyDescent="0.25">
      <c r="A108" s="263" t="s">
        <v>256</v>
      </c>
      <c r="B108" s="152">
        <f t="shared" si="166"/>
        <v>0</v>
      </c>
      <c r="C108" s="153" t="str">
        <f t="shared" si="132"/>
        <v/>
      </c>
      <c r="D108" s="154" t="str">
        <f t="shared" si="133"/>
        <v/>
      </c>
      <c r="E108" s="153">
        <f t="shared" si="134"/>
        <v>633834.30000000005</v>
      </c>
      <c r="F108" s="154">
        <f t="shared" si="135"/>
        <v>2.5</v>
      </c>
      <c r="G108" s="153" t="str">
        <f t="shared" si="136"/>
        <v/>
      </c>
      <c r="H108" s="154" t="str">
        <f t="shared" si="151"/>
        <v/>
      </c>
      <c r="I108" s="153" t="str">
        <f t="shared" si="137"/>
        <v/>
      </c>
      <c r="J108" s="154" t="str">
        <f t="shared" si="152"/>
        <v/>
      </c>
      <c r="K108" s="153" t="str">
        <f t="shared" si="138"/>
        <v/>
      </c>
      <c r="L108" s="154" t="str">
        <f t="shared" si="153"/>
        <v/>
      </c>
      <c r="M108" s="153" t="str">
        <f t="shared" si="139"/>
        <v/>
      </c>
      <c r="N108" s="154" t="str">
        <f t="shared" si="154"/>
        <v/>
      </c>
      <c r="O108" s="153" t="str">
        <f t="shared" si="140"/>
        <v/>
      </c>
      <c r="P108" s="154" t="str">
        <f t="shared" si="155"/>
        <v/>
      </c>
      <c r="Q108" s="153" t="str">
        <f t="shared" si="141"/>
        <v/>
      </c>
      <c r="R108" s="154" t="str">
        <f t="shared" si="156"/>
        <v/>
      </c>
      <c r="S108" s="153" t="str">
        <f t="shared" si="142"/>
        <v/>
      </c>
      <c r="T108" s="154" t="str">
        <f t="shared" si="157"/>
        <v/>
      </c>
      <c r="U108" s="153" t="str">
        <f t="shared" si="143"/>
        <v/>
      </c>
      <c r="V108" s="154" t="str">
        <f t="shared" si="158"/>
        <v/>
      </c>
      <c r="W108" s="153" t="str">
        <f t="shared" si="144"/>
        <v/>
      </c>
      <c r="X108" s="154" t="str">
        <f t="shared" si="159"/>
        <v/>
      </c>
      <c r="Y108" s="153" t="str">
        <f t="shared" si="145"/>
        <v/>
      </c>
      <c r="Z108" s="154" t="str">
        <f t="shared" si="160"/>
        <v/>
      </c>
      <c r="AA108" s="153" t="str">
        <f t="shared" si="146"/>
        <v/>
      </c>
      <c r="AB108" s="154" t="str">
        <f t="shared" si="161"/>
        <v/>
      </c>
      <c r="AC108" s="153" t="str">
        <f t="shared" si="147"/>
        <v/>
      </c>
      <c r="AD108" s="154" t="str">
        <f t="shared" si="162"/>
        <v/>
      </c>
      <c r="AE108" s="153" t="str">
        <f t="shared" si="148"/>
        <v/>
      </c>
      <c r="AF108" s="154" t="str">
        <f t="shared" si="163"/>
        <v/>
      </c>
      <c r="AG108" s="153" t="str">
        <f t="shared" si="149"/>
        <v/>
      </c>
      <c r="AH108" s="154" t="str">
        <f t="shared" si="164"/>
        <v/>
      </c>
      <c r="AI108" s="153" t="str">
        <f t="shared" si="150"/>
        <v/>
      </c>
      <c r="AJ108" s="154" t="str">
        <f t="shared" si="165"/>
        <v/>
      </c>
    </row>
    <row r="109" spans="1:40" s="146" customFormat="1" ht="21" customHeight="1" x14ac:dyDescent="0.25">
      <c r="A109" s="263" t="s">
        <v>258</v>
      </c>
      <c r="B109" s="152">
        <f t="shared" si="166"/>
        <v>0</v>
      </c>
      <c r="C109" s="153" t="str">
        <f t="shared" si="132"/>
        <v/>
      </c>
      <c r="D109" s="154" t="str">
        <f t="shared" si="133"/>
        <v/>
      </c>
      <c r="E109" s="153">
        <f t="shared" si="134"/>
        <v>759129.8</v>
      </c>
      <c r="F109" s="154">
        <f t="shared" si="135"/>
        <v>2.5</v>
      </c>
      <c r="G109" s="153" t="str">
        <f t="shared" si="136"/>
        <v/>
      </c>
      <c r="H109" s="154" t="str">
        <f t="shared" si="151"/>
        <v/>
      </c>
      <c r="I109" s="153" t="str">
        <f t="shared" si="137"/>
        <v/>
      </c>
      <c r="J109" s="154" t="str">
        <f t="shared" si="152"/>
        <v/>
      </c>
      <c r="K109" s="153" t="str">
        <f t="shared" si="138"/>
        <v/>
      </c>
      <c r="L109" s="154" t="str">
        <f t="shared" si="153"/>
        <v/>
      </c>
      <c r="M109" s="153" t="str">
        <f t="shared" si="139"/>
        <v/>
      </c>
      <c r="N109" s="154" t="str">
        <f t="shared" si="154"/>
        <v/>
      </c>
      <c r="O109" s="153" t="str">
        <f t="shared" si="140"/>
        <v/>
      </c>
      <c r="P109" s="154" t="str">
        <f t="shared" si="155"/>
        <v/>
      </c>
      <c r="Q109" s="153" t="str">
        <f t="shared" si="141"/>
        <v/>
      </c>
      <c r="R109" s="154" t="str">
        <f t="shared" si="156"/>
        <v/>
      </c>
      <c r="S109" s="153" t="str">
        <f t="shared" si="142"/>
        <v/>
      </c>
      <c r="T109" s="154" t="str">
        <f t="shared" si="157"/>
        <v/>
      </c>
      <c r="U109" s="153" t="str">
        <f t="shared" si="143"/>
        <v/>
      </c>
      <c r="V109" s="154" t="str">
        <f t="shared" si="158"/>
        <v/>
      </c>
      <c r="W109" s="153" t="str">
        <f t="shared" si="144"/>
        <v/>
      </c>
      <c r="X109" s="154" t="str">
        <f t="shared" si="159"/>
        <v/>
      </c>
      <c r="Y109" s="153" t="str">
        <f t="shared" si="145"/>
        <v/>
      </c>
      <c r="Z109" s="154" t="str">
        <f t="shared" si="160"/>
        <v/>
      </c>
      <c r="AA109" s="153" t="str">
        <f t="shared" si="146"/>
        <v/>
      </c>
      <c r="AB109" s="154" t="str">
        <f t="shared" si="161"/>
        <v/>
      </c>
      <c r="AC109" s="153" t="str">
        <f t="shared" si="147"/>
        <v/>
      </c>
      <c r="AD109" s="154" t="str">
        <f t="shared" si="162"/>
        <v/>
      </c>
      <c r="AE109" s="153" t="str">
        <f t="shared" si="148"/>
        <v/>
      </c>
      <c r="AF109" s="154" t="str">
        <f t="shared" si="163"/>
        <v/>
      </c>
      <c r="AG109" s="153" t="str">
        <f t="shared" si="149"/>
        <v/>
      </c>
      <c r="AH109" s="154" t="str">
        <f t="shared" si="164"/>
        <v/>
      </c>
      <c r="AI109" s="153" t="str">
        <f t="shared" si="150"/>
        <v/>
      </c>
      <c r="AJ109" s="154" t="str">
        <f t="shared" si="165"/>
        <v/>
      </c>
    </row>
    <row r="110" spans="1:40" s="146" customFormat="1" ht="21" customHeight="1" x14ac:dyDescent="0.25">
      <c r="A110" s="263" t="s">
        <v>260</v>
      </c>
      <c r="B110" s="152">
        <f t="shared" si="166"/>
        <v>0</v>
      </c>
      <c r="C110" s="153" t="str">
        <f t="shared" si="132"/>
        <v/>
      </c>
      <c r="D110" s="154" t="str">
        <f t="shared" si="133"/>
        <v/>
      </c>
      <c r="E110" s="153">
        <f t="shared" si="134"/>
        <v>939831.2</v>
      </c>
      <c r="F110" s="154">
        <f t="shared" si="135"/>
        <v>2.5</v>
      </c>
      <c r="G110" s="153" t="str">
        <f t="shared" si="136"/>
        <v/>
      </c>
      <c r="H110" s="154" t="str">
        <f t="shared" si="151"/>
        <v/>
      </c>
      <c r="I110" s="153" t="str">
        <f t="shared" si="137"/>
        <v/>
      </c>
      <c r="J110" s="154" t="str">
        <f t="shared" si="152"/>
        <v/>
      </c>
      <c r="K110" s="153" t="str">
        <f t="shared" si="138"/>
        <v/>
      </c>
      <c r="L110" s="154" t="str">
        <f t="shared" si="153"/>
        <v/>
      </c>
      <c r="M110" s="153" t="str">
        <f t="shared" si="139"/>
        <v/>
      </c>
      <c r="N110" s="154" t="str">
        <f t="shared" si="154"/>
        <v/>
      </c>
      <c r="O110" s="153" t="str">
        <f t="shared" si="140"/>
        <v/>
      </c>
      <c r="P110" s="154" t="str">
        <f t="shared" si="155"/>
        <v/>
      </c>
      <c r="Q110" s="153" t="str">
        <f t="shared" si="141"/>
        <v/>
      </c>
      <c r="R110" s="154" t="str">
        <f t="shared" si="156"/>
        <v/>
      </c>
      <c r="S110" s="153" t="str">
        <f t="shared" si="142"/>
        <v/>
      </c>
      <c r="T110" s="154" t="str">
        <f t="shared" si="157"/>
        <v/>
      </c>
      <c r="U110" s="153" t="str">
        <f t="shared" si="143"/>
        <v/>
      </c>
      <c r="V110" s="154" t="str">
        <f t="shared" si="158"/>
        <v/>
      </c>
      <c r="W110" s="153" t="str">
        <f t="shared" si="144"/>
        <v/>
      </c>
      <c r="X110" s="154" t="str">
        <f t="shared" si="159"/>
        <v/>
      </c>
      <c r="Y110" s="153" t="str">
        <f t="shared" si="145"/>
        <v/>
      </c>
      <c r="Z110" s="154" t="str">
        <f t="shared" si="160"/>
        <v/>
      </c>
      <c r="AA110" s="153" t="str">
        <f t="shared" si="146"/>
        <v/>
      </c>
      <c r="AB110" s="154" t="str">
        <f t="shared" si="161"/>
        <v/>
      </c>
      <c r="AC110" s="153" t="str">
        <f t="shared" si="147"/>
        <v/>
      </c>
      <c r="AD110" s="154" t="str">
        <f t="shared" si="162"/>
        <v/>
      </c>
      <c r="AE110" s="153" t="str">
        <f t="shared" si="148"/>
        <v/>
      </c>
      <c r="AF110" s="154" t="str">
        <f t="shared" si="163"/>
        <v/>
      </c>
      <c r="AG110" s="153" t="str">
        <f t="shared" si="149"/>
        <v/>
      </c>
      <c r="AH110" s="154" t="str">
        <f t="shared" si="164"/>
        <v/>
      </c>
      <c r="AI110" s="153" t="str">
        <f t="shared" si="150"/>
        <v/>
      </c>
      <c r="AJ110" s="154" t="str">
        <f t="shared" si="165"/>
        <v/>
      </c>
    </row>
    <row r="111" spans="1:40" s="146" customFormat="1" ht="21" customHeight="1" x14ac:dyDescent="0.25">
      <c r="A111" s="263" t="s">
        <v>262</v>
      </c>
      <c r="B111" s="152">
        <f t="shared" si="166"/>
        <v>0</v>
      </c>
      <c r="C111" s="153" t="str">
        <f t="shared" si="132"/>
        <v/>
      </c>
      <c r="D111" s="154" t="str">
        <f t="shared" si="133"/>
        <v/>
      </c>
      <c r="E111" s="153">
        <f t="shared" si="134"/>
        <v>759129.8</v>
      </c>
      <c r="F111" s="154">
        <f t="shared" si="135"/>
        <v>2.5</v>
      </c>
      <c r="G111" s="153" t="str">
        <f t="shared" si="136"/>
        <v/>
      </c>
      <c r="H111" s="154" t="str">
        <f t="shared" si="151"/>
        <v/>
      </c>
      <c r="I111" s="153" t="str">
        <f t="shared" si="137"/>
        <v/>
      </c>
      <c r="J111" s="154" t="str">
        <f t="shared" si="152"/>
        <v/>
      </c>
      <c r="K111" s="153" t="str">
        <f t="shared" si="138"/>
        <v/>
      </c>
      <c r="L111" s="154" t="str">
        <f t="shared" si="153"/>
        <v/>
      </c>
      <c r="M111" s="153" t="str">
        <f t="shared" si="139"/>
        <v/>
      </c>
      <c r="N111" s="154" t="str">
        <f t="shared" si="154"/>
        <v/>
      </c>
      <c r="O111" s="153" t="str">
        <f t="shared" si="140"/>
        <v/>
      </c>
      <c r="P111" s="154" t="str">
        <f t="shared" si="155"/>
        <v/>
      </c>
      <c r="Q111" s="153" t="str">
        <f t="shared" si="141"/>
        <v/>
      </c>
      <c r="R111" s="154" t="str">
        <f t="shared" si="156"/>
        <v/>
      </c>
      <c r="S111" s="153" t="str">
        <f t="shared" si="142"/>
        <v/>
      </c>
      <c r="T111" s="154" t="str">
        <f t="shared" si="157"/>
        <v/>
      </c>
      <c r="U111" s="153" t="str">
        <f t="shared" si="143"/>
        <v/>
      </c>
      <c r="V111" s="154" t="str">
        <f t="shared" si="158"/>
        <v/>
      </c>
      <c r="W111" s="153" t="str">
        <f t="shared" si="144"/>
        <v/>
      </c>
      <c r="X111" s="154" t="str">
        <f t="shared" si="159"/>
        <v/>
      </c>
      <c r="Y111" s="153" t="str">
        <f t="shared" si="145"/>
        <v/>
      </c>
      <c r="Z111" s="154" t="str">
        <f t="shared" si="160"/>
        <v/>
      </c>
      <c r="AA111" s="153" t="str">
        <f t="shared" si="146"/>
        <v/>
      </c>
      <c r="AB111" s="154" t="str">
        <f t="shared" si="161"/>
        <v/>
      </c>
      <c r="AC111" s="153" t="str">
        <f t="shared" si="147"/>
        <v/>
      </c>
      <c r="AD111" s="154" t="str">
        <f t="shared" si="162"/>
        <v/>
      </c>
      <c r="AE111" s="153" t="str">
        <f t="shared" si="148"/>
        <v/>
      </c>
      <c r="AF111" s="154" t="str">
        <f t="shared" si="163"/>
        <v/>
      </c>
      <c r="AG111" s="153" t="str">
        <f t="shared" si="149"/>
        <v/>
      </c>
      <c r="AH111" s="154" t="str">
        <f t="shared" si="164"/>
        <v/>
      </c>
      <c r="AI111" s="153" t="str">
        <f t="shared" si="150"/>
        <v/>
      </c>
      <c r="AJ111" s="154" t="str">
        <f t="shared" si="165"/>
        <v/>
      </c>
    </row>
    <row r="112" spans="1:40" s="146" customFormat="1" ht="21" customHeight="1" x14ac:dyDescent="0.25">
      <c r="A112" s="263" t="s">
        <v>264</v>
      </c>
      <c r="B112" s="152">
        <f t="shared" si="166"/>
        <v>0</v>
      </c>
      <c r="C112" s="153" t="str">
        <f t="shared" si="132"/>
        <v/>
      </c>
      <c r="D112" s="154" t="str">
        <f t="shared" si="133"/>
        <v/>
      </c>
      <c r="E112" s="153">
        <f t="shared" si="134"/>
        <v>266913.90000000002</v>
      </c>
      <c r="F112" s="154">
        <f t="shared" si="135"/>
        <v>2.5</v>
      </c>
      <c r="G112" s="153" t="str">
        <f t="shared" si="136"/>
        <v/>
      </c>
      <c r="H112" s="154" t="str">
        <f t="shared" si="151"/>
        <v/>
      </c>
      <c r="I112" s="153" t="str">
        <f t="shared" si="137"/>
        <v/>
      </c>
      <c r="J112" s="154" t="str">
        <f t="shared" si="152"/>
        <v/>
      </c>
      <c r="K112" s="153" t="str">
        <f t="shared" si="138"/>
        <v/>
      </c>
      <c r="L112" s="154" t="str">
        <f t="shared" si="153"/>
        <v/>
      </c>
      <c r="M112" s="153" t="str">
        <f t="shared" si="139"/>
        <v/>
      </c>
      <c r="N112" s="154" t="str">
        <f t="shared" si="154"/>
        <v/>
      </c>
      <c r="O112" s="153" t="str">
        <f t="shared" si="140"/>
        <v/>
      </c>
      <c r="P112" s="154" t="str">
        <f t="shared" si="155"/>
        <v/>
      </c>
      <c r="Q112" s="153" t="str">
        <f t="shared" si="141"/>
        <v/>
      </c>
      <c r="R112" s="154" t="str">
        <f t="shared" si="156"/>
        <v/>
      </c>
      <c r="S112" s="153" t="str">
        <f t="shared" si="142"/>
        <v/>
      </c>
      <c r="T112" s="154" t="str">
        <f t="shared" si="157"/>
        <v/>
      </c>
      <c r="U112" s="153" t="str">
        <f t="shared" si="143"/>
        <v/>
      </c>
      <c r="V112" s="154" t="str">
        <f t="shared" si="158"/>
        <v/>
      </c>
      <c r="W112" s="153" t="str">
        <f t="shared" si="144"/>
        <v/>
      </c>
      <c r="X112" s="154" t="str">
        <f t="shared" si="159"/>
        <v/>
      </c>
      <c r="Y112" s="153" t="str">
        <f t="shared" si="145"/>
        <v/>
      </c>
      <c r="Z112" s="154" t="str">
        <f t="shared" si="160"/>
        <v/>
      </c>
      <c r="AA112" s="153" t="str">
        <f t="shared" si="146"/>
        <v/>
      </c>
      <c r="AB112" s="154" t="str">
        <f t="shared" si="161"/>
        <v/>
      </c>
      <c r="AC112" s="153" t="str">
        <f t="shared" si="147"/>
        <v/>
      </c>
      <c r="AD112" s="154" t="str">
        <f t="shared" si="162"/>
        <v/>
      </c>
      <c r="AE112" s="153" t="str">
        <f t="shared" si="148"/>
        <v/>
      </c>
      <c r="AF112" s="154" t="str">
        <f t="shared" si="163"/>
        <v/>
      </c>
      <c r="AG112" s="153" t="str">
        <f t="shared" si="149"/>
        <v/>
      </c>
      <c r="AH112" s="154" t="str">
        <f t="shared" si="164"/>
        <v/>
      </c>
      <c r="AI112" s="153" t="str">
        <f t="shared" si="150"/>
        <v/>
      </c>
      <c r="AJ112" s="154" t="str">
        <f t="shared" si="165"/>
        <v/>
      </c>
    </row>
    <row r="113" spans="1:36" s="146" customFormat="1" ht="21" customHeight="1" x14ac:dyDescent="0.25">
      <c r="A113" s="263" t="s">
        <v>266</v>
      </c>
      <c r="B113" s="152">
        <f t="shared" si="166"/>
        <v>0</v>
      </c>
      <c r="C113" s="153" t="str">
        <f t="shared" si="132"/>
        <v/>
      </c>
      <c r="D113" s="154" t="str">
        <f t="shared" si="133"/>
        <v/>
      </c>
      <c r="E113" s="153">
        <f t="shared" si="134"/>
        <v>266913.90000000002</v>
      </c>
      <c r="F113" s="154">
        <f t="shared" si="135"/>
        <v>2.5</v>
      </c>
      <c r="G113" s="153" t="str">
        <f t="shared" si="136"/>
        <v/>
      </c>
      <c r="H113" s="154" t="str">
        <f t="shared" si="151"/>
        <v/>
      </c>
      <c r="I113" s="153" t="str">
        <f t="shared" si="137"/>
        <v/>
      </c>
      <c r="J113" s="154" t="str">
        <f t="shared" si="152"/>
        <v/>
      </c>
      <c r="K113" s="153" t="str">
        <f t="shared" si="138"/>
        <v/>
      </c>
      <c r="L113" s="154" t="str">
        <f t="shared" si="153"/>
        <v/>
      </c>
      <c r="M113" s="153" t="str">
        <f t="shared" si="139"/>
        <v/>
      </c>
      <c r="N113" s="154" t="str">
        <f t="shared" si="154"/>
        <v/>
      </c>
      <c r="O113" s="153" t="str">
        <f t="shared" si="140"/>
        <v/>
      </c>
      <c r="P113" s="154" t="str">
        <f t="shared" si="155"/>
        <v/>
      </c>
      <c r="Q113" s="153" t="str">
        <f t="shared" si="141"/>
        <v/>
      </c>
      <c r="R113" s="154" t="str">
        <f t="shared" si="156"/>
        <v/>
      </c>
      <c r="S113" s="153" t="str">
        <f t="shared" si="142"/>
        <v/>
      </c>
      <c r="T113" s="154" t="str">
        <f t="shared" si="157"/>
        <v/>
      </c>
      <c r="U113" s="153" t="str">
        <f t="shared" si="143"/>
        <v/>
      </c>
      <c r="V113" s="154" t="str">
        <f t="shared" si="158"/>
        <v/>
      </c>
      <c r="W113" s="153" t="str">
        <f t="shared" si="144"/>
        <v/>
      </c>
      <c r="X113" s="154" t="str">
        <f t="shared" si="159"/>
        <v/>
      </c>
      <c r="Y113" s="153" t="str">
        <f t="shared" si="145"/>
        <v/>
      </c>
      <c r="Z113" s="154" t="str">
        <f t="shared" si="160"/>
        <v/>
      </c>
      <c r="AA113" s="153" t="str">
        <f t="shared" si="146"/>
        <v/>
      </c>
      <c r="AB113" s="154" t="str">
        <f t="shared" si="161"/>
        <v/>
      </c>
      <c r="AC113" s="153" t="str">
        <f t="shared" si="147"/>
        <v/>
      </c>
      <c r="AD113" s="154" t="str">
        <f t="shared" si="162"/>
        <v/>
      </c>
      <c r="AE113" s="153" t="str">
        <f t="shared" si="148"/>
        <v/>
      </c>
      <c r="AF113" s="154" t="str">
        <f t="shared" si="163"/>
        <v/>
      </c>
      <c r="AG113" s="153" t="str">
        <f t="shared" si="149"/>
        <v/>
      </c>
      <c r="AH113" s="154" t="str">
        <f t="shared" si="164"/>
        <v/>
      </c>
      <c r="AI113" s="153" t="str">
        <f t="shared" si="150"/>
        <v/>
      </c>
      <c r="AJ113" s="154" t="str">
        <f t="shared" si="165"/>
        <v/>
      </c>
    </row>
    <row r="114" spans="1:36" s="146" customFormat="1" ht="21" customHeight="1" x14ac:dyDescent="0.25">
      <c r="A114" s="263" t="s">
        <v>268</v>
      </c>
      <c r="B114" s="152">
        <f t="shared" si="166"/>
        <v>0</v>
      </c>
      <c r="C114" s="153" t="str">
        <f t="shared" si="132"/>
        <v/>
      </c>
      <c r="D114" s="154" t="str">
        <f t="shared" si="133"/>
        <v/>
      </c>
      <c r="E114" s="153">
        <f t="shared" si="134"/>
        <v>390830</v>
      </c>
      <c r="F114" s="154">
        <f t="shared" si="135"/>
        <v>2.5</v>
      </c>
      <c r="G114" s="153" t="str">
        <f t="shared" si="136"/>
        <v/>
      </c>
      <c r="H114" s="154" t="str">
        <f t="shared" si="151"/>
        <v/>
      </c>
      <c r="I114" s="153" t="str">
        <f t="shared" si="137"/>
        <v/>
      </c>
      <c r="J114" s="154" t="str">
        <f t="shared" si="152"/>
        <v/>
      </c>
      <c r="K114" s="153" t="str">
        <f t="shared" si="138"/>
        <v/>
      </c>
      <c r="L114" s="154" t="str">
        <f t="shared" si="153"/>
        <v/>
      </c>
      <c r="M114" s="153" t="str">
        <f t="shared" si="139"/>
        <v/>
      </c>
      <c r="N114" s="154" t="str">
        <f t="shared" si="154"/>
        <v/>
      </c>
      <c r="O114" s="153" t="str">
        <f t="shared" si="140"/>
        <v/>
      </c>
      <c r="P114" s="154" t="str">
        <f t="shared" si="155"/>
        <v/>
      </c>
      <c r="Q114" s="153" t="str">
        <f t="shared" si="141"/>
        <v/>
      </c>
      <c r="R114" s="154" t="str">
        <f t="shared" si="156"/>
        <v/>
      </c>
      <c r="S114" s="153" t="str">
        <f t="shared" si="142"/>
        <v/>
      </c>
      <c r="T114" s="154" t="str">
        <f t="shared" si="157"/>
        <v/>
      </c>
      <c r="U114" s="153" t="str">
        <f t="shared" si="143"/>
        <v/>
      </c>
      <c r="V114" s="154" t="str">
        <f t="shared" si="158"/>
        <v/>
      </c>
      <c r="W114" s="153" t="str">
        <f t="shared" si="144"/>
        <v/>
      </c>
      <c r="X114" s="154" t="str">
        <f t="shared" si="159"/>
        <v/>
      </c>
      <c r="Y114" s="153" t="str">
        <f t="shared" si="145"/>
        <v/>
      </c>
      <c r="Z114" s="154" t="str">
        <f t="shared" si="160"/>
        <v/>
      </c>
      <c r="AA114" s="153" t="str">
        <f t="shared" si="146"/>
        <v/>
      </c>
      <c r="AB114" s="154" t="str">
        <f t="shared" si="161"/>
        <v/>
      </c>
      <c r="AC114" s="153" t="str">
        <f t="shared" si="147"/>
        <v/>
      </c>
      <c r="AD114" s="154" t="str">
        <f t="shared" si="162"/>
        <v/>
      </c>
      <c r="AE114" s="153" t="str">
        <f t="shared" si="148"/>
        <v/>
      </c>
      <c r="AF114" s="154" t="str">
        <f t="shared" si="163"/>
        <v/>
      </c>
      <c r="AG114" s="153" t="str">
        <f t="shared" si="149"/>
        <v/>
      </c>
      <c r="AH114" s="154" t="str">
        <f t="shared" si="164"/>
        <v/>
      </c>
      <c r="AI114" s="153" t="str">
        <f t="shared" si="150"/>
        <v/>
      </c>
      <c r="AJ114" s="154" t="str">
        <f t="shared" si="165"/>
        <v/>
      </c>
    </row>
    <row r="115" spans="1:36" s="146" customFormat="1" ht="21" customHeight="1" x14ac:dyDescent="0.25">
      <c r="A115" s="263" t="s">
        <v>270</v>
      </c>
      <c r="B115" s="152">
        <f t="shared" si="166"/>
        <v>0</v>
      </c>
      <c r="C115" s="153" t="str">
        <f t="shared" si="132"/>
        <v/>
      </c>
      <c r="D115" s="154" t="str">
        <f t="shared" si="133"/>
        <v/>
      </c>
      <c r="E115" s="153">
        <f t="shared" si="134"/>
        <v>335654</v>
      </c>
      <c r="F115" s="154">
        <f t="shared" si="135"/>
        <v>2.5</v>
      </c>
      <c r="G115" s="153" t="str">
        <f t="shared" si="136"/>
        <v/>
      </c>
      <c r="H115" s="154" t="str">
        <f t="shared" si="151"/>
        <v/>
      </c>
      <c r="I115" s="153" t="str">
        <f t="shared" si="137"/>
        <v/>
      </c>
      <c r="J115" s="154" t="str">
        <f t="shared" si="152"/>
        <v/>
      </c>
      <c r="K115" s="153" t="str">
        <f t="shared" si="138"/>
        <v/>
      </c>
      <c r="L115" s="154" t="str">
        <f t="shared" si="153"/>
        <v/>
      </c>
      <c r="M115" s="153" t="str">
        <f t="shared" si="139"/>
        <v/>
      </c>
      <c r="N115" s="154" t="str">
        <f t="shared" si="154"/>
        <v/>
      </c>
      <c r="O115" s="153" t="str">
        <f t="shared" si="140"/>
        <v/>
      </c>
      <c r="P115" s="154" t="str">
        <f t="shared" si="155"/>
        <v/>
      </c>
      <c r="Q115" s="153" t="str">
        <f t="shared" si="141"/>
        <v/>
      </c>
      <c r="R115" s="154" t="str">
        <f t="shared" si="156"/>
        <v/>
      </c>
      <c r="S115" s="153" t="str">
        <f t="shared" si="142"/>
        <v/>
      </c>
      <c r="T115" s="154" t="str">
        <f t="shared" si="157"/>
        <v/>
      </c>
      <c r="U115" s="153" t="str">
        <f t="shared" si="143"/>
        <v/>
      </c>
      <c r="V115" s="154" t="str">
        <f t="shared" si="158"/>
        <v/>
      </c>
      <c r="W115" s="153" t="str">
        <f t="shared" si="144"/>
        <v/>
      </c>
      <c r="X115" s="154" t="str">
        <f t="shared" si="159"/>
        <v/>
      </c>
      <c r="Y115" s="153" t="str">
        <f t="shared" si="145"/>
        <v/>
      </c>
      <c r="Z115" s="154" t="str">
        <f t="shared" si="160"/>
        <v/>
      </c>
      <c r="AA115" s="153" t="str">
        <f t="shared" si="146"/>
        <v/>
      </c>
      <c r="AB115" s="154" t="str">
        <f t="shared" si="161"/>
        <v/>
      </c>
      <c r="AC115" s="153" t="str">
        <f t="shared" si="147"/>
        <v/>
      </c>
      <c r="AD115" s="154" t="str">
        <f t="shared" si="162"/>
        <v/>
      </c>
      <c r="AE115" s="153" t="str">
        <f t="shared" si="148"/>
        <v/>
      </c>
      <c r="AF115" s="154" t="str">
        <f t="shared" si="163"/>
        <v/>
      </c>
      <c r="AG115" s="153" t="str">
        <f t="shared" si="149"/>
        <v/>
      </c>
      <c r="AH115" s="154" t="str">
        <f t="shared" si="164"/>
        <v/>
      </c>
      <c r="AI115" s="153" t="str">
        <f t="shared" si="150"/>
        <v/>
      </c>
      <c r="AJ115" s="154" t="str">
        <f t="shared" si="165"/>
        <v/>
      </c>
    </row>
    <row r="116" spans="1:36" s="146" customFormat="1" ht="21" customHeight="1" x14ac:dyDescent="0.25">
      <c r="A116" s="263" t="s">
        <v>272</v>
      </c>
      <c r="B116" s="152">
        <f t="shared" si="166"/>
        <v>0</v>
      </c>
      <c r="C116" s="153" t="str">
        <f t="shared" si="132"/>
        <v/>
      </c>
      <c r="D116" s="154" t="str">
        <f t="shared" si="133"/>
        <v/>
      </c>
      <c r="E116" s="153">
        <f t="shared" si="134"/>
        <v>335654</v>
      </c>
      <c r="F116" s="154">
        <f t="shared" si="135"/>
        <v>2.5</v>
      </c>
      <c r="G116" s="153" t="str">
        <f t="shared" si="136"/>
        <v/>
      </c>
      <c r="H116" s="154" t="str">
        <f t="shared" si="151"/>
        <v/>
      </c>
      <c r="I116" s="153" t="str">
        <f t="shared" si="137"/>
        <v/>
      </c>
      <c r="J116" s="154" t="str">
        <f t="shared" si="152"/>
        <v/>
      </c>
      <c r="K116" s="153" t="str">
        <f t="shared" si="138"/>
        <v/>
      </c>
      <c r="L116" s="154" t="str">
        <f t="shared" si="153"/>
        <v/>
      </c>
      <c r="M116" s="153" t="str">
        <f t="shared" si="139"/>
        <v/>
      </c>
      <c r="N116" s="154" t="str">
        <f t="shared" si="154"/>
        <v/>
      </c>
      <c r="O116" s="153" t="str">
        <f t="shared" si="140"/>
        <v/>
      </c>
      <c r="P116" s="154" t="str">
        <f t="shared" si="155"/>
        <v/>
      </c>
      <c r="Q116" s="153" t="str">
        <f t="shared" si="141"/>
        <v/>
      </c>
      <c r="R116" s="154" t="str">
        <f t="shared" si="156"/>
        <v/>
      </c>
      <c r="S116" s="153" t="str">
        <f t="shared" si="142"/>
        <v/>
      </c>
      <c r="T116" s="154" t="str">
        <f t="shared" si="157"/>
        <v/>
      </c>
      <c r="U116" s="153" t="str">
        <f t="shared" si="143"/>
        <v/>
      </c>
      <c r="V116" s="154" t="str">
        <f t="shared" si="158"/>
        <v/>
      </c>
      <c r="W116" s="153" t="str">
        <f t="shared" si="144"/>
        <v/>
      </c>
      <c r="X116" s="154" t="str">
        <f t="shared" si="159"/>
        <v/>
      </c>
      <c r="Y116" s="153" t="str">
        <f t="shared" si="145"/>
        <v/>
      </c>
      <c r="Z116" s="154" t="str">
        <f t="shared" si="160"/>
        <v/>
      </c>
      <c r="AA116" s="153" t="str">
        <f t="shared" si="146"/>
        <v/>
      </c>
      <c r="AB116" s="154" t="str">
        <f t="shared" si="161"/>
        <v/>
      </c>
      <c r="AC116" s="153" t="str">
        <f t="shared" si="147"/>
        <v/>
      </c>
      <c r="AD116" s="154" t="str">
        <f t="shared" si="162"/>
        <v/>
      </c>
      <c r="AE116" s="153" t="str">
        <f t="shared" si="148"/>
        <v/>
      </c>
      <c r="AF116" s="154" t="str">
        <f t="shared" si="163"/>
        <v/>
      </c>
      <c r="AG116" s="153" t="str">
        <f t="shared" si="149"/>
        <v/>
      </c>
      <c r="AH116" s="154" t="str">
        <f t="shared" si="164"/>
        <v/>
      </c>
      <c r="AI116" s="153" t="str">
        <f t="shared" si="150"/>
        <v/>
      </c>
      <c r="AJ116" s="154" t="str">
        <f t="shared" si="165"/>
        <v/>
      </c>
    </row>
    <row r="117" spans="1:36" s="146" customFormat="1" ht="21" customHeight="1" x14ac:dyDescent="0.25">
      <c r="A117" s="263" t="s">
        <v>274</v>
      </c>
      <c r="B117" s="152">
        <f t="shared" si="166"/>
        <v>0</v>
      </c>
      <c r="C117" s="153" t="str">
        <f t="shared" si="132"/>
        <v/>
      </c>
      <c r="D117" s="154" t="str">
        <f t="shared" si="133"/>
        <v/>
      </c>
      <c r="E117" s="153">
        <f t="shared" si="134"/>
        <v>939831.2</v>
      </c>
      <c r="F117" s="154">
        <f t="shared" si="135"/>
        <v>2.5</v>
      </c>
      <c r="G117" s="153" t="str">
        <f t="shared" si="136"/>
        <v/>
      </c>
      <c r="H117" s="154" t="str">
        <f t="shared" si="151"/>
        <v/>
      </c>
      <c r="I117" s="153" t="str">
        <f t="shared" si="137"/>
        <v/>
      </c>
      <c r="J117" s="154" t="str">
        <f t="shared" si="152"/>
        <v/>
      </c>
      <c r="K117" s="153" t="str">
        <f t="shared" si="138"/>
        <v/>
      </c>
      <c r="L117" s="154" t="str">
        <f t="shared" si="153"/>
        <v/>
      </c>
      <c r="M117" s="153" t="str">
        <f t="shared" si="139"/>
        <v/>
      </c>
      <c r="N117" s="154" t="str">
        <f t="shared" si="154"/>
        <v/>
      </c>
      <c r="O117" s="153" t="str">
        <f t="shared" si="140"/>
        <v/>
      </c>
      <c r="P117" s="154" t="str">
        <f t="shared" si="155"/>
        <v/>
      </c>
      <c r="Q117" s="153" t="str">
        <f t="shared" si="141"/>
        <v/>
      </c>
      <c r="R117" s="154" t="str">
        <f t="shared" si="156"/>
        <v/>
      </c>
      <c r="S117" s="153" t="str">
        <f t="shared" si="142"/>
        <v/>
      </c>
      <c r="T117" s="154" t="str">
        <f t="shared" si="157"/>
        <v/>
      </c>
      <c r="U117" s="153" t="str">
        <f t="shared" si="143"/>
        <v/>
      </c>
      <c r="V117" s="154" t="str">
        <f t="shared" si="158"/>
        <v/>
      </c>
      <c r="W117" s="153" t="str">
        <f t="shared" si="144"/>
        <v/>
      </c>
      <c r="X117" s="154" t="str">
        <f t="shared" si="159"/>
        <v/>
      </c>
      <c r="Y117" s="153" t="str">
        <f t="shared" si="145"/>
        <v/>
      </c>
      <c r="Z117" s="154" t="str">
        <f t="shared" si="160"/>
        <v/>
      </c>
      <c r="AA117" s="153" t="str">
        <f t="shared" si="146"/>
        <v/>
      </c>
      <c r="AB117" s="154" t="str">
        <f t="shared" si="161"/>
        <v/>
      </c>
      <c r="AC117" s="153" t="str">
        <f t="shared" si="147"/>
        <v/>
      </c>
      <c r="AD117" s="154" t="str">
        <f t="shared" si="162"/>
        <v/>
      </c>
      <c r="AE117" s="153" t="str">
        <f t="shared" si="148"/>
        <v/>
      </c>
      <c r="AF117" s="154" t="str">
        <f t="shared" si="163"/>
        <v/>
      </c>
      <c r="AG117" s="153" t="str">
        <f t="shared" si="149"/>
        <v/>
      </c>
      <c r="AH117" s="154" t="str">
        <f t="shared" si="164"/>
        <v/>
      </c>
      <c r="AI117" s="153" t="str">
        <f t="shared" si="150"/>
        <v/>
      </c>
      <c r="AJ117" s="154" t="str">
        <f t="shared" si="165"/>
        <v/>
      </c>
    </row>
    <row r="118" spans="1:36" s="146" customFormat="1" ht="21" customHeight="1" x14ac:dyDescent="0.25">
      <c r="A118" s="263" t="s">
        <v>276</v>
      </c>
      <c r="B118" s="152">
        <f t="shared" si="166"/>
        <v>0</v>
      </c>
      <c r="C118" s="153" t="str">
        <f t="shared" si="132"/>
        <v/>
      </c>
      <c r="D118" s="154" t="str">
        <f t="shared" si="133"/>
        <v/>
      </c>
      <c r="E118" s="153">
        <f t="shared" si="134"/>
        <v>335654</v>
      </c>
      <c r="F118" s="154">
        <f t="shared" si="135"/>
        <v>2.5</v>
      </c>
      <c r="G118" s="153" t="str">
        <f t="shared" si="136"/>
        <v/>
      </c>
      <c r="H118" s="154" t="str">
        <f t="shared" si="151"/>
        <v/>
      </c>
      <c r="I118" s="153" t="str">
        <f t="shared" si="137"/>
        <v/>
      </c>
      <c r="J118" s="154" t="str">
        <f t="shared" si="152"/>
        <v/>
      </c>
      <c r="K118" s="153" t="str">
        <f t="shared" si="138"/>
        <v/>
      </c>
      <c r="L118" s="154" t="str">
        <f t="shared" si="153"/>
        <v/>
      </c>
      <c r="M118" s="153" t="str">
        <f t="shared" si="139"/>
        <v/>
      </c>
      <c r="N118" s="154" t="str">
        <f t="shared" si="154"/>
        <v/>
      </c>
      <c r="O118" s="153" t="str">
        <f t="shared" si="140"/>
        <v/>
      </c>
      <c r="P118" s="154" t="str">
        <f t="shared" si="155"/>
        <v/>
      </c>
      <c r="Q118" s="153" t="str">
        <f t="shared" si="141"/>
        <v/>
      </c>
      <c r="R118" s="154" t="str">
        <f t="shared" si="156"/>
        <v/>
      </c>
      <c r="S118" s="153" t="str">
        <f t="shared" si="142"/>
        <v/>
      </c>
      <c r="T118" s="154" t="str">
        <f t="shared" si="157"/>
        <v/>
      </c>
      <c r="U118" s="153" t="str">
        <f t="shared" si="143"/>
        <v/>
      </c>
      <c r="V118" s="154" t="str">
        <f t="shared" si="158"/>
        <v/>
      </c>
      <c r="W118" s="153" t="str">
        <f t="shared" si="144"/>
        <v/>
      </c>
      <c r="X118" s="154" t="str">
        <f t="shared" si="159"/>
        <v/>
      </c>
      <c r="Y118" s="153" t="str">
        <f t="shared" si="145"/>
        <v/>
      </c>
      <c r="Z118" s="154" t="str">
        <f t="shared" si="160"/>
        <v/>
      </c>
      <c r="AA118" s="153" t="str">
        <f t="shared" si="146"/>
        <v/>
      </c>
      <c r="AB118" s="154" t="str">
        <f t="shared" si="161"/>
        <v/>
      </c>
      <c r="AC118" s="153" t="str">
        <f t="shared" si="147"/>
        <v/>
      </c>
      <c r="AD118" s="154" t="str">
        <f t="shared" si="162"/>
        <v/>
      </c>
      <c r="AE118" s="153" t="str">
        <f t="shared" si="148"/>
        <v/>
      </c>
      <c r="AF118" s="154" t="str">
        <f t="shared" si="163"/>
        <v/>
      </c>
      <c r="AG118" s="153" t="str">
        <f t="shared" si="149"/>
        <v/>
      </c>
      <c r="AH118" s="154" t="str">
        <f t="shared" si="164"/>
        <v/>
      </c>
      <c r="AI118" s="153" t="str">
        <f t="shared" si="150"/>
        <v/>
      </c>
      <c r="AJ118" s="154" t="str">
        <f t="shared" si="165"/>
        <v/>
      </c>
    </row>
    <row r="119" spans="1:36" s="146" customFormat="1" ht="21" customHeight="1" x14ac:dyDescent="0.25">
      <c r="A119" s="263" t="s">
        <v>278</v>
      </c>
      <c r="B119" s="152">
        <f t="shared" si="166"/>
        <v>0</v>
      </c>
      <c r="C119" s="153" t="str">
        <f t="shared" si="132"/>
        <v/>
      </c>
      <c r="D119" s="154" t="str">
        <f t="shared" si="133"/>
        <v/>
      </c>
      <c r="E119" s="153">
        <f t="shared" si="134"/>
        <v>2343140.7999999998</v>
      </c>
      <c r="F119" s="154">
        <f t="shared" si="135"/>
        <v>2.5</v>
      </c>
      <c r="G119" s="153" t="str">
        <f t="shared" si="136"/>
        <v/>
      </c>
      <c r="H119" s="154" t="str">
        <f t="shared" si="151"/>
        <v/>
      </c>
      <c r="I119" s="153" t="str">
        <f t="shared" si="137"/>
        <v/>
      </c>
      <c r="J119" s="154" t="str">
        <f t="shared" si="152"/>
        <v/>
      </c>
      <c r="K119" s="153" t="str">
        <f t="shared" si="138"/>
        <v/>
      </c>
      <c r="L119" s="154" t="str">
        <f t="shared" si="153"/>
        <v/>
      </c>
      <c r="M119" s="153" t="str">
        <f t="shared" si="139"/>
        <v/>
      </c>
      <c r="N119" s="154" t="str">
        <f t="shared" si="154"/>
        <v/>
      </c>
      <c r="O119" s="153" t="str">
        <f t="shared" si="140"/>
        <v/>
      </c>
      <c r="P119" s="154" t="str">
        <f t="shared" si="155"/>
        <v/>
      </c>
      <c r="Q119" s="153" t="str">
        <f t="shared" si="141"/>
        <v/>
      </c>
      <c r="R119" s="154" t="str">
        <f t="shared" si="156"/>
        <v/>
      </c>
      <c r="S119" s="153" t="str">
        <f t="shared" si="142"/>
        <v/>
      </c>
      <c r="T119" s="154" t="str">
        <f t="shared" si="157"/>
        <v/>
      </c>
      <c r="U119" s="153" t="str">
        <f t="shared" si="143"/>
        <v/>
      </c>
      <c r="V119" s="154" t="str">
        <f t="shared" si="158"/>
        <v/>
      </c>
      <c r="W119" s="153" t="str">
        <f t="shared" si="144"/>
        <v/>
      </c>
      <c r="X119" s="154" t="str">
        <f t="shared" si="159"/>
        <v/>
      </c>
      <c r="Y119" s="153" t="str">
        <f t="shared" si="145"/>
        <v/>
      </c>
      <c r="Z119" s="154" t="str">
        <f t="shared" si="160"/>
        <v/>
      </c>
      <c r="AA119" s="153" t="str">
        <f t="shared" si="146"/>
        <v/>
      </c>
      <c r="AB119" s="154" t="str">
        <f t="shared" si="161"/>
        <v/>
      </c>
      <c r="AC119" s="153" t="str">
        <f t="shared" si="147"/>
        <v/>
      </c>
      <c r="AD119" s="154" t="str">
        <f t="shared" si="162"/>
        <v/>
      </c>
      <c r="AE119" s="153" t="str">
        <f t="shared" si="148"/>
        <v/>
      </c>
      <c r="AF119" s="154" t="str">
        <f t="shared" si="163"/>
        <v/>
      </c>
      <c r="AG119" s="153" t="str">
        <f t="shared" si="149"/>
        <v/>
      </c>
      <c r="AH119" s="154" t="str">
        <f t="shared" si="164"/>
        <v/>
      </c>
      <c r="AI119" s="153" t="str">
        <f t="shared" si="150"/>
        <v/>
      </c>
      <c r="AJ119" s="154" t="str">
        <f t="shared" si="165"/>
        <v/>
      </c>
    </row>
    <row r="120" spans="1:36" s="146" customFormat="1" ht="21" customHeight="1" x14ac:dyDescent="0.25">
      <c r="A120" s="263" t="s">
        <v>280</v>
      </c>
      <c r="B120" s="152">
        <f t="shared" si="166"/>
        <v>0</v>
      </c>
      <c r="C120" s="153" t="str">
        <f t="shared" si="132"/>
        <v/>
      </c>
      <c r="D120" s="154" t="str">
        <f t="shared" si="133"/>
        <v/>
      </c>
      <c r="E120" s="153">
        <f t="shared" si="134"/>
        <v>416348.9</v>
      </c>
      <c r="F120" s="154">
        <f t="shared" si="135"/>
        <v>2.5</v>
      </c>
      <c r="G120" s="153" t="str">
        <f t="shared" si="136"/>
        <v/>
      </c>
      <c r="H120" s="154" t="str">
        <f t="shared" si="151"/>
        <v/>
      </c>
      <c r="I120" s="153" t="str">
        <f t="shared" si="137"/>
        <v/>
      </c>
      <c r="J120" s="154" t="str">
        <f t="shared" si="152"/>
        <v/>
      </c>
      <c r="K120" s="153" t="str">
        <f t="shared" si="138"/>
        <v/>
      </c>
      <c r="L120" s="154" t="str">
        <f t="shared" si="153"/>
        <v/>
      </c>
      <c r="M120" s="153" t="str">
        <f t="shared" si="139"/>
        <v/>
      </c>
      <c r="N120" s="154" t="str">
        <f t="shared" si="154"/>
        <v/>
      </c>
      <c r="O120" s="153" t="str">
        <f t="shared" si="140"/>
        <v/>
      </c>
      <c r="P120" s="154" t="str">
        <f t="shared" si="155"/>
        <v/>
      </c>
      <c r="Q120" s="153" t="str">
        <f t="shared" si="141"/>
        <v/>
      </c>
      <c r="R120" s="154" t="str">
        <f t="shared" si="156"/>
        <v/>
      </c>
      <c r="S120" s="153" t="str">
        <f t="shared" si="142"/>
        <v/>
      </c>
      <c r="T120" s="154" t="str">
        <f t="shared" si="157"/>
        <v/>
      </c>
      <c r="U120" s="153" t="str">
        <f t="shared" si="143"/>
        <v/>
      </c>
      <c r="V120" s="154" t="str">
        <f t="shared" si="158"/>
        <v/>
      </c>
      <c r="W120" s="153" t="str">
        <f t="shared" si="144"/>
        <v/>
      </c>
      <c r="X120" s="154" t="str">
        <f t="shared" si="159"/>
        <v/>
      </c>
      <c r="Y120" s="153" t="str">
        <f t="shared" si="145"/>
        <v/>
      </c>
      <c r="Z120" s="154" t="str">
        <f t="shared" si="160"/>
        <v/>
      </c>
      <c r="AA120" s="153" t="str">
        <f t="shared" si="146"/>
        <v/>
      </c>
      <c r="AB120" s="154" t="str">
        <f t="shared" si="161"/>
        <v/>
      </c>
      <c r="AC120" s="153" t="str">
        <f t="shared" si="147"/>
        <v/>
      </c>
      <c r="AD120" s="154" t="str">
        <f t="shared" si="162"/>
        <v/>
      </c>
      <c r="AE120" s="153" t="str">
        <f t="shared" si="148"/>
        <v/>
      </c>
      <c r="AF120" s="154" t="str">
        <f t="shared" si="163"/>
        <v/>
      </c>
      <c r="AG120" s="153" t="str">
        <f t="shared" si="149"/>
        <v/>
      </c>
      <c r="AH120" s="154" t="str">
        <f t="shared" si="164"/>
        <v/>
      </c>
      <c r="AI120" s="153" t="str">
        <f t="shared" si="150"/>
        <v/>
      </c>
      <c r="AJ120" s="154" t="str">
        <f t="shared" si="165"/>
        <v/>
      </c>
    </row>
    <row r="121" spans="1:36" s="146" customFormat="1" ht="21" customHeight="1" x14ac:dyDescent="0.25">
      <c r="A121" s="263" t="s">
        <v>282</v>
      </c>
      <c r="B121" s="152">
        <f t="shared" si="166"/>
        <v>0</v>
      </c>
      <c r="C121" s="153" t="str">
        <f t="shared" si="132"/>
        <v/>
      </c>
      <c r="D121" s="154" t="str">
        <f t="shared" si="133"/>
        <v/>
      </c>
      <c r="E121" s="153">
        <f t="shared" si="134"/>
        <v>416348.9</v>
      </c>
      <c r="F121" s="154">
        <f t="shared" si="135"/>
        <v>2.5</v>
      </c>
      <c r="G121" s="153" t="str">
        <f t="shared" si="136"/>
        <v/>
      </c>
      <c r="H121" s="154" t="str">
        <f t="shared" si="151"/>
        <v/>
      </c>
      <c r="I121" s="153" t="str">
        <f t="shared" si="137"/>
        <v/>
      </c>
      <c r="J121" s="154" t="str">
        <f t="shared" si="152"/>
        <v/>
      </c>
      <c r="K121" s="153" t="str">
        <f t="shared" si="138"/>
        <v/>
      </c>
      <c r="L121" s="154" t="str">
        <f t="shared" si="153"/>
        <v/>
      </c>
      <c r="M121" s="153" t="str">
        <f t="shared" si="139"/>
        <v/>
      </c>
      <c r="N121" s="154" t="str">
        <f t="shared" si="154"/>
        <v/>
      </c>
      <c r="O121" s="153" t="str">
        <f t="shared" si="140"/>
        <v/>
      </c>
      <c r="P121" s="154" t="str">
        <f t="shared" si="155"/>
        <v/>
      </c>
      <c r="Q121" s="153" t="str">
        <f t="shared" si="141"/>
        <v/>
      </c>
      <c r="R121" s="154" t="str">
        <f t="shared" si="156"/>
        <v/>
      </c>
      <c r="S121" s="153" t="str">
        <f t="shared" si="142"/>
        <v/>
      </c>
      <c r="T121" s="154" t="str">
        <f t="shared" si="157"/>
        <v/>
      </c>
      <c r="U121" s="153" t="str">
        <f t="shared" si="143"/>
        <v/>
      </c>
      <c r="V121" s="154" t="str">
        <f t="shared" si="158"/>
        <v/>
      </c>
      <c r="W121" s="153" t="str">
        <f t="shared" si="144"/>
        <v/>
      </c>
      <c r="X121" s="154" t="str">
        <f t="shared" si="159"/>
        <v/>
      </c>
      <c r="Y121" s="153" t="str">
        <f t="shared" si="145"/>
        <v/>
      </c>
      <c r="Z121" s="154" t="str">
        <f t="shared" si="160"/>
        <v/>
      </c>
      <c r="AA121" s="153" t="str">
        <f t="shared" si="146"/>
        <v/>
      </c>
      <c r="AB121" s="154" t="str">
        <f t="shared" si="161"/>
        <v/>
      </c>
      <c r="AC121" s="153" t="str">
        <f t="shared" si="147"/>
        <v/>
      </c>
      <c r="AD121" s="154" t="str">
        <f t="shared" si="162"/>
        <v/>
      </c>
      <c r="AE121" s="153" t="str">
        <f t="shared" si="148"/>
        <v/>
      </c>
      <c r="AF121" s="154" t="str">
        <f t="shared" si="163"/>
        <v/>
      </c>
      <c r="AG121" s="153" t="str">
        <f t="shared" si="149"/>
        <v/>
      </c>
      <c r="AH121" s="154" t="str">
        <f t="shared" si="164"/>
        <v/>
      </c>
      <c r="AI121" s="153" t="str">
        <f t="shared" si="150"/>
        <v/>
      </c>
      <c r="AJ121" s="154" t="str">
        <f t="shared" si="165"/>
        <v/>
      </c>
    </row>
    <row r="122" spans="1:36" s="146" customFormat="1" ht="21" customHeight="1" x14ac:dyDescent="0.25">
      <c r="A122" s="263" t="s">
        <v>284</v>
      </c>
      <c r="B122" s="152">
        <f t="shared" si="166"/>
        <v>0</v>
      </c>
      <c r="C122" s="153" t="str">
        <f t="shared" si="132"/>
        <v/>
      </c>
      <c r="D122" s="154" t="str">
        <f t="shared" si="133"/>
        <v/>
      </c>
      <c r="E122" s="153">
        <f t="shared" si="134"/>
        <v>287604.90000000002</v>
      </c>
      <c r="F122" s="154">
        <f t="shared" si="135"/>
        <v>2.5</v>
      </c>
      <c r="G122" s="153" t="str">
        <f t="shared" si="136"/>
        <v/>
      </c>
      <c r="H122" s="154" t="str">
        <f t="shared" si="151"/>
        <v/>
      </c>
      <c r="I122" s="153" t="str">
        <f t="shared" si="137"/>
        <v/>
      </c>
      <c r="J122" s="154" t="str">
        <f t="shared" si="152"/>
        <v/>
      </c>
      <c r="K122" s="153" t="str">
        <f t="shared" si="138"/>
        <v/>
      </c>
      <c r="L122" s="154" t="str">
        <f t="shared" si="153"/>
        <v/>
      </c>
      <c r="M122" s="153" t="str">
        <f t="shared" si="139"/>
        <v/>
      </c>
      <c r="N122" s="154" t="str">
        <f t="shared" si="154"/>
        <v/>
      </c>
      <c r="O122" s="153" t="str">
        <f t="shared" si="140"/>
        <v/>
      </c>
      <c r="P122" s="154" t="str">
        <f t="shared" si="155"/>
        <v/>
      </c>
      <c r="Q122" s="153" t="str">
        <f t="shared" si="141"/>
        <v/>
      </c>
      <c r="R122" s="154" t="str">
        <f t="shared" si="156"/>
        <v/>
      </c>
      <c r="S122" s="153" t="str">
        <f t="shared" si="142"/>
        <v/>
      </c>
      <c r="T122" s="154" t="str">
        <f t="shared" si="157"/>
        <v/>
      </c>
      <c r="U122" s="153" t="str">
        <f t="shared" si="143"/>
        <v/>
      </c>
      <c r="V122" s="154" t="str">
        <f t="shared" si="158"/>
        <v/>
      </c>
      <c r="W122" s="153" t="str">
        <f t="shared" si="144"/>
        <v/>
      </c>
      <c r="X122" s="154" t="str">
        <f t="shared" si="159"/>
        <v/>
      </c>
      <c r="Y122" s="153" t="str">
        <f t="shared" si="145"/>
        <v/>
      </c>
      <c r="Z122" s="154" t="str">
        <f t="shared" si="160"/>
        <v/>
      </c>
      <c r="AA122" s="153" t="str">
        <f t="shared" si="146"/>
        <v/>
      </c>
      <c r="AB122" s="154" t="str">
        <f t="shared" si="161"/>
        <v/>
      </c>
      <c r="AC122" s="153" t="str">
        <f t="shared" si="147"/>
        <v/>
      </c>
      <c r="AD122" s="154" t="str">
        <f t="shared" si="162"/>
        <v/>
      </c>
      <c r="AE122" s="153" t="str">
        <f t="shared" si="148"/>
        <v/>
      </c>
      <c r="AF122" s="154" t="str">
        <f t="shared" si="163"/>
        <v/>
      </c>
      <c r="AG122" s="153" t="str">
        <f t="shared" si="149"/>
        <v/>
      </c>
      <c r="AH122" s="154" t="str">
        <f t="shared" si="164"/>
        <v/>
      </c>
      <c r="AI122" s="153" t="str">
        <f t="shared" si="150"/>
        <v/>
      </c>
      <c r="AJ122" s="154" t="str">
        <f t="shared" si="165"/>
        <v/>
      </c>
    </row>
    <row r="123" spans="1:36" s="146" customFormat="1" ht="21" customHeight="1" x14ac:dyDescent="0.25">
      <c r="A123" s="263" t="s">
        <v>286</v>
      </c>
      <c r="B123" s="152">
        <f t="shared" si="166"/>
        <v>0</v>
      </c>
      <c r="C123" s="153" t="str">
        <f t="shared" si="132"/>
        <v/>
      </c>
      <c r="D123" s="154" t="str">
        <f t="shared" si="133"/>
        <v/>
      </c>
      <c r="E123" s="153">
        <f t="shared" si="134"/>
        <v>287604.90000000002</v>
      </c>
      <c r="F123" s="154">
        <f t="shared" si="135"/>
        <v>2.5</v>
      </c>
      <c r="G123" s="153" t="str">
        <f t="shared" si="136"/>
        <v/>
      </c>
      <c r="H123" s="154" t="str">
        <f t="shared" si="151"/>
        <v/>
      </c>
      <c r="I123" s="153" t="str">
        <f t="shared" si="137"/>
        <v/>
      </c>
      <c r="J123" s="154" t="str">
        <f t="shared" si="152"/>
        <v/>
      </c>
      <c r="K123" s="153" t="str">
        <f t="shared" si="138"/>
        <v/>
      </c>
      <c r="L123" s="154" t="str">
        <f t="shared" si="153"/>
        <v/>
      </c>
      <c r="M123" s="153" t="str">
        <f t="shared" si="139"/>
        <v/>
      </c>
      <c r="N123" s="154" t="str">
        <f t="shared" si="154"/>
        <v/>
      </c>
      <c r="O123" s="153" t="str">
        <f t="shared" si="140"/>
        <v/>
      </c>
      <c r="P123" s="154" t="str">
        <f t="shared" si="155"/>
        <v/>
      </c>
      <c r="Q123" s="153" t="str">
        <f t="shared" si="141"/>
        <v/>
      </c>
      <c r="R123" s="154" t="str">
        <f t="shared" si="156"/>
        <v/>
      </c>
      <c r="S123" s="153" t="str">
        <f t="shared" si="142"/>
        <v/>
      </c>
      <c r="T123" s="154" t="str">
        <f t="shared" si="157"/>
        <v/>
      </c>
      <c r="U123" s="153" t="str">
        <f t="shared" si="143"/>
        <v/>
      </c>
      <c r="V123" s="154" t="str">
        <f t="shared" si="158"/>
        <v/>
      </c>
      <c r="W123" s="153" t="str">
        <f t="shared" si="144"/>
        <v/>
      </c>
      <c r="X123" s="154" t="str">
        <f t="shared" si="159"/>
        <v/>
      </c>
      <c r="Y123" s="153" t="str">
        <f t="shared" si="145"/>
        <v/>
      </c>
      <c r="Z123" s="154" t="str">
        <f t="shared" si="160"/>
        <v/>
      </c>
      <c r="AA123" s="153" t="str">
        <f t="shared" si="146"/>
        <v/>
      </c>
      <c r="AB123" s="154" t="str">
        <f t="shared" si="161"/>
        <v/>
      </c>
      <c r="AC123" s="153" t="str">
        <f t="shared" si="147"/>
        <v/>
      </c>
      <c r="AD123" s="154" t="str">
        <f t="shared" si="162"/>
        <v/>
      </c>
      <c r="AE123" s="153" t="str">
        <f t="shared" si="148"/>
        <v/>
      </c>
      <c r="AF123" s="154" t="str">
        <f t="shared" si="163"/>
        <v/>
      </c>
      <c r="AG123" s="153" t="str">
        <f t="shared" si="149"/>
        <v/>
      </c>
      <c r="AH123" s="154" t="str">
        <f t="shared" si="164"/>
        <v/>
      </c>
      <c r="AI123" s="153" t="str">
        <f t="shared" si="150"/>
        <v/>
      </c>
      <c r="AJ123" s="154" t="str">
        <f t="shared" si="165"/>
        <v/>
      </c>
    </row>
    <row r="124" spans="1:36" s="146" customFormat="1" ht="21" customHeight="1" x14ac:dyDescent="0.25">
      <c r="A124" s="263" t="s">
        <v>288</v>
      </c>
      <c r="B124" s="152">
        <f t="shared" si="166"/>
        <v>0</v>
      </c>
      <c r="C124" s="153" t="str">
        <f t="shared" si="132"/>
        <v/>
      </c>
      <c r="D124" s="154" t="str">
        <f t="shared" si="133"/>
        <v/>
      </c>
      <c r="E124" s="153">
        <f t="shared" si="134"/>
        <v>390140.3</v>
      </c>
      <c r="F124" s="154">
        <f t="shared" si="135"/>
        <v>2.5</v>
      </c>
      <c r="G124" s="153" t="str">
        <f t="shared" si="136"/>
        <v/>
      </c>
      <c r="H124" s="154" t="str">
        <f t="shared" si="151"/>
        <v/>
      </c>
      <c r="I124" s="153" t="str">
        <f t="shared" si="137"/>
        <v/>
      </c>
      <c r="J124" s="154" t="str">
        <f t="shared" si="152"/>
        <v/>
      </c>
      <c r="K124" s="153" t="str">
        <f t="shared" si="138"/>
        <v/>
      </c>
      <c r="L124" s="154" t="str">
        <f t="shared" si="153"/>
        <v/>
      </c>
      <c r="M124" s="153" t="str">
        <f t="shared" si="139"/>
        <v/>
      </c>
      <c r="N124" s="154" t="str">
        <f t="shared" si="154"/>
        <v/>
      </c>
      <c r="O124" s="153" t="str">
        <f t="shared" si="140"/>
        <v/>
      </c>
      <c r="P124" s="154" t="str">
        <f t="shared" si="155"/>
        <v/>
      </c>
      <c r="Q124" s="153" t="str">
        <f t="shared" si="141"/>
        <v/>
      </c>
      <c r="R124" s="154" t="str">
        <f t="shared" si="156"/>
        <v/>
      </c>
      <c r="S124" s="153" t="str">
        <f t="shared" si="142"/>
        <v/>
      </c>
      <c r="T124" s="154" t="str">
        <f t="shared" si="157"/>
        <v/>
      </c>
      <c r="U124" s="153" t="str">
        <f t="shared" si="143"/>
        <v/>
      </c>
      <c r="V124" s="154" t="str">
        <f t="shared" si="158"/>
        <v/>
      </c>
      <c r="W124" s="153" t="str">
        <f t="shared" si="144"/>
        <v/>
      </c>
      <c r="X124" s="154" t="str">
        <f t="shared" si="159"/>
        <v/>
      </c>
      <c r="Y124" s="153" t="str">
        <f t="shared" si="145"/>
        <v/>
      </c>
      <c r="Z124" s="154" t="str">
        <f t="shared" si="160"/>
        <v/>
      </c>
      <c r="AA124" s="153" t="str">
        <f t="shared" si="146"/>
        <v/>
      </c>
      <c r="AB124" s="154" t="str">
        <f t="shared" si="161"/>
        <v/>
      </c>
      <c r="AC124" s="153" t="str">
        <f t="shared" si="147"/>
        <v/>
      </c>
      <c r="AD124" s="154" t="str">
        <f t="shared" si="162"/>
        <v/>
      </c>
      <c r="AE124" s="153" t="str">
        <f t="shared" si="148"/>
        <v/>
      </c>
      <c r="AF124" s="154" t="str">
        <f t="shared" si="163"/>
        <v/>
      </c>
      <c r="AG124" s="153" t="str">
        <f t="shared" si="149"/>
        <v/>
      </c>
      <c r="AH124" s="154" t="str">
        <f t="shared" si="164"/>
        <v/>
      </c>
      <c r="AI124" s="153" t="str">
        <f t="shared" si="150"/>
        <v/>
      </c>
      <c r="AJ124" s="154" t="str">
        <f t="shared" si="165"/>
        <v/>
      </c>
    </row>
    <row r="125" spans="1:36" s="146" customFormat="1" ht="21" customHeight="1" x14ac:dyDescent="0.25">
      <c r="A125" s="263" t="s">
        <v>290</v>
      </c>
      <c r="B125" s="152">
        <f t="shared" si="166"/>
        <v>0</v>
      </c>
      <c r="C125" s="153" t="str">
        <f t="shared" si="132"/>
        <v/>
      </c>
      <c r="D125" s="154" t="str">
        <f t="shared" si="133"/>
        <v/>
      </c>
      <c r="E125" s="153">
        <f t="shared" si="134"/>
        <v>410601.4</v>
      </c>
      <c r="F125" s="154">
        <f t="shared" si="135"/>
        <v>2.5</v>
      </c>
      <c r="G125" s="153" t="str">
        <f t="shared" si="136"/>
        <v/>
      </c>
      <c r="H125" s="154" t="str">
        <f t="shared" si="151"/>
        <v/>
      </c>
      <c r="I125" s="153" t="str">
        <f t="shared" si="137"/>
        <v/>
      </c>
      <c r="J125" s="154" t="str">
        <f t="shared" si="152"/>
        <v/>
      </c>
      <c r="K125" s="153" t="str">
        <f t="shared" si="138"/>
        <v/>
      </c>
      <c r="L125" s="154" t="str">
        <f t="shared" si="153"/>
        <v/>
      </c>
      <c r="M125" s="153" t="str">
        <f t="shared" si="139"/>
        <v/>
      </c>
      <c r="N125" s="154" t="str">
        <f t="shared" si="154"/>
        <v/>
      </c>
      <c r="O125" s="153" t="str">
        <f t="shared" si="140"/>
        <v/>
      </c>
      <c r="P125" s="154" t="str">
        <f t="shared" si="155"/>
        <v/>
      </c>
      <c r="Q125" s="153" t="str">
        <f t="shared" si="141"/>
        <v/>
      </c>
      <c r="R125" s="154" t="str">
        <f t="shared" si="156"/>
        <v/>
      </c>
      <c r="S125" s="153" t="str">
        <f t="shared" si="142"/>
        <v/>
      </c>
      <c r="T125" s="154" t="str">
        <f t="shared" si="157"/>
        <v/>
      </c>
      <c r="U125" s="153" t="str">
        <f t="shared" si="143"/>
        <v/>
      </c>
      <c r="V125" s="154" t="str">
        <f t="shared" si="158"/>
        <v/>
      </c>
      <c r="W125" s="153" t="str">
        <f t="shared" si="144"/>
        <v/>
      </c>
      <c r="X125" s="154" t="str">
        <f t="shared" si="159"/>
        <v/>
      </c>
      <c r="Y125" s="153" t="str">
        <f t="shared" si="145"/>
        <v/>
      </c>
      <c r="Z125" s="154" t="str">
        <f t="shared" si="160"/>
        <v/>
      </c>
      <c r="AA125" s="153" t="str">
        <f t="shared" si="146"/>
        <v/>
      </c>
      <c r="AB125" s="154" t="str">
        <f t="shared" si="161"/>
        <v/>
      </c>
      <c r="AC125" s="153" t="str">
        <f t="shared" si="147"/>
        <v/>
      </c>
      <c r="AD125" s="154" t="str">
        <f t="shared" si="162"/>
        <v/>
      </c>
      <c r="AE125" s="153" t="str">
        <f t="shared" si="148"/>
        <v/>
      </c>
      <c r="AF125" s="154" t="str">
        <f t="shared" si="163"/>
        <v/>
      </c>
      <c r="AG125" s="153" t="str">
        <f t="shared" si="149"/>
        <v/>
      </c>
      <c r="AH125" s="154" t="str">
        <f t="shared" si="164"/>
        <v/>
      </c>
      <c r="AI125" s="153" t="str">
        <f t="shared" si="150"/>
        <v/>
      </c>
      <c r="AJ125" s="154" t="str">
        <f t="shared" si="165"/>
        <v/>
      </c>
    </row>
    <row r="126" spans="1:36" s="146" customFormat="1" ht="21" customHeight="1" x14ac:dyDescent="0.25">
      <c r="A126" s="263" t="s">
        <v>300</v>
      </c>
      <c r="B126" s="152">
        <f t="shared" si="166"/>
        <v>0</v>
      </c>
      <c r="C126" s="153" t="str">
        <f t="shared" si="132"/>
        <v/>
      </c>
      <c r="D126" s="154" t="str">
        <f t="shared" si="133"/>
        <v/>
      </c>
      <c r="E126" s="153">
        <f t="shared" si="134"/>
        <v>3051922.5</v>
      </c>
      <c r="F126" s="154">
        <f t="shared" si="135"/>
        <v>2.5</v>
      </c>
      <c r="G126" s="153" t="str">
        <f t="shared" si="136"/>
        <v/>
      </c>
      <c r="H126" s="154" t="str">
        <f t="shared" si="151"/>
        <v/>
      </c>
      <c r="I126" s="153" t="str">
        <f t="shared" si="137"/>
        <v/>
      </c>
      <c r="J126" s="154" t="str">
        <f t="shared" si="152"/>
        <v/>
      </c>
      <c r="K126" s="153" t="str">
        <f t="shared" si="138"/>
        <v/>
      </c>
      <c r="L126" s="154" t="str">
        <f t="shared" si="153"/>
        <v/>
      </c>
      <c r="M126" s="153" t="str">
        <f t="shared" si="139"/>
        <v/>
      </c>
      <c r="N126" s="154" t="str">
        <f t="shared" si="154"/>
        <v/>
      </c>
      <c r="O126" s="153" t="str">
        <f t="shared" si="140"/>
        <v/>
      </c>
      <c r="P126" s="154" t="str">
        <f t="shared" si="155"/>
        <v/>
      </c>
      <c r="Q126" s="153" t="str">
        <f t="shared" si="141"/>
        <v/>
      </c>
      <c r="R126" s="154" t="str">
        <f t="shared" si="156"/>
        <v/>
      </c>
      <c r="S126" s="153" t="str">
        <f t="shared" si="142"/>
        <v/>
      </c>
      <c r="T126" s="154" t="str">
        <f t="shared" si="157"/>
        <v/>
      </c>
      <c r="U126" s="153" t="str">
        <f t="shared" si="143"/>
        <v/>
      </c>
      <c r="V126" s="154" t="str">
        <f t="shared" si="158"/>
        <v/>
      </c>
      <c r="W126" s="153" t="str">
        <f t="shared" si="144"/>
        <v/>
      </c>
      <c r="X126" s="154" t="str">
        <f t="shared" si="159"/>
        <v/>
      </c>
      <c r="Y126" s="153" t="str">
        <f t="shared" si="145"/>
        <v/>
      </c>
      <c r="Z126" s="154" t="str">
        <f t="shared" si="160"/>
        <v/>
      </c>
      <c r="AA126" s="153" t="str">
        <f t="shared" si="146"/>
        <v/>
      </c>
      <c r="AB126" s="154" t="str">
        <f t="shared" si="161"/>
        <v/>
      </c>
      <c r="AC126" s="153" t="str">
        <f t="shared" si="147"/>
        <v/>
      </c>
      <c r="AD126" s="154" t="str">
        <f t="shared" si="162"/>
        <v/>
      </c>
      <c r="AE126" s="153" t="str">
        <f t="shared" si="148"/>
        <v/>
      </c>
      <c r="AF126" s="154" t="str">
        <f t="shared" si="163"/>
        <v/>
      </c>
      <c r="AG126" s="153" t="str">
        <f t="shared" si="149"/>
        <v/>
      </c>
      <c r="AH126" s="154" t="str">
        <f t="shared" si="164"/>
        <v/>
      </c>
      <c r="AI126" s="153" t="str">
        <f t="shared" si="150"/>
        <v/>
      </c>
      <c r="AJ126" s="154" t="str">
        <f t="shared" si="165"/>
        <v/>
      </c>
    </row>
    <row r="127" spans="1:36" s="146" customFormat="1" ht="21" customHeight="1" x14ac:dyDescent="0.25">
      <c r="A127" s="263" t="s">
        <v>309</v>
      </c>
      <c r="B127" s="152">
        <f t="shared" si="166"/>
        <v>0</v>
      </c>
      <c r="C127" s="153" t="str">
        <f t="shared" si="132"/>
        <v/>
      </c>
      <c r="D127" s="154" t="str">
        <f t="shared" si="133"/>
        <v/>
      </c>
      <c r="E127" s="153">
        <f t="shared" si="134"/>
        <v>83980</v>
      </c>
      <c r="F127" s="154">
        <f t="shared" si="135"/>
        <v>2.5</v>
      </c>
      <c r="G127" s="153" t="str">
        <f t="shared" si="136"/>
        <v/>
      </c>
      <c r="H127" s="154" t="str">
        <f t="shared" si="151"/>
        <v/>
      </c>
      <c r="I127" s="153" t="str">
        <f t="shared" si="137"/>
        <v/>
      </c>
      <c r="J127" s="154" t="str">
        <f t="shared" si="152"/>
        <v/>
      </c>
      <c r="K127" s="153" t="str">
        <f t="shared" si="138"/>
        <v/>
      </c>
      <c r="L127" s="154" t="str">
        <f t="shared" si="153"/>
        <v/>
      </c>
      <c r="M127" s="153" t="str">
        <f t="shared" si="139"/>
        <v/>
      </c>
      <c r="N127" s="154" t="str">
        <f t="shared" si="154"/>
        <v/>
      </c>
      <c r="O127" s="153" t="str">
        <f t="shared" si="140"/>
        <v/>
      </c>
      <c r="P127" s="154" t="str">
        <f t="shared" si="155"/>
        <v/>
      </c>
      <c r="Q127" s="153" t="str">
        <f t="shared" si="141"/>
        <v/>
      </c>
      <c r="R127" s="154" t="str">
        <f t="shared" si="156"/>
        <v/>
      </c>
      <c r="S127" s="153" t="str">
        <f t="shared" si="142"/>
        <v/>
      </c>
      <c r="T127" s="154" t="str">
        <f t="shared" si="157"/>
        <v/>
      </c>
      <c r="U127" s="153" t="str">
        <f t="shared" si="143"/>
        <v/>
      </c>
      <c r="V127" s="154" t="str">
        <f t="shared" si="158"/>
        <v/>
      </c>
      <c r="W127" s="153" t="str">
        <f t="shared" si="144"/>
        <v/>
      </c>
      <c r="X127" s="154" t="str">
        <f t="shared" si="159"/>
        <v/>
      </c>
      <c r="Y127" s="153" t="str">
        <f t="shared" si="145"/>
        <v/>
      </c>
      <c r="Z127" s="154" t="str">
        <f t="shared" si="160"/>
        <v/>
      </c>
      <c r="AA127" s="153" t="str">
        <f t="shared" si="146"/>
        <v/>
      </c>
      <c r="AB127" s="154" t="str">
        <f t="shared" si="161"/>
        <v/>
      </c>
      <c r="AC127" s="153" t="str">
        <f t="shared" si="147"/>
        <v/>
      </c>
      <c r="AD127" s="154" t="str">
        <f t="shared" si="162"/>
        <v/>
      </c>
      <c r="AE127" s="153" t="str">
        <f t="shared" si="148"/>
        <v/>
      </c>
      <c r="AF127" s="154" t="str">
        <f t="shared" si="163"/>
        <v/>
      </c>
      <c r="AG127" s="153" t="str">
        <f t="shared" si="149"/>
        <v/>
      </c>
      <c r="AH127" s="154" t="str">
        <f t="shared" si="164"/>
        <v/>
      </c>
      <c r="AI127" s="153" t="str">
        <f t="shared" si="150"/>
        <v/>
      </c>
      <c r="AJ127" s="154" t="str">
        <f t="shared" si="165"/>
        <v/>
      </c>
    </row>
    <row r="128" spans="1:36" s="146" customFormat="1" ht="21" customHeight="1" x14ac:dyDescent="0.25">
      <c r="A128" s="263" t="s">
        <v>317</v>
      </c>
      <c r="B128" s="152">
        <f t="shared" si="166"/>
        <v>0</v>
      </c>
      <c r="C128" s="153" t="str">
        <f t="shared" si="132"/>
        <v/>
      </c>
      <c r="D128" s="154" t="str">
        <f t="shared" si="133"/>
        <v/>
      </c>
      <c r="E128" s="153">
        <f t="shared" si="134"/>
        <v>2160830.1</v>
      </c>
      <c r="F128" s="154">
        <f t="shared" si="135"/>
        <v>2.5</v>
      </c>
      <c r="G128" s="153" t="str">
        <f t="shared" si="136"/>
        <v/>
      </c>
      <c r="H128" s="154" t="str">
        <f t="shared" si="151"/>
        <v/>
      </c>
      <c r="I128" s="153" t="str">
        <f t="shared" si="137"/>
        <v/>
      </c>
      <c r="J128" s="154" t="str">
        <f t="shared" si="152"/>
        <v/>
      </c>
      <c r="K128" s="153" t="str">
        <f t="shared" si="138"/>
        <v/>
      </c>
      <c r="L128" s="154" t="str">
        <f t="shared" si="153"/>
        <v/>
      </c>
      <c r="M128" s="153" t="str">
        <f t="shared" si="139"/>
        <v/>
      </c>
      <c r="N128" s="154" t="str">
        <f t="shared" si="154"/>
        <v/>
      </c>
      <c r="O128" s="153" t="str">
        <f t="shared" si="140"/>
        <v/>
      </c>
      <c r="P128" s="154" t="str">
        <f t="shared" si="155"/>
        <v/>
      </c>
      <c r="Q128" s="153" t="str">
        <f t="shared" si="141"/>
        <v/>
      </c>
      <c r="R128" s="154" t="str">
        <f t="shared" si="156"/>
        <v/>
      </c>
      <c r="S128" s="153" t="str">
        <f t="shared" si="142"/>
        <v/>
      </c>
      <c r="T128" s="154" t="str">
        <f t="shared" si="157"/>
        <v/>
      </c>
      <c r="U128" s="153" t="str">
        <f t="shared" si="143"/>
        <v/>
      </c>
      <c r="V128" s="154" t="str">
        <f t="shared" si="158"/>
        <v/>
      </c>
      <c r="W128" s="153" t="str">
        <f t="shared" si="144"/>
        <v/>
      </c>
      <c r="X128" s="154" t="str">
        <f t="shared" si="159"/>
        <v/>
      </c>
      <c r="Y128" s="153" t="str">
        <f t="shared" si="145"/>
        <v/>
      </c>
      <c r="Z128" s="154" t="str">
        <f t="shared" si="160"/>
        <v/>
      </c>
      <c r="AA128" s="153" t="str">
        <f t="shared" si="146"/>
        <v/>
      </c>
      <c r="AB128" s="154" t="str">
        <f t="shared" si="161"/>
        <v/>
      </c>
      <c r="AC128" s="153" t="str">
        <f t="shared" si="147"/>
        <v/>
      </c>
      <c r="AD128" s="154" t="str">
        <f t="shared" si="162"/>
        <v/>
      </c>
      <c r="AE128" s="153" t="str">
        <f t="shared" si="148"/>
        <v/>
      </c>
      <c r="AF128" s="154" t="str">
        <f t="shared" si="163"/>
        <v/>
      </c>
      <c r="AG128" s="153" t="str">
        <f t="shared" si="149"/>
        <v/>
      </c>
      <c r="AH128" s="154" t="str">
        <f t="shared" si="164"/>
        <v/>
      </c>
      <c r="AI128" s="153" t="str">
        <f t="shared" si="150"/>
        <v/>
      </c>
      <c r="AJ128" s="154" t="str">
        <f t="shared" si="165"/>
        <v/>
      </c>
    </row>
    <row r="129" spans="1:36" s="146" customFormat="1" ht="21" customHeight="1" x14ac:dyDescent="0.25">
      <c r="A129" s="263" t="s">
        <v>320</v>
      </c>
      <c r="B129" s="152">
        <f t="shared" si="166"/>
        <v>0</v>
      </c>
      <c r="C129" s="153" t="str">
        <f t="shared" si="132"/>
        <v/>
      </c>
      <c r="D129" s="154" t="str">
        <f t="shared" si="133"/>
        <v/>
      </c>
      <c r="E129" s="153">
        <f t="shared" si="134"/>
        <v>1210423.5</v>
      </c>
      <c r="F129" s="154">
        <f t="shared" si="135"/>
        <v>2.5</v>
      </c>
      <c r="G129" s="153" t="str">
        <f t="shared" si="136"/>
        <v/>
      </c>
      <c r="H129" s="154" t="str">
        <f t="shared" si="151"/>
        <v/>
      </c>
      <c r="I129" s="153" t="str">
        <f t="shared" si="137"/>
        <v/>
      </c>
      <c r="J129" s="154" t="str">
        <f t="shared" si="152"/>
        <v/>
      </c>
      <c r="K129" s="153" t="str">
        <f t="shared" si="138"/>
        <v/>
      </c>
      <c r="L129" s="154" t="str">
        <f t="shared" si="153"/>
        <v/>
      </c>
      <c r="M129" s="153" t="str">
        <f t="shared" si="139"/>
        <v/>
      </c>
      <c r="N129" s="154" t="str">
        <f t="shared" si="154"/>
        <v/>
      </c>
      <c r="O129" s="153" t="str">
        <f t="shared" si="140"/>
        <v/>
      </c>
      <c r="P129" s="154" t="str">
        <f t="shared" si="155"/>
        <v/>
      </c>
      <c r="Q129" s="153" t="str">
        <f t="shared" si="141"/>
        <v/>
      </c>
      <c r="R129" s="154" t="str">
        <f t="shared" si="156"/>
        <v/>
      </c>
      <c r="S129" s="153" t="str">
        <f t="shared" si="142"/>
        <v/>
      </c>
      <c r="T129" s="154" t="str">
        <f t="shared" si="157"/>
        <v/>
      </c>
      <c r="U129" s="153" t="str">
        <f t="shared" si="143"/>
        <v/>
      </c>
      <c r="V129" s="154" t="str">
        <f t="shared" si="158"/>
        <v/>
      </c>
      <c r="W129" s="153" t="str">
        <f t="shared" si="144"/>
        <v/>
      </c>
      <c r="X129" s="154" t="str">
        <f t="shared" si="159"/>
        <v/>
      </c>
      <c r="Y129" s="153" t="str">
        <f t="shared" si="145"/>
        <v/>
      </c>
      <c r="Z129" s="154" t="str">
        <f t="shared" si="160"/>
        <v/>
      </c>
      <c r="AA129" s="153" t="str">
        <f t="shared" si="146"/>
        <v/>
      </c>
      <c r="AB129" s="154" t="str">
        <f t="shared" si="161"/>
        <v/>
      </c>
      <c r="AC129" s="153" t="str">
        <f t="shared" si="147"/>
        <v/>
      </c>
      <c r="AD129" s="154" t="str">
        <f t="shared" si="162"/>
        <v/>
      </c>
      <c r="AE129" s="153" t="str">
        <f t="shared" si="148"/>
        <v/>
      </c>
      <c r="AF129" s="154" t="str">
        <f t="shared" si="163"/>
        <v/>
      </c>
      <c r="AG129" s="153" t="str">
        <f t="shared" si="149"/>
        <v/>
      </c>
      <c r="AH129" s="154" t="str">
        <f t="shared" si="164"/>
        <v/>
      </c>
      <c r="AI129" s="153" t="str">
        <f t="shared" si="150"/>
        <v/>
      </c>
      <c r="AJ129" s="154" t="str">
        <f t="shared" si="165"/>
        <v/>
      </c>
    </row>
    <row r="130" spans="1:36" s="146" customFormat="1" ht="21" customHeight="1" x14ac:dyDescent="0.25">
      <c r="A130" s="263" t="s">
        <v>328</v>
      </c>
      <c r="B130" s="152">
        <f t="shared" si="166"/>
        <v>0</v>
      </c>
      <c r="C130" s="153" t="str">
        <f t="shared" si="132"/>
        <v/>
      </c>
      <c r="D130" s="154" t="str">
        <f t="shared" si="133"/>
        <v/>
      </c>
      <c r="E130" s="153">
        <f t="shared" si="134"/>
        <v>5851414.7999999998</v>
      </c>
      <c r="F130" s="154">
        <f t="shared" si="135"/>
        <v>2.5</v>
      </c>
      <c r="G130" s="153" t="str">
        <f t="shared" si="136"/>
        <v/>
      </c>
      <c r="H130" s="154" t="str">
        <f t="shared" si="151"/>
        <v/>
      </c>
      <c r="I130" s="153" t="str">
        <f t="shared" si="137"/>
        <v/>
      </c>
      <c r="J130" s="154" t="str">
        <f t="shared" si="152"/>
        <v/>
      </c>
      <c r="K130" s="153" t="str">
        <f t="shared" si="138"/>
        <v/>
      </c>
      <c r="L130" s="154" t="str">
        <f t="shared" si="153"/>
        <v/>
      </c>
      <c r="M130" s="153" t="str">
        <f t="shared" si="139"/>
        <v/>
      </c>
      <c r="N130" s="154" t="str">
        <f t="shared" si="154"/>
        <v/>
      </c>
      <c r="O130" s="153" t="str">
        <f t="shared" si="140"/>
        <v/>
      </c>
      <c r="P130" s="154" t="str">
        <f t="shared" si="155"/>
        <v/>
      </c>
      <c r="Q130" s="153" t="str">
        <f t="shared" si="141"/>
        <v/>
      </c>
      <c r="R130" s="154" t="str">
        <f t="shared" si="156"/>
        <v/>
      </c>
      <c r="S130" s="153" t="str">
        <f t="shared" si="142"/>
        <v/>
      </c>
      <c r="T130" s="154" t="str">
        <f t="shared" si="157"/>
        <v/>
      </c>
      <c r="U130" s="153" t="str">
        <f t="shared" si="143"/>
        <v/>
      </c>
      <c r="V130" s="154" t="str">
        <f t="shared" si="158"/>
        <v/>
      </c>
      <c r="W130" s="153" t="str">
        <f t="shared" si="144"/>
        <v/>
      </c>
      <c r="X130" s="154" t="str">
        <f t="shared" si="159"/>
        <v/>
      </c>
      <c r="Y130" s="153" t="str">
        <f t="shared" si="145"/>
        <v/>
      </c>
      <c r="Z130" s="154" t="str">
        <f t="shared" si="160"/>
        <v/>
      </c>
      <c r="AA130" s="153" t="str">
        <f t="shared" si="146"/>
        <v/>
      </c>
      <c r="AB130" s="154" t="str">
        <f t="shared" si="161"/>
        <v/>
      </c>
      <c r="AC130" s="153" t="str">
        <f t="shared" si="147"/>
        <v/>
      </c>
      <c r="AD130" s="154" t="str">
        <f t="shared" si="162"/>
        <v/>
      </c>
      <c r="AE130" s="153" t="str">
        <f t="shared" si="148"/>
        <v/>
      </c>
      <c r="AF130" s="154" t="str">
        <f t="shared" si="163"/>
        <v/>
      </c>
      <c r="AG130" s="153" t="str">
        <f t="shared" si="149"/>
        <v/>
      </c>
      <c r="AH130" s="154" t="str">
        <f t="shared" si="164"/>
        <v/>
      </c>
      <c r="AI130" s="153" t="str">
        <f t="shared" si="150"/>
        <v/>
      </c>
      <c r="AJ130" s="154" t="str">
        <f t="shared" si="165"/>
        <v/>
      </c>
    </row>
    <row r="131" spans="1:36" s="146" customFormat="1" ht="21" customHeight="1" x14ac:dyDescent="0.25">
      <c r="A131" s="263" t="s">
        <v>330</v>
      </c>
      <c r="B131" s="152">
        <f t="shared" si="166"/>
        <v>0</v>
      </c>
      <c r="C131" s="153" t="str">
        <f t="shared" si="132"/>
        <v/>
      </c>
      <c r="D131" s="154" t="str">
        <f t="shared" si="133"/>
        <v/>
      </c>
      <c r="E131" s="153">
        <f t="shared" si="134"/>
        <v>5851414.7999999998</v>
      </c>
      <c r="F131" s="154">
        <f t="shared" si="135"/>
        <v>2.5</v>
      </c>
      <c r="G131" s="153" t="str">
        <f t="shared" si="136"/>
        <v/>
      </c>
      <c r="H131" s="154" t="str">
        <f t="shared" si="151"/>
        <v/>
      </c>
      <c r="I131" s="153" t="str">
        <f t="shared" si="137"/>
        <v/>
      </c>
      <c r="J131" s="154" t="str">
        <f t="shared" si="152"/>
        <v/>
      </c>
      <c r="K131" s="153" t="str">
        <f t="shared" si="138"/>
        <v/>
      </c>
      <c r="L131" s="154" t="str">
        <f t="shared" si="153"/>
        <v/>
      </c>
      <c r="M131" s="153" t="str">
        <f t="shared" si="139"/>
        <v/>
      </c>
      <c r="N131" s="154" t="str">
        <f t="shared" si="154"/>
        <v/>
      </c>
      <c r="O131" s="153" t="str">
        <f t="shared" si="140"/>
        <v/>
      </c>
      <c r="P131" s="154" t="str">
        <f t="shared" si="155"/>
        <v/>
      </c>
      <c r="Q131" s="153" t="str">
        <f t="shared" si="141"/>
        <v/>
      </c>
      <c r="R131" s="154" t="str">
        <f t="shared" si="156"/>
        <v/>
      </c>
      <c r="S131" s="153" t="str">
        <f t="shared" si="142"/>
        <v/>
      </c>
      <c r="T131" s="154" t="str">
        <f t="shared" si="157"/>
        <v/>
      </c>
      <c r="U131" s="153" t="str">
        <f t="shared" si="143"/>
        <v/>
      </c>
      <c r="V131" s="154" t="str">
        <f t="shared" si="158"/>
        <v/>
      </c>
      <c r="W131" s="153" t="str">
        <f t="shared" si="144"/>
        <v/>
      </c>
      <c r="X131" s="154" t="str">
        <f t="shared" si="159"/>
        <v/>
      </c>
      <c r="Y131" s="153" t="str">
        <f t="shared" si="145"/>
        <v/>
      </c>
      <c r="Z131" s="154" t="str">
        <f t="shared" si="160"/>
        <v/>
      </c>
      <c r="AA131" s="153" t="str">
        <f t="shared" si="146"/>
        <v/>
      </c>
      <c r="AB131" s="154" t="str">
        <f t="shared" si="161"/>
        <v/>
      </c>
      <c r="AC131" s="153" t="str">
        <f t="shared" si="147"/>
        <v/>
      </c>
      <c r="AD131" s="154" t="str">
        <f t="shared" si="162"/>
        <v/>
      </c>
      <c r="AE131" s="153" t="str">
        <f t="shared" si="148"/>
        <v/>
      </c>
      <c r="AF131" s="154" t="str">
        <f t="shared" si="163"/>
        <v/>
      </c>
      <c r="AG131" s="153" t="str">
        <f t="shared" si="149"/>
        <v/>
      </c>
      <c r="AH131" s="154" t="str">
        <f t="shared" si="164"/>
        <v/>
      </c>
      <c r="AI131" s="153" t="str">
        <f t="shared" si="150"/>
        <v/>
      </c>
      <c r="AJ131" s="154" t="str">
        <f t="shared" si="165"/>
        <v/>
      </c>
    </row>
    <row r="132" spans="1:36" s="146" customFormat="1" ht="21" customHeight="1" x14ac:dyDescent="0.25">
      <c r="A132" s="263" t="s">
        <v>334</v>
      </c>
      <c r="B132" s="152">
        <f t="shared" si="166"/>
        <v>0</v>
      </c>
      <c r="C132" s="153" t="str">
        <f t="shared" si="132"/>
        <v/>
      </c>
      <c r="D132" s="154" t="str">
        <f t="shared" si="133"/>
        <v/>
      </c>
      <c r="E132" s="153">
        <f t="shared" si="134"/>
        <v>959372.7</v>
      </c>
      <c r="F132" s="154">
        <f t="shared" si="135"/>
        <v>2.5</v>
      </c>
      <c r="G132" s="153" t="str">
        <f t="shared" si="136"/>
        <v/>
      </c>
      <c r="H132" s="154" t="str">
        <f t="shared" si="151"/>
        <v/>
      </c>
      <c r="I132" s="153" t="str">
        <f t="shared" si="137"/>
        <v/>
      </c>
      <c r="J132" s="154" t="str">
        <f t="shared" si="152"/>
        <v/>
      </c>
      <c r="K132" s="153" t="str">
        <f t="shared" si="138"/>
        <v/>
      </c>
      <c r="L132" s="154" t="str">
        <f t="shared" si="153"/>
        <v/>
      </c>
      <c r="M132" s="153" t="str">
        <f t="shared" si="139"/>
        <v/>
      </c>
      <c r="N132" s="154" t="str">
        <f t="shared" si="154"/>
        <v/>
      </c>
      <c r="O132" s="153" t="str">
        <f t="shared" si="140"/>
        <v/>
      </c>
      <c r="P132" s="154" t="str">
        <f t="shared" si="155"/>
        <v/>
      </c>
      <c r="Q132" s="153" t="str">
        <f t="shared" si="141"/>
        <v/>
      </c>
      <c r="R132" s="154" t="str">
        <f t="shared" si="156"/>
        <v/>
      </c>
      <c r="S132" s="153" t="str">
        <f t="shared" si="142"/>
        <v/>
      </c>
      <c r="T132" s="154" t="str">
        <f t="shared" si="157"/>
        <v/>
      </c>
      <c r="U132" s="153" t="str">
        <f t="shared" si="143"/>
        <v/>
      </c>
      <c r="V132" s="154" t="str">
        <f t="shared" si="158"/>
        <v/>
      </c>
      <c r="W132" s="153" t="str">
        <f t="shared" si="144"/>
        <v/>
      </c>
      <c r="X132" s="154" t="str">
        <f t="shared" si="159"/>
        <v/>
      </c>
      <c r="Y132" s="153" t="str">
        <f t="shared" si="145"/>
        <v/>
      </c>
      <c r="Z132" s="154" t="str">
        <f t="shared" si="160"/>
        <v/>
      </c>
      <c r="AA132" s="153" t="str">
        <f t="shared" si="146"/>
        <v/>
      </c>
      <c r="AB132" s="154" t="str">
        <f t="shared" si="161"/>
        <v/>
      </c>
      <c r="AC132" s="153" t="str">
        <f t="shared" si="147"/>
        <v/>
      </c>
      <c r="AD132" s="154" t="str">
        <f t="shared" si="162"/>
        <v/>
      </c>
      <c r="AE132" s="153" t="str">
        <f t="shared" si="148"/>
        <v/>
      </c>
      <c r="AF132" s="154" t="str">
        <f t="shared" si="163"/>
        <v/>
      </c>
      <c r="AG132" s="153" t="str">
        <f t="shared" si="149"/>
        <v/>
      </c>
      <c r="AH132" s="154" t="str">
        <f t="shared" si="164"/>
        <v/>
      </c>
      <c r="AI132" s="153" t="str">
        <f t="shared" si="150"/>
        <v/>
      </c>
      <c r="AJ132" s="154" t="str">
        <f t="shared" si="165"/>
        <v/>
      </c>
    </row>
    <row r="133" spans="1:36" s="146" customFormat="1" ht="21" customHeight="1" x14ac:dyDescent="0.25">
      <c r="A133" s="263" t="s">
        <v>342</v>
      </c>
      <c r="B133" s="152">
        <f t="shared" si="166"/>
        <v>0</v>
      </c>
      <c r="C133" s="153" t="str">
        <f t="shared" si="132"/>
        <v/>
      </c>
      <c r="D133" s="154" t="str">
        <f t="shared" si="133"/>
        <v/>
      </c>
      <c r="E133" s="153">
        <f t="shared" si="134"/>
        <v>1691834.1</v>
      </c>
      <c r="F133" s="154">
        <f t="shared" si="135"/>
        <v>2.5</v>
      </c>
      <c r="G133" s="153" t="str">
        <f t="shared" si="136"/>
        <v/>
      </c>
      <c r="H133" s="154" t="str">
        <f t="shared" si="151"/>
        <v/>
      </c>
      <c r="I133" s="153" t="str">
        <f t="shared" si="137"/>
        <v/>
      </c>
      <c r="J133" s="154" t="str">
        <f t="shared" si="152"/>
        <v/>
      </c>
      <c r="K133" s="153" t="str">
        <f t="shared" si="138"/>
        <v/>
      </c>
      <c r="L133" s="154" t="str">
        <f t="shared" si="153"/>
        <v/>
      </c>
      <c r="M133" s="153" t="str">
        <f t="shared" si="139"/>
        <v/>
      </c>
      <c r="N133" s="154" t="str">
        <f t="shared" si="154"/>
        <v/>
      </c>
      <c r="O133" s="153" t="str">
        <f t="shared" si="140"/>
        <v/>
      </c>
      <c r="P133" s="154" t="str">
        <f t="shared" si="155"/>
        <v/>
      </c>
      <c r="Q133" s="153" t="str">
        <f t="shared" si="141"/>
        <v/>
      </c>
      <c r="R133" s="154" t="str">
        <f t="shared" si="156"/>
        <v/>
      </c>
      <c r="S133" s="153" t="str">
        <f t="shared" si="142"/>
        <v/>
      </c>
      <c r="T133" s="154" t="str">
        <f t="shared" si="157"/>
        <v/>
      </c>
      <c r="U133" s="153" t="str">
        <f t="shared" si="143"/>
        <v/>
      </c>
      <c r="V133" s="154" t="str">
        <f t="shared" si="158"/>
        <v/>
      </c>
      <c r="W133" s="153" t="str">
        <f t="shared" si="144"/>
        <v/>
      </c>
      <c r="X133" s="154" t="str">
        <f t="shared" si="159"/>
        <v/>
      </c>
      <c r="Y133" s="153" t="str">
        <f t="shared" si="145"/>
        <v/>
      </c>
      <c r="Z133" s="154" t="str">
        <f t="shared" si="160"/>
        <v/>
      </c>
      <c r="AA133" s="153" t="str">
        <f t="shared" si="146"/>
        <v/>
      </c>
      <c r="AB133" s="154" t="str">
        <f t="shared" si="161"/>
        <v/>
      </c>
      <c r="AC133" s="153" t="str">
        <f t="shared" si="147"/>
        <v/>
      </c>
      <c r="AD133" s="154" t="str">
        <f t="shared" si="162"/>
        <v/>
      </c>
      <c r="AE133" s="153" t="str">
        <f t="shared" si="148"/>
        <v/>
      </c>
      <c r="AF133" s="154" t="str">
        <f t="shared" si="163"/>
        <v/>
      </c>
      <c r="AG133" s="153" t="str">
        <f t="shared" si="149"/>
        <v/>
      </c>
      <c r="AH133" s="154" t="str">
        <f t="shared" si="164"/>
        <v/>
      </c>
      <c r="AI133" s="153" t="str">
        <f t="shared" si="150"/>
        <v/>
      </c>
      <c r="AJ133" s="154" t="str">
        <f t="shared" si="165"/>
        <v/>
      </c>
    </row>
    <row r="134" spans="1:36" s="146" customFormat="1" ht="21" customHeight="1" x14ac:dyDescent="0.25">
      <c r="A134" s="263" t="s">
        <v>357</v>
      </c>
      <c r="B134" s="152">
        <f t="shared" si="166"/>
        <v>0</v>
      </c>
      <c r="C134" s="153" t="str">
        <f t="shared" si="132"/>
        <v/>
      </c>
      <c r="D134" s="154" t="str">
        <f t="shared" si="133"/>
        <v/>
      </c>
      <c r="E134" s="153">
        <f t="shared" si="134"/>
        <v>693148.5</v>
      </c>
      <c r="F134" s="154">
        <f t="shared" si="135"/>
        <v>2.5</v>
      </c>
      <c r="G134" s="153" t="str">
        <f t="shared" si="136"/>
        <v/>
      </c>
      <c r="H134" s="154" t="str">
        <f t="shared" si="151"/>
        <v/>
      </c>
      <c r="I134" s="153" t="str">
        <f t="shared" si="137"/>
        <v/>
      </c>
      <c r="J134" s="154" t="str">
        <f t="shared" si="152"/>
        <v/>
      </c>
      <c r="K134" s="153" t="str">
        <f t="shared" si="138"/>
        <v/>
      </c>
      <c r="L134" s="154" t="str">
        <f t="shared" si="153"/>
        <v/>
      </c>
      <c r="M134" s="153" t="str">
        <f t="shared" si="139"/>
        <v/>
      </c>
      <c r="N134" s="154" t="str">
        <f t="shared" si="154"/>
        <v/>
      </c>
      <c r="O134" s="153" t="str">
        <f t="shared" si="140"/>
        <v/>
      </c>
      <c r="P134" s="154" t="str">
        <f t="shared" si="155"/>
        <v/>
      </c>
      <c r="Q134" s="153" t="str">
        <f t="shared" si="141"/>
        <v/>
      </c>
      <c r="R134" s="154" t="str">
        <f t="shared" si="156"/>
        <v/>
      </c>
      <c r="S134" s="153" t="str">
        <f t="shared" si="142"/>
        <v/>
      </c>
      <c r="T134" s="154" t="str">
        <f t="shared" si="157"/>
        <v/>
      </c>
      <c r="U134" s="153" t="str">
        <f t="shared" si="143"/>
        <v/>
      </c>
      <c r="V134" s="154" t="str">
        <f t="shared" si="158"/>
        <v/>
      </c>
      <c r="W134" s="153" t="str">
        <f t="shared" si="144"/>
        <v/>
      </c>
      <c r="X134" s="154" t="str">
        <f t="shared" si="159"/>
        <v/>
      </c>
      <c r="Y134" s="153" t="str">
        <f t="shared" si="145"/>
        <v/>
      </c>
      <c r="Z134" s="154" t="str">
        <f t="shared" si="160"/>
        <v/>
      </c>
      <c r="AA134" s="153" t="str">
        <f t="shared" si="146"/>
        <v/>
      </c>
      <c r="AB134" s="154" t="str">
        <f t="shared" si="161"/>
        <v/>
      </c>
      <c r="AC134" s="153" t="str">
        <f t="shared" si="147"/>
        <v/>
      </c>
      <c r="AD134" s="154" t="str">
        <f t="shared" si="162"/>
        <v/>
      </c>
      <c r="AE134" s="153" t="str">
        <f t="shared" si="148"/>
        <v/>
      </c>
      <c r="AF134" s="154" t="str">
        <f t="shared" si="163"/>
        <v/>
      </c>
      <c r="AG134" s="153" t="str">
        <f t="shared" si="149"/>
        <v/>
      </c>
      <c r="AH134" s="154" t="str">
        <f t="shared" si="164"/>
        <v/>
      </c>
      <c r="AI134" s="153" t="str">
        <f t="shared" si="150"/>
        <v/>
      </c>
      <c r="AJ134" s="154" t="str">
        <f t="shared" si="165"/>
        <v/>
      </c>
    </row>
    <row r="135" spans="1:36" s="146" customFormat="1" ht="26.25" customHeight="1" x14ac:dyDescent="0.25">
      <c r="A135" s="263" t="s">
        <v>365</v>
      </c>
      <c r="B135" s="152">
        <f t="shared" si="166"/>
        <v>0</v>
      </c>
      <c r="C135" s="153" t="str">
        <f t="shared" si="132"/>
        <v/>
      </c>
      <c r="D135" s="154" t="str">
        <f t="shared" si="133"/>
        <v/>
      </c>
      <c r="E135" s="153">
        <f t="shared" si="134"/>
        <v>1170420.8999999999</v>
      </c>
      <c r="F135" s="154">
        <f t="shared" si="135"/>
        <v>2.5</v>
      </c>
      <c r="G135" s="153" t="str">
        <f t="shared" si="136"/>
        <v/>
      </c>
      <c r="H135" s="154" t="str">
        <f t="shared" si="151"/>
        <v/>
      </c>
      <c r="I135" s="153" t="str">
        <f t="shared" si="137"/>
        <v/>
      </c>
      <c r="J135" s="154" t="str">
        <f t="shared" si="152"/>
        <v/>
      </c>
      <c r="K135" s="153" t="str">
        <f t="shared" si="138"/>
        <v/>
      </c>
      <c r="L135" s="154" t="str">
        <f t="shared" si="153"/>
        <v/>
      </c>
      <c r="M135" s="153" t="str">
        <f t="shared" si="139"/>
        <v/>
      </c>
      <c r="N135" s="154" t="str">
        <f t="shared" si="154"/>
        <v/>
      </c>
      <c r="O135" s="153" t="str">
        <f t="shared" si="140"/>
        <v/>
      </c>
      <c r="P135" s="154" t="str">
        <f t="shared" si="155"/>
        <v/>
      </c>
      <c r="Q135" s="153" t="str">
        <f t="shared" si="141"/>
        <v/>
      </c>
      <c r="R135" s="154" t="str">
        <f t="shared" si="156"/>
        <v/>
      </c>
      <c r="S135" s="153" t="str">
        <f t="shared" si="142"/>
        <v/>
      </c>
      <c r="T135" s="154" t="str">
        <f t="shared" si="157"/>
        <v/>
      </c>
      <c r="U135" s="153" t="str">
        <f t="shared" si="143"/>
        <v/>
      </c>
      <c r="V135" s="154" t="str">
        <f t="shared" si="158"/>
        <v/>
      </c>
      <c r="W135" s="153" t="str">
        <f t="shared" si="144"/>
        <v/>
      </c>
      <c r="X135" s="154" t="str">
        <f t="shared" si="159"/>
        <v/>
      </c>
      <c r="Y135" s="153" t="str">
        <f t="shared" si="145"/>
        <v/>
      </c>
      <c r="Z135" s="154" t="str">
        <f t="shared" si="160"/>
        <v/>
      </c>
      <c r="AA135" s="153" t="str">
        <f t="shared" si="146"/>
        <v/>
      </c>
      <c r="AB135" s="154" t="str">
        <f t="shared" si="161"/>
        <v/>
      </c>
      <c r="AC135" s="153" t="str">
        <f t="shared" si="147"/>
        <v/>
      </c>
      <c r="AD135" s="154" t="str">
        <f t="shared" si="162"/>
        <v/>
      </c>
      <c r="AE135" s="153" t="str">
        <f t="shared" si="148"/>
        <v/>
      </c>
      <c r="AF135" s="154" t="str">
        <f t="shared" si="163"/>
        <v/>
      </c>
      <c r="AG135" s="153" t="str">
        <f t="shared" si="149"/>
        <v/>
      </c>
      <c r="AH135" s="154" t="str">
        <f t="shared" si="164"/>
        <v/>
      </c>
      <c r="AI135" s="153" t="str">
        <f t="shared" si="150"/>
        <v/>
      </c>
      <c r="AJ135" s="154" t="str">
        <f t="shared" si="165"/>
        <v/>
      </c>
    </row>
    <row r="136" spans="1:36" ht="24.75" hidden="1" customHeight="1" x14ac:dyDescent="0.25">
      <c r="A136" s="263"/>
      <c r="B136" s="152" t="str">
        <f t="shared" ref="B136:B140" si="167">IF(A136="","",IF($K$4="Media aritmética",ROUND(AVERAGE(C136,E136,G136,I136,K136,M136,O136,Q136,S136,U136,W136,Y136,AA136,AC136,AE136,AG136,AI136),2),ROUND(_xlfn.STDEV.P(C136,E136,G136,I136,K136,M136,O136,Q136,S136,U136,W136,Y136,AA136,AC136,AE136,AG136,AI136),2)))</f>
        <v/>
      </c>
      <c r="C136" s="153" t="str">
        <f t="shared" si="132"/>
        <v/>
      </c>
      <c r="D136" s="154" t="str">
        <f t="shared" si="133"/>
        <v/>
      </c>
      <c r="E136" s="153" t="str">
        <f t="shared" ref="E136:E167" si="168">IF($E$8="Habilitado",IF($A136="","",ROUND(VLOOKUP($A136,OFERTA_2,9,FALSE),2)),"")</f>
        <v/>
      </c>
      <c r="F136" s="154" t="str">
        <f t="shared" si="135"/>
        <v/>
      </c>
      <c r="G136" s="153" t="str">
        <f t="shared" si="136"/>
        <v/>
      </c>
      <c r="H136" s="154" t="str">
        <f t="shared" ref="H136:H140" si="169">IF($A136="","",IF(G136="","",IF($K$4="Media aritmética",(G136&lt;=$B136)*($G$5/$B$5)+(G136&gt;$B136)*0,IF(AND(ROUND(AVERAGE($C136,$E136,$G136,$I136,$K136,$M136,$O136,$Q136,$S136,$U136,$W136,$Y136,$AA136,$AC136,$AE136,$AG136,$AI136),2)-$B136/2&lt;=G136,(ROUND(AVERAGE($C136,$E136,$G136,$I136,$K136,$M136,$O136,$Q136,$S136,$U136,$W136,$Y136,$AA136,$AC136,$AE136,$AG136,$AI136),2)+$B136/2&gt;=G136)),($G$5/$B$5),0))))</f>
        <v/>
      </c>
      <c r="I136" s="153" t="str">
        <f t="shared" si="137"/>
        <v/>
      </c>
      <c r="J136" s="154" t="str">
        <f t="shared" ref="J136:J140" si="170">IF($A136="","",IF(I136="","",IF($K$4="Media aritmética",(I136&lt;=$B136)*($G$5/$B$5)+(I136&gt;$B136)*0,IF(AND(ROUND(AVERAGE($C136,$E136,$G136,$I136,$K136,$M136,$O136,$Q136,$S136,$U136,$W136,$Y136,$AA136,$AC136,$AE136,$AG136,$AI136),2)-$B136/2&lt;=I136,(ROUND(AVERAGE($C136,$E136,$G136,$I136,$K136,$M136,$O136,$Q136,$S136,$U136,$W136,$Y136,$AA136,$AC136,$AE136,$AG136,$AI136),2)+$B136/2&gt;=I136)),($G$5/$B$5),0))))</f>
        <v/>
      </c>
      <c r="K136" s="153" t="str">
        <f t="shared" si="138"/>
        <v/>
      </c>
      <c r="L136" s="154" t="str">
        <f t="shared" ref="L136:L140" si="171">IF($A136="","",IF(K136="","",IF($K$4="Media aritmética",(K136&lt;=$B136)*($G$5/$B$5)+(K136&gt;$B136)*0,IF(AND(ROUND(AVERAGE($C136,$E136,$G136,$I136,$K136,$M136,$O136,$Q136,$S136,$U136,$W136,$Y136,$AA136,$AC136,$AE136,$AG136,$AI136),2)-$B136/2&lt;=K136,(ROUND(AVERAGE($C136,$E136,$G136,$I136,$K136,$M136,$O136,$Q136,$S136,$U136,$W136,$Y136,$AA136,$AC136,$AE136,$AG136,$AI136),2)+$B136/2&gt;=K136)),($G$5/$B$5),0))))</f>
        <v/>
      </c>
      <c r="M136" s="153" t="str">
        <f t="shared" si="139"/>
        <v/>
      </c>
      <c r="N136" s="154" t="str">
        <f t="shared" ref="N136:N140" si="172">IF($A136="","",IF(M136="","",IF($K$4="Media aritmética",(M136&lt;=$B136)*($G$5/$B$5)+(M136&gt;$B136)*0,IF(AND(ROUND(AVERAGE($C136,$E136,$G136,$I136,$K136,$M136,$O136,$Q136,$S136,$U136,$W136,$Y136,$AA136,$AC136,$AE136,$AG136,$AI136),2)-$B136/2&lt;=M136,(ROUND(AVERAGE($C136,$E136,$G136,$I136,$K136,$M136,$O136,$Q136,$S136,$U136,$W136,$Y136,$AA136,$AC136,$AE136,$AG136,$AI136),2)+$B136/2&gt;=M136)),($G$5/$B$5),0))))</f>
        <v/>
      </c>
      <c r="O136" s="153" t="str">
        <f t="shared" si="140"/>
        <v/>
      </c>
      <c r="P136" s="154" t="str">
        <f t="shared" ref="P136:P140" si="173">IF($A136="","",IF(O136="","",IF($K$4="Media aritmética",(O136&lt;=$B136)*($G$5/$B$5)+(O136&gt;$B136)*0,IF(AND(ROUND(AVERAGE($C136,$E136,$G136,$I136,$K136,$M136,$O136,$Q136,$S136,$U136,$W136,$Y136,$AA136,$AC136,$AE136,$AG136,$AI136),2)-$B136/2&lt;=O136,(ROUND(AVERAGE($C136,$E136,$G136,$I136,$K136,$M136,$O136,$Q136,$S136,$U136,$W136,$Y136,$AA136,$AC136,$AE136,$AG136,$AI136),2)+$B136/2&gt;=O136)),($G$5/$B$5),0))))</f>
        <v/>
      </c>
      <c r="Q136" s="153" t="str">
        <f t="shared" si="141"/>
        <v/>
      </c>
      <c r="R136" s="154" t="str">
        <f t="shared" ref="R136:R140" si="174">IF($A136="","",IF(Q136="","",IF($K$4="Media aritmética",(Q136&lt;=$B136)*($G$5/$B$5)+(Q136&gt;$B136)*0,IF(AND(ROUND(AVERAGE($C136,$E136,$G136,$I136,$K136,$M136,$O136,$Q136,$S136,$U136,$W136,$Y136,$AA136,$AC136,$AE136,$AG136,$AI136),2)-$B136/2&lt;=Q136,(ROUND(AVERAGE($C136,$E136,$G136,$I136,$K136,$M136,$O136,$Q136,$S136,$U136,$W136,$Y136,$AA136,$AC136,$AE136,$AG136,$AI136),2)+$B136/2&gt;=Q136)),($G$5/$B$5),0))))</f>
        <v/>
      </c>
      <c r="S136" s="153" t="str">
        <f t="shared" si="142"/>
        <v/>
      </c>
      <c r="T136" s="154" t="str">
        <f t="shared" ref="T136:T140" si="175">IF($A136="","",IF(S136="","",IF($K$4="Media aritmética",(S136&lt;=$B136)*($G$5/$B$5)+(S136&gt;$B136)*0,IF(AND(ROUND(AVERAGE($C136,$E136,$G136,$I136,$K136,$M136,$O136,$Q136,$S136,$U136,$W136,$Y136,$AA136,$AC136,$AE136,$AG136,$AI136),2)-$B136/2&lt;=S136,(ROUND(AVERAGE($C136,$E136,$G136,$I136,$K136,$M136,$O136,$Q136,$S136,$U136,$W136,$Y136,$AA136,$AC136,$AE136,$AG136,$AI136),2)+$B136/2&gt;=S136)),($G$5/$B$5),0))))</f>
        <v/>
      </c>
      <c r="U136" s="153" t="str">
        <f t="shared" si="143"/>
        <v/>
      </c>
      <c r="V136" s="154" t="str">
        <f t="shared" ref="V136:V140" si="176">IF($A136="","",IF(U136="","",IF($K$4="Media aritmética",(U136&lt;=$B136)*($G$5/$B$5)+(U136&gt;$B136)*0,IF(AND(ROUND(AVERAGE($C136,$E136,$G136,$I136,$K136,$M136,$O136,$Q136,$S136,$U136,$W136,$Y136,$AA136,$AC136,$AE136,$AG136,$AI136),2)-$B136/2&lt;=U136,(ROUND(AVERAGE($C136,$E136,$G136,$I136,$K136,$M136,$O136,$Q136,$S136,$U136,$W136,$Y136,$AA136,$AC136,$AE136,$AG136,$AI136),2)+$B136/2&gt;=U136)),($G$5/$B$5),0))))</f>
        <v/>
      </c>
      <c r="W136" s="153" t="str">
        <f t="shared" si="144"/>
        <v/>
      </c>
      <c r="X136" s="154" t="str">
        <f t="shared" ref="X136:X140" si="177">IF($A136="","",IF(W136="","",IF($K$4="Media aritmética",(W136&lt;=$B136)*($G$5/$B$5)+(W136&gt;$B136)*0,IF(AND(ROUND(AVERAGE($C136,$E136,$G136,$I136,$K136,$M136,$O136,$Q136,$S136,$U136,$W136,$Y136,$AA136,$AC136,$AE136,$AG136,$AI136),2)-$B136/2&lt;=W136,(ROUND(AVERAGE($C136,$E136,$G136,$I136,$K136,$M136,$O136,$Q136,$S136,$U136,$W136,$Y136,$AA136,$AC136,$AE136,$AG136,$AI136),2)+$B136/2&gt;=W136)),($G$5/$B$5),0))))</f>
        <v/>
      </c>
      <c r="Y136" s="153" t="str">
        <f t="shared" si="145"/>
        <v/>
      </c>
      <c r="Z136" s="154" t="str">
        <f t="shared" ref="Z136:Z140" si="178">IF($A136="","",IF(Y136="","",IF($K$4="Media aritmética",(Y136&lt;=$B136)*($G$5/$B$5)+(Y136&gt;$B136)*0,IF(AND(ROUND(AVERAGE($C136,$E136,$G136,$I136,$K136,$M136,$O136,$Q136,$S136,$U136,$W136,$Y136,$AA136,$AC136,$AE136,$AG136,$AI136),2)-$B136/2&lt;=Y136,(ROUND(AVERAGE($C136,$E136,$G136,$I136,$K136,$M136,$O136,$Q136,$S136,$U136,$W136,$Y136,$AA136,$AC136,$AE136,$AG136,$AI136),2)+$B136/2&gt;=Y136)),($G$5/$B$5),0))))</f>
        <v/>
      </c>
      <c r="AA136" s="153" t="str">
        <f t="shared" si="146"/>
        <v/>
      </c>
      <c r="AB136" s="154" t="str">
        <f t="shared" ref="AB136:AB140" si="179">IF($A136="","",IF(AA136="","",IF($K$4="Media aritmética",(AA136&lt;=$B136)*($G$5/$B$5)+(AA136&gt;$B136)*0,IF(AND(ROUND(AVERAGE($C136,$E136,$G136,$I136,$K136,$M136,$O136,$Q136,$S136,$U136,$W136,$Y136,$AA136,$AC136,$AE136,$AG136,$AI136),2)-$B136/2&lt;=AA136,(ROUND(AVERAGE($C136,$E136,$G136,$I136,$K136,$M136,$O136,$Q136,$S136,$U136,$W136,$Y136,$AA136,$AC136,$AE136,$AG136,$AI136),2)+$B136/2&gt;=AA136)),($G$5/$B$5),0))))</f>
        <v/>
      </c>
      <c r="AC136" s="153" t="str">
        <f t="shared" si="147"/>
        <v/>
      </c>
      <c r="AD136" s="154" t="str">
        <f t="shared" ref="AD136:AD140" si="180">IF($A136="","",IF(AC136="","",IF($K$4="Media aritmética",(AC136&lt;=$B136)*($G$5/$B$5)+(AC136&gt;$B136)*0,IF(AND(ROUND(AVERAGE($C136,$E136,$G136,$I136,$K136,$M136,$O136,$Q136,$S136,$U136,$W136,$Y136,$AA136,$AC136,$AE136,$AG136,$AI136),2)-$B136/2&lt;=AC136,(ROUND(AVERAGE($C136,$E136,$G136,$I136,$K136,$M136,$O136,$Q136,$S136,$U136,$W136,$Y136,$AA136,$AC136,$AE136,$AG136,$AI136),2)+$B136/2&gt;=AC136)),($G$5/$B$5),0))))</f>
        <v/>
      </c>
    </row>
    <row r="137" spans="1:36" ht="21" hidden="1" customHeight="1" x14ac:dyDescent="0.25">
      <c r="A137" s="263"/>
      <c r="B137" s="152" t="str">
        <f t="shared" si="167"/>
        <v/>
      </c>
      <c r="C137" s="153" t="str">
        <f t="shared" si="132"/>
        <v/>
      </c>
      <c r="D137" s="154" t="str">
        <f t="shared" si="133"/>
        <v/>
      </c>
      <c r="E137" s="153" t="str">
        <f t="shared" si="168"/>
        <v/>
      </c>
      <c r="F137" s="154" t="str">
        <f t="shared" si="135"/>
        <v/>
      </c>
      <c r="G137" s="153" t="str">
        <f t="shared" si="136"/>
        <v/>
      </c>
      <c r="H137" s="154" t="str">
        <f t="shared" si="169"/>
        <v/>
      </c>
      <c r="I137" s="153" t="str">
        <f t="shared" si="137"/>
        <v/>
      </c>
      <c r="J137" s="154" t="str">
        <f t="shared" si="170"/>
        <v/>
      </c>
      <c r="K137" s="153" t="str">
        <f t="shared" si="138"/>
        <v/>
      </c>
      <c r="L137" s="154" t="str">
        <f t="shared" si="171"/>
        <v/>
      </c>
      <c r="M137" s="153" t="str">
        <f t="shared" si="139"/>
        <v/>
      </c>
      <c r="N137" s="154" t="str">
        <f t="shared" si="172"/>
        <v/>
      </c>
      <c r="O137" s="153" t="str">
        <f t="shared" ref="O137:O200" si="181">IF($O$8="Habilitado",IF($A137="","",ROUND(VLOOKUP($A137,OFERENTE_7,15,FALSE),2)),"")</f>
        <v/>
      </c>
      <c r="P137" s="154" t="str">
        <f t="shared" si="173"/>
        <v/>
      </c>
      <c r="Q137" s="153" t="str">
        <f t="shared" si="141"/>
        <v/>
      </c>
      <c r="R137" s="154" t="str">
        <f t="shared" si="174"/>
        <v/>
      </c>
      <c r="S137" s="153" t="str">
        <f t="shared" si="142"/>
        <v/>
      </c>
      <c r="T137" s="154" t="str">
        <f t="shared" si="175"/>
        <v/>
      </c>
      <c r="U137" s="153" t="str">
        <f t="shared" si="143"/>
        <v/>
      </c>
      <c r="V137" s="154" t="str">
        <f t="shared" si="176"/>
        <v/>
      </c>
      <c r="W137" s="153" t="str">
        <f t="shared" si="144"/>
        <v/>
      </c>
      <c r="X137" s="154" t="str">
        <f t="shared" si="177"/>
        <v/>
      </c>
      <c r="Y137" s="153" t="str">
        <f t="shared" si="145"/>
        <v/>
      </c>
      <c r="Z137" s="154" t="str">
        <f t="shared" si="178"/>
        <v/>
      </c>
      <c r="AA137" s="153" t="str">
        <f t="shared" si="146"/>
        <v/>
      </c>
      <c r="AB137" s="154" t="str">
        <f t="shared" si="179"/>
        <v/>
      </c>
      <c r="AC137" s="153" t="str">
        <f t="shared" si="147"/>
        <v/>
      </c>
      <c r="AD137" s="154" t="str">
        <f t="shared" si="180"/>
        <v/>
      </c>
    </row>
    <row r="138" spans="1:36" ht="24.75" hidden="1" customHeight="1" x14ac:dyDescent="0.25">
      <c r="A138" s="263"/>
      <c r="B138" s="152" t="str">
        <f t="shared" si="167"/>
        <v/>
      </c>
      <c r="C138" s="153" t="str">
        <f t="shared" si="132"/>
        <v/>
      </c>
      <c r="D138" s="154" t="str">
        <f t="shared" si="133"/>
        <v/>
      </c>
      <c r="E138" s="153" t="str">
        <f t="shared" si="168"/>
        <v/>
      </c>
      <c r="F138" s="154" t="str">
        <f t="shared" si="135"/>
        <v/>
      </c>
      <c r="G138" s="153" t="str">
        <f t="shared" si="136"/>
        <v/>
      </c>
      <c r="H138" s="154" t="str">
        <f t="shared" si="169"/>
        <v/>
      </c>
      <c r="I138" s="153" t="str">
        <f t="shared" si="137"/>
        <v/>
      </c>
      <c r="J138" s="154" t="str">
        <f t="shared" si="170"/>
        <v/>
      </c>
      <c r="K138" s="153" t="str">
        <f t="shared" si="138"/>
        <v/>
      </c>
      <c r="L138" s="154" t="str">
        <f t="shared" si="171"/>
        <v/>
      </c>
      <c r="M138" s="153" t="str">
        <f t="shared" si="139"/>
        <v/>
      </c>
      <c r="N138" s="154" t="str">
        <f t="shared" si="172"/>
        <v/>
      </c>
      <c r="O138" s="153" t="str">
        <f t="shared" si="181"/>
        <v/>
      </c>
      <c r="P138" s="154" t="str">
        <f t="shared" si="173"/>
        <v/>
      </c>
      <c r="Q138" s="153" t="str">
        <f t="shared" si="141"/>
        <v/>
      </c>
      <c r="R138" s="154" t="str">
        <f t="shared" si="174"/>
        <v/>
      </c>
      <c r="S138" s="153" t="str">
        <f t="shared" si="142"/>
        <v/>
      </c>
      <c r="T138" s="154" t="str">
        <f t="shared" si="175"/>
        <v/>
      </c>
      <c r="U138" s="153" t="str">
        <f t="shared" si="143"/>
        <v/>
      </c>
      <c r="V138" s="154" t="str">
        <f t="shared" si="176"/>
        <v/>
      </c>
      <c r="W138" s="153" t="str">
        <f t="shared" si="144"/>
        <v/>
      </c>
      <c r="X138" s="154" t="str">
        <f t="shared" si="177"/>
        <v/>
      </c>
      <c r="Y138" s="153" t="str">
        <f t="shared" si="145"/>
        <v/>
      </c>
      <c r="Z138" s="154" t="str">
        <f t="shared" si="178"/>
        <v/>
      </c>
      <c r="AA138" s="153" t="str">
        <f t="shared" si="146"/>
        <v/>
      </c>
      <c r="AB138" s="154" t="str">
        <f t="shared" si="179"/>
        <v/>
      </c>
      <c r="AC138" s="153" t="str">
        <f t="shared" si="147"/>
        <v/>
      </c>
      <c r="AD138" s="154" t="str">
        <f t="shared" si="180"/>
        <v/>
      </c>
    </row>
    <row r="139" spans="1:36" ht="22.5" hidden="1" customHeight="1" x14ac:dyDescent="0.25">
      <c r="A139" s="263"/>
      <c r="B139" s="152" t="str">
        <f t="shared" si="167"/>
        <v/>
      </c>
      <c r="C139" s="153" t="str">
        <f t="shared" si="132"/>
        <v/>
      </c>
      <c r="D139" s="154" t="str">
        <f t="shared" si="133"/>
        <v/>
      </c>
      <c r="E139" s="153" t="str">
        <f t="shared" si="168"/>
        <v/>
      </c>
      <c r="F139" s="154" t="str">
        <f t="shared" si="135"/>
        <v/>
      </c>
      <c r="G139" s="153" t="str">
        <f t="shared" si="136"/>
        <v/>
      </c>
      <c r="H139" s="154" t="str">
        <f t="shared" si="169"/>
        <v/>
      </c>
      <c r="I139" s="153" t="str">
        <f t="shared" si="137"/>
        <v/>
      </c>
      <c r="J139" s="154" t="str">
        <f t="shared" si="170"/>
        <v/>
      </c>
      <c r="K139" s="153" t="str">
        <f t="shared" si="138"/>
        <v/>
      </c>
      <c r="L139" s="154" t="str">
        <f t="shared" si="171"/>
        <v/>
      </c>
      <c r="M139" s="153" t="str">
        <f t="shared" si="139"/>
        <v/>
      </c>
      <c r="N139" s="154" t="str">
        <f t="shared" si="172"/>
        <v/>
      </c>
      <c r="O139" s="153" t="str">
        <f t="shared" si="181"/>
        <v/>
      </c>
      <c r="P139" s="154" t="str">
        <f t="shared" si="173"/>
        <v/>
      </c>
      <c r="Q139" s="153" t="str">
        <f t="shared" si="141"/>
        <v/>
      </c>
      <c r="R139" s="154" t="str">
        <f t="shared" si="174"/>
        <v/>
      </c>
      <c r="S139" s="153" t="str">
        <f t="shared" si="142"/>
        <v/>
      </c>
      <c r="T139" s="154" t="str">
        <f t="shared" si="175"/>
        <v/>
      </c>
      <c r="U139" s="153" t="str">
        <f t="shared" si="143"/>
        <v/>
      </c>
      <c r="V139" s="154" t="str">
        <f t="shared" si="176"/>
        <v/>
      </c>
      <c r="W139" s="153" t="str">
        <f t="shared" si="144"/>
        <v/>
      </c>
      <c r="X139" s="154" t="str">
        <f t="shared" si="177"/>
        <v/>
      </c>
      <c r="Y139" s="153" t="str">
        <f t="shared" si="145"/>
        <v/>
      </c>
      <c r="Z139" s="154" t="str">
        <f t="shared" si="178"/>
        <v/>
      </c>
      <c r="AA139" s="153" t="str">
        <f t="shared" si="146"/>
        <v/>
      </c>
      <c r="AB139" s="154" t="str">
        <f t="shared" si="179"/>
        <v/>
      </c>
      <c r="AC139" s="153" t="str">
        <f t="shared" si="147"/>
        <v/>
      </c>
      <c r="AD139" s="154" t="str">
        <f t="shared" si="180"/>
        <v/>
      </c>
    </row>
    <row r="140" spans="1:36" ht="22.5" hidden="1" customHeight="1" x14ac:dyDescent="0.25">
      <c r="A140" s="263"/>
      <c r="B140" s="152" t="str">
        <f t="shared" si="167"/>
        <v/>
      </c>
      <c r="C140" s="153" t="str">
        <f t="shared" si="132"/>
        <v/>
      </c>
      <c r="D140" s="154" t="str">
        <f t="shared" si="133"/>
        <v/>
      </c>
      <c r="E140" s="153" t="str">
        <f t="shared" si="168"/>
        <v/>
      </c>
      <c r="F140" s="154" t="str">
        <f t="shared" si="135"/>
        <v/>
      </c>
      <c r="G140" s="153" t="str">
        <f t="shared" si="136"/>
        <v/>
      </c>
      <c r="H140" s="154" t="str">
        <f t="shared" si="169"/>
        <v/>
      </c>
      <c r="I140" s="153" t="str">
        <f t="shared" si="137"/>
        <v/>
      </c>
      <c r="J140" s="154" t="str">
        <f t="shared" si="170"/>
        <v/>
      </c>
      <c r="K140" s="153" t="str">
        <f t="shared" si="138"/>
        <v/>
      </c>
      <c r="L140" s="154" t="str">
        <f t="shared" si="171"/>
        <v/>
      </c>
      <c r="M140" s="153" t="str">
        <f t="shared" si="139"/>
        <v/>
      </c>
      <c r="N140" s="154" t="str">
        <f t="shared" si="172"/>
        <v/>
      </c>
      <c r="O140" s="153" t="str">
        <f t="shared" si="181"/>
        <v/>
      </c>
      <c r="P140" s="154" t="str">
        <f t="shared" si="173"/>
        <v/>
      </c>
      <c r="Q140" s="153" t="str">
        <f t="shared" si="141"/>
        <v/>
      </c>
      <c r="R140" s="154" t="str">
        <f t="shared" si="174"/>
        <v/>
      </c>
      <c r="S140" s="153" t="str">
        <f t="shared" si="142"/>
        <v/>
      </c>
      <c r="T140" s="154" t="str">
        <f t="shared" si="175"/>
        <v/>
      </c>
      <c r="U140" s="153" t="str">
        <f t="shared" si="143"/>
        <v/>
      </c>
      <c r="V140" s="154" t="str">
        <f t="shared" si="176"/>
        <v/>
      </c>
      <c r="W140" s="153" t="str">
        <f t="shared" si="144"/>
        <v/>
      </c>
      <c r="X140" s="154" t="str">
        <f t="shared" si="177"/>
        <v/>
      </c>
      <c r="Y140" s="153" t="str">
        <f t="shared" si="145"/>
        <v/>
      </c>
      <c r="Z140" s="154" t="str">
        <f t="shared" si="178"/>
        <v/>
      </c>
      <c r="AA140" s="153" t="str">
        <f t="shared" si="146"/>
        <v/>
      </c>
      <c r="AB140" s="154" t="str">
        <f t="shared" si="179"/>
        <v/>
      </c>
      <c r="AC140" s="153" t="str">
        <f t="shared" si="147"/>
        <v/>
      </c>
      <c r="AD140" s="154" t="str">
        <f t="shared" si="180"/>
        <v/>
      </c>
    </row>
    <row r="141" spans="1:36" s="146" customFormat="1" ht="21" hidden="1" customHeight="1" x14ac:dyDescent="0.25">
      <c r="A141" s="263"/>
      <c r="B141" s="152" t="str">
        <f>IF(A141="","",IF($K$4="Media aritmética",ROUND(AVERAGE(C141,E141,G141,I141,K141,M141,O141,Q141,S141,U141,W141,Y141,AA141,AC141,AE141,AG141,AI141),2),ROUND(_xlfn.STDEV.P(C141,E141,G141,I141,K141,M141,O141,Q141,S141,U141,W141,Y141,AA141,AC141,AE141,AG141,AI141),2)))</f>
        <v/>
      </c>
      <c r="C141" s="153" t="str">
        <f t="shared" si="132"/>
        <v/>
      </c>
      <c r="D141" s="154" t="str">
        <f t="shared" si="133"/>
        <v/>
      </c>
      <c r="E141" s="153" t="str">
        <f t="shared" si="168"/>
        <v/>
      </c>
      <c r="F141" s="154" t="str">
        <f t="shared" si="135"/>
        <v/>
      </c>
      <c r="G141" s="153" t="str">
        <f t="shared" si="136"/>
        <v/>
      </c>
      <c r="H141" s="154" t="str">
        <f>IF($A141="","",IF(G141="","",IF($K$4="Media aritmética",(G141&lt;=$B141)*($G$5/$B$5)+(G141&gt;$B141)*0,IF(AND(ROUND(AVERAGE($C141,$E141,$G141,$I141,$K141,$M141,$O141,$Q141,$S141,$U141,$W141,$Y141,$AA141,$AC141,$AE141,$AG141,$AI141),2)-$B141/2&lt;=G141,(ROUND(AVERAGE($C141,$E141,$G141,$I141,$K141,$M141,$O141,$Q141,$S141,$U141,$W141,$Y141,$AA141,$AC141,$AE141,$AG141,$AI141),2)+$B141/2&gt;=G141)),($G$5/$B$5),0))))</f>
        <v/>
      </c>
      <c r="I141" s="268" t="str">
        <f t="shared" si="137"/>
        <v/>
      </c>
      <c r="J141" s="154" t="str">
        <f>IF($A141="","",IF(I141="","",IF($K$4="Media aritmética",(I141&lt;=$B141)*($G$5/$B$5)+(I141&gt;$B141)*0,IF(AND(ROUND(AVERAGE($C141,$E141,$G141,$I141,$K141,$M141,$O141,$Q141,$S141,$U141,$W141,$Y141,$AA141,$AC141,$AE141,$AG141,$AI141),2)-$B141/2&lt;=I141,(ROUND(AVERAGE($C141,$E141,$G141,$I141,$K141,$M141,$O141,$Q141,$S141,$U141,$W141,$Y141,$AA141,$AC141,$AE141,$AG141,$AI141),2)+$B141/2&gt;=I141)),($G$5/$B$5),0))))</f>
        <v/>
      </c>
      <c r="K141" s="153" t="str">
        <f t="shared" si="138"/>
        <v/>
      </c>
      <c r="L141" s="154" t="str">
        <f>IF($A141="","",IF(K141="","",IF($K$4="Media aritmética",(K141&lt;=$B141)*($G$5/$B$5)+(K141&gt;$B141)*0,IF(AND(ROUND(AVERAGE($C141,$E141,$G141,$I141,$K141,$M141,$O141,$Q141,$S141,$U141,$W141,$Y141,$AA141,$AC141,$AE141,$AG141,$AI141),2)-$B141/2&lt;=K141,(ROUND(AVERAGE($C141,$E141,$G141,$I141,$K141,$M141,$O141,$Q141,$S141,$U141,$W141,$Y141,$AA141,$AC141,$AE141,$AG141,$AI141),2)+$B141/2&gt;=K141)),($G$5/$B$5),0))))</f>
        <v/>
      </c>
      <c r="M141" s="153" t="str">
        <f t="shared" si="139"/>
        <v/>
      </c>
      <c r="N141" s="154" t="str">
        <f>IF($A141="","",IF(M141="","",IF($K$4="Media aritmética",(M141&lt;=$B141)*($G$5/$B$5)+(M141&gt;$B141)*0,IF(AND(ROUND(AVERAGE($C141,$E141,$G141,$I141,$K141,$M141,$O141,$Q141,$S141,$U141,$W141,$Y141,$AA141,$AC141,$AE141,$AG141,$AI141),2)-$B141/2&lt;=M141,(ROUND(AVERAGE($C141,$E141,$G141,$I141,$K141,$M141,$O141,$Q141,$S141,$U141,$W141,$Y141,$AA141,$AC141,$AE141,$AG141,$AI141),2)+$B141/2&gt;=M141)),($G$5/$B$5),0))))</f>
        <v/>
      </c>
      <c r="O141" s="153" t="str">
        <f t="shared" si="181"/>
        <v/>
      </c>
      <c r="P141" s="154" t="str">
        <f>IF($A141="","",IF(O141="","",IF($K$4="Media aritmética",(O141&lt;=$B141)*($G$5/$B$5)+(O141&gt;$B141)*0,IF(AND(ROUND(AVERAGE($C141,$E141,$G141,$I141,$K141,$M141,$O141,$Q141,$S141,$U141,$W141,$Y141,$AA141,$AC141,$AE141,$AG141,$AI141),2)-$B141/2&lt;=O141,(ROUND(AVERAGE($C141,$E141,$G141,$I141,$K141,$M141,$O141,$Q141,$S141,$U141,$W141,$Y141,$AA141,$AC141,$AE141,$AG141,$AI141),2)+$B141/2&gt;=O141)),($G$5/$B$5),0))))</f>
        <v/>
      </c>
      <c r="Q141" s="153" t="str">
        <f t="shared" si="141"/>
        <v/>
      </c>
      <c r="R141" s="154" t="str">
        <f>IF($A141="","",IF(Q141="","",IF($K$4="Media aritmética",(Q141&lt;=$B141)*($G$5/$B$5)+(Q141&gt;$B141)*0,IF(AND(ROUND(AVERAGE($C141,$E141,$G141,$I141,$K141,$M141,$O141,$Q141,$S141,$U141,$W141,$Y141,$AA141,$AC141,$AE141,$AG141,$AI141),2)-$B141/2&lt;=Q141,(ROUND(AVERAGE($C141,$E141,$G141,$I141,$K141,$M141,$O141,$Q141,$S141,$U141,$W141,$Y141,$AA141,$AC141,$AE141,$AG141,$AI141),2)+$B141/2&gt;=Q141)),($G$5/$B$5),0))))</f>
        <v/>
      </c>
      <c r="S141" s="153" t="str">
        <f t="shared" si="142"/>
        <v/>
      </c>
      <c r="T141" s="154" t="str">
        <f>IF($A141="","",IF(S141="","",IF($K$4="Media aritmética",(S141&lt;=$B141)*($G$5/$B$5)+(S141&gt;$B141)*0,IF(AND(ROUND(AVERAGE($C141,$E141,$G141,$I141,$K141,$M141,$O141,$Q141,$S141,$U141,$W141,$Y141,$AA141,$AC141,$AE141,$AG141,$AI141),2)-$B141/2&lt;=S141,(ROUND(AVERAGE($C141,$E141,$G141,$I141,$K141,$M141,$O141,$Q141,$S141,$U141,$W141,$Y141,$AA141,$AC141,$AE141,$AG141,$AI141),2)+$B141/2&gt;=S141)),($G$5/$B$5),0))))</f>
        <v/>
      </c>
      <c r="U141" s="153" t="str">
        <f t="shared" si="143"/>
        <v/>
      </c>
      <c r="V141" s="154" t="str">
        <f>IF($A141="","",IF(U141="","",IF($K$4="Media aritmética",(U141&lt;=$B141)*($G$5/$B$5)+(U141&gt;$B141)*0,IF(AND(ROUND(AVERAGE($C141,$E141,$G141,$I141,$K141,$M141,$O141,$Q141,$S141,$U141,$W141,$Y141,$AA141,$AC141,$AE141,$AG141,$AI141),2)-$B141/2&lt;=U141,(ROUND(AVERAGE($C141,$E141,$G141,$I141,$K141,$M141,$O141,$Q141,$S141,$U141,$W141,$Y141,$AA141,$AC141,$AE141,$AG141,$AI141),2)+$B141/2&gt;=U141)),($G$5/$B$5),0))))</f>
        <v/>
      </c>
      <c r="W141" s="153" t="str">
        <f t="shared" si="144"/>
        <v/>
      </c>
      <c r="X141" s="154" t="str">
        <f>IF($A141="","",IF(W141="","",IF($K$4="Media aritmética",(W141&lt;=$B141)*($G$5/$B$5)+(W141&gt;$B141)*0,IF(AND(ROUND(AVERAGE($C141,$E141,$G141,$I141,$K141,$M141,$O141,$Q141,$S141,$U141,$W141,$Y141,$AA141,$AC141,$AE141,$AG141,$AI141),2)-$B141/2&lt;=W141,(ROUND(AVERAGE($C141,$E141,$G141,$I141,$K141,$M141,$O141,$Q141,$S141,$U141,$W141,$Y141,$AA141,$AC141,$AE141,$AG141,$AI141),2)+$B141/2&gt;=W141)),($G$5/$B$5),0))))</f>
        <v/>
      </c>
      <c r="Y141" s="153" t="str">
        <f t="shared" si="145"/>
        <v/>
      </c>
      <c r="Z141" s="154" t="str">
        <f>IF($A141="","",IF(Y141="","",IF($K$4="Media aritmética",(Y141&lt;=$B141)*($G$5/$B$5)+(Y141&gt;$B141)*0,IF(AND(ROUND(AVERAGE($C141,$E141,$G141,$I141,$K141,$M141,$O141,$Q141,$S141,$U141,$W141,$Y141,$AA141,$AC141,$AE141,$AG141,$AI141),2)-$B141/2&lt;=Y141,(ROUND(AVERAGE($C141,$E141,$G141,$I141,$K141,$M141,$O141,$Q141,$S141,$U141,$W141,$Y141,$AA141,$AC141,$AE141,$AG141,$AI141),2)+$B141/2&gt;=Y141)),($G$5/$B$5),0))))</f>
        <v/>
      </c>
      <c r="AA141" s="153" t="str">
        <f t="shared" si="146"/>
        <v/>
      </c>
      <c r="AB141" s="154" t="str">
        <f>IF($A141="","",IF(AA141="","",IF($K$4="Media aritmética",(AA141&lt;=$B141)*($G$5/$B$5)+(AA141&gt;$B141)*0,IF(AND(ROUND(AVERAGE($C141,$E141,$G141,$I141,$K141,$M141,$O141,$Q141,$S141,$U141,$W141,$Y141,$AA141,$AC141,$AE141,$AG141,$AI141),2)-$B141/2&lt;=AA141,(ROUND(AVERAGE($C141,$E141,$G141,$I141,$K141,$M141,$O141,$Q141,$S141,$U141,$W141,$Y141,$AA141,$AC141,$AE141,$AG141,$AI141),2)+$B141/2&gt;=AA141)),($G$5/$B$5),0))))</f>
        <v/>
      </c>
      <c r="AC141" s="153" t="str">
        <f t="shared" si="147"/>
        <v/>
      </c>
      <c r="AD141" s="154" t="str">
        <f>IF($A141="","",IF(AC141="","",IF($K$4="Media aritmética",(AC141&lt;=$B141)*($G$5/$B$5)+(AC141&gt;$B141)*0,IF(AND(ROUND(AVERAGE($C141,$E141,$G141,$I141,$K141,$M141,$O141,$Q141,$S141,$U141,$W141,$Y141,$AA141,$AC141,$AE141,$AG141,$AI141),2)-$B141/2&lt;=AC141,(ROUND(AVERAGE($C141,$E141,$G141,$I141,$K141,$M141,$O141,$Q141,$S141,$U141,$W141,$Y141,$AA141,$AC141,$AE141,$AG141,$AI141),2)+$B141/2&gt;=AC141)),($G$5/$B$5),0))))</f>
        <v/>
      </c>
      <c r="AE141" s="153" t="str">
        <f t="shared" ref="AE141:AE172" si="182">IF($AE$8="Habilitado",IF($A141="","",ROUND(VLOOKUP($A141,OFERENTE_15,14,FALSE),2)),"")</f>
        <v/>
      </c>
      <c r="AF141" s="154" t="str">
        <f>IF($A141="","",IF(AE141="","",IF($K$4="Media aritmética",(AE141&lt;=$B141)*($G$5/$B$5)+(AE141&gt;$B141)*0,IF(AND(ROUND(AVERAGE($C141,$E141,$G141,$I141,$K141,$M141,$O141,$Q141,$S141,$U141,$W141,$Y141,$AA141,$AC141,$AE141,$AG141,$AI141),2)-$B141/2&lt;=AE141,(ROUND(AVERAGE($C141,$E141,$G141,$I141,$K141,$M141,$O141,$Q141,$S141,$U141,$W141,$Y141,$AA141,$AC141,$AE141,$AG141,$AI141),2)+$B141/2&gt;=AE141)),($G$5/$B$5),0))))</f>
        <v/>
      </c>
      <c r="AG141" s="153" t="str">
        <f t="shared" ref="AG141:AG172" si="183">IF($AG$8="Habilitado",IF($A141="","",ROUND(VLOOKUP($A141,OFERENTE_16,14,FALSE),2)),"")</f>
        <v/>
      </c>
      <c r="AH141" s="154" t="str">
        <f>IF($A141="","",IF(AG141="","",IF($K$4="Media aritmética",(AG141&lt;=$B141)*($G$5/$B$5)+(AG141&gt;$B141)*0,IF(AND(ROUND(AVERAGE($C141,$E141,$G141,$I141,$K141,$M141,$O141,$Q141,$S141,$U141,$W141,$Y141,$AA141,$AC141,$AE141,$AG141,$AI141),2)-$B141/2&lt;=AG141,(ROUND(AVERAGE($C141,$E141,$G141,$I141,$K141,$M141,$O141,$Q141,$S141,$U141,$W141,$Y141,$AA141,$AC141,$AE141,$AG141,$AI141),2)+$B141/2&gt;=AG141)),($G$5/$B$5),0))))</f>
        <v/>
      </c>
      <c r="AI141" s="153" t="str">
        <f t="shared" ref="AI141:AI172" si="184">IF($AI$8="Habilitado",IF($A141="","",ROUND(VLOOKUP($A141,OFERENTE_17,14,FALSE),2)),"")</f>
        <v/>
      </c>
      <c r="AJ141" s="154" t="str">
        <f>IF($A141="","",IF(AI141="","",IF($K$4="Media aritmética",(AI141&lt;=$B141)*($G$5/$B$5)+(AI141&gt;$B141)*0,IF(AND(ROUND(AVERAGE($C141,$E141,$G141,$I141,$K141,$M141,$O141,$Q141,$S141,$U141,$W141,$Y141,$AA141,$AC141,$AE141,$AG141,$AI141),2)-$B141/2&lt;=AI141,(ROUND(AVERAGE($C141,$E141,$G141,$I141,$K141,$M141,$O141,$Q141,$S141,$U141,$W141,$Y141,$AA141,$AC141,$AE141,$AG141,$AI141),2)+$B141/2&gt;=AI141)),($G$5/$B$5),0))))</f>
        <v/>
      </c>
    </row>
    <row r="142" spans="1:36" s="146" customFormat="1" ht="21" hidden="1" customHeight="1" x14ac:dyDescent="0.25">
      <c r="A142" s="263"/>
      <c r="B142" s="152" t="str">
        <f>IF(A142="","",IF($K$4="Media aritmética",ROUND(AVERAGE(C142,E142,G142,I142,K142,M142,O142,Q142,S142,U142,W142,Y142,AA142,AC142,AE142,AG142,AI142),2),ROUND(_xlfn.STDEV.P(C142,E142,G142,I142,K142,M142,O142,Q142,S142,U142,W142,Y142,AA142,AC142,AE142,AG142,AI142),2)))</f>
        <v/>
      </c>
      <c r="C142" s="153" t="str">
        <f t="shared" si="132"/>
        <v/>
      </c>
      <c r="D142" s="154" t="str">
        <f t="shared" si="133"/>
        <v/>
      </c>
      <c r="E142" s="153" t="str">
        <f t="shared" si="168"/>
        <v/>
      </c>
      <c r="F142" s="154" t="str">
        <f t="shared" si="135"/>
        <v/>
      </c>
      <c r="G142" s="153" t="str">
        <f t="shared" si="136"/>
        <v/>
      </c>
      <c r="H142" s="154" t="str">
        <f t="shared" ref="H142:H177" si="185">IF($A142="","",IF(G142="","",IF($K$4="Media aritmética",(G142&lt;=$B142)*($G$5/$B$5)+(G142&gt;$B142)*0,IF(AND(ROUND(AVERAGE($C142,$E142,$G142,$I142,$K142,$M142,$O142,$Q142,$S142,$U142,$W142,$Y142,$AA142,$AC142,$AE142,$AG142,$AI142),2)-$B142/2&lt;=G142,(ROUND(AVERAGE($C142,$E142,$G142,$I142,$K142,$M142,$O142,$Q142,$S142,$U142,$W142,$Y142,$AA142,$AC142,$AE142,$AG142,$AI142),2)+$B142/2&gt;=G142)),($G$5/$B$5),0))))</f>
        <v/>
      </c>
      <c r="I142" s="153" t="str">
        <f t="shared" si="137"/>
        <v/>
      </c>
      <c r="J142" s="154" t="str">
        <f t="shared" ref="J142:J177" si="186">IF($A142="","",IF(I142="","",IF($K$4="Media aritmética",(I142&lt;=$B142)*($G$5/$B$5)+(I142&gt;$B142)*0,IF(AND(ROUND(AVERAGE($C142,$E142,$G142,$I142,$K142,$M142,$O142,$Q142,$S142,$U142,$W142,$Y142,$AA142,$AC142,$AE142,$AG142,$AI142),2)-$B142/2&lt;=I142,(ROUND(AVERAGE($C142,$E142,$G142,$I142,$K142,$M142,$O142,$Q142,$S142,$U142,$W142,$Y142,$AA142,$AC142,$AE142,$AG142,$AI142),2)+$B142/2&gt;=I142)),($G$5/$B$5),0))))</f>
        <v/>
      </c>
      <c r="K142" s="153" t="str">
        <f t="shared" si="138"/>
        <v/>
      </c>
      <c r="L142" s="154" t="str">
        <f t="shared" ref="L142:L177" si="187">IF($A142="","",IF(K142="","",IF($K$4="Media aritmética",(K142&lt;=$B142)*($G$5/$B$5)+(K142&gt;$B142)*0,IF(AND(ROUND(AVERAGE($C142,$E142,$G142,$I142,$K142,$M142,$O142,$Q142,$S142,$U142,$W142,$Y142,$AA142,$AC142,$AE142,$AG142,$AI142),2)-$B142/2&lt;=K142,(ROUND(AVERAGE($C142,$E142,$G142,$I142,$K142,$M142,$O142,$Q142,$S142,$U142,$W142,$Y142,$AA142,$AC142,$AE142,$AG142,$AI142),2)+$B142/2&gt;=K142)),($G$5/$B$5),0))))</f>
        <v/>
      </c>
      <c r="M142" s="153" t="str">
        <f t="shared" si="139"/>
        <v/>
      </c>
      <c r="N142" s="154" t="str">
        <f t="shared" ref="N142:N177" si="188">IF($A142="","",IF(M142="","",IF($K$4="Media aritmética",(M142&lt;=$B142)*($G$5/$B$5)+(M142&gt;$B142)*0,IF(AND(ROUND(AVERAGE($C142,$E142,$G142,$I142,$K142,$M142,$O142,$Q142,$S142,$U142,$W142,$Y142,$AA142,$AC142,$AE142,$AG142,$AI142),2)-$B142/2&lt;=M142,(ROUND(AVERAGE($C142,$E142,$G142,$I142,$K142,$M142,$O142,$Q142,$S142,$U142,$W142,$Y142,$AA142,$AC142,$AE142,$AG142,$AI142),2)+$B142/2&gt;=M142)),($G$5/$B$5),0))))</f>
        <v/>
      </c>
      <c r="O142" s="153" t="str">
        <f t="shared" si="181"/>
        <v/>
      </c>
      <c r="P142" s="154" t="str">
        <f t="shared" ref="P142:P177" si="189">IF($A142="","",IF(O142="","",IF($K$4="Media aritmética",(O142&lt;=$B142)*($G$5/$B$5)+(O142&gt;$B142)*0,IF(AND(ROUND(AVERAGE($C142,$E142,$G142,$I142,$K142,$M142,$O142,$Q142,$S142,$U142,$W142,$Y142,$AA142,$AC142,$AE142,$AG142,$AI142),2)-$B142/2&lt;=O142,(ROUND(AVERAGE($C142,$E142,$G142,$I142,$K142,$M142,$O142,$Q142,$S142,$U142,$W142,$Y142,$AA142,$AC142,$AE142,$AG142,$AI142),2)+$B142/2&gt;=O142)),($G$5/$B$5),0))))</f>
        <v/>
      </c>
      <c r="Q142" s="153" t="str">
        <f t="shared" si="141"/>
        <v/>
      </c>
      <c r="R142" s="154" t="str">
        <f t="shared" ref="R142:R177" si="190">IF($A142="","",IF(Q142="","",IF($K$4="Media aritmética",(Q142&lt;=$B142)*($G$5/$B$5)+(Q142&gt;$B142)*0,IF(AND(ROUND(AVERAGE($C142,$E142,$G142,$I142,$K142,$M142,$O142,$Q142,$S142,$U142,$W142,$Y142,$AA142,$AC142,$AE142,$AG142,$AI142),2)-$B142/2&lt;=Q142,(ROUND(AVERAGE($C142,$E142,$G142,$I142,$K142,$M142,$O142,$Q142,$S142,$U142,$W142,$Y142,$AA142,$AC142,$AE142,$AG142,$AI142),2)+$B142/2&gt;=Q142)),($G$5/$B$5),0))))</f>
        <v/>
      </c>
      <c r="S142" s="153" t="str">
        <f t="shared" si="142"/>
        <v/>
      </c>
      <c r="T142" s="154" t="str">
        <f t="shared" ref="T142:T177" si="191">IF($A142="","",IF(S142="","",IF($K$4="Media aritmética",(S142&lt;=$B142)*($G$5/$B$5)+(S142&gt;$B142)*0,IF(AND(ROUND(AVERAGE($C142,$E142,$G142,$I142,$K142,$M142,$O142,$Q142,$S142,$U142,$W142,$Y142,$AA142,$AC142,$AE142,$AG142,$AI142),2)-$B142/2&lt;=S142,(ROUND(AVERAGE($C142,$E142,$G142,$I142,$K142,$M142,$O142,$Q142,$S142,$U142,$W142,$Y142,$AA142,$AC142,$AE142,$AG142,$AI142),2)+$B142/2&gt;=S142)),($G$5/$B$5),0))))</f>
        <v/>
      </c>
      <c r="U142" s="153" t="str">
        <f t="shared" si="143"/>
        <v/>
      </c>
      <c r="V142" s="154" t="str">
        <f t="shared" ref="V142:V177" si="192">IF($A142="","",IF(U142="","",IF($K$4="Media aritmética",(U142&lt;=$B142)*($G$5/$B$5)+(U142&gt;$B142)*0,IF(AND(ROUND(AVERAGE($C142,$E142,$G142,$I142,$K142,$M142,$O142,$Q142,$S142,$U142,$W142,$Y142,$AA142,$AC142,$AE142,$AG142,$AI142),2)-$B142/2&lt;=U142,(ROUND(AVERAGE($C142,$E142,$G142,$I142,$K142,$M142,$O142,$Q142,$S142,$U142,$W142,$Y142,$AA142,$AC142,$AE142,$AG142,$AI142),2)+$B142/2&gt;=U142)),($G$5/$B$5),0))))</f>
        <v/>
      </c>
      <c r="W142" s="153" t="str">
        <f t="shared" si="144"/>
        <v/>
      </c>
      <c r="X142" s="154" t="str">
        <f t="shared" ref="X142:X177" si="193">IF($A142="","",IF(W142="","",IF($K$4="Media aritmética",(W142&lt;=$B142)*($G$5/$B$5)+(W142&gt;$B142)*0,IF(AND(ROUND(AVERAGE($C142,$E142,$G142,$I142,$K142,$M142,$O142,$Q142,$S142,$U142,$W142,$Y142,$AA142,$AC142,$AE142,$AG142,$AI142),2)-$B142/2&lt;=W142,(ROUND(AVERAGE($C142,$E142,$G142,$I142,$K142,$M142,$O142,$Q142,$S142,$U142,$W142,$Y142,$AA142,$AC142,$AE142,$AG142,$AI142),2)+$B142/2&gt;=W142)),($G$5/$B$5),0))))</f>
        <v/>
      </c>
      <c r="Y142" s="153" t="str">
        <f t="shared" si="145"/>
        <v/>
      </c>
      <c r="Z142" s="154" t="str">
        <f t="shared" ref="Z142:Z177" si="194">IF($A142="","",IF(Y142="","",IF($K$4="Media aritmética",(Y142&lt;=$B142)*($G$5/$B$5)+(Y142&gt;$B142)*0,IF(AND(ROUND(AVERAGE($C142,$E142,$G142,$I142,$K142,$M142,$O142,$Q142,$S142,$U142,$W142,$Y142,$AA142,$AC142,$AE142,$AG142,$AI142),2)-$B142/2&lt;=Y142,(ROUND(AVERAGE($C142,$E142,$G142,$I142,$K142,$M142,$O142,$Q142,$S142,$U142,$W142,$Y142,$AA142,$AC142,$AE142,$AG142,$AI142),2)+$B142/2&gt;=Y142)),($G$5/$B$5),0))))</f>
        <v/>
      </c>
      <c r="AA142" s="153" t="str">
        <f t="shared" si="146"/>
        <v/>
      </c>
      <c r="AB142" s="154" t="str">
        <f t="shared" ref="AB142:AB177" si="195">IF($A142="","",IF(AA142="","",IF($K$4="Media aritmética",(AA142&lt;=$B142)*($G$5/$B$5)+(AA142&gt;$B142)*0,IF(AND(ROUND(AVERAGE($C142,$E142,$G142,$I142,$K142,$M142,$O142,$Q142,$S142,$U142,$W142,$Y142,$AA142,$AC142,$AE142,$AG142,$AI142),2)-$B142/2&lt;=AA142,(ROUND(AVERAGE($C142,$E142,$G142,$I142,$K142,$M142,$O142,$Q142,$S142,$U142,$W142,$Y142,$AA142,$AC142,$AE142,$AG142,$AI142),2)+$B142/2&gt;=AA142)),($G$5/$B$5),0))))</f>
        <v/>
      </c>
      <c r="AC142" s="153" t="str">
        <f t="shared" si="147"/>
        <v/>
      </c>
      <c r="AD142" s="154" t="str">
        <f t="shared" ref="AD142:AD177" si="196">IF($A142="","",IF(AC142="","",IF($K$4="Media aritmética",(AC142&lt;=$B142)*($G$5/$B$5)+(AC142&gt;$B142)*0,IF(AND(ROUND(AVERAGE($C142,$E142,$G142,$I142,$K142,$M142,$O142,$Q142,$S142,$U142,$W142,$Y142,$AA142,$AC142,$AE142,$AG142,$AI142),2)-$B142/2&lt;=AC142,(ROUND(AVERAGE($C142,$E142,$G142,$I142,$K142,$M142,$O142,$Q142,$S142,$U142,$W142,$Y142,$AA142,$AC142,$AE142,$AG142,$AI142),2)+$B142/2&gt;=AC142)),($G$5/$B$5),0))))</f>
        <v/>
      </c>
      <c r="AE142" s="153" t="str">
        <f t="shared" si="182"/>
        <v/>
      </c>
      <c r="AF142" s="154" t="str">
        <f t="shared" ref="AF142:AF172" si="197">IF($A142="","",IF(AE142="","",IF($K$4="Media aritmética",(AE142&lt;=$B142)*($G$5/$B$5)+(AE142&gt;$B142)*0,IF(AND(ROUND(AVERAGE($C142,$E142,$G142,$I142,$K142,$M142,$O142,$Q142,$S142,$U142,$W142,$Y142,$AA142,$AC142,$AE142,$AG142,$AI142),2)-$B142/2&lt;=AE142,(ROUND(AVERAGE($C142,$E142,$G142,$I142,$K142,$M142,$O142,$Q142,$S142,$U142,$W142,$Y142,$AA142,$AC142,$AE142,$AG142,$AI142),2)+$B142/2&gt;=AE142)),($G$5/$B$5),0))))</f>
        <v/>
      </c>
      <c r="AG142" s="153" t="str">
        <f t="shared" si="183"/>
        <v/>
      </c>
      <c r="AH142" s="154" t="str">
        <f t="shared" ref="AH142:AH172" si="198">IF($A142="","",IF(AG142="","",IF($K$4="Media aritmética",(AG142&lt;=$B142)*($G$5/$B$5)+(AG142&gt;$B142)*0,IF(AND(ROUND(AVERAGE($C142,$E142,$G142,$I142,$K142,$M142,$O142,$Q142,$S142,$U142,$W142,$Y142,$AA142,$AC142,$AE142,$AG142,$AI142),2)-$B142/2&lt;=AG142,(ROUND(AVERAGE($C142,$E142,$G142,$I142,$K142,$M142,$O142,$Q142,$S142,$U142,$W142,$Y142,$AA142,$AC142,$AE142,$AG142,$AI142),2)+$B142/2&gt;=AG142)),($G$5/$B$5),0))))</f>
        <v/>
      </c>
      <c r="AI142" s="153" t="str">
        <f t="shared" si="184"/>
        <v/>
      </c>
      <c r="AJ142" s="154" t="str">
        <f t="shared" ref="AJ142:AJ172" si="199">IF($A142="","",IF(AI142="","",IF($K$4="Media aritmética",(AI142&lt;=$B142)*($G$5/$B$5)+(AI142&gt;$B142)*0,IF(AND(ROUND(AVERAGE($C142,$E142,$G142,$I142,$K142,$M142,$O142,$Q142,$S142,$U142,$W142,$Y142,$AA142,$AC142,$AE142,$AG142,$AI142),2)-$B142/2&lt;=AI142,(ROUND(AVERAGE($C142,$E142,$G142,$I142,$K142,$M142,$O142,$Q142,$S142,$U142,$W142,$Y142,$AA142,$AC142,$AE142,$AG142,$AI142),2)+$B142/2&gt;=AI142)),($G$5/$B$5),0))))</f>
        <v/>
      </c>
    </row>
    <row r="143" spans="1:36" s="146" customFormat="1" ht="21" hidden="1" customHeight="1" x14ac:dyDescent="0.25">
      <c r="A143" s="263"/>
      <c r="B143" s="152" t="str">
        <f t="shared" ref="B143:B177" si="200">IF(A143="","",IF($K$4="Media aritmética",ROUND(AVERAGE(C143,E143,G143,I143,K143,M143,O143,Q143,S143,U143,W143,Y143,AA143,AC143,AE143,AG143,AI143),2),ROUND(_xlfn.STDEV.P(C143,E143,G143,I143,K143,M143,O143,Q143,S143,U143,W143,Y143,AA143,AC143,AE143,AG143,AI143),2)))</f>
        <v/>
      </c>
      <c r="C143" s="153" t="str">
        <f t="shared" si="132"/>
        <v/>
      </c>
      <c r="D143" s="154" t="str">
        <f t="shared" si="133"/>
        <v/>
      </c>
      <c r="E143" s="153" t="str">
        <f t="shared" si="168"/>
        <v/>
      </c>
      <c r="F143" s="154" t="str">
        <f t="shared" si="135"/>
        <v/>
      </c>
      <c r="G143" s="153" t="str">
        <f t="shared" si="136"/>
        <v/>
      </c>
      <c r="H143" s="154" t="str">
        <f t="shared" si="185"/>
        <v/>
      </c>
      <c r="I143" s="153" t="str">
        <f t="shared" si="137"/>
        <v/>
      </c>
      <c r="J143" s="154" t="str">
        <f t="shared" si="186"/>
        <v/>
      </c>
      <c r="K143" s="153" t="str">
        <f t="shared" si="138"/>
        <v/>
      </c>
      <c r="L143" s="154" t="str">
        <f t="shared" si="187"/>
        <v/>
      </c>
      <c r="M143" s="153" t="str">
        <f t="shared" si="139"/>
        <v/>
      </c>
      <c r="N143" s="154" t="str">
        <f t="shared" si="188"/>
        <v/>
      </c>
      <c r="O143" s="153" t="str">
        <f t="shared" si="181"/>
        <v/>
      </c>
      <c r="P143" s="154" t="str">
        <f t="shared" si="189"/>
        <v/>
      </c>
      <c r="Q143" s="153" t="str">
        <f t="shared" si="141"/>
        <v/>
      </c>
      <c r="R143" s="154" t="str">
        <f t="shared" si="190"/>
        <v/>
      </c>
      <c r="S143" s="153" t="str">
        <f t="shared" si="142"/>
        <v/>
      </c>
      <c r="T143" s="154" t="str">
        <f t="shared" si="191"/>
        <v/>
      </c>
      <c r="U143" s="153" t="str">
        <f t="shared" si="143"/>
        <v/>
      </c>
      <c r="V143" s="154" t="str">
        <f t="shared" si="192"/>
        <v/>
      </c>
      <c r="W143" s="153" t="str">
        <f t="shared" si="144"/>
        <v/>
      </c>
      <c r="X143" s="154" t="str">
        <f t="shared" si="193"/>
        <v/>
      </c>
      <c r="Y143" s="153" t="str">
        <f t="shared" si="145"/>
        <v/>
      </c>
      <c r="Z143" s="154" t="str">
        <f t="shared" si="194"/>
        <v/>
      </c>
      <c r="AA143" s="153" t="str">
        <f t="shared" si="146"/>
        <v/>
      </c>
      <c r="AB143" s="154" t="str">
        <f t="shared" si="195"/>
        <v/>
      </c>
      <c r="AC143" s="153" t="str">
        <f t="shared" si="147"/>
        <v/>
      </c>
      <c r="AD143" s="154" t="str">
        <f t="shared" si="196"/>
        <v/>
      </c>
      <c r="AE143" s="153" t="str">
        <f t="shared" si="182"/>
        <v/>
      </c>
      <c r="AF143" s="154" t="str">
        <f t="shared" si="197"/>
        <v/>
      </c>
      <c r="AG143" s="153" t="str">
        <f t="shared" si="183"/>
        <v/>
      </c>
      <c r="AH143" s="154" t="str">
        <f t="shared" si="198"/>
        <v/>
      </c>
      <c r="AI143" s="153" t="str">
        <f t="shared" si="184"/>
        <v/>
      </c>
      <c r="AJ143" s="154" t="str">
        <f t="shared" si="199"/>
        <v/>
      </c>
    </row>
    <row r="144" spans="1:36" s="146" customFormat="1" ht="21" hidden="1" customHeight="1" x14ac:dyDescent="0.25">
      <c r="A144" s="263"/>
      <c r="B144" s="152" t="str">
        <f t="shared" si="200"/>
        <v/>
      </c>
      <c r="C144" s="153" t="str">
        <f t="shared" si="132"/>
        <v/>
      </c>
      <c r="D144" s="154" t="str">
        <f t="shared" si="133"/>
        <v/>
      </c>
      <c r="E144" s="153" t="str">
        <f t="shared" si="168"/>
        <v/>
      </c>
      <c r="F144" s="154" t="str">
        <f t="shared" si="135"/>
        <v/>
      </c>
      <c r="G144" s="153" t="str">
        <f t="shared" si="136"/>
        <v/>
      </c>
      <c r="H144" s="154" t="str">
        <f t="shared" si="185"/>
        <v/>
      </c>
      <c r="I144" s="153" t="str">
        <f t="shared" si="137"/>
        <v/>
      </c>
      <c r="J144" s="154" t="str">
        <f t="shared" si="186"/>
        <v/>
      </c>
      <c r="K144" s="153" t="str">
        <f t="shared" si="138"/>
        <v/>
      </c>
      <c r="L144" s="154" t="str">
        <f t="shared" si="187"/>
        <v/>
      </c>
      <c r="M144" s="153" t="str">
        <f t="shared" si="139"/>
        <v/>
      </c>
      <c r="N144" s="154" t="str">
        <f t="shared" si="188"/>
        <v/>
      </c>
      <c r="O144" s="153" t="str">
        <f t="shared" si="181"/>
        <v/>
      </c>
      <c r="P144" s="154" t="str">
        <f t="shared" si="189"/>
        <v/>
      </c>
      <c r="Q144" s="153" t="str">
        <f t="shared" si="141"/>
        <v/>
      </c>
      <c r="R144" s="154" t="str">
        <f t="shared" si="190"/>
        <v/>
      </c>
      <c r="S144" s="153" t="str">
        <f t="shared" si="142"/>
        <v/>
      </c>
      <c r="T144" s="154" t="str">
        <f t="shared" si="191"/>
        <v/>
      </c>
      <c r="U144" s="153" t="str">
        <f t="shared" si="143"/>
        <v/>
      </c>
      <c r="V144" s="154" t="str">
        <f t="shared" si="192"/>
        <v/>
      </c>
      <c r="W144" s="153" t="str">
        <f t="shared" si="144"/>
        <v/>
      </c>
      <c r="X144" s="154" t="str">
        <f t="shared" si="193"/>
        <v/>
      </c>
      <c r="Y144" s="153" t="str">
        <f t="shared" si="145"/>
        <v/>
      </c>
      <c r="Z144" s="154" t="str">
        <f t="shared" si="194"/>
        <v/>
      </c>
      <c r="AA144" s="153" t="str">
        <f t="shared" si="146"/>
        <v/>
      </c>
      <c r="AB144" s="154" t="str">
        <f t="shared" si="195"/>
        <v/>
      </c>
      <c r="AC144" s="153" t="str">
        <f t="shared" si="147"/>
        <v/>
      </c>
      <c r="AD144" s="154" t="str">
        <f t="shared" si="196"/>
        <v/>
      </c>
      <c r="AE144" s="153" t="str">
        <f t="shared" si="182"/>
        <v/>
      </c>
      <c r="AF144" s="154" t="str">
        <f t="shared" si="197"/>
        <v/>
      </c>
      <c r="AG144" s="153" t="str">
        <f t="shared" si="183"/>
        <v/>
      </c>
      <c r="AH144" s="154" t="str">
        <f t="shared" si="198"/>
        <v/>
      </c>
      <c r="AI144" s="153" t="str">
        <f t="shared" si="184"/>
        <v/>
      </c>
      <c r="AJ144" s="154" t="str">
        <f t="shared" si="199"/>
        <v/>
      </c>
    </row>
    <row r="145" spans="1:36" s="146" customFormat="1" ht="21" hidden="1" customHeight="1" x14ac:dyDescent="0.25">
      <c r="A145" s="263"/>
      <c r="B145" s="152" t="str">
        <f t="shared" si="200"/>
        <v/>
      </c>
      <c r="C145" s="153" t="str">
        <f t="shared" si="132"/>
        <v/>
      </c>
      <c r="D145" s="154" t="str">
        <f t="shared" si="133"/>
        <v/>
      </c>
      <c r="E145" s="153" t="str">
        <f t="shared" si="168"/>
        <v/>
      </c>
      <c r="F145" s="154" t="str">
        <f t="shared" si="135"/>
        <v/>
      </c>
      <c r="G145" s="153" t="str">
        <f t="shared" si="136"/>
        <v/>
      </c>
      <c r="H145" s="154" t="str">
        <f t="shared" si="185"/>
        <v/>
      </c>
      <c r="I145" s="153" t="str">
        <f t="shared" si="137"/>
        <v/>
      </c>
      <c r="J145" s="154" t="str">
        <f t="shared" si="186"/>
        <v/>
      </c>
      <c r="K145" s="153" t="str">
        <f t="shared" si="138"/>
        <v/>
      </c>
      <c r="L145" s="154" t="str">
        <f t="shared" si="187"/>
        <v/>
      </c>
      <c r="M145" s="153" t="str">
        <f t="shared" si="139"/>
        <v/>
      </c>
      <c r="N145" s="154" t="str">
        <f t="shared" si="188"/>
        <v/>
      </c>
      <c r="O145" s="153" t="str">
        <f t="shared" si="181"/>
        <v/>
      </c>
      <c r="P145" s="154" t="str">
        <f t="shared" si="189"/>
        <v/>
      </c>
      <c r="Q145" s="153" t="str">
        <f t="shared" si="141"/>
        <v/>
      </c>
      <c r="R145" s="154" t="str">
        <f t="shared" si="190"/>
        <v/>
      </c>
      <c r="S145" s="153" t="str">
        <f t="shared" si="142"/>
        <v/>
      </c>
      <c r="T145" s="154" t="str">
        <f t="shared" si="191"/>
        <v/>
      </c>
      <c r="U145" s="153" t="str">
        <f t="shared" si="143"/>
        <v/>
      </c>
      <c r="V145" s="154" t="str">
        <f t="shared" si="192"/>
        <v/>
      </c>
      <c r="W145" s="153" t="str">
        <f t="shared" si="144"/>
        <v/>
      </c>
      <c r="X145" s="154" t="str">
        <f t="shared" si="193"/>
        <v/>
      </c>
      <c r="Y145" s="153" t="str">
        <f t="shared" si="145"/>
        <v/>
      </c>
      <c r="Z145" s="154" t="str">
        <f t="shared" si="194"/>
        <v/>
      </c>
      <c r="AA145" s="153" t="str">
        <f t="shared" si="146"/>
        <v/>
      </c>
      <c r="AB145" s="154" t="str">
        <f t="shared" si="195"/>
        <v/>
      </c>
      <c r="AC145" s="153" t="str">
        <f t="shared" si="147"/>
        <v/>
      </c>
      <c r="AD145" s="154" t="str">
        <f t="shared" si="196"/>
        <v/>
      </c>
      <c r="AE145" s="153" t="str">
        <f t="shared" si="182"/>
        <v/>
      </c>
      <c r="AF145" s="154" t="str">
        <f t="shared" si="197"/>
        <v/>
      </c>
      <c r="AG145" s="153" t="str">
        <f t="shared" si="183"/>
        <v/>
      </c>
      <c r="AH145" s="154" t="str">
        <f t="shared" si="198"/>
        <v/>
      </c>
      <c r="AI145" s="153" t="str">
        <f t="shared" si="184"/>
        <v/>
      </c>
      <c r="AJ145" s="154" t="str">
        <f t="shared" si="199"/>
        <v/>
      </c>
    </row>
    <row r="146" spans="1:36" s="146" customFormat="1" ht="21" hidden="1" customHeight="1" x14ac:dyDescent="0.25">
      <c r="A146" s="263"/>
      <c r="B146" s="152" t="str">
        <f t="shared" si="200"/>
        <v/>
      </c>
      <c r="C146" s="153" t="str">
        <f t="shared" si="132"/>
        <v/>
      </c>
      <c r="D146" s="154" t="str">
        <f t="shared" si="133"/>
        <v/>
      </c>
      <c r="E146" s="153" t="str">
        <f t="shared" si="168"/>
        <v/>
      </c>
      <c r="F146" s="154" t="str">
        <f t="shared" si="135"/>
        <v/>
      </c>
      <c r="G146" s="153" t="str">
        <f t="shared" si="136"/>
        <v/>
      </c>
      <c r="H146" s="154" t="str">
        <f t="shared" si="185"/>
        <v/>
      </c>
      <c r="I146" s="153" t="str">
        <f t="shared" si="137"/>
        <v/>
      </c>
      <c r="J146" s="154" t="str">
        <f t="shared" si="186"/>
        <v/>
      </c>
      <c r="K146" s="153" t="str">
        <f t="shared" si="138"/>
        <v/>
      </c>
      <c r="L146" s="154" t="str">
        <f t="shared" si="187"/>
        <v/>
      </c>
      <c r="M146" s="153" t="str">
        <f t="shared" si="139"/>
        <v/>
      </c>
      <c r="N146" s="154" t="str">
        <f t="shared" si="188"/>
        <v/>
      </c>
      <c r="O146" s="153" t="str">
        <f t="shared" si="181"/>
        <v/>
      </c>
      <c r="P146" s="154" t="str">
        <f t="shared" si="189"/>
        <v/>
      </c>
      <c r="Q146" s="153" t="str">
        <f t="shared" si="141"/>
        <v/>
      </c>
      <c r="R146" s="154" t="str">
        <f t="shared" si="190"/>
        <v/>
      </c>
      <c r="S146" s="153" t="str">
        <f t="shared" si="142"/>
        <v/>
      </c>
      <c r="T146" s="154" t="str">
        <f t="shared" si="191"/>
        <v/>
      </c>
      <c r="U146" s="153" t="str">
        <f t="shared" si="143"/>
        <v/>
      </c>
      <c r="V146" s="154" t="str">
        <f t="shared" si="192"/>
        <v/>
      </c>
      <c r="W146" s="153" t="str">
        <f t="shared" si="144"/>
        <v/>
      </c>
      <c r="X146" s="154" t="str">
        <f t="shared" si="193"/>
        <v/>
      </c>
      <c r="Y146" s="153" t="str">
        <f t="shared" si="145"/>
        <v/>
      </c>
      <c r="Z146" s="154" t="str">
        <f t="shared" si="194"/>
        <v/>
      </c>
      <c r="AA146" s="153" t="str">
        <f t="shared" si="146"/>
        <v/>
      </c>
      <c r="AB146" s="154" t="str">
        <f t="shared" si="195"/>
        <v/>
      </c>
      <c r="AC146" s="153" t="str">
        <f t="shared" si="147"/>
        <v/>
      </c>
      <c r="AD146" s="154" t="str">
        <f t="shared" si="196"/>
        <v/>
      </c>
      <c r="AE146" s="153" t="str">
        <f t="shared" si="182"/>
        <v/>
      </c>
      <c r="AF146" s="154" t="str">
        <f t="shared" si="197"/>
        <v/>
      </c>
      <c r="AG146" s="153" t="str">
        <f t="shared" si="183"/>
        <v/>
      </c>
      <c r="AH146" s="154" t="str">
        <f t="shared" si="198"/>
        <v/>
      </c>
      <c r="AI146" s="153" t="str">
        <f t="shared" si="184"/>
        <v/>
      </c>
      <c r="AJ146" s="154" t="str">
        <f t="shared" si="199"/>
        <v/>
      </c>
    </row>
    <row r="147" spans="1:36" s="146" customFormat="1" ht="21" hidden="1" customHeight="1" x14ac:dyDescent="0.25">
      <c r="A147" s="263"/>
      <c r="B147" s="152" t="str">
        <f t="shared" si="200"/>
        <v/>
      </c>
      <c r="C147" s="153" t="str">
        <f t="shared" si="132"/>
        <v/>
      </c>
      <c r="D147" s="154" t="str">
        <f t="shared" si="133"/>
        <v/>
      </c>
      <c r="E147" s="153" t="str">
        <f t="shared" si="168"/>
        <v/>
      </c>
      <c r="F147" s="154" t="str">
        <f t="shared" si="135"/>
        <v/>
      </c>
      <c r="G147" s="153" t="str">
        <f t="shared" si="136"/>
        <v/>
      </c>
      <c r="H147" s="154" t="str">
        <f t="shared" si="185"/>
        <v/>
      </c>
      <c r="I147" s="153" t="str">
        <f t="shared" si="137"/>
        <v/>
      </c>
      <c r="J147" s="154" t="str">
        <f t="shared" si="186"/>
        <v/>
      </c>
      <c r="K147" s="153" t="str">
        <f t="shared" si="138"/>
        <v/>
      </c>
      <c r="L147" s="154" t="str">
        <f t="shared" si="187"/>
        <v/>
      </c>
      <c r="M147" s="153" t="str">
        <f t="shared" si="139"/>
        <v/>
      </c>
      <c r="N147" s="154" t="str">
        <f t="shared" si="188"/>
        <v/>
      </c>
      <c r="O147" s="153" t="str">
        <f t="shared" si="181"/>
        <v/>
      </c>
      <c r="P147" s="154" t="str">
        <f t="shared" si="189"/>
        <v/>
      </c>
      <c r="Q147" s="153" t="str">
        <f t="shared" si="141"/>
        <v/>
      </c>
      <c r="R147" s="154" t="str">
        <f t="shared" si="190"/>
        <v/>
      </c>
      <c r="S147" s="153" t="str">
        <f t="shared" si="142"/>
        <v/>
      </c>
      <c r="T147" s="154" t="str">
        <f t="shared" si="191"/>
        <v/>
      </c>
      <c r="U147" s="153" t="str">
        <f t="shared" si="143"/>
        <v/>
      </c>
      <c r="V147" s="154" t="str">
        <f t="shared" si="192"/>
        <v/>
      </c>
      <c r="W147" s="153" t="str">
        <f t="shared" si="144"/>
        <v/>
      </c>
      <c r="X147" s="154" t="str">
        <f t="shared" si="193"/>
        <v/>
      </c>
      <c r="Y147" s="153" t="str">
        <f t="shared" si="145"/>
        <v/>
      </c>
      <c r="Z147" s="154" t="str">
        <f t="shared" si="194"/>
        <v/>
      </c>
      <c r="AA147" s="153" t="str">
        <f t="shared" si="146"/>
        <v/>
      </c>
      <c r="AB147" s="154" t="str">
        <f t="shared" si="195"/>
        <v/>
      </c>
      <c r="AC147" s="153" t="str">
        <f t="shared" si="147"/>
        <v/>
      </c>
      <c r="AD147" s="154" t="str">
        <f t="shared" si="196"/>
        <v/>
      </c>
      <c r="AE147" s="153" t="str">
        <f t="shared" si="182"/>
        <v/>
      </c>
      <c r="AF147" s="154" t="str">
        <f t="shared" si="197"/>
        <v/>
      </c>
      <c r="AG147" s="153" t="str">
        <f t="shared" si="183"/>
        <v/>
      </c>
      <c r="AH147" s="154" t="str">
        <f t="shared" si="198"/>
        <v/>
      </c>
      <c r="AI147" s="153" t="str">
        <f t="shared" si="184"/>
        <v/>
      </c>
      <c r="AJ147" s="154" t="str">
        <f t="shared" si="199"/>
        <v/>
      </c>
    </row>
    <row r="148" spans="1:36" s="146" customFormat="1" ht="21" hidden="1" customHeight="1" x14ac:dyDescent="0.25">
      <c r="A148" s="263"/>
      <c r="B148" s="152" t="str">
        <f t="shared" si="200"/>
        <v/>
      </c>
      <c r="C148" s="153" t="str">
        <f t="shared" si="132"/>
        <v/>
      </c>
      <c r="D148" s="154" t="str">
        <f t="shared" si="133"/>
        <v/>
      </c>
      <c r="E148" s="153" t="str">
        <f t="shared" si="168"/>
        <v/>
      </c>
      <c r="F148" s="154" t="str">
        <f t="shared" si="135"/>
        <v/>
      </c>
      <c r="G148" s="153" t="str">
        <f t="shared" si="136"/>
        <v/>
      </c>
      <c r="H148" s="154" t="str">
        <f t="shared" si="185"/>
        <v/>
      </c>
      <c r="I148" s="153" t="str">
        <f t="shared" si="137"/>
        <v/>
      </c>
      <c r="J148" s="154" t="str">
        <f t="shared" si="186"/>
        <v/>
      </c>
      <c r="K148" s="153" t="str">
        <f t="shared" si="138"/>
        <v/>
      </c>
      <c r="L148" s="154" t="str">
        <f t="shared" si="187"/>
        <v/>
      </c>
      <c r="M148" s="153" t="str">
        <f t="shared" si="139"/>
        <v/>
      </c>
      <c r="N148" s="154" t="str">
        <f t="shared" si="188"/>
        <v/>
      </c>
      <c r="O148" s="153" t="str">
        <f t="shared" si="181"/>
        <v/>
      </c>
      <c r="P148" s="154" t="str">
        <f t="shared" si="189"/>
        <v/>
      </c>
      <c r="Q148" s="153" t="str">
        <f t="shared" si="141"/>
        <v/>
      </c>
      <c r="R148" s="154" t="str">
        <f t="shared" si="190"/>
        <v/>
      </c>
      <c r="S148" s="153" t="str">
        <f t="shared" si="142"/>
        <v/>
      </c>
      <c r="T148" s="154" t="str">
        <f t="shared" si="191"/>
        <v/>
      </c>
      <c r="U148" s="153" t="str">
        <f t="shared" si="143"/>
        <v/>
      </c>
      <c r="V148" s="154" t="str">
        <f t="shared" si="192"/>
        <v/>
      </c>
      <c r="W148" s="153" t="str">
        <f t="shared" si="144"/>
        <v/>
      </c>
      <c r="X148" s="154" t="str">
        <f t="shared" si="193"/>
        <v/>
      </c>
      <c r="Y148" s="153" t="str">
        <f t="shared" si="145"/>
        <v/>
      </c>
      <c r="Z148" s="154" t="str">
        <f t="shared" si="194"/>
        <v/>
      </c>
      <c r="AA148" s="153" t="str">
        <f t="shared" si="146"/>
        <v/>
      </c>
      <c r="AB148" s="154" t="str">
        <f t="shared" si="195"/>
        <v/>
      </c>
      <c r="AC148" s="153" t="str">
        <f t="shared" si="147"/>
        <v/>
      </c>
      <c r="AD148" s="154" t="str">
        <f t="shared" si="196"/>
        <v/>
      </c>
      <c r="AE148" s="153" t="str">
        <f t="shared" si="182"/>
        <v/>
      </c>
      <c r="AF148" s="154" t="str">
        <f t="shared" si="197"/>
        <v/>
      </c>
      <c r="AG148" s="153" t="str">
        <f t="shared" si="183"/>
        <v/>
      </c>
      <c r="AH148" s="154" t="str">
        <f t="shared" si="198"/>
        <v/>
      </c>
      <c r="AI148" s="153" t="str">
        <f t="shared" si="184"/>
        <v/>
      </c>
      <c r="AJ148" s="154" t="str">
        <f t="shared" si="199"/>
        <v/>
      </c>
    </row>
    <row r="149" spans="1:36" s="146" customFormat="1" ht="21" hidden="1" customHeight="1" x14ac:dyDescent="0.25">
      <c r="A149" s="263"/>
      <c r="B149" s="152" t="str">
        <f t="shared" si="200"/>
        <v/>
      </c>
      <c r="C149" s="153" t="str">
        <f t="shared" si="132"/>
        <v/>
      </c>
      <c r="D149" s="154" t="str">
        <f t="shared" si="133"/>
        <v/>
      </c>
      <c r="E149" s="153" t="str">
        <f t="shared" si="168"/>
        <v/>
      </c>
      <c r="F149" s="154" t="str">
        <f t="shared" si="135"/>
        <v/>
      </c>
      <c r="G149" s="153" t="str">
        <f t="shared" si="136"/>
        <v/>
      </c>
      <c r="H149" s="154" t="str">
        <f t="shared" si="185"/>
        <v/>
      </c>
      <c r="I149" s="153" t="str">
        <f t="shared" si="137"/>
        <v/>
      </c>
      <c r="J149" s="154" t="str">
        <f t="shared" si="186"/>
        <v/>
      </c>
      <c r="K149" s="153" t="str">
        <f t="shared" si="138"/>
        <v/>
      </c>
      <c r="L149" s="154" t="str">
        <f t="shared" si="187"/>
        <v/>
      </c>
      <c r="M149" s="153" t="str">
        <f t="shared" si="139"/>
        <v/>
      </c>
      <c r="N149" s="154" t="str">
        <f t="shared" si="188"/>
        <v/>
      </c>
      <c r="O149" s="153" t="str">
        <f t="shared" si="181"/>
        <v/>
      </c>
      <c r="P149" s="154" t="str">
        <f t="shared" si="189"/>
        <v/>
      </c>
      <c r="Q149" s="153" t="str">
        <f t="shared" si="141"/>
        <v/>
      </c>
      <c r="R149" s="154" t="str">
        <f t="shared" si="190"/>
        <v/>
      </c>
      <c r="S149" s="153" t="str">
        <f t="shared" si="142"/>
        <v/>
      </c>
      <c r="T149" s="154" t="str">
        <f t="shared" si="191"/>
        <v/>
      </c>
      <c r="U149" s="153" t="str">
        <f t="shared" si="143"/>
        <v/>
      </c>
      <c r="V149" s="154" t="str">
        <f t="shared" si="192"/>
        <v/>
      </c>
      <c r="W149" s="153" t="str">
        <f t="shared" si="144"/>
        <v/>
      </c>
      <c r="X149" s="154" t="str">
        <f t="shared" si="193"/>
        <v/>
      </c>
      <c r="Y149" s="153" t="str">
        <f t="shared" si="145"/>
        <v/>
      </c>
      <c r="Z149" s="154" t="str">
        <f t="shared" si="194"/>
        <v/>
      </c>
      <c r="AA149" s="153" t="str">
        <f t="shared" si="146"/>
        <v/>
      </c>
      <c r="AB149" s="154" t="str">
        <f t="shared" si="195"/>
        <v/>
      </c>
      <c r="AC149" s="153" t="str">
        <f t="shared" si="147"/>
        <v/>
      </c>
      <c r="AD149" s="154" t="str">
        <f t="shared" si="196"/>
        <v/>
      </c>
      <c r="AE149" s="153" t="str">
        <f t="shared" si="182"/>
        <v/>
      </c>
      <c r="AF149" s="154" t="str">
        <f t="shared" si="197"/>
        <v/>
      </c>
      <c r="AG149" s="153" t="str">
        <f t="shared" si="183"/>
        <v/>
      </c>
      <c r="AH149" s="154" t="str">
        <f t="shared" si="198"/>
        <v/>
      </c>
      <c r="AI149" s="153" t="str">
        <f t="shared" si="184"/>
        <v/>
      </c>
      <c r="AJ149" s="154" t="str">
        <f t="shared" si="199"/>
        <v/>
      </c>
    </row>
    <row r="150" spans="1:36" s="146" customFormat="1" ht="21" hidden="1" customHeight="1" x14ac:dyDescent="0.25">
      <c r="A150" s="263"/>
      <c r="B150" s="152" t="str">
        <f t="shared" si="200"/>
        <v/>
      </c>
      <c r="C150" s="153" t="str">
        <f t="shared" si="132"/>
        <v/>
      </c>
      <c r="D150" s="154" t="str">
        <f t="shared" si="133"/>
        <v/>
      </c>
      <c r="E150" s="153" t="str">
        <f t="shared" si="168"/>
        <v/>
      </c>
      <c r="F150" s="154" t="str">
        <f t="shared" si="135"/>
        <v/>
      </c>
      <c r="G150" s="153" t="str">
        <f t="shared" si="136"/>
        <v/>
      </c>
      <c r="H150" s="154" t="str">
        <f t="shared" si="185"/>
        <v/>
      </c>
      <c r="I150" s="153" t="str">
        <f t="shared" si="137"/>
        <v/>
      </c>
      <c r="J150" s="154" t="str">
        <f t="shared" si="186"/>
        <v/>
      </c>
      <c r="K150" s="153" t="str">
        <f t="shared" si="138"/>
        <v/>
      </c>
      <c r="L150" s="154" t="str">
        <f t="shared" si="187"/>
        <v/>
      </c>
      <c r="M150" s="153" t="str">
        <f t="shared" si="139"/>
        <v/>
      </c>
      <c r="N150" s="154" t="str">
        <f t="shared" si="188"/>
        <v/>
      </c>
      <c r="O150" s="153" t="str">
        <f t="shared" si="181"/>
        <v/>
      </c>
      <c r="P150" s="154" t="str">
        <f t="shared" si="189"/>
        <v/>
      </c>
      <c r="Q150" s="153" t="str">
        <f t="shared" si="141"/>
        <v/>
      </c>
      <c r="R150" s="154" t="str">
        <f t="shared" si="190"/>
        <v/>
      </c>
      <c r="S150" s="153" t="str">
        <f t="shared" si="142"/>
        <v/>
      </c>
      <c r="T150" s="154" t="str">
        <f t="shared" si="191"/>
        <v/>
      </c>
      <c r="U150" s="153" t="str">
        <f t="shared" si="143"/>
        <v/>
      </c>
      <c r="V150" s="154" t="str">
        <f t="shared" si="192"/>
        <v/>
      </c>
      <c r="W150" s="153" t="str">
        <f t="shared" si="144"/>
        <v/>
      </c>
      <c r="X150" s="154" t="str">
        <f t="shared" si="193"/>
        <v/>
      </c>
      <c r="Y150" s="153" t="str">
        <f t="shared" si="145"/>
        <v/>
      </c>
      <c r="Z150" s="154" t="str">
        <f t="shared" si="194"/>
        <v/>
      </c>
      <c r="AA150" s="153" t="str">
        <f t="shared" si="146"/>
        <v/>
      </c>
      <c r="AB150" s="154" t="str">
        <f t="shared" si="195"/>
        <v/>
      </c>
      <c r="AC150" s="153" t="str">
        <f t="shared" si="147"/>
        <v/>
      </c>
      <c r="AD150" s="154" t="str">
        <f t="shared" si="196"/>
        <v/>
      </c>
      <c r="AE150" s="153" t="str">
        <f t="shared" si="182"/>
        <v/>
      </c>
      <c r="AF150" s="154" t="str">
        <f t="shared" si="197"/>
        <v/>
      </c>
      <c r="AG150" s="153" t="str">
        <f t="shared" si="183"/>
        <v/>
      </c>
      <c r="AH150" s="154" t="str">
        <f t="shared" si="198"/>
        <v/>
      </c>
      <c r="AI150" s="153" t="str">
        <f t="shared" si="184"/>
        <v/>
      </c>
      <c r="AJ150" s="154" t="str">
        <f t="shared" si="199"/>
        <v/>
      </c>
    </row>
    <row r="151" spans="1:36" s="146" customFormat="1" ht="21" hidden="1" customHeight="1" x14ac:dyDescent="0.25">
      <c r="A151" s="263"/>
      <c r="B151" s="152" t="str">
        <f t="shared" si="200"/>
        <v/>
      </c>
      <c r="C151" s="153" t="str">
        <f t="shared" si="132"/>
        <v/>
      </c>
      <c r="D151" s="154" t="str">
        <f t="shared" si="133"/>
        <v/>
      </c>
      <c r="E151" s="153" t="str">
        <f t="shared" si="168"/>
        <v/>
      </c>
      <c r="F151" s="154" t="str">
        <f t="shared" si="135"/>
        <v/>
      </c>
      <c r="G151" s="153" t="str">
        <f t="shared" si="136"/>
        <v/>
      </c>
      <c r="H151" s="154" t="str">
        <f t="shared" si="185"/>
        <v/>
      </c>
      <c r="I151" s="153" t="str">
        <f t="shared" si="137"/>
        <v/>
      </c>
      <c r="J151" s="154" t="str">
        <f t="shared" si="186"/>
        <v/>
      </c>
      <c r="K151" s="153" t="str">
        <f t="shared" si="138"/>
        <v/>
      </c>
      <c r="L151" s="154" t="str">
        <f t="shared" si="187"/>
        <v/>
      </c>
      <c r="M151" s="153" t="str">
        <f t="shared" si="139"/>
        <v/>
      </c>
      <c r="N151" s="154" t="str">
        <f t="shared" si="188"/>
        <v/>
      </c>
      <c r="O151" s="153" t="str">
        <f t="shared" si="181"/>
        <v/>
      </c>
      <c r="P151" s="154" t="str">
        <f t="shared" si="189"/>
        <v/>
      </c>
      <c r="Q151" s="153" t="str">
        <f t="shared" si="141"/>
        <v/>
      </c>
      <c r="R151" s="154" t="str">
        <f t="shared" si="190"/>
        <v/>
      </c>
      <c r="S151" s="153" t="str">
        <f t="shared" si="142"/>
        <v/>
      </c>
      <c r="T151" s="154" t="str">
        <f t="shared" si="191"/>
        <v/>
      </c>
      <c r="U151" s="153" t="str">
        <f t="shared" si="143"/>
        <v/>
      </c>
      <c r="V151" s="154" t="str">
        <f t="shared" si="192"/>
        <v/>
      </c>
      <c r="W151" s="153" t="str">
        <f t="shared" si="144"/>
        <v/>
      </c>
      <c r="X151" s="154" t="str">
        <f t="shared" si="193"/>
        <v/>
      </c>
      <c r="Y151" s="153" t="str">
        <f t="shared" si="145"/>
        <v/>
      </c>
      <c r="Z151" s="154" t="str">
        <f t="shared" si="194"/>
        <v/>
      </c>
      <c r="AA151" s="153" t="str">
        <f t="shared" si="146"/>
        <v/>
      </c>
      <c r="AB151" s="154" t="str">
        <f t="shared" si="195"/>
        <v/>
      </c>
      <c r="AC151" s="153" t="str">
        <f t="shared" si="147"/>
        <v/>
      </c>
      <c r="AD151" s="154" t="str">
        <f t="shared" si="196"/>
        <v/>
      </c>
      <c r="AE151" s="153" t="str">
        <f t="shared" si="182"/>
        <v/>
      </c>
      <c r="AF151" s="154" t="str">
        <f t="shared" si="197"/>
        <v/>
      </c>
      <c r="AG151" s="153" t="str">
        <f t="shared" si="183"/>
        <v/>
      </c>
      <c r="AH151" s="154" t="str">
        <f t="shared" si="198"/>
        <v/>
      </c>
      <c r="AI151" s="153" t="str">
        <f t="shared" si="184"/>
        <v/>
      </c>
      <c r="AJ151" s="154" t="str">
        <f t="shared" si="199"/>
        <v/>
      </c>
    </row>
    <row r="152" spans="1:36" s="146" customFormat="1" ht="21" hidden="1" customHeight="1" x14ac:dyDescent="0.25">
      <c r="A152" s="263"/>
      <c r="B152" s="152" t="str">
        <f t="shared" si="200"/>
        <v/>
      </c>
      <c r="C152" s="153" t="str">
        <f t="shared" si="132"/>
        <v/>
      </c>
      <c r="D152" s="154" t="str">
        <f t="shared" si="133"/>
        <v/>
      </c>
      <c r="E152" s="153" t="str">
        <f t="shared" si="168"/>
        <v/>
      </c>
      <c r="F152" s="154" t="str">
        <f t="shared" si="135"/>
        <v/>
      </c>
      <c r="G152" s="153" t="str">
        <f t="shared" si="136"/>
        <v/>
      </c>
      <c r="H152" s="154" t="str">
        <f t="shared" si="185"/>
        <v/>
      </c>
      <c r="I152" s="153" t="str">
        <f t="shared" si="137"/>
        <v/>
      </c>
      <c r="J152" s="154" t="str">
        <f t="shared" si="186"/>
        <v/>
      </c>
      <c r="K152" s="153" t="str">
        <f t="shared" si="138"/>
        <v/>
      </c>
      <c r="L152" s="154" t="str">
        <f t="shared" si="187"/>
        <v/>
      </c>
      <c r="M152" s="153" t="str">
        <f t="shared" si="139"/>
        <v/>
      </c>
      <c r="N152" s="154" t="str">
        <f t="shared" si="188"/>
        <v/>
      </c>
      <c r="O152" s="153" t="str">
        <f t="shared" si="181"/>
        <v/>
      </c>
      <c r="P152" s="154" t="str">
        <f t="shared" si="189"/>
        <v/>
      </c>
      <c r="Q152" s="153" t="str">
        <f t="shared" si="141"/>
        <v/>
      </c>
      <c r="R152" s="154" t="str">
        <f t="shared" si="190"/>
        <v/>
      </c>
      <c r="S152" s="153" t="str">
        <f t="shared" si="142"/>
        <v/>
      </c>
      <c r="T152" s="154" t="str">
        <f t="shared" si="191"/>
        <v/>
      </c>
      <c r="U152" s="153" t="str">
        <f t="shared" si="143"/>
        <v/>
      </c>
      <c r="V152" s="154" t="str">
        <f t="shared" si="192"/>
        <v/>
      </c>
      <c r="W152" s="153" t="str">
        <f t="shared" si="144"/>
        <v/>
      </c>
      <c r="X152" s="154" t="str">
        <f t="shared" si="193"/>
        <v/>
      </c>
      <c r="Y152" s="153" t="str">
        <f t="shared" si="145"/>
        <v/>
      </c>
      <c r="Z152" s="154" t="str">
        <f t="shared" si="194"/>
        <v/>
      </c>
      <c r="AA152" s="153" t="str">
        <f t="shared" si="146"/>
        <v/>
      </c>
      <c r="AB152" s="154" t="str">
        <f t="shared" si="195"/>
        <v/>
      </c>
      <c r="AC152" s="153" t="str">
        <f t="shared" si="147"/>
        <v/>
      </c>
      <c r="AD152" s="154" t="str">
        <f t="shared" si="196"/>
        <v/>
      </c>
      <c r="AE152" s="153" t="str">
        <f t="shared" si="182"/>
        <v/>
      </c>
      <c r="AF152" s="154" t="str">
        <f t="shared" si="197"/>
        <v/>
      </c>
      <c r="AG152" s="153" t="str">
        <f t="shared" si="183"/>
        <v/>
      </c>
      <c r="AH152" s="154" t="str">
        <f t="shared" si="198"/>
        <v/>
      </c>
      <c r="AI152" s="153" t="str">
        <f t="shared" si="184"/>
        <v/>
      </c>
      <c r="AJ152" s="154" t="str">
        <f t="shared" si="199"/>
        <v/>
      </c>
    </row>
    <row r="153" spans="1:36" s="146" customFormat="1" ht="21" hidden="1" customHeight="1" x14ac:dyDescent="0.25">
      <c r="A153" s="263"/>
      <c r="B153" s="152" t="str">
        <f t="shared" si="200"/>
        <v/>
      </c>
      <c r="C153" s="153" t="str">
        <f t="shared" si="132"/>
        <v/>
      </c>
      <c r="D153" s="154" t="str">
        <f t="shared" si="133"/>
        <v/>
      </c>
      <c r="E153" s="153" t="str">
        <f t="shared" si="168"/>
        <v/>
      </c>
      <c r="F153" s="154" t="str">
        <f t="shared" si="135"/>
        <v/>
      </c>
      <c r="G153" s="153" t="str">
        <f t="shared" si="136"/>
        <v/>
      </c>
      <c r="H153" s="154" t="str">
        <f t="shared" si="185"/>
        <v/>
      </c>
      <c r="I153" s="153" t="str">
        <f t="shared" si="137"/>
        <v/>
      </c>
      <c r="J153" s="154" t="str">
        <f t="shared" si="186"/>
        <v/>
      </c>
      <c r="K153" s="153" t="str">
        <f t="shared" si="138"/>
        <v/>
      </c>
      <c r="L153" s="154" t="str">
        <f t="shared" si="187"/>
        <v/>
      </c>
      <c r="M153" s="153" t="str">
        <f t="shared" si="139"/>
        <v/>
      </c>
      <c r="N153" s="154" t="str">
        <f t="shared" si="188"/>
        <v/>
      </c>
      <c r="O153" s="153" t="str">
        <f t="shared" si="181"/>
        <v/>
      </c>
      <c r="P153" s="154" t="str">
        <f t="shared" si="189"/>
        <v/>
      </c>
      <c r="Q153" s="153" t="str">
        <f t="shared" si="141"/>
        <v/>
      </c>
      <c r="R153" s="154" t="str">
        <f t="shared" si="190"/>
        <v/>
      </c>
      <c r="S153" s="153" t="str">
        <f t="shared" si="142"/>
        <v/>
      </c>
      <c r="T153" s="154" t="str">
        <f t="shared" si="191"/>
        <v/>
      </c>
      <c r="U153" s="153" t="str">
        <f t="shared" si="143"/>
        <v/>
      </c>
      <c r="V153" s="154" t="str">
        <f t="shared" si="192"/>
        <v/>
      </c>
      <c r="W153" s="153" t="str">
        <f t="shared" si="144"/>
        <v/>
      </c>
      <c r="X153" s="154" t="str">
        <f t="shared" si="193"/>
        <v/>
      </c>
      <c r="Y153" s="153" t="str">
        <f t="shared" si="145"/>
        <v/>
      </c>
      <c r="Z153" s="154" t="str">
        <f t="shared" si="194"/>
        <v/>
      </c>
      <c r="AA153" s="153" t="str">
        <f t="shared" si="146"/>
        <v/>
      </c>
      <c r="AB153" s="154" t="str">
        <f t="shared" si="195"/>
        <v/>
      </c>
      <c r="AC153" s="153" t="str">
        <f t="shared" si="147"/>
        <v/>
      </c>
      <c r="AD153" s="154" t="str">
        <f t="shared" si="196"/>
        <v/>
      </c>
      <c r="AE153" s="153" t="str">
        <f t="shared" si="182"/>
        <v/>
      </c>
      <c r="AF153" s="154" t="str">
        <f t="shared" si="197"/>
        <v/>
      </c>
      <c r="AG153" s="153" t="str">
        <f t="shared" si="183"/>
        <v/>
      </c>
      <c r="AH153" s="154" t="str">
        <f t="shared" si="198"/>
        <v/>
      </c>
      <c r="AI153" s="153" t="str">
        <f t="shared" si="184"/>
        <v/>
      </c>
      <c r="AJ153" s="154" t="str">
        <f t="shared" si="199"/>
        <v/>
      </c>
    </row>
    <row r="154" spans="1:36" s="146" customFormat="1" ht="21" hidden="1" customHeight="1" x14ac:dyDescent="0.25">
      <c r="A154" s="263"/>
      <c r="B154" s="152" t="str">
        <f t="shared" si="200"/>
        <v/>
      </c>
      <c r="C154" s="153" t="str">
        <f t="shared" si="132"/>
        <v/>
      </c>
      <c r="D154" s="154" t="str">
        <f t="shared" si="133"/>
        <v/>
      </c>
      <c r="E154" s="153" t="str">
        <f t="shared" si="168"/>
        <v/>
      </c>
      <c r="F154" s="154" t="str">
        <f t="shared" si="135"/>
        <v/>
      </c>
      <c r="G154" s="153" t="str">
        <f t="shared" si="136"/>
        <v/>
      </c>
      <c r="H154" s="154" t="str">
        <f t="shared" si="185"/>
        <v/>
      </c>
      <c r="I154" s="153" t="str">
        <f t="shared" si="137"/>
        <v/>
      </c>
      <c r="J154" s="154" t="str">
        <f t="shared" si="186"/>
        <v/>
      </c>
      <c r="K154" s="153" t="str">
        <f t="shared" si="138"/>
        <v/>
      </c>
      <c r="L154" s="154" t="str">
        <f t="shared" si="187"/>
        <v/>
      </c>
      <c r="M154" s="153" t="str">
        <f t="shared" si="139"/>
        <v/>
      </c>
      <c r="N154" s="154" t="str">
        <f t="shared" si="188"/>
        <v/>
      </c>
      <c r="O154" s="153" t="str">
        <f t="shared" si="181"/>
        <v/>
      </c>
      <c r="P154" s="154" t="str">
        <f t="shared" si="189"/>
        <v/>
      </c>
      <c r="Q154" s="153" t="str">
        <f t="shared" si="141"/>
        <v/>
      </c>
      <c r="R154" s="154" t="str">
        <f t="shared" si="190"/>
        <v/>
      </c>
      <c r="S154" s="153" t="str">
        <f t="shared" si="142"/>
        <v/>
      </c>
      <c r="T154" s="154" t="str">
        <f t="shared" si="191"/>
        <v/>
      </c>
      <c r="U154" s="153" t="str">
        <f t="shared" si="143"/>
        <v/>
      </c>
      <c r="V154" s="154" t="str">
        <f t="shared" si="192"/>
        <v/>
      </c>
      <c r="W154" s="153" t="str">
        <f t="shared" si="144"/>
        <v/>
      </c>
      <c r="X154" s="154" t="str">
        <f t="shared" si="193"/>
        <v/>
      </c>
      <c r="Y154" s="153" t="str">
        <f t="shared" si="145"/>
        <v/>
      </c>
      <c r="Z154" s="154" t="str">
        <f t="shared" si="194"/>
        <v/>
      </c>
      <c r="AA154" s="153" t="str">
        <f t="shared" si="146"/>
        <v/>
      </c>
      <c r="AB154" s="154" t="str">
        <f t="shared" si="195"/>
        <v/>
      </c>
      <c r="AC154" s="153" t="str">
        <f t="shared" si="147"/>
        <v/>
      </c>
      <c r="AD154" s="154" t="str">
        <f t="shared" si="196"/>
        <v/>
      </c>
      <c r="AE154" s="153" t="str">
        <f t="shared" si="182"/>
        <v/>
      </c>
      <c r="AF154" s="154" t="str">
        <f t="shared" si="197"/>
        <v/>
      </c>
      <c r="AG154" s="153" t="str">
        <f t="shared" si="183"/>
        <v/>
      </c>
      <c r="AH154" s="154" t="str">
        <f t="shared" si="198"/>
        <v/>
      </c>
      <c r="AI154" s="153" t="str">
        <f t="shared" si="184"/>
        <v/>
      </c>
      <c r="AJ154" s="154" t="str">
        <f t="shared" si="199"/>
        <v/>
      </c>
    </row>
    <row r="155" spans="1:36" s="146" customFormat="1" ht="21" hidden="1" customHeight="1" x14ac:dyDescent="0.25">
      <c r="A155" s="263"/>
      <c r="B155" s="152" t="str">
        <f t="shared" si="200"/>
        <v/>
      </c>
      <c r="C155" s="153" t="str">
        <f t="shared" si="132"/>
        <v/>
      </c>
      <c r="D155" s="154" t="str">
        <f t="shared" si="133"/>
        <v/>
      </c>
      <c r="E155" s="153" t="str">
        <f t="shared" si="168"/>
        <v/>
      </c>
      <c r="F155" s="154" t="str">
        <f t="shared" si="135"/>
        <v/>
      </c>
      <c r="G155" s="153" t="str">
        <f t="shared" si="136"/>
        <v/>
      </c>
      <c r="H155" s="154" t="str">
        <f t="shared" si="185"/>
        <v/>
      </c>
      <c r="I155" s="153" t="str">
        <f t="shared" si="137"/>
        <v/>
      </c>
      <c r="J155" s="154" t="str">
        <f t="shared" si="186"/>
        <v/>
      </c>
      <c r="K155" s="153" t="str">
        <f t="shared" si="138"/>
        <v/>
      </c>
      <c r="L155" s="154" t="str">
        <f t="shared" si="187"/>
        <v/>
      </c>
      <c r="M155" s="153" t="str">
        <f t="shared" si="139"/>
        <v/>
      </c>
      <c r="N155" s="154" t="str">
        <f t="shared" si="188"/>
        <v/>
      </c>
      <c r="O155" s="153" t="str">
        <f t="shared" si="181"/>
        <v/>
      </c>
      <c r="P155" s="154" t="str">
        <f t="shared" si="189"/>
        <v/>
      </c>
      <c r="Q155" s="153" t="str">
        <f t="shared" si="141"/>
        <v/>
      </c>
      <c r="R155" s="154" t="str">
        <f t="shared" si="190"/>
        <v/>
      </c>
      <c r="S155" s="153" t="str">
        <f t="shared" si="142"/>
        <v/>
      </c>
      <c r="T155" s="154" t="str">
        <f t="shared" si="191"/>
        <v/>
      </c>
      <c r="U155" s="153" t="str">
        <f t="shared" si="143"/>
        <v/>
      </c>
      <c r="V155" s="154" t="str">
        <f t="shared" si="192"/>
        <v/>
      </c>
      <c r="W155" s="153" t="str">
        <f t="shared" si="144"/>
        <v/>
      </c>
      <c r="X155" s="154" t="str">
        <f t="shared" si="193"/>
        <v/>
      </c>
      <c r="Y155" s="153" t="str">
        <f t="shared" si="145"/>
        <v/>
      </c>
      <c r="Z155" s="154" t="str">
        <f t="shared" si="194"/>
        <v/>
      </c>
      <c r="AA155" s="153" t="str">
        <f t="shared" si="146"/>
        <v/>
      </c>
      <c r="AB155" s="154" t="str">
        <f t="shared" si="195"/>
        <v/>
      </c>
      <c r="AC155" s="153" t="str">
        <f t="shared" si="147"/>
        <v/>
      </c>
      <c r="AD155" s="154" t="str">
        <f t="shared" si="196"/>
        <v/>
      </c>
      <c r="AE155" s="153" t="str">
        <f t="shared" si="182"/>
        <v/>
      </c>
      <c r="AF155" s="154" t="str">
        <f t="shared" si="197"/>
        <v/>
      </c>
      <c r="AG155" s="153" t="str">
        <f t="shared" si="183"/>
        <v/>
      </c>
      <c r="AH155" s="154" t="str">
        <f t="shared" si="198"/>
        <v/>
      </c>
      <c r="AI155" s="153" t="str">
        <f t="shared" si="184"/>
        <v/>
      </c>
      <c r="AJ155" s="154" t="str">
        <f t="shared" si="199"/>
        <v/>
      </c>
    </row>
    <row r="156" spans="1:36" s="146" customFormat="1" ht="21" hidden="1" customHeight="1" x14ac:dyDescent="0.25">
      <c r="A156" s="263"/>
      <c r="B156" s="152" t="str">
        <f t="shared" si="200"/>
        <v/>
      </c>
      <c r="C156" s="153" t="str">
        <f t="shared" si="132"/>
        <v/>
      </c>
      <c r="D156" s="154" t="str">
        <f t="shared" si="133"/>
        <v/>
      </c>
      <c r="E156" s="153" t="str">
        <f t="shared" si="168"/>
        <v/>
      </c>
      <c r="F156" s="154" t="str">
        <f t="shared" si="135"/>
        <v/>
      </c>
      <c r="G156" s="153" t="str">
        <f t="shared" si="136"/>
        <v/>
      </c>
      <c r="H156" s="154" t="str">
        <f t="shared" si="185"/>
        <v/>
      </c>
      <c r="I156" s="153" t="str">
        <f t="shared" si="137"/>
        <v/>
      </c>
      <c r="J156" s="154" t="str">
        <f t="shared" si="186"/>
        <v/>
      </c>
      <c r="K156" s="153" t="str">
        <f t="shared" si="138"/>
        <v/>
      </c>
      <c r="L156" s="154" t="str">
        <f t="shared" si="187"/>
        <v/>
      </c>
      <c r="M156" s="153" t="str">
        <f t="shared" si="139"/>
        <v/>
      </c>
      <c r="N156" s="154" t="str">
        <f t="shared" si="188"/>
        <v/>
      </c>
      <c r="O156" s="153" t="str">
        <f t="shared" si="181"/>
        <v/>
      </c>
      <c r="P156" s="154" t="str">
        <f t="shared" si="189"/>
        <v/>
      </c>
      <c r="Q156" s="153" t="str">
        <f t="shared" si="141"/>
        <v/>
      </c>
      <c r="R156" s="154" t="str">
        <f t="shared" si="190"/>
        <v/>
      </c>
      <c r="S156" s="153" t="str">
        <f t="shared" si="142"/>
        <v/>
      </c>
      <c r="T156" s="154" t="str">
        <f t="shared" si="191"/>
        <v/>
      </c>
      <c r="U156" s="153" t="str">
        <f t="shared" si="143"/>
        <v/>
      </c>
      <c r="V156" s="154" t="str">
        <f t="shared" si="192"/>
        <v/>
      </c>
      <c r="W156" s="153" t="str">
        <f t="shared" si="144"/>
        <v/>
      </c>
      <c r="X156" s="154" t="str">
        <f t="shared" si="193"/>
        <v/>
      </c>
      <c r="Y156" s="153" t="str">
        <f t="shared" si="145"/>
        <v/>
      </c>
      <c r="Z156" s="154" t="str">
        <f t="shared" si="194"/>
        <v/>
      </c>
      <c r="AA156" s="153" t="str">
        <f t="shared" si="146"/>
        <v/>
      </c>
      <c r="AB156" s="154" t="str">
        <f t="shared" si="195"/>
        <v/>
      </c>
      <c r="AC156" s="153" t="str">
        <f t="shared" si="147"/>
        <v/>
      </c>
      <c r="AD156" s="154" t="str">
        <f t="shared" si="196"/>
        <v/>
      </c>
      <c r="AE156" s="153" t="str">
        <f t="shared" si="182"/>
        <v/>
      </c>
      <c r="AF156" s="154" t="str">
        <f t="shared" si="197"/>
        <v/>
      </c>
      <c r="AG156" s="153" t="str">
        <f t="shared" si="183"/>
        <v/>
      </c>
      <c r="AH156" s="154" t="str">
        <f t="shared" si="198"/>
        <v/>
      </c>
      <c r="AI156" s="153" t="str">
        <f t="shared" si="184"/>
        <v/>
      </c>
      <c r="AJ156" s="154" t="str">
        <f t="shared" si="199"/>
        <v/>
      </c>
    </row>
    <row r="157" spans="1:36" s="146" customFormat="1" ht="21" hidden="1" customHeight="1" x14ac:dyDescent="0.25">
      <c r="A157" s="263"/>
      <c r="B157" s="152" t="str">
        <f t="shared" si="200"/>
        <v/>
      </c>
      <c r="C157" s="153" t="str">
        <f t="shared" si="132"/>
        <v/>
      </c>
      <c r="D157" s="154" t="str">
        <f t="shared" si="133"/>
        <v/>
      </c>
      <c r="E157" s="153" t="str">
        <f t="shared" si="168"/>
        <v/>
      </c>
      <c r="F157" s="154" t="str">
        <f t="shared" si="135"/>
        <v/>
      </c>
      <c r="G157" s="153" t="str">
        <f t="shared" si="136"/>
        <v/>
      </c>
      <c r="H157" s="154" t="str">
        <f t="shared" si="185"/>
        <v/>
      </c>
      <c r="I157" s="153" t="str">
        <f t="shared" si="137"/>
        <v/>
      </c>
      <c r="J157" s="154" t="str">
        <f t="shared" si="186"/>
        <v/>
      </c>
      <c r="K157" s="153" t="str">
        <f t="shared" si="138"/>
        <v/>
      </c>
      <c r="L157" s="154" t="str">
        <f t="shared" si="187"/>
        <v/>
      </c>
      <c r="M157" s="153" t="str">
        <f t="shared" si="139"/>
        <v/>
      </c>
      <c r="N157" s="154" t="str">
        <f t="shared" si="188"/>
        <v/>
      </c>
      <c r="O157" s="153" t="str">
        <f t="shared" si="181"/>
        <v/>
      </c>
      <c r="P157" s="154" t="str">
        <f t="shared" si="189"/>
        <v/>
      </c>
      <c r="Q157" s="153" t="str">
        <f t="shared" si="141"/>
        <v/>
      </c>
      <c r="R157" s="154" t="str">
        <f t="shared" si="190"/>
        <v/>
      </c>
      <c r="S157" s="153" t="str">
        <f t="shared" si="142"/>
        <v/>
      </c>
      <c r="T157" s="154" t="str">
        <f t="shared" si="191"/>
        <v/>
      </c>
      <c r="U157" s="153" t="str">
        <f t="shared" si="143"/>
        <v/>
      </c>
      <c r="V157" s="154" t="str">
        <f t="shared" si="192"/>
        <v/>
      </c>
      <c r="W157" s="153" t="str">
        <f t="shared" si="144"/>
        <v/>
      </c>
      <c r="X157" s="154" t="str">
        <f t="shared" si="193"/>
        <v/>
      </c>
      <c r="Y157" s="153" t="str">
        <f t="shared" si="145"/>
        <v/>
      </c>
      <c r="Z157" s="154" t="str">
        <f t="shared" si="194"/>
        <v/>
      </c>
      <c r="AA157" s="153" t="str">
        <f t="shared" si="146"/>
        <v/>
      </c>
      <c r="AB157" s="154" t="str">
        <f t="shared" si="195"/>
        <v/>
      </c>
      <c r="AC157" s="153" t="str">
        <f t="shared" si="147"/>
        <v/>
      </c>
      <c r="AD157" s="154" t="str">
        <f t="shared" si="196"/>
        <v/>
      </c>
      <c r="AE157" s="153" t="str">
        <f t="shared" si="182"/>
        <v/>
      </c>
      <c r="AF157" s="154" t="str">
        <f t="shared" si="197"/>
        <v/>
      </c>
      <c r="AG157" s="153" t="str">
        <f t="shared" si="183"/>
        <v/>
      </c>
      <c r="AH157" s="154" t="str">
        <f t="shared" si="198"/>
        <v/>
      </c>
      <c r="AI157" s="153" t="str">
        <f t="shared" si="184"/>
        <v/>
      </c>
      <c r="AJ157" s="154" t="str">
        <f t="shared" si="199"/>
        <v/>
      </c>
    </row>
    <row r="158" spans="1:36" s="146" customFormat="1" ht="21" hidden="1" customHeight="1" x14ac:dyDescent="0.25">
      <c r="A158" s="263"/>
      <c r="B158" s="152" t="str">
        <f t="shared" si="200"/>
        <v/>
      </c>
      <c r="C158" s="153" t="str">
        <f t="shared" si="132"/>
        <v/>
      </c>
      <c r="D158" s="154" t="str">
        <f t="shared" si="133"/>
        <v/>
      </c>
      <c r="E158" s="153" t="str">
        <f t="shared" si="168"/>
        <v/>
      </c>
      <c r="F158" s="154" t="str">
        <f t="shared" si="135"/>
        <v/>
      </c>
      <c r="G158" s="153" t="str">
        <f t="shared" si="136"/>
        <v/>
      </c>
      <c r="H158" s="154" t="str">
        <f t="shared" si="185"/>
        <v/>
      </c>
      <c r="I158" s="153" t="str">
        <f t="shared" si="137"/>
        <v/>
      </c>
      <c r="J158" s="154" t="str">
        <f t="shared" si="186"/>
        <v/>
      </c>
      <c r="K158" s="153" t="str">
        <f t="shared" si="138"/>
        <v/>
      </c>
      <c r="L158" s="154" t="str">
        <f t="shared" si="187"/>
        <v/>
      </c>
      <c r="M158" s="153" t="str">
        <f t="shared" si="139"/>
        <v/>
      </c>
      <c r="N158" s="154" t="str">
        <f t="shared" si="188"/>
        <v/>
      </c>
      <c r="O158" s="153" t="str">
        <f t="shared" si="181"/>
        <v/>
      </c>
      <c r="P158" s="154" t="str">
        <f t="shared" si="189"/>
        <v/>
      </c>
      <c r="Q158" s="153" t="str">
        <f t="shared" si="141"/>
        <v/>
      </c>
      <c r="R158" s="154" t="str">
        <f t="shared" si="190"/>
        <v/>
      </c>
      <c r="S158" s="153" t="str">
        <f t="shared" si="142"/>
        <v/>
      </c>
      <c r="T158" s="154" t="str">
        <f t="shared" si="191"/>
        <v/>
      </c>
      <c r="U158" s="153" t="str">
        <f t="shared" si="143"/>
        <v/>
      </c>
      <c r="V158" s="154" t="str">
        <f t="shared" si="192"/>
        <v/>
      </c>
      <c r="W158" s="153" t="str">
        <f t="shared" si="144"/>
        <v/>
      </c>
      <c r="X158" s="154" t="str">
        <f t="shared" si="193"/>
        <v/>
      </c>
      <c r="Y158" s="153" t="str">
        <f t="shared" si="145"/>
        <v/>
      </c>
      <c r="Z158" s="154" t="str">
        <f t="shared" si="194"/>
        <v/>
      </c>
      <c r="AA158" s="153" t="str">
        <f t="shared" si="146"/>
        <v/>
      </c>
      <c r="AB158" s="154" t="str">
        <f t="shared" si="195"/>
        <v/>
      </c>
      <c r="AC158" s="153" t="str">
        <f t="shared" si="147"/>
        <v/>
      </c>
      <c r="AD158" s="154" t="str">
        <f t="shared" si="196"/>
        <v/>
      </c>
      <c r="AE158" s="153" t="str">
        <f t="shared" si="182"/>
        <v/>
      </c>
      <c r="AF158" s="154" t="str">
        <f t="shared" si="197"/>
        <v/>
      </c>
      <c r="AG158" s="153" t="str">
        <f t="shared" si="183"/>
        <v/>
      </c>
      <c r="AH158" s="154" t="str">
        <f t="shared" si="198"/>
        <v/>
      </c>
      <c r="AI158" s="153" t="str">
        <f t="shared" si="184"/>
        <v/>
      </c>
      <c r="AJ158" s="154" t="str">
        <f t="shared" si="199"/>
        <v/>
      </c>
    </row>
    <row r="159" spans="1:36" s="146" customFormat="1" ht="21" hidden="1" customHeight="1" x14ac:dyDescent="0.25">
      <c r="A159" s="263"/>
      <c r="B159" s="152" t="str">
        <f t="shared" si="200"/>
        <v/>
      </c>
      <c r="C159" s="153" t="str">
        <f t="shared" si="132"/>
        <v/>
      </c>
      <c r="D159" s="154" t="str">
        <f t="shared" si="133"/>
        <v/>
      </c>
      <c r="E159" s="153" t="str">
        <f t="shared" si="168"/>
        <v/>
      </c>
      <c r="F159" s="154" t="str">
        <f t="shared" si="135"/>
        <v/>
      </c>
      <c r="G159" s="153" t="str">
        <f t="shared" si="136"/>
        <v/>
      </c>
      <c r="H159" s="154" t="str">
        <f t="shared" si="185"/>
        <v/>
      </c>
      <c r="I159" s="153" t="str">
        <f t="shared" si="137"/>
        <v/>
      </c>
      <c r="J159" s="154" t="str">
        <f t="shared" si="186"/>
        <v/>
      </c>
      <c r="K159" s="153" t="str">
        <f t="shared" si="138"/>
        <v/>
      </c>
      <c r="L159" s="154" t="str">
        <f t="shared" si="187"/>
        <v/>
      </c>
      <c r="M159" s="153" t="str">
        <f t="shared" si="139"/>
        <v/>
      </c>
      <c r="N159" s="154" t="str">
        <f t="shared" si="188"/>
        <v/>
      </c>
      <c r="O159" s="153" t="str">
        <f t="shared" si="181"/>
        <v/>
      </c>
      <c r="P159" s="154" t="str">
        <f t="shared" si="189"/>
        <v/>
      </c>
      <c r="Q159" s="153" t="str">
        <f t="shared" si="141"/>
        <v/>
      </c>
      <c r="R159" s="154" t="str">
        <f t="shared" si="190"/>
        <v/>
      </c>
      <c r="S159" s="153" t="str">
        <f t="shared" si="142"/>
        <v/>
      </c>
      <c r="T159" s="154" t="str">
        <f t="shared" si="191"/>
        <v/>
      </c>
      <c r="U159" s="153" t="str">
        <f t="shared" si="143"/>
        <v/>
      </c>
      <c r="V159" s="154" t="str">
        <f t="shared" si="192"/>
        <v/>
      </c>
      <c r="W159" s="153" t="str">
        <f t="shared" si="144"/>
        <v/>
      </c>
      <c r="X159" s="154" t="str">
        <f t="shared" si="193"/>
        <v/>
      </c>
      <c r="Y159" s="153" t="str">
        <f t="shared" si="145"/>
        <v/>
      </c>
      <c r="Z159" s="154" t="str">
        <f t="shared" si="194"/>
        <v/>
      </c>
      <c r="AA159" s="153" t="str">
        <f t="shared" si="146"/>
        <v/>
      </c>
      <c r="AB159" s="154" t="str">
        <f t="shared" si="195"/>
        <v/>
      </c>
      <c r="AC159" s="153" t="str">
        <f t="shared" si="147"/>
        <v/>
      </c>
      <c r="AD159" s="154" t="str">
        <f t="shared" si="196"/>
        <v/>
      </c>
      <c r="AE159" s="153" t="str">
        <f t="shared" si="182"/>
        <v/>
      </c>
      <c r="AF159" s="154" t="str">
        <f t="shared" si="197"/>
        <v/>
      </c>
      <c r="AG159" s="153" t="str">
        <f t="shared" si="183"/>
        <v/>
      </c>
      <c r="AH159" s="154" t="str">
        <f t="shared" si="198"/>
        <v/>
      </c>
      <c r="AI159" s="153" t="str">
        <f t="shared" si="184"/>
        <v/>
      </c>
      <c r="AJ159" s="154" t="str">
        <f t="shared" si="199"/>
        <v/>
      </c>
    </row>
    <row r="160" spans="1:36" s="146" customFormat="1" ht="21" hidden="1" customHeight="1" x14ac:dyDescent="0.25">
      <c r="A160" s="263"/>
      <c r="B160" s="152" t="str">
        <f t="shared" si="200"/>
        <v/>
      </c>
      <c r="C160" s="153" t="str">
        <f t="shared" si="132"/>
        <v/>
      </c>
      <c r="D160" s="154" t="str">
        <f t="shared" si="133"/>
        <v/>
      </c>
      <c r="E160" s="153" t="str">
        <f t="shared" si="168"/>
        <v/>
      </c>
      <c r="F160" s="154" t="str">
        <f t="shared" si="135"/>
        <v/>
      </c>
      <c r="G160" s="153" t="str">
        <f t="shared" si="136"/>
        <v/>
      </c>
      <c r="H160" s="154" t="str">
        <f t="shared" si="185"/>
        <v/>
      </c>
      <c r="I160" s="153" t="str">
        <f t="shared" si="137"/>
        <v/>
      </c>
      <c r="J160" s="154" t="str">
        <f t="shared" si="186"/>
        <v/>
      </c>
      <c r="K160" s="153" t="str">
        <f t="shared" si="138"/>
        <v/>
      </c>
      <c r="L160" s="154" t="str">
        <f t="shared" si="187"/>
        <v/>
      </c>
      <c r="M160" s="153" t="str">
        <f t="shared" si="139"/>
        <v/>
      </c>
      <c r="N160" s="154" t="str">
        <f t="shared" si="188"/>
        <v/>
      </c>
      <c r="O160" s="153" t="str">
        <f t="shared" si="181"/>
        <v/>
      </c>
      <c r="P160" s="154" t="str">
        <f t="shared" si="189"/>
        <v/>
      </c>
      <c r="Q160" s="153" t="str">
        <f t="shared" si="141"/>
        <v/>
      </c>
      <c r="R160" s="154" t="str">
        <f t="shared" si="190"/>
        <v/>
      </c>
      <c r="S160" s="153" t="str">
        <f t="shared" si="142"/>
        <v/>
      </c>
      <c r="T160" s="154" t="str">
        <f t="shared" si="191"/>
        <v/>
      </c>
      <c r="U160" s="153" t="str">
        <f t="shared" si="143"/>
        <v/>
      </c>
      <c r="V160" s="154" t="str">
        <f t="shared" si="192"/>
        <v/>
      </c>
      <c r="W160" s="153" t="str">
        <f t="shared" si="144"/>
        <v/>
      </c>
      <c r="X160" s="154" t="str">
        <f t="shared" si="193"/>
        <v/>
      </c>
      <c r="Y160" s="153" t="str">
        <f t="shared" si="145"/>
        <v/>
      </c>
      <c r="Z160" s="154" t="str">
        <f t="shared" si="194"/>
        <v/>
      </c>
      <c r="AA160" s="153" t="str">
        <f t="shared" si="146"/>
        <v/>
      </c>
      <c r="AB160" s="154" t="str">
        <f t="shared" si="195"/>
        <v/>
      </c>
      <c r="AC160" s="153" t="str">
        <f t="shared" si="147"/>
        <v/>
      </c>
      <c r="AD160" s="154" t="str">
        <f t="shared" si="196"/>
        <v/>
      </c>
      <c r="AE160" s="153" t="str">
        <f t="shared" si="182"/>
        <v/>
      </c>
      <c r="AF160" s="154" t="str">
        <f t="shared" si="197"/>
        <v/>
      </c>
      <c r="AG160" s="153" t="str">
        <f t="shared" si="183"/>
        <v/>
      </c>
      <c r="AH160" s="154" t="str">
        <f t="shared" si="198"/>
        <v/>
      </c>
      <c r="AI160" s="153" t="str">
        <f t="shared" si="184"/>
        <v/>
      </c>
      <c r="AJ160" s="154" t="str">
        <f t="shared" si="199"/>
        <v/>
      </c>
    </row>
    <row r="161" spans="1:36" s="146" customFormat="1" ht="21" hidden="1" customHeight="1" x14ac:dyDescent="0.25">
      <c r="A161" s="263"/>
      <c r="B161" s="152" t="str">
        <f t="shared" si="200"/>
        <v/>
      </c>
      <c r="C161" s="153" t="str">
        <f t="shared" si="132"/>
        <v/>
      </c>
      <c r="D161" s="154" t="str">
        <f t="shared" si="133"/>
        <v/>
      </c>
      <c r="E161" s="153" t="str">
        <f t="shared" si="168"/>
        <v/>
      </c>
      <c r="F161" s="154" t="str">
        <f t="shared" si="135"/>
        <v/>
      </c>
      <c r="G161" s="153" t="str">
        <f t="shared" si="136"/>
        <v/>
      </c>
      <c r="H161" s="154" t="str">
        <f t="shared" si="185"/>
        <v/>
      </c>
      <c r="I161" s="153" t="str">
        <f t="shared" si="137"/>
        <v/>
      </c>
      <c r="J161" s="154" t="str">
        <f t="shared" si="186"/>
        <v/>
      </c>
      <c r="K161" s="153" t="str">
        <f t="shared" si="138"/>
        <v/>
      </c>
      <c r="L161" s="154" t="str">
        <f t="shared" si="187"/>
        <v/>
      </c>
      <c r="M161" s="153" t="str">
        <f t="shared" si="139"/>
        <v/>
      </c>
      <c r="N161" s="154" t="str">
        <f t="shared" si="188"/>
        <v/>
      </c>
      <c r="O161" s="153" t="str">
        <f t="shared" si="181"/>
        <v/>
      </c>
      <c r="P161" s="154" t="str">
        <f t="shared" si="189"/>
        <v/>
      </c>
      <c r="Q161" s="153" t="str">
        <f t="shared" si="141"/>
        <v/>
      </c>
      <c r="R161" s="154" t="str">
        <f t="shared" si="190"/>
        <v/>
      </c>
      <c r="S161" s="153" t="str">
        <f t="shared" si="142"/>
        <v/>
      </c>
      <c r="T161" s="154" t="str">
        <f t="shared" si="191"/>
        <v/>
      </c>
      <c r="U161" s="153" t="str">
        <f t="shared" si="143"/>
        <v/>
      </c>
      <c r="V161" s="154" t="str">
        <f t="shared" si="192"/>
        <v/>
      </c>
      <c r="W161" s="153" t="str">
        <f t="shared" si="144"/>
        <v/>
      </c>
      <c r="X161" s="154" t="str">
        <f t="shared" si="193"/>
        <v/>
      </c>
      <c r="Y161" s="153" t="str">
        <f t="shared" si="145"/>
        <v/>
      </c>
      <c r="Z161" s="154" t="str">
        <f t="shared" si="194"/>
        <v/>
      </c>
      <c r="AA161" s="153" t="str">
        <f t="shared" si="146"/>
        <v/>
      </c>
      <c r="AB161" s="154" t="str">
        <f t="shared" si="195"/>
        <v/>
      </c>
      <c r="AC161" s="153" t="str">
        <f t="shared" si="147"/>
        <v/>
      </c>
      <c r="AD161" s="154" t="str">
        <f t="shared" si="196"/>
        <v/>
      </c>
      <c r="AE161" s="153" t="str">
        <f t="shared" si="182"/>
        <v/>
      </c>
      <c r="AF161" s="154" t="str">
        <f t="shared" si="197"/>
        <v/>
      </c>
      <c r="AG161" s="153" t="str">
        <f t="shared" si="183"/>
        <v/>
      </c>
      <c r="AH161" s="154" t="str">
        <f t="shared" si="198"/>
        <v/>
      </c>
      <c r="AI161" s="153" t="str">
        <f t="shared" si="184"/>
        <v/>
      </c>
      <c r="AJ161" s="154" t="str">
        <f t="shared" si="199"/>
        <v/>
      </c>
    </row>
    <row r="162" spans="1:36" s="146" customFormat="1" ht="21" hidden="1" customHeight="1" x14ac:dyDescent="0.25">
      <c r="A162" s="263"/>
      <c r="B162" s="152" t="str">
        <f t="shared" si="200"/>
        <v/>
      </c>
      <c r="C162" s="153" t="str">
        <f t="shared" si="132"/>
        <v/>
      </c>
      <c r="D162" s="154" t="str">
        <f t="shared" si="133"/>
        <v/>
      </c>
      <c r="E162" s="153" t="str">
        <f t="shared" si="168"/>
        <v/>
      </c>
      <c r="F162" s="154" t="str">
        <f t="shared" si="135"/>
        <v/>
      </c>
      <c r="G162" s="153" t="str">
        <f t="shared" si="136"/>
        <v/>
      </c>
      <c r="H162" s="154" t="str">
        <f t="shared" si="185"/>
        <v/>
      </c>
      <c r="I162" s="153" t="str">
        <f t="shared" si="137"/>
        <v/>
      </c>
      <c r="J162" s="154" t="str">
        <f t="shared" si="186"/>
        <v/>
      </c>
      <c r="K162" s="153" t="str">
        <f t="shared" si="138"/>
        <v/>
      </c>
      <c r="L162" s="154" t="str">
        <f t="shared" si="187"/>
        <v/>
      </c>
      <c r="M162" s="153" t="str">
        <f t="shared" si="139"/>
        <v/>
      </c>
      <c r="N162" s="154" t="str">
        <f t="shared" si="188"/>
        <v/>
      </c>
      <c r="O162" s="153" t="str">
        <f t="shared" si="181"/>
        <v/>
      </c>
      <c r="P162" s="154" t="str">
        <f t="shared" si="189"/>
        <v/>
      </c>
      <c r="Q162" s="153" t="str">
        <f t="shared" si="141"/>
        <v/>
      </c>
      <c r="R162" s="154" t="str">
        <f t="shared" si="190"/>
        <v/>
      </c>
      <c r="S162" s="153" t="str">
        <f t="shared" si="142"/>
        <v/>
      </c>
      <c r="T162" s="154" t="str">
        <f t="shared" si="191"/>
        <v/>
      </c>
      <c r="U162" s="153" t="str">
        <f t="shared" si="143"/>
        <v/>
      </c>
      <c r="V162" s="154" t="str">
        <f t="shared" si="192"/>
        <v/>
      </c>
      <c r="W162" s="153" t="str">
        <f t="shared" si="144"/>
        <v/>
      </c>
      <c r="X162" s="154" t="str">
        <f t="shared" si="193"/>
        <v/>
      </c>
      <c r="Y162" s="153" t="str">
        <f t="shared" si="145"/>
        <v/>
      </c>
      <c r="Z162" s="154" t="str">
        <f t="shared" si="194"/>
        <v/>
      </c>
      <c r="AA162" s="153" t="str">
        <f t="shared" si="146"/>
        <v/>
      </c>
      <c r="AB162" s="154" t="str">
        <f t="shared" si="195"/>
        <v/>
      </c>
      <c r="AC162" s="153" t="str">
        <f t="shared" si="147"/>
        <v/>
      </c>
      <c r="AD162" s="154" t="str">
        <f t="shared" si="196"/>
        <v/>
      </c>
      <c r="AE162" s="153" t="str">
        <f t="shared" si="182"/>
        <v/>
      </c>
      <c r="AF162" s="154" t="str">
        <f t="shared" si="197"/>
        <v/>
      </c>
      <c r="AG162" s="153" t="str">
        <f t="shared" si="183"/>
        <v/>
      </c>
      <c r="AH162" s="154" t="str">
        <f t="shared" si="198"/>
        <v/>
      </c>
      <c r="AI162" s="153" t="str">
        <f t="shared" si="184"/>
        <v/>
      </c>
      <c r="AJ162" s="154" t="str">
        <f t="shared" si="199"/>
        <v/>
      </c>
    </row>
    <row r="163" spans="1:36" s="146" customFormat="1" ht="21" hidden="1" customHeight="1" x14ac:dyDescent="0.25">
      <c r="A163" s="263"/>
      <c r="B163" s="152" t="str">
        <f t="shared" si="200"/>
        <v/>
      </c>
      <c r="C163" s="153" t="str">
        <f t="shared" si="132"/>
        <v/>
      </c>
      <c r="D163" s="154" t="str">
        <f t="shared" si="133"/>
        <v/>
      </c>
      <c r="E163" s="153" t="str">
        <f t="shared" si="168"/>
        <v/>
      </c>
      <c r="F163" s="154" t="str">
        <f t="shared" si="135"/>
        <v/>
      </c>
      <c r="G163" s="153" t="str">
        <f t="shared" si="136"/>
        <v/>
      </c>
      <c r="H163" s="154" t="str">
        <f t="shared" si="185"/>
        <v/>
      </c>
      <c r="I163" s="153" t="str">
        <f t="shared" si="137"/>
        <v/>
      </c>
      <c r="J163" s="154" t="str">
        <f t="shared" si="186"/>
        <v/>
      </c>
      <c r="K163" s="153" t="str">
        <f t="shared" si="138"/>
        <v/>
      </c>
      <c r="L163" s="154" t="str">
        <f t="shared" si="187"/>
        <v/>
      </c>
      <c r="M163" s="153" t="str">
        <f t="shared" si="139"/>
        <v/>
      </c>
      <c r="N163" s="154" t="str">
        <f t="shared" si="188"/>
        <v/>
      </c>
      <c r="O163" s="153" t="str">
        <f t="shared" si="181"/>
        <v/>
      </c>
      <c r="P163" s="154" t="str">
        <f t="shared" si="189"/>
        <v/>
      </c>
      <c r="Q163" s="153" t="str">
        <f t="shared" si="141"/>
        <v/>
      </c>
      <c r="R163" s="154" t="str">
        <f t="shared" si="190"/>
        <v/>
      </c>
      <c r="S163" s="153" t="str">
        <f t="shared" si="142"/>
        <v/>
      </c>
      <c r="T163" s="154" t="str">
        <f t="shared" si="191"/>
        <v/>
      </c>
      <c r="U163" s="153" t="str">
        <f t="shared" si="143"/>
        <v/>
      </c>
      <c r="V163" s="154" t="str">
        <f t="shared" si="192"/>
        <v/>
      </c>
      <c r="W163" s="153" t="str">
        <f t="shared" si="144"/>
        <v/>
      </c>
      <c r="X163" s="154" t="str">
        <f t="shared" si="193"/>
        <v/>
      </c>
      <c r="Y163" s="153" t="str">
        <f t="shared" si="145"/>
        <v/>
      </c>
      <c r="Z163" s="154" t="str">
        <f t="shared" si="194"/>
        <v/>
      </c>
      <c r="AA163" s="153" t="str">
        <f t="shared" si="146"/>
        <v/>
      </c>
      <c r="AB163" s="154" t="str">
        <f t="shared" si="195"/>
        <v/>
      </c>
      <c r="AC163" s="153" t="str">
        <f t="shared" si="147"/>
        <v/>
      </c>
      <c r="AD163" s="154" t="str">
        <f t="shared" si="196"/>
        <v/>
      </c>
      <c r="AE163" s="153" t="str">
        <f t="shared" si="182"/>
        <v/>
      </c>
      <c r="AF163" s="154" t="str">
        <f t="shared" si="197"/>
        <v/>
      </c>
      <c r="AG163" s="153" t="str">
        <f t="shared" si="183"/>
        <v/>
      </c>
      <c r="AH163" s="154" t="str">
        <f t="shared" si="198"/>
        <v/>
      </c>
      <c r="AI163" s="153" t="str">
        <f t="shared" si="184"/>
        <v/>
      </c>
      <c r="AJ163" s="154" t="str">
        <f t="shared" si="199"/>
        <v/>
      </c>
    </row>
    <row r="164" spans="1:36" s="146" customFormat="1" ht="21" hidden="1" customHeight="1" x14ac:dyDescent="0.25">
      <c r="A164" s="263"/>
      <c r="B164" s="152" t="str">
        <f t="shared" si="200"/>
        <v/>
      </c>
      <c r="C164" s="153" t="str">
        <f t="shared" si="132"/>
        <v/>
      </c>
      <c r="D164" s="154" t="str">
        <f t="shared" si="133"/>
        <v/>
      </c>
      <c r="E164" s="153" t="str">
        <f t="shared" si="168"/>
        <v/>
      </c>
      <c r="F164" s="154" t="str">
        <f t="shared" si="135"/>
        <v/>
      </c>
      <c r="G164" s="153" t="str">
        <f t="shared" si="136"/>
        <v/>
      </c>
      <c r="H164" s="154" t="str">
        <f t="shared" si="185"/>
        <v/>
      </c>
      <c r="I164" s="153" t="str">
        <f t="shared" si="137"/>
        <v/>
      </c>
      <c r="J164" s="154" t="str">
        <f t="shared" si="186"/>
        <v/>
      </c>
      <c r="K164" s="153" t="str">
        <f t="shared" si="138"/>
        <v/>
      </c>
      <c r="L164" s="154" t="str">
        <f t="shared" si="187"/>
        <v/>
      </c>
      <c r="M164" s="153" t="str">
        <f t="shared" si="139"/>
        <v/>
      </c>
      <c r="N164" s="154" t="str">
        <f t="shared" si="188"/>
        <v/>
      </c>
      <c r="O164" s="153" t="str">
        <f t="shared" si="181"/>
        <v/>
      </c>
      <c r="P164" s="154" t="str">
        <f t="shared" si="189"/>
        <v/>
      </c>
      <c r="Q164" s="153" t="str">
        <f t="shared" si="141"/>
        <v/>
      </c>
      <c r="R164" s="154" t="str">
        <f t="shared" si="190"/>
        <v/>
      </c>
      <c r="S164" s="153" t="str">
        <f t="shared" si="142"/>
        <v/>
      </c>
      <c r="T164" s="154" t="str">
        <f t="shared" si="191"/>
        <v/>
      </c>
      <c r="U164" s="153" t="str">
        <f t="shared" si="143"/>
        <v/>
      </c>
      <c r="V164" s="154" t="str">
        <f t="shared" si="192"/>
        <v/>
      </c>
      <c r="W164" s="153" t="str">
        <f t="shared" si="144"/>
        <v/>
      </c>
      <c r="X164" s="154" t="str">
        <f t="shared" si="193"/>
        <v/>
      </c>
      <c r="Y164" s="153" t="str">
        <f t="shared" si="145"/>
        <v/>
      </c>
      <c r="Z164" s="154" t="str">
        <f t="shared" si="194"/>
        <v/>
      </c>
      <c r="AA164" s="153" t="str">
        <f t="shared" si="146"/>
        <v/>
      </c>
      <c r="AB164" s="154" t="str">
        <f t="shared" si="195"/>
        <v/>
      </c>
      <c r="AC164" s="153" t="str">
        <f t="shared" si="147"/>
        <v/>
      </c>
      <c r="AD164" s="154" t="str">
        <f t="shared" si="196"/>
        <v/>
      </c>
      <c r="AE164" s="153" t="str">
        <f t="shared" si="182"/>
        <v/>
      </c>
      <c r="AF164" s="154" t="str">
        <f t="shared" si="197"/>
        <v/>
      </c>
      <c r="AG164" s="153" t="str">
        <f t="shared" si="183"/>
        <v/>
      </c>
      <c r="AH164" s="154" t="str">
        <f t="shared" si="198"/>
        <v/>
      </c>
      <c r="AI164" s="153" t="str">
        <f t="shared" si="184"/>
        <v/>
      </c>
      <c r="AJ164" s="154" t="str">
        <f t="shared" si="199"/>
        <v/>
      </c>
    </row>
    <row r="165" spans="1:36" s="146" customFormat="1" ht="21" hidden="1" customHeight="1" x14ac:dyDescent="0.25">
      <c r="A165" s="263"/>
      <c r="B165" s="152" t="str">
        <f t="shared" si="200"/>
        <v/>
      </c>
      <c r="C165" s="153" t="str">
        <f t="shared" si="132"/>
        <v/>
      </c>
      <c r="D165" s="154" t="str">
        <f t="shared" si="133"/>
        <v/>
      </c>
      <c r="E165" s="153" t="str">
        <f t="shared" si="168"/>
        <v/>
      </c>
      <c r="F165" s="154" t="str">
        <f t="shared" si="135"/>
        <v/>
      </c>
      <c r="G165" s="153" t="str">
        <f t="shared" si="136"/>
        <v/>
      </c>
      <c r="H165" s="154" t="str">
        <f t="shared" si="185"/>
        <v/>
      </c>
      <c r="I165" s="153" t="str">
        <f t="shared" si="137"/>
        <v/>
      </c>
      <c r="J165" s="154" t="str">
        <f t="shared" si="186"/>
        <v/>
      </c>
      <c r="K165" s="153" t="str">
        <f t="shared" si="138"/>
        <v/>
      </c>
      <c r="L165" s="154" t="str">
        <f t="shared" si="187"/>
        <v/>
      </c>
      <c r="M165" s="153" t="str">
        <f t="shared" si="139"/>
        <v/>
      </c>
      <c r="N165" s="154" t="str">
        <f t="shared" si="188"/>
        <v/>
      </c>
      <c r="O165" s="153" t="str">
        <f t="shared" si="181"/>
        <v/>
      </c>
      <c r="P165" s="154" t="str">
        <f t="shared" si="189"/>
        <v/>
      </c>
      <c r="Q165" s="153" t="str">
        <f t="shared" si="141"/>
        <v/>
      </c>
      <c r="R165" s="154" t="str">
        <f t="shared" si="190"/>
        <v/>
      </c>
      <c r="S165" s="153" t="str">
        <f t="shared" si="142"/>
        <v/>
      </c>
      <c r="T165" s="154" t="str">
        <f t="shared" si="191"/>
        <v/>
      </c>
      <c r="U165" s="153" t="str">
        <f t="shared" si="143"/>
        <v/>
      </c>
      <c r="V165" s="154" t="str">
        <f t="shared" si="192"/>
        <v/>
      </c>
      <c r="W165" s="153" t="str">
        <f t="shared" si="144"/>
        <v/>
      </c>
      <c r="X165" s="154" t="str">
        <f t="shared" si="193"/>
        <v/>
      </c>
      <c r="Y165" s="153" t="str">
        <f t="shared" si="145"/>
        <v/>
      </c>
      <c r="Z165" s="154" t="str">
        <f t="shared" si="194"/>
        <v/>
      </c>
      <c r="AA165" s="153" t="str">
        <f t="shared" si="146"/>
        <v/>
      </c>
      <c r="AB165" s="154" t="str">
        <f t="shared" si="195"/>
        <v/>
      </c>
      <c r="AC165" s="153" t="str">
        <f t="shared" si="147"/>
        <v/>
      </c>
      <c r="AD165" s="154" t="str">
        <f t="shared" si="196"/>
        <v/>
      </c>
      <c r="AE165" s="153" t="str">
        <f t="shared" si="182"/>
        <v/>
      </c>
      <c r="AF165" s="154" t="str">
        <f t="shared" si="197"/>
        <v/>
      </c>
      <c r="AG165" s="153" t="str">
        <f t="shared" si="183"/>
        <v/>
      </c>
      <c r="AH165" s="154" t="str">
        <f t="shared" si="198"/>
        <v/>
      </c>
      <c r="AI165" s="153" t="str">
        <f t="shared" si="184"/>
        <v/>
      </c>
      <c r="AJ165" s="154" t="str">
        <f t="shared" si="199"/>
        <v/>
      </c>
    </row>
    <row r="166" spans="1:36" s="146" customFormat="1" ht="21" hidden="1" customHeight="1" x14ac:dyDescent="0.25">
      <c r="A166" s="263"/>
      <c r="B166" s="152" t="str">
        <f t="shared" si="200"/>
        <v/>
      </c>
      <c r="C166" s="153" t="str">
        <f t="shared" si="132"/>
        <v/>
      </c>
      <c r="D166" s="154" t="str">
        <f t="shared" si="133"/>
        <v/>
      </c>
      <c r="E166" s="153" t="str">
        <f t="shared" si="168"/>
        <v/>
      </c>
      <c r="F166" s="154" t="str">
        <f t="shared" si="135"/>
        <v/>
      </c>
      <c r="G166" s="153" t="str">
        <f t="shared" si="136"/>
        <v/>
      </c>
      <c r="H166" s="154" t="str">
        <f t="shared" si="185"/>
        <v/>
      </c>
      <c r="I166" s="153" t="str">
        <f t="shared" si="137"/>
        <v/>
      </c>
      <c r="J166" s="154" t="str">
        <f t="shared" si="186"/>
        <v/>
      </c>
      <c r="K166" s="153" t="str">
        <f t="shared" si="138"/>
        <v/>
      </c>
      <c r="L166" s="154" t="str">
        <f t="shared" si="187"/>
        <v/>
      </c>
      <c r="M166" s="153" t="str">
        <f t="shared" si="139"/>
        <v/>
      </c>
      <c r="N166" s="154" t="str">
        <f t="shared" si="188"/>
        <v/>
      </c>
      <c r="O166" s="153" t="str">
        <f t="shared" si="181"/>
        <v/>
      </c>
      <c r="P166" s="154" t="str">
        <f t="shared" si="189"/>
        <v/>
      </c>
      <c r="Q166" s="153" t="str">
        <f t="shared" si="141"/>
        <v/>
      </c>
      <c r="R166" s="154" t="str">
        <f t="shared" si="190"/>
        <v/>
      </c>
      <c r="S166" s="153" t="str">
        <f t="shared" si="142"/>
        <v/>
      </c>
      <c r="T166" s="154" t="str">
        <f t="shared" si="191"/>
        <v/>
      </c>
      <c r="U166" s="153" t="str">
        <f t="shared" si="143"/>
        <v/>
      </c>
      <c r="V166" s="154" t="str">
        <f t="shared" si="192"/>
        <v/>
      </c>
      <c r="W166" s="153" t="str">
        <f t="shared" si="144"/>
        <v/>
      </c>
      <c r="X166" s="154" t="str">
        <f t="shared" si="193"/>
        <v/>
      </c>
      <c r="Y166" s="153" t="str">
        <f t="shared" si="145"/>
        <v/>
      </c>
      <c r="Z166" s="154" t="str">
        <f t="shared" si="194"/>
        <v/>
      </c>
      <c r="AA166" s="153" t="str">
        <f t="shared" si="146"/>
        <v/>
      </c>
      <c r="AB166" s="154" t="str">
        <f t="shared" si="195"/>
        <v/>
      </c>
      <c r="AC166" s="153" t="str">
        <f t="shared" si="147"/>
        <v/>
      </c>
      <c r="AD166" s="154" t="str">
        <f t="shared" si="196"/>
        <v/>
      </c>
      <c r="AE166" s="153" t="str">
        <f t="shared" si="182"/>
        <v/>
      </c>
      <c r="AF166" s="154" t="str">
        <f t="shared" si="197"/>
        <v/>
      </c>
      <c r="AG166" s="153" t="str">
        <f t="shared" si="183"/>
        <v/>
      </c>
      <c r="AH166" s="154" t="str">
        <f t="shared" si="198"/>
        <v/>
      </c>
      <c r="AI166" s="153" t="str">
        <f t="shared" si="184"/>
        <v/>
      </c>
      <c r="AJ166" s="154" t="str">
        <f t="shared" si="199"/>
        <v/>
      </c>
    </row>
    <row r="167" spans="1:36" s="146" customFormat="1" ht="21" hidden="1" customHeight="1" x14ac:dyDescent="0.25">
      <c r="A167" s="263"/>
      <c r="B167" s="152" t="str">
        <f t="shared" si="200"/>
        <v/>
      </c>
      <c r="C167" s="153" t="str">
        <f t="shared" si="132"/>
        <v/>
      </c>
      <c r="D167" s="154" t="str">
        <f t="shared" si="133"/>
        <v/>
      </c>
      <c r="E167" s="153" t="str">
        <f t="shared" si="168"/>
        <v/>
      </c>
      <c r="F167" s="154" t="str">
        <f t="shared" si="135"/>
        <v/>
      </c>
      <c r="G167" s="153" t="str">
        <f t="shared" si="136"/>
        <v/>
      </c>
      <c r="H167" s="154" t="str">
        <f t="shared" si="185"/>
        <v/>
      </c>
      <c r="I167" s="153" t="str">
        <f t="shared" si="137"/>
        <v/>
      </c>
      <c r="J167" s="154" t="str">
        <f t="shared" si="186"/>
        <v/>
      </c>
      <c r="K167" s="153" t="str">
        <f t="shared" si="138"/>
        <v/>
      </c>
      <c r="L167" s="154" t="str">
        <f t="shared" si="187"/>
        <v/>
      </c>
      <c r="M167" s="153" t="str">
        <f t="shared" si="139"/>
        <v/>
      </c>
      <c r="N167" s="154" t="str">
        <f t="shared" si="188"/>
        <v/>
      </c>
      <c r="O167" s="153" t="str">
        <f t="shared" si="181"/>
        <v/>
      </c>
      <c r="P167" s="154" t="str">
        <f t="shared" si="189"/>
        <v/>
      </c>
      <c r="Q167" s="153" t="str">
        <f t="shared" si="141"/>
        <v/>
      </c>
      <c r="R167" s="154" t="str">
        <f t="shared" si="190"/>
        <v/>
      </c>
      <c r="S167" s="153" t="str">
        <f t="shared" si="142"/>
        <v/>
      </c>
      <c r="T167" s="154" t="str">
        <f t="shared" si="191"/>
        <v/>
      </c>
      <c r="U167" s="153" t="str">
        <f t="shared" si="143"/>
        <v/>
      </c>
      <c r="V167" s="154" t="str">
        <f t="shared" si="192"/>
        <v/>
      </c>
      <c r="W167" s="153" t="str">
        <f t="shared" si="144"/>
        <v/>
      </c>
      <c r="X167" s="154" t="str">
        <f t="shared" si="193"/>
        <v/>
      </c>
      <c r="Y167" s="153" t="str">
        <f t="shared" si="145"/>
        <v/>
      </c>
      <c r="Z167" s="154" t="str">
        <f t="shared" si="194"/>
        <v/>
      </c>
      <c r="AA167" s="153" t="str">
        <f t="shared" si="146"/>
        <v/>
      </c>
      <c r="AB167" s="154" t="str">
        <f t="shared" si="195"/>
        <v/>
      </c>
      <c r="AC167" s="153" t="str">
        <f t="shared" si="147"/>
        <v/>
      </c>
      <c r="AD167" s="154" t="str">
        <f t="shared" si="196"/>
        <v/>
      </c>
      <c r="AE167" s="153" t="str">
        <f t="shared" si="182"/>
        <v/>
      </c>
      <c r="AF167" s="154" t="str">
        <f t="shared" si="197"/>
        <v/>
      </c>
      <c r="AG167" s="153" t="str">
        <f t="shared" si="183"/>
        <v/>
      </c>
      <c r="AH167" s="154" t="str">
        <f t="shared" si="198"/>
        <v/>
      </c>
      <c r="AI167" s="153" t="str">
        <f t="shared" si="184"/>
        <v/>
      </c>
      <c r="AJ167" s="154" t="str">
        <f t="shared" si="199"/>
        <v/>
      </c>
    </row>
    <row r="168" spans="1:36" s="146" customFormat="1" ht="21" hidden="1" customHeight="1" x14ac:dyDescent="0.25">
      <c r="A168" s="263"/>
      <c r="B168" s="152" t="str">
        <f t="shared" si="200"/>
        <v/>
      </c>
      <c r="C168" s="153" t="str">
        <f t="shared" ref="C168:C218" si="201">IF($C$8="Habilitado",IF($A168="","",ROUND(VLOOKUP($A168,OFERENTE_1,15,FALSE),2)),"")</f>
        <v/>
      </c>
      <c r="D168" s="154" t="str">
        <f t="shared" ref="D168:D218" si="202">IF($A168="","",IF(C168="","",IF($K$4="Media aritmética",(C168&lt;=$B168)*($G$5/$B$5)+(C168&gt;$B168)*0,IF(AND(ROUND(AVERAGE($C168,$E168,$G168,$I168,$K168,$M168,$O168,$Q168,$S168,$U168,$W168,$Y168,$AA168,$AC168,$AE168,$AG168,$AI168),2)-$B168/2&lt;=C168,(ROUND(AVERAGE($C168,$E168,$G168,$I168,$K168,$M168,$O168,$Q168,$S168,$U168,$W168,$Y168,$AA168,$AC168,$AE168,$AG168,$AI168),2)+$B168/2&gt;=C168)),($G$5/$B$5),0))))</f>
        <v/>
      </c>
      <c r="E168" s="153" t="str">
        <f t="shared" ref="E168:E199" si="203">IF($E$8="Habilitado",IF($A168="","",ROUND(VLOOKUP($A168,OFERTA_2,9,FALSE),2)),"")</f>
        <v/>
      </c>
      <c r="F168" s="154" t="str">
        <f t="shared" ref="F168:F218" si="204">IF($A168="","",IF(E168="","",IF($K$4="Media aritmética",(E168&lt;=$B168)*($G$5/$B$5)+(E168&gt;$B168)*0,IF(AND(ROUND(AVERAGE($C168,$E168,$G168,$I168,$K168,$M168,$O168,$Q168,$S168,$U168,$W168,$Y168,$AA168,$AC168,$AE168,$AG168,$AI168),2)-$B168/2&lt;=E168,(ROUND(AVERAGE($C168,$E168,$G168,$I168,$K168,$M168,$O168,$Q168,$S168,$U168,$W168,$Y168,$AA168,$AC168,$AE168,$AG168,$AI168),2)+$B168/2&gt;=E168)),($G$5/$B$5),0))))</f>
        <v/>
      </c>
      <c r="G168" s="153" t="str">
        <f t="shared" ref="G168:G218" si="205">IF($G$8="Habilitado",IF($A168="","",ROUND(VLOOKUP($A168,OFERENTE_3,15,FALSE),2)),"")</f>
        <v/>
      </c>
      <c r="H168" s="154" t="str">
        <f t="shared" si="185"/>
        <v/>
      </c>
      <c r="I168" s="153" t="str">
        <f t="shared" ref="I168:I218" si="206">IF($I$8="Habilitado",IF($A168="","",ROUND(VLOOKUP($A168,OFERENTE_4,15,FALSE),2)),"")</f>
        <v/>
      </c>
      <c r="J168" s="154" t="str">
        <f t="shared" si="186"/>
        <v/>
      </c>
      <c r="K168" s="153" t="str">
        <f t="shared" ref="K168:K218" si="207">IF($K$8="Habilitado",IF($A168="","",ROUND(VLOOKUP($A168,OFERENTE_5,15,FALSE),2)),"")</f>
        <v/>
      </c>
      <c r="L168" s="154" t="str">
        <f t="shared" si="187"/>
        <v/>
      </c>
      <c r="M168" s="153" t="str">
        <f t="shared" ref="M168:M218" si="208">IF($M$8="Habilitado",IF($A168="","",ROUND(VLOOKUP($A168,OFERENTE_6,15,FALSE),2)),"")</f>
        <v/>
      </c>
      <c r="N168" s="154" t="str">
        <f t="shared" si="188"/>
        <v/>
      </c>
      <c r="O168" s="153" t="str">
        <f t="shared" si="181"/>
        <v/>
      </c>
      <c r="P168" s="154" t="str">
        <f t="shared" si="189"/>
        <v/>
      </c>
      <c r="Q168" s="153" t="str">
        <f t="shared" ref="Q168:Q218" si="209">IF($Q$8="Habilitado",IF($A168="","",ROUND(VLOOKUP($A168,OFERENTE_8,15,FALSE),2)),"")</f>
        <v/>
      </c>
      <c r="R168" s="154" t="str">
        <f t="shared" si="190"/>
        <v/>
      </c>
      <c r="S168" s="153" t="str">
        <f t="shared" ref="S168:S218" si="210">IF($S$8="Habilitado",IF($A168="","",ROUND(VLOOKUP($A168,OFERENTE_9,15,FALSE),2)),"")</f>
        <v/>
      </c>
      <c r="T168" s="154" t="str">
        <f t="shared" si="191"/>
        <v/>
      </c>
      <c r="U168" s="153" t="str">
        <f t="shared" ref="U168:U218" si="211">IF($U$8="Habilitado",IF($A168="","",ROUND(VLOOKUP($A168,OFERENTE_10,15,FALSE),2)),"")</f>
        <v/>
      </c>
      <c r="V168" s="154" t="str">
        <f t="shared" si="192"/>
        <v/>
      </c>
      <c r="W168" s="153" t="str">
        <f t="shared" ref="W168:W218" si="212">IF($W$8="Habilitado",IF($A168="","",ROUND(VLOOKUP($A168,OFERENTE_11,15,FALSE),2)),"")</f>
        <v/>
      </c>
      <c r="X168" s="154" t="str">
        <f t="shared" si="193"/>
        <v/>
      </c>
      <c r="Y168" s="153" t="str">
        <f t="shared" ref="Y168:Y218" si="213">IF($Y$8="Habilitado",IF($A168="","",ROUND(VLOOKUP($A168,OFERENTE_12,15,FALSE),2)),"")</f>
        <v/>
      </c>
      <c r="Z168" s="154" t="str">
        <f t="shared" si="194"/>
        <v/>
      </c>
      <c r="AA168" s="153" t="str">
        <f t="shared" ref="AA168:AA218" si="214">IF($AA$8="Habilitado",IF($A168="","",ROUND(VLOOKUP($A168,OFERENTE_13,15,FALSE),2)),"")</f>
        <v/>
      </c>
      <c r="AB168" s="154" t="str">
        <f t="shared" si="195"/>
        <v/>
      </c>
      <c r="AC168" s="153" t="str">
        <f t="shared" ref="AC168:AC218" si="215">IF($AC$8="Habilitado",IF($A168="","",ROUND(VLOOKUP($A168,OFERENTE_14,15,FALSE),2)),"")</f>
        <v/>
      </c>
      <c r="AD168" s="154" t="str">
        <f t="shared" si="196"/>
        <v/>
      </c>
      <c r="AE168" s="153" t="str">
        <f t="shared" si="182"/>
        <v/>
      </c>
      <c r="AF168" s="154" t="str">
        <f t="shared" si="197"/>
        <v/>
      </c>
      <c r="AG168" s="153" t="str">
        <f t="shared" si="183"/>
        <v/>
      </c>
      <c r="AH168" s="154" t="str">
        <f t="shared" si="198"/>
        <v/>
      </c>
      <c r="AI168" s="153" t="str">
        <f t="shared" si="184"/>
        <v/>
      </c>
      <c r="AJ168" s="154" t="str">
        <f t="shared" si="199"/>
        <v/>
      </c>
    </row>
    <row r="169" spans="1:36" s="146" customFormat="1" ht="21" hidden="1" customHeight="1" x14ac:dyDescent="0.25">
      <c r="A169" s="263"/>
      <c r="B169" s="152" t="str">
        <f t="shared" si="200"/>
        <v/>
      </c>
      <c r="C169" s="153" t="str">
        <f t="shared" si="201"/>
        <v/>
      </c>
      <c r="D169" s="154" t="str">
        <f t="shared" si="202"/>
        <v/>
      </c>
      <c r="E169" s="153" t="str">
        <f t="shared" si="203"/>
        <v/>
      </c>
      <c r="F169" s="154" t="str">
        <f t="shared" si="204"/>
        <v/>
      </c>
      <c r="G169" s="153" t="str">
        <f t="shared" si="205"/>
        <v/>
      </c>
      <c r="H169" s="154" t="str">
        <f t="shared" si="185"/>
        <v/>
      </c>
      <c r="I169" s="153" t="str">
        <f t="shared" si="206"/>
        <v/>
      </c>
      <c r="J169" s="154" t="str">
        <f t="shared" si="186"/>
        <v/>
      </c>
      <c r="K169" s="153" t="str">
        <f t="shared" si="207"/>
        <v/>
      </c>
      <c r="L169" s="154" t="str">
        <f t="shared" si="187"/>
        <v/>
      </c>
      <c r="M169" s="153" t="str">
        <f t="shared" si="208"/>
        <v/>
      </c>
      <c r="N169" s="154" t="str">
        <f t="shared" si="188"/>
        <v/>
      </c>
      <c r="O169" s="153" t="str">
        <f t="shared" si="181"/>
        <v/>
      </c>
      <c r="P169" s="154" t="str">
        <f t="shared" si="189"/>
        <v/>
      </c>
      <c r="Q169" s="153" t="str">
        <f t="shared" si="209"/>
        <v/>
      </c>
      <c r="R169" s="154" t="str">
        <f t="shared" si="190"/>
        <v/>
      </c>
      <c r="S169" s="153" t="str">
        <f t="shared" si="210"/>
        <v/>
      </c>
      <c r="T169" s="154" t="str">
        <f t="shared" si="191"/>
        <v/>
      </c>
      <c r="U169" s="153" t="str">
        <f t="shared" si="211"/>
        <v/>
      </c>
      <c r="V169" s="154" t="str">
        <f t="shared" si="192"/>
        <v/>
      </c>
      <c r="W169" s="153" t="str">
        <f t="shared" si="212"/>
        <v/>
      </c>
      <c r="X169" s="154" t="str">
        <f t="shared" si="193"/>
        <v/>
      </c>
      <c r="Y169" s="153" t="str">
        <f t="shared" si="213"/>
        <v/>
      </c>
      <c r="Z169" s="154" t="str">
        <f t="shared" si="194"/>
        <v/>
      </c>
      <c r="AA169" s="153" t="str">
        <f t="shared" si="214"/>
        <v/>
      </c>
      <c r="AB169" s="154" t="str">
        <f t="shared" si="195"/>
        <v/>
      </c>
      <c r="AC169" s="153" t="str">
        <f t="shared" si="215"/>
        <v/>
      </c>
      <c r="AD169" s="154" t="str">
        <f t="shared" si="196"/>
        <v/>
      </c>
      <c r="AE169" s="153" t="str">
        <f t="shared" si="182"/>
        <v/>
      </c>
      <c r="AF169" s="154" t="str">
        <f t="shared" si="197"/>
        <v/>
      </c>
      <c r="AG169" s="153" t="str">
        <f t="shared" si="183"/>
        <v/>
      </c>
      <c r="AH169" s="154" t="str">
        <f t="shared" si="198"/>
        <v/>
      </c>
      <c r="AI169" s="153" t="str">
        <f t="shared" si="184"/>
        <v/>
      </c>
      <c r="AJ169" s="154" t="str">
        <f t="shared" si="199"/>
        <v/>
      </c>
    </row>
    <row r="170" spans="1:36" s="146" customFormat="1" ht="21" hidden="1" customHeight="1" x14ac:dyDescent="0.25">
      <c r="A170" s="263"/>
      <c r="B170" s="152" t="str">
        <f t="shared" si="200"/>
        <v/>
      </c>
      <c r="C170" s="153" t="str">
        <f t="shared" si="201"/>
        <v/>
      </c>
      <c r="D170" s="154" t="str">
        <f t="shared" si="202"/>
        <v/>
      </c>
      <c r="E170" s="153" t="str">
        <f t="shared" si="203"/>
        <v/>
      </c>
      <c r="F170" s="154" t="str">
        <f t="shared" si="204"/>
        <v/>
      </c>
      <c r="G170" s="153" t="str">
        <f t="shared" si="205"/>
        <v/>
      </c>
      <c r="H170" s="154" t="str">
        <f t="shared" si="185"/>
        <v/>
      </c>
      <c r="I170" s="153" t="str">
        <f t="shared" si="206"/>
        <v/>
      </c>
      <c r="J170" s="154" t="str">
        <f t="shared" si="186"/>
        <v/>
      </c>
      <c r="K170" s="153" t="str">
        <f t="shared" si="207"/>
        <v/>
      </c>
      <c r="L170" s="154" t="str">
        <f t="shared" si="187"/>
        <v/>
      </c>
      <c r="M170" s="153" t="str">
        <f t="shared" si="208"/>
        <v/>
      </c>
      <c r="N170" s="154" t="str">
        <f t="shared" si="188"/>
        <v/>
      </c>
      <c r="O170" s="153" t="str">
        <f t="shared" si="181"/>
        <v/>
      </c>
      <c r="P170" s="154" t="str">
        <f t="shared" si="189"/>
        <v/>
      </c>
      <c r="Q170" s="153" t="str">
        <f t="shared" si="209"/>
        <v/>
      </c>
      <c r="R170" s="154" t="str">
        <f t="shared" si="190"/>
        <v/>
      </c>
      <c r="S170" s="153" t="str">
        <f t="shared" si="210"/>
        <v/>
      </c>
      <c r="T170" s="154" t="str">
        <f t="shared" si="191"/>
        <v/>
      </c>
      <c r="U170" s="153" t="str">
        <f t="shared" si="211"/>
        <v/>
      </c>
      <c r="V170" s="154" t="str">
        <f t="shared" si="192"/>
        <v/>
      </c>
      <c r="W170" s="153" t="str">
        <f t="shared" si="212"/>
        <v/>
      </c>
      <c r="X170" s="154" t="str">
        <f t="shared" si="193"/>
        <v/>
      </c>
      <c r="Y170" s="153" t="str">
        <f t="shared" si="213"/>
        <v/>
      </c>
      <c r="Z170" s="154" t="str">
        <f t="shared" si="194"/>
        <v/>
      </c>
      <c r="AA170" s="153" t="str">
        <f t="shared" si="214"/>
        <v/>
      </c>
      <c r="AB170" s="154" t="str">
        <f t="shared" si="195"/>
        <v/>
      </c>
      <c r="AC170" s="153" t="str">
        <f t="shared" si="215"/>
        <v/>
      </c>
      <c r="AD170" s="154" t="str">
        <f t="shared" si="196"/>
        <v/>
      </c>
      <c r="AE170" s="153" t="str">
        <f t="shared" si="182"/>
        <v/>
      </c>
      <c r="AF170" s="154" t="str">
        <f t="shared" si="197"/>
        <v/>
      </c>
      <c r="AG170" s="153" t="str">
        <f t="shared" si="183"/>
        <v/>
      </c>
      <c r="AH170" s="154" t="str">
        <f t="shared" si="198"/>
        <v/>
      </c>
      <c r="AI170" s="153" t="str">
        <f t="shared" si="184"/>
        <v/>
      </c>
      <c r="AJ170" s="154" t="str">
        <f t="shared" si="199"/>
        <v/>
      </c>
    </row>
    <row r="171" spans="1:36" s="146" customFormat="1" ht="21" hidden="1" customHeight="1" x14ac:dyDescent="0.25">
      <c r="A171" s="263"/>
      <c r="B171" s="152" t="str">
        <f t="shared" si="200"/>
        <v/>
      </c>
      <c r="C171" s="153" t="str">
        <f t="shared" si="201"/>
        <v/>
      </c>
      <c r="D171" s="154" t="str">
        <f t="shared" si="202"/>
        <v/>
      </c>
      <c r="E171" s="153" t="str">
        <f t="shared" si="203"/>
        <v/>
      </c>
      <c r="F171" s="154" t="str">
        <f t="shared" si="204"/>
        <v/>
      </c>
      <c r="G171" s="153" t="str">
        <f t="shared" si="205"/>
        <v/>
      </c>
      <c r="H171" s="154" t="str">
        <f t="shared" si="185"/>
        <v/>
      </c>
      <c r="I171" s="153" t="str">
        <f t="shared" si="206"/>
        <v/>
      </c>
      <c r="J171" s="154" t="str">
        <f t="shared" si="186"/>
        <v/>
      </c>
      <c r="K171" s="153" t="str">
        <f t="shared" si="207"/>
        <v/>
      </c>
      <c r="L171" s="154" t="str">
        <f t="shared" si="187"/>
        <v/>
      </c>
      <c r="M171" s="153" t="str">
        <f t="shared" si="208"/>
        <v/>
      </c>
      <c r="N171" s="154" t="str">
        <f t="shared" si="188"/>
        <v/>
      </c>
      <c r="O171" s="153" t="str">
        <f t="shared" si="181"/>
        <v/>
      </c>
      <c r="P171" s="154" t="str">
        <f t="shared" si="189"/>
        <v/>
      </c>
      <c r="Q171" s="153" t="str">
        <f t="shared" si="209"/>
        <v/>
      </c>
      <c r="R171" s="154" t="str">
        <f t="shared" si="190"/>
        <v/>
      </c>
      <c r="S171" s="153" t="str">
        <f t="shared" si="210"/>
        <v/>
      </c>
      <c r="T171" s="154" t="str">
        <f t="shared" si="191"/>
        <v/>
      </c>
      <c r="U171" s="153" t="str">
        <f t="shared" si="211"/>
        <v/>
      </c>
      <c r="V171" s="154" t="str">
        <f t="shared" si="192"/>
        <v/>
      </c>
      <c r="W171" s="153" t="str">
        <f t="shared" si="212"/>
        <v/>
      </c>
      <c r="X171" s="154" t="str">
        <f t="shared" si="193"/>
        <v/>
      </c>
      <c r="Y171" s="153" t="str">
        <f t="shared" si="213"/>
        <v/>
      </c>
      <c r="Z171" s="154" t="str">
        <f t="shared" si="194"/>
        <v/>
      </c>
      <c r="AA171" s="153" t="str">
        <f t="shared" si="214"/>
        <v/>
      </c>
      <c r="AB171" s="154" t="str">
        <f t="shared" si="195"/>
        <v/>
      </c>
      <c r="AC171" s="153" t="str">
        <f t="shared" si="215"/>
        <v/>
      </c>
      <c r="AD171" s="154" t="str">
        <f t="shared" si="196"/>
        <v/>
      </c>
      <c r="AE171" s="153" t="str">
        <f t="shared" si="182"/>
        <v/>
      </c>
      <c r="AF171" s="154" t="str">
        <f t="shared" si="197"/>
        <v/>
      </c>
      <c r="AG171" s="153" t="str">
        <f t="shared" si="183"/>
        <v/>
      </c>
      <c r="AH171" s="154" t="str">
        <f t="shared" si="198"/>
        <v/>
      </c>
      <c r="AI171" s="153" t="str">
        <f t="shared" si="184"/>
        <v/>
      </c>
      <c r="AJ171" s="154" t="str">
        <f t="shared" si="199"/>
        <v/>
      </c>
    </row>
    <row r="172" spans="1:36" s="146" customFormat="1" ht="26.25" hidden="1" customHeight="1" x14ac:dyDescent="0.25">
      <c r="A172" s="263"/>
      <c r="B172" s="152" t="str">
        <f t="shared" si="200"/>
        <v/>
      </c>
      <c r="C172" s="153" t="str">
        <f t="shared" si="201"/>
        <v/>
      </c>
      <c r="D172" s="154" t="str">
        <f t="shared" si="202"/>
        <v/>
      </c>
      <c r="E172" s="153" t="str">
        <f t="shared" si="203"/>
        <v/>
      </c>
      <c r="F172" s="154" t="str">
        <f t="shared" si="204"/>
        <v/>
      </c>
      <c r="G172" s="153" t="str">
        <f t="shared" si="205"/>
        <v/>
      </c>
      <c r="H172" s="154" t="str">
        <f t="shared" si="185"/>
        <v/>
      </c>
      <c r="I172" s="153" t="str">
        <f t="shared" si="206"/>
        <v/>
      </c>
      <c r="J172" s="154" t="str">
        <f t="shared" si="186"/>
        <v/>
      </c>
      <c r="K172" s="153" t="str">
        <f t="shared" si="207"/>
        <v/>
      </c>
      <c r="L172" s="154" t="str">
        <f t="shared" si="187"/>
        <v/>
      </c>
      <c r="M172" s="153" t="str">
        <f t="shared" si="208"/>
        <v/>
      </c>
      <c r="N172" s="154" t="str">
        <f t="shared" si="188"/>
        <v/>
      </c>
      <c r="O172" s="153" t="str">
        <f t="shared" si="181"/>
        <v/>
      </c>
      <c r="P172" s="154" t="str">
        <f t="shared" si="189"/>
        <v/>
      </c>
      <c r="Q172" s="153" t="str">
        <f t="shared" si="209"/>
        <v/>
      </c>
      <c r="R172" s="154" t="str">
        <f t="shared" si="190"/>
        <v/>
      </c>
      <c r="S172" s="153" t="str">
        <f t="shared" si="210"/>
        <v/>
      </c>
      <c r="T172" s="154" t="str">
        <f t="shared" si="191"/>
        <v/>
      </c>
      <c r="U172" s="153" t="str">
        <f t="shared" si="211"/>
        <v/>
      </c>
      <c r="V172" s="154" t="str">
        <f t="shared" si="192"/>
        <v/>
      </c>
      <c r="W172" s="153" t="str">
        <f t="shared" si="212"/>
        <v/>
      </c>
      <c r="X172" s="154" t="str">
        <f t="shared" si="193"/>
        <v/>
      </c>
      <c r="Y172" s="153" t="str">
        <f t="shared" si="213"/>
        <v/>
      </c>
      <c r="Z172" s="154" t="str">
        <f t="shared" si="194"/>
        <v/>
      </c>
      <c r="AA172" s="153" t="str">
        <f t="shared" si="214"/>
        <v/>
      </c>
      <c r="AB172" s="154" t="str">
        <f t="shared" si="195"/>
        <v/>
      </c>
      <c r="AC172" s="153" t="str">
        <f t="shared" si="215"/>
        <v/>
      </c>
      <c r="AD172" s="154" t="str">
        <f t="shared" si="196"/>
        <v/>
      </c>
      <c r="AE172" s="153" t="str">
        <f t="shared" si="182"/>
        <v/>
      </c>
      <c r="AF172" s="154" t="str">
        <f t="shared" si="197"/>
        <v/>
      </c>
      <c r="AG172" s="153" t="str">
        <f t="shared" si="183"/>
        <v/>
      </c>
      <c r="AH172" s="154" t="str">
        <f t="shared" si="198"/>
        <v/>
      </c>
      <c r="AI172" s="153" t="str">
        <f t="shared" si="184"/>
        <v/>
      </c>
      <c r="AJ172" s="154" t="str">
        <f t="shared" si="199"/>
        <v/>
      </c>
    </row>
    <row r="173" spans="1:36" ht="24.75" hidden="1" customHeight="1" x14ac:dyDescent="0.25">
      <c r="A173" s="263"/>
      <c r="B173" s="152" t="str">
        <f t="shared" si="200"/>
        <v/>
      </c>
      <c r="C173" s="153" t="str">
        <f t="shared" si="201"/>
        <v/>
      </c>
      <c r="D173" s="154" t="str">
        <f t="shared" si="202"/>
        <v/>
      </c>
      <c r="E173" s="153" t="str">
        <f t="shared" si="203"/>
        <v/>
      </c>
      <c r="F173" s="154" t="str">
        <f t="shared" si="204"/>
        <v/>
      </c>
      <c r="G173" s="153" t="str">
        <f t="shared" si="205"/>
        <v/>
      </c>
      <c r="H173" s="154" t="str">
        <f t="shared" si="185"/>
        <v/>
      </c>
      <c r="I173" s="153" t="str">
        <f t="shared" si="206"/>
        <v/>
      </c>
      <c r="J173" s="154" t="str">
        <f t="shared" si="186"/>
        <v/>
      </c>
      <c r="K173" s="153" t="str">
        <f t="shared" si="207"/>
        <v/>
      </c>
      <c r="L173" s="154" t="str">
        <f t="shared" si="187"/>
        <v/>
      </c>
      <c r="M173" s="153" t="str">
        <f t="shared" si="208"/>
        <v/>
      </c>
      <c r="N173" s="154" t="str">
        <f t="shared" si="188"/>
        <v/>
      </c>
      <c r="O173" s="153" t="str">
        <f t="shared" si="181"/>
        <v/>
      </c>
      <c r="P173" s="154" t="str">
        <f t="shared" si="189"/>
        <v/>
      </c>
      <c r="Q173" s="153" t="str">
        <f t="shared" si="209"/>
        <v/>
      </c>
      <c r="R173" s="154" t="str">
        <f t="shared" si="190"/>
        <v/>
      </c>
      <c r="S173" s="153" t="str">
        <f t="shared" si="210"/>
        <v/>
      </c>
      <c r="T173" s="154" t="str">
        <f t="shared" si="191"/>
        <v/>
      </c>
      <c r="U173" s="153" t="str">
        <f t="shared" si="211"/>
        <v/>
      </c>
      <c r="V173" s="154" t="str">
        <f t="shared" si="192"/>
        <v/>
      </c>
      <c r="W173" s="153" t="str">
        <f t="shared" si="212"/>
        <v/>
      </c>
      <c r="X173" s="154" t="str">
        <f t="shared" si="193"/>
        <v/>
      </c>
      <c r="Y173" s="153" t="str">
        <f t="shared" si="213"/>
        <v/>
      </c>
      <c r="Z173" s="154" t="str">
        <f t="shared" si="194"/>
        <v/>
      </c>
      <c r="AA173" s="153" t="str">
        <f t="shared" si="214"/>
        <v/>
      </c>
      <c r="AB173" s="154" t="str">
        <f t="shared" si="195"/>
        <v/>
      </c>
      <c r="AC173" s="153" t="str">
        <f t="shared" si="215"/>
        <v/>
      </c>
      <c r="AD173" s="154" t="str">
        <f t="shared" si="196"/>
        <v/>
      </c>
    </row>
    <row r="174" spans="1:36" ht="21" hidden="1" customHeight="1" x14ac:dyDescent="0.25">
      <c r="A174" s="263"/>
      <c r="B174" s="152" t="str">
        <f t="shared" si="200"/>
        <v/>
      </c>
      <c r="C174" s="153" t="str">
        <f t="shared" si="201"/>
        <v/>
      </c>
      <c r="D174" s="154" t="str">
        <f t="shared" si="202"/>
        <v/>
      </c>
      <c r="E174" s="153" t="str">
        <f t="shared" si="203"/>
        <v/>
      </c>
      <c r="F174" s="154" t="str">
        <f t="shared" si="204"/>
        <v/>
      </c>
      <c r="G174" s="153" t="str">
        <f t="shared" si="205"/>
        <v/>
      </c>
      <c r="H174" s="154" t="str">
        <f t="shared" si="185"/>
        <v/>
      </c>
      <c r="I174" s="153" t="str">
        <f t="shared" si="206"/>
        <v/>
      </c>
      <c r="J174" s="154" t="str">
        <f t="shared" si="186"/>
        <v/>
      </c>
      <c r="K174" s="153" t="str">
        <f t="shared" si="207"/>
        <v/>
      </c>
      <c r="L174" s="154" t="str">
        <f t="shared" si="187"/>
        <v/>
      </c>
      <c r="M174" s="153" t="str">
        <f t="shared" si="208"/>
        <v/>
      </c>
      <c r="N174" s="154" t="str">
        <f t="shared" si="188"/>
        <v/>
      </c>
      <c r="O174" s="153" t="str">
        <f t="shared" si="181"/>
        <v/>
      </c>
      <c r="P174" s="154" t="str">
        <f t="shared" si="189"/>
        <v/>
      </c>
      <c r="Q174" s="153" t="str">
        <f t="shared" si="209"/>
        <v/>
      </c>
      <c r="R174" s="154" t="str">
        <f t="shared" si="190"/>
        <v/>
      </c>
      <c r="S174" s="153" t="str">
        <f t="shared" si="210"/>
        <v/>
      </c>
      <c r="T174" s="154" t="str">
        <f t="shared" si="191"/>
        <v/>
      </c>
      <c r="U174" s="153" t="str">
        <f t="shared" si="211"/>
        <v/>
      </c>
      <c r="V174" s="154" t="str">
        <f t="shared" si="192"/>
        <v/>
      </c>
      <c r="W174" s="153" t="str">
        <f t="shared" si="212"/>
        <v/>
      </c>
      <c r="X174" s="154" t="str">
        <f t="shared" si="193"/>
        <v/>
      </c>
      <c r="Y174" s="153" t="str">
        <f t="shared" si="213"/>
        <v/>
      </c>
      <c r="Z174" s="154" t="str">
        <f t="shared" si="194"/>
        <v/>
      </c>
      <c r="AA174" s="153" t="str">
        <f t="shared" si="214"/>
        <v/>
      </c>
      <c r="AB174" s="154" t="str">
        <f t="shared" si="195"/>
        <v/>
      </c>
      <c r="AC174" s="153" t="str">
        <f t="shared" si="215"/>
        <v/>
      </c>
      <c r="AD174" s="154" t="str">
        <f t="shared" si="196"/>
        <v/>
      </c>
    </row>
    <row r="175" spans="1:36" ht="24.75" hidden="1" customHeight="1" x14ac:dyDescent="0.25">
      <c r="A175" s="263"/>
      <c r="B175" s="152" t="str">
        <f t="shared" si="200"/>
        <v/>
      </c>
      <c r="C175" s="153" t="str">
        <f t="shared" si="201"/>
        <v/>
      </c>
      <c r="D175" s="154" t="str">
        <f t="shared" si="202"/>
        <v/>
      </c>
      <c r="E175" s="153" t="str">
        <f t="shared" si="203"/>
        <v/>
      </c>
      <c r="F175" s="154" t="str">
        <f t="shared" si="204"/>
        <v/>
      </c>
      <c r="G175" s="153" t="str">
        <f t="shared" si="205"/>
        <v/>
      </c>
      <c r="H175" s="154" t="str">
        <f t="shared" si="185"/>
        <v/>
      </c>
      <c r="I175" s="153" t="str">
        <f t="shared" si="206"/>
        <v/>
      </c>
      <c r="J175" s="154" t="str">
        <f t="shared" si="186"/>
        <v/>
      </c>
      <c r="K175" s="153" t="str">
        <f t="shared" si="207"/>
        <v/>
      </c>
      <c r="L175" s="154" t="str">
        <f t="shared" si="187"/>
        <v/>
      </c>
      <c r="M175" s="153" t="str">
        <f t="shared" si="208"/>
        <v/>
      </c>
      <c r="N175" s="154" t="str">
        <f t="shared" si="188"/>
        <v/>
      </c>
      <c r="O175" s="153" t="str">
        <f t="shared" si="181"/>
        <v/>
      </c>
      <c r="P175" s="154" t="str">
        <f t="shared" si="189"/>
        <v/>
      </c>
      <c r="Q175" s="153" t="str">
        <f t="shared" si="209"/>
        <v/>
      </c>
      <c r="R175" s="154" t="str">
        <f t="shared" si="190"/>
        <v/>
      </c>
      <c r="S175" s="153" t="str">
        <f t="shared" si="210"/>
        <v/>
      </c>
      <c r="T175" s="154" t="str">
        <f t="shared" si="191"/>
        <v/>
      </c>
      <c r="U175" s="153" t="str">
        <f t="shared" si="211"/>
        <v/>
      </c>
      <c r="V175" s="154" t="str">
        <f t="shared" si="192"/>
        <v/>
      </c>
      <c r="W175" s="153" t="str">
        <f t="shared" si="212"/>
        <v/>
      </c>
      <c r="X175" s="154" t="str">
        <f t="shared" si="193"/>
        <v/>
      </c>
      <c r="Y175" s="153" t="str">
        <f t="shared" si="213"/>
        <v/>
      </c>
      <c r="Z175" s="154" t="str">
        <f t="shared" si="194"/>
        <v/>
      </c>
      <c r="AA175" s="153" t="str">
        <f t="shared" si="214"/>
        <v/>
      </c>
      <c r="AB175" s="154" t="str">
        <f t="shared" si="195"/>
        <v/>
      </c>
      <c r="AC175" s="153" t="str">
        <f t="shared" si="215"/>
        <v/>
      </c>
      <c r="AD175" s="154" t="str">
        <f t="shared" si="196"/>
        <v/>
      </c>
    </row>
    <row r="176" spans="1:36" ht="22.5" hidden="1" customHeight="1" x14ac:dyDescent="0.25">
      <c r="A176" s="263"/>
      <c r="B176" s="152" t="str">
        <f t="shared" si="200"/>
        <v/>
      </c>
      <c r="C176" s="153" t="str">
        <f t="shared" si="201"/>
        <v/>
      </c>
      <c r="D176" s="154" t="str">
        <f t="shared" si="202"/>
        <v/>
      </c>
      <c r="E176" s="153" t="str">
        <f t="shared" si="203"/>
        <v/>
      </c>
      <c r="F176" s="154" t="str">
        <f t="shared" si="204"/>
        <v/>
      </c>
      <c r="G176" s="153" t="str">
        <f t="shared" si="205"/>
        <v/>
      </c>
      <c r="H176" s="154" t="str">
        <f t="shared" si="185"/>
        <v/>
      </c>
      <c r="I176" s="153" t="str">
        <f t="shared" si="206"/>
        <v/>
      </c>
      <c r="J176" s="154" t="str">
        <f t="shared" si="186"/>
        <v/>
      </c>
      <c r="K176" s="153" t="str">
        <f t="shared" si="207"/>
        <v/>
      </c>
      <c r="L176" s="154" t="str">
        <f t="shared" si="187"/>
        <v/>
      </c>
      <c r="M176" s="153" t="str">
        <f t="shared" si="208"/>
        <v/>
      </c>
      <c r="N176" s="154" t="str">
        <f t="shared" si="188"/>
        <v/>
      </c>
      <c r="O176" s="153" t="str">
        <f t="shared" si="181"/>
        <v/>
      </c>
      <c r="P176" s="154" t="str">
        <f t="shared" si="189"/>
        <v/>
      </c>
      <c r="Q176" s="153" t="str">
        <f t="shared" si="209"/>
        <v/>
      </c>
      <c r="R176" s="154" t="str">
        <f t="shared" si="190"/>
        <v/>
      </c>
      <c r="S176" s="153" t="str">
        <f t="shared" si="210"/>
        <v/>
      </c>
      <c r="T176" s="154" t="str">
        <f t="shared" si="191"/>
        <v/>
      </c>
      <c r="U176" s="153" t="str">
        <f t="shared" si="211"/>
        <v/>
      </c>
      <c r="V176" s="154" t="str">
        <f t="shared" si="192"/>
        <v/>
      </c>
      <c r="W176" s="153" t="str">
        <f t="shared" si="212"/>
        <v/>
      </c>
      <c r="X176" s="154" t="str">
        <f t="shared" si="193"/>
        <v/>
      </c>
      <c r="Y176" s="153" t="str">
        <f t="shared" si="213"/>
        <v/>
      </c>
      <c r="Z176" s="154" t="str">
        <f t="shared" si="194"/>
        <v/>
      </c>
      <c r="AA176" s="153" t="str">
        <f t="shared" si="214"/>
        <v/>
      </c>
      <c r="AB176" s="154" t="str">
        <f t="shared" si="195"/>
        <v/>
      </c>
      <c r="AC176" s="153" t="str">
        <f t="shared" si="215"/>
        <v/>
      </c>
      <c r="AD176" s="154" t="str">
        <f t="shared" si="196"/>
        <v/>
      </c>
    </row>
    <row r="177" spans="1:36" ht="22.5" hidden="1" customHeight="1" x14ac:dyDescent="0.25">
      <c r="A177" s="263"/>
      <c r="B177" s="152" t="str">
        <f t="shared" si="200"/>
        <v/>
      </c>
      <c r="C177" s="153" t="str">
        <f t="shared" si="201"/>
        <v/>
      </c>
      <c r="D177" s="154" t="str">
        <f t="shared" si="202"/>
        <v/>
      </c>
      <c r="E177" s="153" t="str">
        <f t="shared" si="203"/>
        <v/>
      </c>
      <c r="F177" s="154" t="str">
        <f t="shared" si="204"/>
        <v/>
      </c>
      <c r="G177" s="153" t="str">
        <f t="shared" si="205"/>
        <v/>
      </c>
      <c r="H177" s="154" t="str">
        <f t="shared" si="185"/>
        <v/>
      </c>
      <c r="I177" s="153" t="str">
        <f t="shared" si="206"/>
        <v/>
      </c>
      <c r="J177" s="154" t="str">
        <f t="shared" si="186"/>
        <v/>
      </c>
      <c r="K177" s="153" t="str">
        <f t="shared" si="207"/>
        <v/>
      </c>
      <c r="L177" s="154" t="str">
        <f t="shared" si="187"/>
        <v/>
      </c>
      <c r="M177" s="153" t="str">
        <f t="shared" si="208"/>
        <v/>
      </c>
      <c r="N177" s="154" t="str">
        <f t="shared" si="188"/>
        <v/>
      </c>
      <c r="O177" s="153" t="str">
        <f t="shared" si="181"/>
        <v/>
      </c>
      <c r="P177" s="154" t="str">
        <f t="shared" si="189"/>
        <v/>
      </c>
      <c r="Q177" s="153" t="str">
        <f t="shared" si="209"/>
        <v/>
      </c>
      <c r="R177" s="154" t="str">
        <f t="shared" si="190"/>
        <v/>
      </c>
      <c r="S177" s="153" t="str">
        <f t="shared" si="210"/>
        <v/>
      </c>
      <c r="T177" s="154" t="str">
        <f t="shared" si="191"/>
        <v/>
      </c>
      <c r="U177" s="153" t="str">
        <f t="shared" si="211"/>
        <v/>
      </c>
      <c r="V177" s="154" t="str">
        <f t="shared" si="192"/>
        <v/>
      </c>
      <c r="W177" s="153" t="str">
        <f t="shared" si="212"/>
        <v/>
      </c>
      <c r="X177" s="154" t="str">
        <f t="shared" si="193"/>
        <v/>
      </c>
      <c r="Y177" s="153" t="str">
        <f t="shared" si="213"/>
        <v/>
      </c>
      <c r="Z177" s="154" t="str">
        <f t="shared" si="194"/>
        <v/>
      </c>
      <c r="AA177" s="153" t="str">
        <f t="shared" si="214"/>
        <v/>
      </c>
      <c r="AB177" s="154" t="str">
        <f t="shared" si="195"/>
        <v/>
      </c>
      <c r="AC177" s="153" t="str">
        <f t="shared" si="215"/>
        <v/>
      </c>
      <c r="AD177" s="154" t="str">
        <f t="shared" si="196"/>
        <v/>
      </c>
    </row>
    <row r="178" spans="1:36" s="146" customFormat="1" ht="21" hidden="1" customHeight="1" x14ac:dyDescent="0.25">
      <c r="A178" s="263"/>
      <c r="B178" s="152" t="str">
        <f>IF(A178="","",IF($K$4="Media aritmética",ROUND(AVERAGE(C178,E178,G178,I178,K178,M178,O178,Q178,S178,U178,W178,Y178,AA178,AC178,AE178,AG178,AI178),2),ROUND(_xlfn.STDEV.P(C178,E178,G178,I178,K178,M178,O178,Q178,S178,U178,W178,Y178,AA178,AC178,AE178,AG178,AI178),2)))</f>
        <v/>
      </c>
      <c r="C178" s="153" t="str">
        <f t="shared" si="201"/>
        <v/>
      </c>
      <c r="D178" s="154" t="str">
        <f t="shared" si="202"/>
        <v/>
      </c>
      <c r="E178" s="153" t="str">
        <f t="shared" si="203"/>
        <v/>
      </c>
      <c r="F178" s="154" t="str">
        <f t="shared" si="204"/>
        <v/>
      </c>
      <c r="G178" s="153" t="str">
        <f t="shared" si="205"/>
        <v/>
      </c>
      <c r="H178" s="154" t="str">
        <f>IF($A178="","",IF(G178="","",IF($K$4="Media aritmética",(G178&lt;=$B178)*($G$5/$B$5)+(G178&gt;$B178)*0,IF(AND(ROUND(AVERAGE($C178,$E178,$G178,$I178,$K178,$M178,$O178,$Q178,$S178,$U178,$W178,$Y178,$AA178,$AC178,$AE178,$AG178,$AI178),2)-$B178/2&lt;=G178,(ROUND(AVERAGE($C178,$E178,$G178,$I178,$K178,$M178,$O178,$Q178,$S178,$U178,$W178,$Y178,$AA178,$AC178,$AE178,$AG178,$AI178),2)+$B178/2&gt;=G178)),($G$5/$B$5),0))))</f>
        <v/>
      </c>
      <c r="I178" s="268" t="str">
        <f t="shared" si="206"/>
        <v/>
      </c>
      <c r="J178" s="154" t="str">
        <f>IF($A178="","",IF(I178="","",IF($K$4="Media aritmética",(I178&lt;=$B178)*($G$5/$B$5)+(I178&gt;$B178)*0,IF(AND(ROUND(AVERAGE($C178,$E178,$G178,$I178,$K178,$M178,$O178,$Q178,$S178,$U178,$W178,$Y178,$AA178,$AC178,$AE178,$AG178,$AI178),2)-$B178/2&lt;=I178,(ROUND(AVERAGE($C178,$E178,$G178,$I178,$K178,$M178,$O178,$Q178,$S178,$U178,$W178,$Y178,$AA178,$AC178,$AE178,$AG178,$AI178),2)+$B178/2&gt;=I178)),($G$5/$B$5),0))))</f>
        <v/>
      </c>
      <c r="K178" s="153" t="str">
        <f t="shared" si="207"/>
        <v/>
      </c>
      <c r="L178" s="154" t="str">
        <f>IF($A178="","",IF(K178="","",IF($K$4="Media aritmética",(K178&lt;=$B178)*($G$5/$B$5)+(K178&gt;$B178)*0,IF(AND(ROUND(AVERAGE($C178,$E178,$G178,$I178,$K178,$M178,$O178,$Q178,$S178,$U178,$W178,$Y178,$AA178,$AC178,$AE178,$AG178,$AI178),2)-$B178/2&lt;=K178,(ROUND(AVERAGE($C178,$E178,$G178,$I178,$K178,$M178,$O178,$Q178,$S178,$U178,$W178,$Y178,$AA178,$AC178,$AE178,$AG178,$AI178),2)+$B178/2&gt;=K178)),($G$5/$B$5),0))))</f>
        <v/>
      </c>
      <c r="M178" s="153" t="str">
        <f t="shared" si="208"/>
        <v/>
      </c>
      <c r="N178" s="154" t="str">
        <f>IF($A178="","",IF(M178="","",IF($K$4="Media aritmética",(M178&lt;=$B178)*($G$5/$B$5)+(M178&gt;$B178)*0,IF(AND(ROUND(AVERAGE($C178,$E178,$G178,$I178,$K178,$M178,$O178,$Q178,$S178,$U178,$W178,$Y178,$AA178,$AC178,$AE178,$AG178,$AI178),2)-$B178/2&lt;=M178,(ROUND(AVERAGE($C178,$E178,$G178,$I178,$K178,$M178,$O178,$Q178,$S178,$U178,$W178,$Y178,$AA178,$AC178,$AE178,$AG178,$AI178),2)+$B178/2&gt;=M178)),($G$5/$B$5),0))))</f>
        <v/>
      </c>
      <c r="O178" s="153" t="str">
        <f t="shared" si="181"/>
        <v/>
      </c>
      <c r="P178" s="154" t="str">
        <f>IF($A178="","",IF(O178="","",IF($K$4="Media aritmética",(O178&lt;=$B178)*($G$5/$B$5)+(O178&gt;$B178)*0,IF(AND(ROUND(AVERAGE($C178,$E178,$G178,$I178,$K178,$M178,$O178,$Q178,$S178,$U178,$W178,$Y178,$AA178,$AC178,$AE178,$AG178,$AI178),2)-$B178/2&lt;=O178,(ROUND(AVERAGE($C178,$E178,$G178,$I178,$K178,$M178,$O178,$Q178,$S178,$U178,$W178,$Y178,$AA178,$AC178,$AE178,$AG178,$AI178),2)+$B178/2&gt;=O178)),($G$5/$B$5),0))))</f>
        <v/>
      </c>
      <c r="Q178" s="153" t="str">
        <f t="shared" si="209"/>
        <v/>
      </c>
      <c r="R178" s="154" t="str">
        <f>IF($A178="","",IF(Q178="","",IF($K$4="Media aritmética",(Q178&lt;=$B178)*($G$5/$B$5)+(Q178&gt;$B178)*0,IF(AND(ROUND(AVERAGE($C178,$E178,$G178,$I178,$K178,$M178,$O178,$Q178,$S178,$U178,$W178,$Y178,$AA178,$AC178,$AE178,$AG178,$AI178),2)-$B178/2&lt;=Q178,(ROUND(AVERAGE($C178,$E178,$G178,$I178,$K178,$M178,$O178,$Q178,$S178,$U178,$W178,$Y178,$AA178,$AC178,$AE178,$AG178,$AI178),2)+$B178/2&gt;=Q178)),($G$5/$B$5),0))))</f>
        <v/>
      </c>
      <c r="S178" s="153" t="str">
        <f t="shared" si="210"/>
        <v/>
      </c>
      <c r="T178" s="154" t="str">
        <f>IF($A178="","",IF(S178="","",IF($K$4="Media aritmética",(S178&lt;=$B178)*($G$5/$B$5)+(S178&gt;$B178)*0,IF(AND(ROUND(AVERAGE($C178,$E178,$G178,$I178,$K178,$M178,$O178,$Q178,$S178,$U178,$W178,$Y178,$AA178,$AC178,$AE178,$AG178,$AI178),2)-$B178/2&lt;=S178,(ROUND(AVERAGE($C178,$E178,$G178,$I178,$K178,$M178,$O178,$Q178,$S178,$U178,$W178,$Y178,$AA178,$AC178,$AE178,$AG178,$AI178),2)+$B178/2&gt;=S178)),($G$5/$B$5),0))))</f>
        <v/>
      </c>
      <c r="U178" s="153" t="str">
        <f t="shared" si="211"/>
        <v/>
      </c>
      <c r="V178" s="154" t="str">
        <f>IF($A178="","",IF(U178="","",IF($K$4="Media aritmética",(U178&lt;=$B178)*($G$5/$B$5)+(U178&gt;$B178)*0,IF(AND(ROUND(AVERAGE($C178,$E178,$G178,$I178,$K178,$M178,$O178,$Q178,$S178,$U178,$W178,$Y178,$AA178,$AC178,$AE178,$AG178,$AI178),2)-$B178/2&lt;=U178,(ROUND(AVERAGE($C178,$E178,$G178,$I178,$K178,$M178,$O178,$Q178,$S178,$U178,$W178,$Y178,$AA178,$AC178,$AE178,$AG178,$AI178),2)+$B178/2&gt;=U178)),($G$5/$B$5),0))))</f>
        <v/>
      </c>
      <c r="W178" s="153" t="str">
        <f t="shared" si="212"/>
        <v/>
      </c>
      <c r="X178" s="154" t="str">
        <f>IF($A178="","",IF(W178="","",IF($K$4="Media aritmética",(W178&lt;=$B178)*($G$5/$B$5)+(W178&gt;$B178)*0,IF(AND(ROUND(AVERAGE($C178,$E178,$G178,$I178,$K178,$M178,$O178,$Q178,$S178,$U178,$W178,$Y178,$AA178,$AC178,$AE178,$AG178,$AI178),2)-$B178/2&lt;=W178,(ROUND(AVERAGE($C178,$E178,$G178,$I178,$K178,$M178,$O178,$Q178,$S178,$U178,$W178,$Y178,$AA178,$AC178,$AE178,$AG178,$AI178),2)+$B178/2&gt;=W178)),($G$5/$B$5),0))))</f>
        <v/>
      </c>
      <c r="Y178" s="153" t="str">
        <f t="shared" si="213"/>
        <v/>
      </c>
      <c r="Z178" s="154" t="str">
        <f>IF($A178="","",IF(Y178="","",IF($K$4="Media aritmética",(Y178&lt;=$B178)*($G$5/$B$5)+(Y178&gt;$B178)*0,IF(AND(ROUND(AVERAGE($C178,$E178,$G178,$I178,$K178,$M178,$O178,$Q178,$S178,$U178,$W178,$Y178,$AA178,$AC178,$AE178,$AG178,$AI178),2)-$B178/2&lt;=Y178,(ROUND(AVERAGE($C178,$E178,$G178,$I178,$K178,$M178,$O178,$Q178,$S178,$U178,$W178,$Y178,$AA178,$AC178,$AE178,$AG178,$AI178),2)+$B178/2&gt;=Y178)),($G$5/$B$5),0))))</f>
        <v/>
      </c>
      <c r="AA178" s="153" t="str">
        <f t="shared" si="214"/>
        <v/>
      </c>
      <c r="AB178" s="154" t="str">
        <f>IF($A178="","",IF(AA178="","",IF($K$4="Media aritmética",(AA178&lt;=$B178)*($G$5/$B$5)+(AA178&gt;$B178)*0,IF(AND(ROUND(AVERAGE($C178,$E178,$G178,$I178,$K178,$M178,$O178,$Q178,$S178,$U178,$W178,$Y178,$AA178,$AC178,$AE178,$AG178,$AI178),2)-$B178/2&lt;=AA178,(ROUND(AVERAGE($C178,$E178,$G178,$I178,$K178,$M178,$O178,$Q178,$S178,$U178,$W178,$Y178,$AA178,$AC178,$AE178,$AG178,$AI178),2)+$B178/2&gt;=AA178)),($G$5/$B$5),0))))</f>
        <v/>
      </c>
      <c r="AC178" s="153" t="str">
        <f t="shared" si="215"/>
        <v/>
      </c>
      <c r="AD178" s="154" t="str">
        <f>IF($A178="","",IF(AC178="","",IF($K$4="Media aritmética",(AC178&lt;=$B178)*($G$5/$B$5)+(AC178&gt;$B178)*0,IF(AND(ROUND(AVERAGE($C178,$E178,$G178,$I178,$K178,$M178,$O178,$Q178,$S178,$U178,$W178,$Y178,$AA178,$AC178,$AE178,$AG178,$AI178),2)-$B178/2&lt;=AC178,(ROUND(AVERAGE($C178,$E178,$G178,$I178,$K178,$M178,$O178,$Q178,$S178,$U178,$W178,$Y178,$AA178,$AC178,$AE178,$AG178,$AI178),2)+$B178/2&gt;=AC178)),($G$5/$B$5),0))))</f>
        <v/>
      </c>
      <c r="AE178" s="153" t="str">
        <f t="shared" ref="AE178:AE209" si="216">IF($AE$8="Habilitado",IF($A178="","",ROUND(VLOOKUP($A178,OFERENTE_15,14,FALSE),2)),"")</f>
        <v/>
      </c>
      <c r="AF178" s="154" t="str">
        <f>IF($A178="","",IF(AE178="","",IF($K$4="Media aritmética",(AE178&lt;=$B178)*($G$5/$B$5)+(AE178&gt;$B178)*0,IF(AND(ROUND(AVERAGE($C178,$E178,$G178,$I178,$K178,$M178,$O178,$Q178,$S178,$U178,$W178,$Y178,$AA178,$AC178,$AE178,$AG178,$AI178),2)-$B178/2&lt;=AE178,(ROUND(AVERAGE($C178,$E178,$G178,$I178,$K178,$M178,$O178,$Q178,$S178,$U178,$W178,$Y178,$AA178,$AC178,$AE178,$AG178,$AI178),2)+$B178/2&gt;=AE178)),($G$5/$B$5),0))))</f>
        <v/>
      </c>
      <c r="AG178" s="153" t="str">
        <f t="shared" ref="AG178:AG209" si="217">IF($AG$8="Habilitado",IF($A178="","",ROUND(VLOOKUP($A178,OFERENTE_16,14,FALSE),2)),"")</f>
        <v/>
      </c>
      <c r="AH178" s="154" t="str">
        <f>IF($A178="","",IF(AG178="","",IF($K$4="Media aritmética",(AG178&lt;=$B178)*($G$5/$B$5)+(AG178&gt;$B178)*0,IF(AND(ROUND(AVERAGE($C178,$E178,$G178,$I178,$K178,$M178,$O178,$Q178,$S178,$U178,$W178,$Y178,$AA178,$AC178,$AE178,$AG178,$AI178),2)-$B178/2&lt;=AG178,(ROUND(AVERAGE($C178,$E178,$G178,$I178,$K178,$M178,$O178,$Q178,$S178,$U178,$W178,$Y178,$AA178,$AC178,$AE178,$AG178,$AI178),2)+$B178/2&gt;=AG178)),($G$5/$B$5),0))))</f>
        <v/>
      </c>
      <c r="AI178" s="153" t="str">
        <f t="shared" ref="AI178:AI209" si="218">IF($AI$8="Habilitado",IF($A178="","",ROUND(VLOOKUP($A178,OFERENTE_17,14,FALSE),2)),"")</f>
        <v/>
      </c>
      <c r="AJ178" s="154" t="str">
        <f>IF($A178="","",IF(AI178="","",IF($K$4="Media aritmética",(AI178&lt;=$B178)*($G$5/$B$5)+(AI178&gt;$B178)*0,IF(AND(ROUND(AVERAGE($C178,$E178,$G178,$I178,$K178,$M178,$O178,$Q178,$S178,$U178,$W178,$Y178,$AA178,$AC178,$AE178,$AG178,$AI178),2)-$B178/2&lt;=AI178,(ROUND(AVERAGE($C178,$E178,$G178,$I178,$K178,$M178,$O178,$Q178,$S178,$U178,$W178,$Y178,$AA178,$AC178,$AE178,$AG178,$AI178),2)+$B178/2&gt;=AI178)),($G$5/$B$5),0))))</f>
        <v/>
      </c>
    </row>
    <row r="179" spans="1:36" s="146" customFormat="1" ht="21" hidden="1" customHeight="1" x14ac:dyDescent="0.25">
      <c r="A179" s="263"/>
      <c r="B179" s="152" t="str">
        <f>IF(A179="","",IF($K$4="Media aritmética",ROUND(AVERAGE(C179,E179,G179,I179,K179,M179,O179,Q179,S179,U179,W179,Y179,AA179,AC179,AE179,AG179,AI179),2),ROUND(_xlfn.STDEV.P(C179,E179,G179,I179,K179,M179,O179,Q179,S179,U179,W179,Y179,AA179,AC179,AE179,AG179,AI179),2)))</f>
        <v/>
      </c>
      <c r="C179" s="153" t="str">
        <f t="shared" si="201"/>
        <v/>
      </c>
      <c r="D179" s="154" t="str">
        <f t="shared" si="202"/>
        <v/>
      </c>
      <c r="E179" s="153" t="str">
        <f t="shared" si="203"/>
        <v/>
      </c>
      <c r="F179" s="154" t="str">
        <f t="shared" si="204"/>
        <v/>
      </c>
      <c r="G179" s="153" t="str">
        <f t="shared" si="205"/>
        <v/>
      </c>
      <c r="H179" s="154" t="str">
        <f t="shared" ref="H179:H214" si="219">IF($A179="","",IF(G179="","",IF($K$4="Media aritmética",(G179&lt;=$B179)*($G$5/$B$5)+(G179&gt;$B179)*0,IF(AND(ROUND(AVERAGE($C179,$E179,$G179,$I179,$K179,$M179,$O179,$Q179,$S179,$U179,$W179,$Y179,$AA179,$AC179,$AE179,$AG179,$AI179),2)-$B179/2&lt;=G179,(ROUND(AVERAGE($C179,$E179,$G179,$I179,$K179,$M179,$O179,$Q179,$S179,$U179,$W179,$Y179,$AA179,$AC179,$AE179,$AG179,$AI179),2)+$B179/2&gt;=G179)),($G$5/$B$5),0))))</f>
        <v/>
      </c>
      <c r="I179" s="153" t="str">
        <f t="shared" si="206"/>
        <v/>
      </c>
      <c r="J179" s="154" t="str">
        <f t="shared" ref="J179:J214" si="220">IF($A179="","",IF(I179="","",IF($K$4="Media aritmética",(I179&lt;=$B179)*($G$5/$B$5)+(I179&gt;$B179)*0,IF(AND(ROUND(AVERAGE($C179,$E179,$G179,$I179,$K179,$M179,$O179,$Q179,$S179,$U179,$W179,$Y179,$AA179,$AC179,$AE179,$AG179,$AI179),2)-$B179/2&lt;=I179,(ROUND(AVERAGE($C179,$E179,$G179,$I179,$K179,$M179,$O179,$Q179,$S179,$U179,$W179,$Y179,$AA179,$AC179,$AE179,$AG179,$AI179),2)+$B179/2&gt;=I179)),($G$5/$B$5),0))))</f>
        <v/>
      </c>
      <c r="K179" s="153" t="str">
        <f t="shared" si="207"/>
        <v/>
      </c>
      <c r="L179" s="154" t="str">
        <f t="shared" ref="L179:L214" si="221">IF($A179="","",IF(K179="","",IF($K$4="Media aritmética",(K179&lt;=$B179)*($G$5/$B$5)+(K179&gt;$B179)*0,IF(AND(ROUND(AVERAGE($C179,$E179,$G179,$I179,$K179,$M179,$O179,$Q179,$S179,$U179,$W179,$Y179,$AA179,$AC179,$AE179,$AG179,$AI179),2)-$B179/2&lt;=K179,(ROUND(AVERAGE($C179,$E179,$G179,$I179,$K179,$M179,$O179,$Q179,$S179,$U179,$W179,$Y179,$AA179,$AC179,$AE179,$AG179,$AI179),2)+$B179/2&gt;=K179)),($G$5/$B$5),0))))</f>
        <v/>
      </c>
      <c r="M179" s="153" t="str">
        <f t="shared" si="208"/>
        <v/>
      </c>
      <c r="N179" s="154" t="str">
        <f t="shared" ref="N179:N214" si="222">IF($A179="","",IF(M179="","",IF($K$4="Media aritmética",(M179&lt;=$B179)*($G$5/$B$5)+(M179&gt;$B179)*0,IF(AND(ROUND(AVERAGE($C179,$E179,$G179,$I179,$K179,$M179,$O179,$Q179,$S179,$U179,$W179,$Y179,$AA179,$AC179,$AE179,$AG179,$AI179),2)-$B179/2&lt;=M179,(ROUND(AVERAGE($C179,$E179,$G179,$I179,$K179,$M179,$O179,$Q179,$S179,$U179,$W179,$Y179,$AA179,$AC179,$AE179,$AG179,$AI179),2)+$B179/2&gt;=M179)),($G$5/$B$5),0))))</f>
        <v/>
      </c>
      <c r="O179" s="153" t="str">
        <f t="shared" si="181"/>
        <v/>
      </c>
      <c r="P179" s="154" t="str">
        <f t="shared" ref="P179:P214" si="223">IF($A179="","",IF(O179="","",IF($K$4="Media aritmética",(O179&lt;=$B179)*($G$5/$B$5)+(O179&gt;$B179)*0,IF(AND(ROUND(AVERAGE($C179,$E179,$G179,$I179,$K179,$M179,$O179,$Q179,$S179,$U179,$W179,$Y179,$AA179,$AC179,$AE179,$AG179,$AI179),2)-$B179/2&lt;=O179,(ROUND(AVERAGE($C179,$E179,$G179,$I179,$K179,$M179,$O179,$Q179,$S179,$U179,$W179,$Y179,$AA179,$AC179,$AE179,$AG179,$AI179),2)+$B179/2&gt;=O179)),($G$5/$B$5),0))))</f>
        <v/>
      </c>
      <c r="Q179" s="153" t="str">
        <f t="shared" si="209"/>
        <v/>
      </c>
      <c r="R179" s="154" t="str">
        <f t="shared" ref="R179:R214" si="224">IF($A179="","",IF(Q179="","",IF($K$4="Media aritmética",(Q179&lt;=$B179)*($G$5/$B$5)+(Q179&gt;$B179)*0,IF(AND(ROUND(AVERAGE($C179,$E179,$G179,$I179,$K179,$M179,$O179,$Q179,$S179,$U179,$W179,$Y179,$AA179,$AC179,$AE179,$AG179,$AI179),2)-$B179/2&lt;=Q179,(ROUND(AVERAGE($C179,$E179,$G179,$I179,$K179,$M179,$O179,$Q179,$S179,$U179,$W179,$Y179,$AA179,$AC179,$AE179,$AG179,$AI179),2)+$B179/2&gt;=Q179)),($G$5/$B$5),0))))</f>
        <v/>
      </c>
      <c r="S179" s="153" t="str">
        <f t="shared" si="210"/>
        <v/>
      </c>
      <c r="T179" s="154" t="str">
        <f t="shared" ref="T179:T214" si="225">IF($A179="","",IF(S179="","",IF($K$4="Media aritmética",(S179&lt;=$B179)*($G$5/$B$5)+(S179&gt;$B179)*0,IF(AND(ROUND(AVERAGE($C179,$E179,$G179,$I179,$K179,$M179,$O179,$Q179,$S179,$U179,$W179,$Y179,$AA179,$AC179,$AE179,$AG179,$AI179),2)-$B179/2&lt;=S179,(ROUND(AVERAGE($C179,$E179,$G179,$I179,$K179,$M179,$O179,$Q179,$S179,$U179,$W179,$Y179,$AA179,$AC179,$AE179,$AG179,$AI179),2)+$B179/2&gt;=S179)),($G$5/$B$5),0))))</f>
        <v/>
      </c>
      <c r="U179" s="153" t="str">
        <f t="shared" si="211"/>
        <v/>
      </c>
      <c r="V179" s="154" t="str">
        <f t="shared" ref="V179:V214" si="226">IF($A179="","",IF(U179="","",IF($K$4="Media aritmética",(U179&lt;=$B179)*($G$5/$B$5)+(U179&gt;$B179)*0,IF(AND(ROUND(AVERAGE($C179,$E179,$G179,$I179,$K179,$M179,$O179,$Q179,$S179,$U179,$W179,$Y179,$AA179,$AC179,$AE179,$AG179,$AI179),2)-$B179/2&lt;=U179,(ROUND(AVERAGE($C179,$E179,$G179,$I179,$K179,$M179,$O179,$Q179,$S179,$U179,$W179,$Y179,$AA179,$AC179,$AE179,$AG179,$AI179),2)+$B179/2&gt;=U179)),($G$5/$B$5),0))))</f>
        <v/>
      </c>
      <c r="W179" s="153" t="str">
        <f t="shared" si="212"/>
        <v/>
      </c>
      <c r="X179" s="154" t="str">
        <f t="shared" ref="X179:X214" si="227">IF($A179="","",IF(W179="","",IF($K$4="Media aritmética",(W179&lt;=$B179)*($G$5/$B$5)+(W179&gt;$B179)*0,IF(AND(ROUND(AVERAGE($C179,$E179,$G179,$I179,$K179,$M179,$O179,$Q179,$S179,$U179,$W179,$Y179,$AA179,$AC179,$AE179,$AG179,$AI179),2)-$B179/2&lt;=W179,(ROUND(AVERAGE($C179,$E179,$G179,$I179,$K179,$M179,$O179,$Q179,$S179,$U179,$W179,$Y179,$AA179,$AC179,$AE179,$AG179,$AI179),2)+$B179/2&gt;=W179)),($G$5/$B$5),0))))</f>
        <v/>
      </c>
      <c r="Y179" s="153" t="str">
        <f t="shared" si="213"/>
        <v/>
      </c>
      <c r="Z179" s="154" t="str">
        <f t="shared" ref="Z179:Z214" si="228">IF($A179="","",IF(Y179="","",IF($K$4="Media aritmética",(Y179&lt;=$B179)*($G$5/$B$5)+(Y179&gt;$B179)*0,IF(AND(ROUND(AVERAGE($C179,$E179,$G179,$I179,$K179,$M179,$O179,$Q179,$S179,$U179,$W179,$Y179,$AA179,$AC179,$AE179,$AG179,$AI179),2)-$B179/2&lt;=Y179,(ROUND(AVERAGE($C179,$E179,$G179,$I179,$K179,$M179,$O179,$Q179,$S179,$U179,$W179,$Y179,$AA179,$AC179,$AE179,$AG179,$AI179),2)+$B179/2&gt;=Y179)),($G$5/$B$5),0))))</f>
        <v/>
      </c>
      <c r="AA179" s="153" t="str">
        <f t="shared" si="214"/>
        <v/>
      </c>
      <c r="AB179" s="154" t="str">
        <f t="shared" ref="AB179:AB214" si="229">IF($A179="","",IF(AA179="","",IF($K$4="Media aritmética",(AA179&lt;=$B179)*($G$5/$B$5)+(AA179&gt;$B179)*0,IF(AND(ROUND(AVERAGE($C179,$E179,$G179,$I179,$K179,$M179,$O179,$Q179,$S179,$U179,$W179,$Y179,$AA179,$AC179,$AE179,$AG179,$AI179),2)-$B179/2&lt;=AA179,(ROUND(AVERAGE($C179,$E179,$G179,$I179,$K179,$M179,$O179,$Q179,$S179,$U179,$W179,$Y179,$AA179,$AC179,$AE179,$AG179,$AI179),2)+$B179/2&gt;=AA179)),($G$5/$B$5),0))))</f>
        <v/>
      </c>
      <c r="AC179" s="153" t="str">
        <f t="shared" si="215"/>
        <v/>
      </c>
      <c r="AD179" s="154" t="str">
        <f t="shared" ref="AD179:AD214" si="230">IF($A179="","",IF(AC179="","",IF($K$4="Media aritmética",(AC179&lt;=$B179)*($G$5/$B$5)+(AC179&gt;$B179)*0,IF(AND(ROUND(AVERAGE($C179,$E179,$G179,$I179,$K179,$M179,$O179,$Q179,$S179,$U179,$W179,$Y179,$AA179,$AC179,$AE179,$AG179,$AI179),2)-$B179/2&lt;=AC179,(ROUND(AVERAGE($C179,$E179,$G179,$I179,$K179,$M179,$O179,$Q179,$S179,$U179,$W179,$Y179,$AA179,$AC179,$AE179,$AG179,$AI179),2)+$B179/2&gt;=AC179)),($G$5/$B$5),0))))</f>
        <v/>
      </c>
      <c r="AE179" s="153" t="str">
        <f t="shared" si="216"/>
        <v/>
      </c>
      <c r="AF179" s="154" t="str">
        <f t="shared" ref="AF179:AF209" si="231">IF($A179="","",IF(AE179="","",IF($K$4="Media aritmética",(AE179&lt;=$B179)*($G$5/$B$5)+(AE179&gt;$B179)*0,IF(AND(ROUND(AVERAGE($C179,$E179,$G179,$I179,$K179,$M179,$O179,$Q179,$S179,$U179,$W179,$Y179,$AA179,$AC179,$AE179,$AG179,$AI179),2)-$B179/2&lt;=AE179,(ROUND(AVERAGE($C179,$E179,$G179,$I179,$K179,$M179,$O179,$Q179,$S179,$U179,$W179,$Y179,$AA179,$AC179,$AE179,$AG179,$AI179),2)+$B179/2&gt;=AE179)),($G$5/$B$5),0))))</f>
        <v/>
      </c>
      <c r="AG179" s="153" t="str">
        <f t="shared" si="217"/>
        <v/>
      </c>
      <c r="AH179" s="154" t="str">
        <f t="shared" ref="AH179:AH209" si="232">IF($A179="","",IF(AG179="","",IF($K$4="Media aritmética",(AG179&lt;=$B179)*($G$5/$B$5)+(AG179&gt;$B179)*0,IF(AND(ROUND(AVERAGE($C179,$E179,$G179,$I179,$K179,$M179,$O179,$Q179,$S179,$U179,$W179,$Y179,$AA179,$AC179,$AE179,$AG179,$AI179),2)-$B179/2&lt;=AG179,(ROUND(AVERAGE($C179,$E179,$G179,$I179,$K179,$M179,$O179,$Q179,$S179,$U179,$W179,$Y179,$AA179,$AC179,$AE179,$AG179,$AI179),2)+$B179/2&gt;=AG179)),($G$5/$B$5),0))))</f>
        <v/>
      </c>
      <c r="AI179" s="153" t="str">
        <f t="shared" si="218"/>
        <v/>
      </c>
      <c r="AJ179" s="154" t="str">
        <f t="shared" ref="AJ179:AJ209" si="233">IF($A179="","",IF(AI179="","",IF($K$4="Media aritmética",(AI179&lt;=$B179)*($G$5/$B$5)+(AI179&gt;$B179)*0,IF(AND(ROUND(AVERAGE($C179,$E179,$G179,$I179,$K179,$M179,$O179,$Q179,$S179,$U179,$W179,$Y179,$AA179,$AC179,$AE179,$AG179,$AI179),2)-$B179/2&lt;=AI179,(ROUND(AVERAGE($C179,$E179,$G179,$I179,$K179,$M179,$O179,$Q179,$S179,$U179,$W179,$Y179,$AA179,$AC179,$AE179,$AG179,$AI179),2)+$B179/2&gt;=AI179)),($G$5/$B$5),0))))</f>
        <v/>
      </c>
    </row>
    <row r="180" spans="1:36" s="146" customFormat="1" ht="21" hidden="1" customHeight="1" x14ac:dyDescent="0.25">
      <c r="A180" s="263"/>
      <c r="B180" s="152" t="str">
        <f t="shared" ref="B180:B214" si="234">IF(A180="","",IF($K$4="Media aritmética",ROUND(AVERAGE(C180,E180,G180,I180,K180,M180,O180,Q180,S180,U180,W180,Y180,AA180,AC180,AE180,AG180,AI180),2),ROUND(_xlfn.STDEV.P(C180,E180,G180,I180,K180,M180,O180,Q180,S180,U180,W180,Y180,AA180,AC180,AE180,AG180,AI180),2)))</f>
        <v/>
      </c>
      <c r="C180" s="153" t="str">
        <f t="shared" si="201"/>
        <v/>
      </c>
      <c r="D180" s="154" t="str">
        <f t="shared" si="202"/>
        <v/>
      </c>
      <c r="E180" s="153" t="str">
        <f t="shared" si="203"/>
        <v/>
      </c>
      <c r="F180" s="154" t="str">
        <f t="shared" si="204"/>
        <v/>
      </c>
      <c r="G180" s="153" t="str">
        <f t="shared" si="205"/>
        <v/>
      </c>
      <c r="H180" s="154" t="str">
        <f t="shared" si="219"/>
        <v/>
      </c>
      <c r="I180" s="153" t="str">
        <f t="shared" si="206"/>
        <v/>
      </c>
      <c r="J180" s="154" t="str">
        <f t="shared" si="220"/>
        <v/>
      </c>
      <c r="K180" s="153" t="str">
        <f t="shared" si="207"/>
        <v/>
      </c>
      <c r="L180" s="154" t="str">
        <f t="shared" si="221"/>
        <v/>
      </c>
      <c r="M180" s="153" t="str">
        <f t="shared" si="208"/>
        <v/>
      </c>
      <c r="N180" s="154" t="str">
        <f t="shared" si="222"/>
        <v/>
      </c>
      <c r="O180" s="153" t="str">
        <f t="shared" si="181"/>
        <v/>
      </c>
      <c r="P180" s="154" t="str">
        <f t="shared" si="223"/>
        <v/>
      </c>
      <c r="Q180" s="153" t="str">
        <f t="shared" si="209"/>
        <v/>
      </c>
      <c r="R180" s="154" t="str">
        <f t="shared" si="224"/>
        <v/>
      </c>
      <c r="S180" s="153" t="str">
        <f t="shared" si="210"/>
        <v/>
      </c>
      <c r="T180" s="154" t="str">
        <f t="shared" si="225"/>
        <v/>
      </c>
      <c r="U180" s="153" t="str">
        <f t="shared" si="211"/>
        <v/>
      </c>
      <c r="V180" s="154" t="str">
        <f t="shared" si="226"/>
        <v/>
      </c>
      <c r="W180" s="153" t="str">
        <f t="shared" si="212"/>
        <v/>
      </c>
      <c r="X180" s="154" t="str">
        <f t="shared" si="227"/>
        <v/>
      </c>
      <c r="Y180" s="153" t="str">
        <f t="shared" si="213"/>
        <v/>
      </c>
      <c r="Z180" s="154" t="str">
        <f t="shared" si="228"/>
        <v/>
      </c>
      <c r="AA180" s="153" t="str">
        <f t="shared" si="214"/>
        <v/>
      </c>
      <c r="AB180" s="154" t="str">
        <f t="shared" si="229"/>
        <v/>
      </c>
      <c r="AC180" s="153" t="str">
        <f t="shared" si="215"/>
        <v/>
      </c>
      <c r="AD180" s="154" t="str">
        <f t="shared" si="230"/>
        <v/>
      </c>
      <c r="AE180" s="153" t="str">
        <f t="shared" si="216"/>
        <v/>
      </c>
      <c r="AF180" s="154" t="str">
        <f t="shared" si="231"/>
        <v/>
      </c>
      <c r="AG180" s="153" t="str">
        <f t="shared" si="217"/>
        <v/>
      </c>
      <c r="AH180" s="154" t="str">
        <f t="shared" si="232"/>
        <v/>
      </c>
      <c r="AI180" s="153" t="str">
        <f t="shared" si="218"/>
        <v/>
      </c>
      <c r="AJ180" s="154" t="str">
        <f t="shared" si="233"/>
        <v/>
      </c>
    </row>
    <row r="181" spans="1:36" s="146" customFormat="1" ht="21" hidden="1" customHeight="1" x14ac:dyDescent="0.25">
      <c r="A181" s="263"/>
      <c r="B181" s="152" t="str">
        <f t="shared" si="234"/>
        <v/>
      </c>
      <c r="C181" s="153" t="str">
        <f t="shared" si="201"/>
        <v/>
      </c>
      <c r="D181" s="154" t="str">
        <f t="shared" si="202"/>
        <v/>
      </c>
      <c r="E181" s="153" t="str">
        <f t="shared" si="203"/>
        <v/>
      </c>
      <c r="F181" s="154" t="str">
        <f t="shared" si="204"/>
        <v/>
      </c>
      <c r="G181" s="153" t="str">
        <f t="shared" si="205"/>
        <v/>
      </c>
      <c r="H181" s="154" t="str">
        <f t="shared" si="219"/>
        <v/>
      </c>
      <c r="I181" s="153" t="str">
        <f t="shared" si="206"/>
        <v/>
      </c>
      <c r="J181" s="154" t="str">
        <f t="shared" si="220"/>
        <v/>
      </c>
      <c r="K181" s="153" t="str">
        <f t="shared" si="207"/>
        <v/>
      </c>
      <c r="L181" s="154" t="str">
        <f t="shared" si="221"/>
        <v/>
      </c>
      <c r="M181" s="153" t="str">
        <f t="shared" si="208"/>
        <v/>
      </c>
      <c r="N181" s="154" t="str">
        <f t="shared" si="222"/>
        <v/>
      </c>
      <c r="O181" s="153" t="str">
        <f t="shared" si="181"/>
        <v/>
      </c>
      <c r="P181" s="154" t="str">
        <f t="shared" si="223"/>
        <v/>
      </c>
      <c r="Q181" s="153" t="str">
        <f t="shared" si="209"/>
        <v/>
      </c>
      <c r="R181" s="154" t="str">
        <f t="shared" si="224"/>
        <v/>
      </c>
      <c r="S181" s="153" t="str">
        <f t="shared" si="210"/>
        <v/>
      </c>
      <c r="T181" s="154" t="str">
        <f t="shared" si="225"/>
        <v/>
      </c>
      <c r="U181" s="153" t="str">
        <f t="shared" si="211"/>
        <v/>
      </c>
      <c r="V181" s="154" t="str">
        <f t="shared" si="226"/>
        <v/>
      </c>
      <c r="W181" s="153" t="str">
        <f t="shared" si="212"/>
        <v/>
      </c>
      <c r="X181" s="154" t="str">
        <f t="shared" si="227"/>
        <v/>
      </c>
      <c r="Y181" s="153" t="str">
        <f t="shared" si="213"/>
        <v/>
      </c>
      <c r="Z181" s="154" t="str">
        <f t="shared" si="228"/>
        <v/>
      </c>
      <c r="AA181" s="153" t="str">
        <f t="shared" si="214"/>
        <v/>
      </c>
      <c r="AB181" s="154" t="str">
        <f t="shared" si="229"/>
        <v/>
      </c>
      <c r="AC181" s="153" t="str">
        <f t="shared" si="215"/>
        <v/>
      </c>
      <c r="AD181" s="154" t="str">
        <f t="shared" si="230"/>
        <v/>
      </c>
      <c r="AE181" s="153" t="str">
        <f t="shared" si="216"/>
        <v/>
      </c>
      <c r="AF181" s="154" t="str">
        <f t="shared" si="231"/>
        <v/>
      </c>
      <c r="AG181" s="153" t="str">
        <f t="shared" si="217"/>
        <v/>
      </c>
      <c r="AH181" s="154" t="str">
        <f t="shared" si="232"/>
        <v/>
      </c>
      <c r="AI181" s="153" t="str">
        <f t="shared" si="218"/>
        <v/>
      </c>
      <c r="AJ181" s="154" t="str">
        <f t="shared" si="233"/>
        <v/>
      </c>
    </row>
    <row r="182" spans="1:36" s="146" customFormat="1" ht="21" hidden="1" customHeight="1" x14ac:dyDescent="0.25">
      <c r="A182" s="263"/>
      <c r="B182" s="152" t="str">
        <f t="shared" si="234"/>
        <v/>
      </c>
      <c r="C182" s="153" t="str">
        <f t="shared" si="201"/>
        <v/>
      </c>
      <c r="D182" s="154" t="str">
        <f t="shared" si="202"/>
        <v/>
      </c>
      <c r="E182" s="153" t="str">
        <f t="shared" si="203"/>
        <v/>
      </c>
      <c r="F182" s="154" t="str">
        <f t="shared" si="204"/>
        <v/>
      </c>
      <c r="G182" s="153" t="str">
        <f t="shared" si="205"/>
        <v/>
      </c>
      <c r="H182" s="154" t="str">
        <f t="shared" si="219"/>
        <v/>
      </c>
      <c r="I182" s="153" t="str">
        <f t="shared" si="206"/>
        <v/>
      </c>
      <c r="J182" s="154" t="str">
        <f t="shared" si="220"/>
        <v/>
      </c>
      <c r="K182" s="153" t="str">
        <f t="shared" si="207"/>
        <v/>
      </c>
      <c r="L182" s="154" t="str">
        <f t="shared" si="221"/>
        <v/>
      </c>
      <c r="M182" s="153" t="str">
        <f t="shared" si="208"/>
        <v/>
      </c>
      <c r="N182" s="154" t="str">
        <f t="shared" si="222"/>
        <v/>
      </c>
      <c r="O182" s="153" t="str">
        <f t="shared" si="181"/>
        <v/>
      </c>
      <c r="P182" s="154" t="str">
        <f t="shared" si="223"/>
        <v/>
      </c>
      <c r="Q182" s="153" t="str">
        <f t="shared" si="209"/>
        <v/>
      </c>
      <c r="R182" s="154" t="str">
        <f t="shared" si="224"/>
        <v/>
      </c>
      <c r="S182" s="153" t="str">
        <f t="shared" si="210"/>
        <v/>
      </c>
      <c r="T182" s="154" t="str">
        <f t="shared" si="225"/>
        <v/>
      </c>
      <c r="U182" s="153" t="str">
        <f t="shared" si="211"/>
        <v/>
      </c>
      <c r="V182" s="154" t="str">
        <f t="shared" si="226"/>
        <v/>
      </c>
      <c r="W182" s="153" t="str">
        <f t="shared" si="212"/>
        <v/>
      </c>
      <c r="X182" s="154" t="str">
        <f t="shared" si="227"/>
        <v/>
      </c>
      <c r="Y182" s="153" t="str">
        <f t="shared" si="213"/>
        <v/>
      </c>
      <c r="Z182" s="154" t="str">
        <f t="shared" si="228"/>
        <v/>
      </c>
      <c r="AA182" s="153" t="str">
        <f t="shared" si="214"/>
        <v/>
      </c>
      <c r="AB182" s="154" t="str">
        <f t="shared" si="229"/>
        <v/>
      </c>
      <c r="AC182" s="153" t="str">
        <f t="shared" si="215"/>
        <v/>
      </c>
      <c r="AD182" s="154" t="str">
        <f t="shared" si="230"/>
        <v/>
      </c>
      <c r="AE182" s="153" t="str">
        <f t="shared" si="216"/>
        <v/>
      </c>
      <c r="AF182" s="154" t="str">
        <f t="shared" si="231"/>
        <v/>
      </c>
      <c r="AG182" s="153" t="str">
        <f t="shared" si="217"/>
        <v/>
      </c>
      <c r="AH182" s="154" t="str">
        <f t="shared" si="232"/>
        <v/>
      </c>
      <c r="AI182" s="153" t="str">
        <f t="shared" si="218"/>
        <v/>
      </c>
      <c r="AJ182" s="154" t="str">
        <f t="shared" si="233"/>
        <v/>
      </c>
    </row>
    <row r="183" spans="1:36" s="146" customFormat="1" ht="21" hidden="1" customHeight="1" x14ac:dyDescent="0.25">
      <c r="A183" s="263"/>
      <c r="B183" s="152" t="str">
        <f t="shared" si="234"/>
        <v/>
      </c>
      <c r="C183" s="153" t="str">
        <f t="shared" si="201"/>
        <v/>
      </c>
      <c r="D183" s="154" t="str">
        <f t="shared" si="202"/>
        <v/>
      </c>
      <c r="E183" s="153" t="str">
        <f t="shared" si="203"/>
        <v/>
      </c>
      <c r="F183" s="154" t="str">
        <f t="shared" si="204"/>
        <v/>
      </c>
      <c r="G183" s="153" t="str">
        <f t="shared" si="205"/>
        <v/>
      </c>
      <c r="H183" s="154" t="str">
        <f t="shared" si="219"/>
        <v/>
      </c>
      <c r="I183" s="153" t="str">
        <f t="shared" si="206"/>
        <v/>
      </c>
      <c r="J183" s="154" t="str">
        <f t="shared" si="220"/>
        <v/>
      </c>
      <c r="K183" s="153" t="str">
        <f t="shared" si="207"/>
        <v/>
      </c>
      <c r="L183" s="154" t="str">
        <f t="shared" si="221"/>
        <v/>
      </c>
      <c r="M183" s="153" t="str">
        <f t="shared" si="208"/>
        <v/>
      </c>
      <c r="N183" s="154" t="str">
        <f t="shared" si="222"/>
        <v/>
      </c>
      <c r="O183" s="153" t="str">
        <f t="shared" si="181"/>
        <v/>
      </c>
      <c r="P183" s="154" t="str">
        <f t="shared" si="223"/>
        <v/>
      </c>
      <c r="Q183" s="153" t="str">
        <f t="shared" si="209"/>
        <v/>
      </c>
      <c r="R183" s="154" t="str">
        <f t="shared" si="224"/>
        <v/>
      </c>
      <c r="S183" s="153" t="str">
        <f t="shared" si="210"/>
        <v/>
      </c>
      <c r="T183" s="154" t="str">
        <f t="shared" si="225"/>
        <v/>
      </c>
      <c r="U183" s="153" t="str">
        <f t="shared" si="211"/>
        <v/>
      </c>
      <c r="V183" s="154" t="str">
        <f t="shared" si="226"/>
        <v/>
      </c>
      <c r="W183" s="153" t="str">
        <f t="shared" si="212"/>
        <v/>
      </c>
      <c r="X183" s="154" t="str">
        <f t="shared" si="227"/>
        <v/>
      </c>
      <c r="Y183" s="153" t="str">
        <f t="shared" si="213"/>
        <v/>
      </c>
      <c r="Z183" s="154" t="str">
        <f t="shared" si="228"/>
        <v/>
      </c>
      <c r="AA183" s="153" t="str">
        <f t="shared" si="214"/>
        <v/>
      </c>
      <c r="AB183" s="154" t="str">
        <f t="shared" si="229"/>
        <v/>
      </c>
      <c r="AC183" s="153" t="str">
        <f t="shared" si="215"/>
        <v/>
      </c>
      <c r="AD183" s="154" t="str">
        <f t="shared" si="230"/>
        <v/>
      </c>
      <c r="AE183" s="153" t="str">
        <f t="shared" si="216"/>
        <v/>
      </c>
      <c r="AF183" s="154" t="str">
        <f t="shared" si="231"/>
        <v/>
      </c>
      <c r="AG183" s="153" t="str">
        <f t="shared" si="217"/>
        <v/>
      </c>
      <c r="AH183" s="154" t="str">
        <f t="shared" si="232"/>
        <v/>
      </c>
      <c r="AI183" s="153" t="str">
        <f t="shared" si="218"/>
        <v/>
      </c>
      <c r="AJ183" s="154" t="str">
        <f t="shared" si="233"/>
        <v/>
      </c>
    </row>
    <row r="184" spans="1:36" s="146" customFormat="1" ht="21" hidden="1" customHeight="1" x14ac:dyDescent="0.25">
      <c r="A184" s="263"/>
      <c r="B184" s="152" t="str">
        <f t="shared" si="234"/>
        <v/>
      </c>
      <c r="C184" s="153" t="str">
        <f t="shared" si="201"/>
        <v/>
      </c>
      <c r="D184" s="154" t="str">
        <f t="shared" si="202"/>
        <v/>
      </c>
      <c r="E184" s="153" t="str">
        <f t="shared" si="203"/>
        <v/>
      </c>
      <c r="F184" s="154" t="str">
        <f t="shared" si="204"/>
        <v/>
      </c>
      <c r="G184" s="153" t="str">
        <f t="shared" si="205"/>
        <v/>
      </c>
      <c r="H184" s="154" t="str">
        <f t="shared" si="219"/>
        <v/>
      </c>
      <c r="I184" s="153" t="str">
        <f t="shared" si="206"/>
        <v/>
      </c>
      <c r="J184" s="154" t="str">
        <f t="shared" si="220"/>
        <v/>
      </c>
      <c r="K184" s="153" t="str">
        <f t="shared" si="207"/>
        <v/>
      </c>
      <c r="L184" s="154" t="str">
        <f t="shared" si="221"/>
        <v/>
      </c>
      <c r="M184" s="153" t="str">
        <f t="shared" si="208"/>
        <v/>
      </c>
      <c r="N184" s="154" t="str">
        <f t="shared" si="222"/>
        <v/>
      </c>
      <c r="O184" s="153" t="str">
        <f t="shared" si="181"/>
        <v/>
      </c>
      <c r="P184" s="154" t="str">
        <f t="shared" si="223"/>
        <v/>
      </c>
      <c r="Q184" s="153" t="str">
        <f t="shared" si="209"/>
        <v/>
      </c>
      <c r="R184" s="154" t="str">
        <f t="shared" si="224"/>
        <v/>
      </c>
      <c r="S184" s="153" t="str">
        <f t="shared" si="210"/>
        <v/>
      </c>
      <c r="T184" s="154" t="str">
        <f t="shared" si="225"/>
        <v/>
      </c>
      <c r="U184" s="153" t="str">
        <f t="shared" si="211"/>
        <v/>
      </c>
      <c r="V184" s="154" t="str">
        <f t="shared" si="226"/>
        <v/>
      </c>
      <c r="W184" s="153" t="str">
        <f t="shared" si="212"/>
        <v/>
      </c>
      <c r="X184" s="154" t="str">
        <f t="shared" si="227"/>
        <v/>
      </c>
      <c r="Y184" s="153" t="str">
        <f t="shared" si="213"/>
        <v/>
      </c>
      <c r="Z184" s="154" t="str">
        <f t="shared" si="228"/>
        <v/>
      </c>
      <c r="AA184" s="153" t="str">
        <f t="shared" si="214"/>
        <v/>
      </c>
      <c r="AB184" s="154" t="str">
        <f t="shared" si="229"/>
        <v/>
      </c>
      <c r="AC184" s="153" t="str">
        <f t="shared" si="215"/>
        <v/>
      </c>
      <c r="AD184" s="154" t="str">
        <f t="shared" si="230"/>
        <v/>
      </c>
      <c r="AE184" s="153" t="str">
        <f t="shared" si="216"/>
        <v/>
      </c>
      <c r="AF184" s="154" t="str">
        <f t="shared" si="231"/>
        <v/>
      </c>
      <c r="AG184" s="153" t="str">
        <f t="shared" si="217"/>
        <v/>
      </c>
      <c r="AH184" s="154" t="str">
        <f t="shared" si="232"/>
        <v/>
      </c>
      <c r="AI184" s="153" t="str">
        <f t="shared" si="218"/>
        <v/>
      </c>
      <c r="AJ184" s="154" t="str">
        <f t="shared" si="233"/>
        <v/>
      </c>
    </row>
    <row r="185" spans="1:36" s="146" customFormat="1" ht="21" hidden="1" customHeight="1" x14ac:dyDescent="0.25">
      <c r="A185" s="263"/>
      <c r="B185" s="152" t="str">
        <f t="shared" si="234"/>
        <v/>
      </c>
      <c r="C185" s="153" t="str">
        <f t="shared" si="201"/>
        <v/>
      </c>
      <c r="D185" s="154" t="str">
        <f t="shared" si="202"/>
        <v/>
      </c>
      <c r="E185" s="153" t="str">
        <f t="shared" si="203"/>
        <v/>
      </c>
      <c r="F185" s="154" t="str">
        <f t="shared" si="204"/>
        <v/>
      </c>
      <c r="G185" s="153" t="str">
        <f t="shared" si="205"/>
        <v/>
      </c>
      <c r="H185" s="154" t="str">
        <f t="shared" si="219"/>
        <v/>
      </c>
      <c r="I185" s="153" t="str">
        <f t="shared" si="206"/>
        <v/>
      </c>
      <c r="J185" s="154" t="str">
        <f t="shared" si="220"/>
        <v/>
      </c>
      <c r="K185" s="153" t="str">
        <f t="shared" si="207"/>
        <v/>
      </c>
      <c r="L185" s="154" t="str">
        <f t="shared" si="221"/>
        <v/>
      </c>
      <c r="M185" s="153" t="str">
        <f t="shared" si="208"/>
        <v/>
      </c>
      <c r="N185" s="154" t="str">
        <f t="shared" si="222"/>
        <v/>
      </c>
      <c r="O185" s="153" t="str">
        <f t="shared" si="181"/>
        <v/>
      </c>
      <c r="P185" s="154" t="str">
        <f t="shared" si="223"/>
        <v/>
      </c>
      <c r="Q185" s="153" t="str">
        <f t="shared" si="209"/>
        <v/>
      </c>
      <c r="R185" s="154" t="str">
        <f t="shared" si="224"/>
        <v/>
      </c>
      <c r="S185" s="153" t="str">
        <f t="shared" si="210"/>
        <v/>
      </c>
      <c r="T185" s="154" t="str">
        <f t="shared" si="225"/>
        <v/>
      </c>
      <c r="U185" s="153" t="str">
        <f t="shared" si="211"/>
        <v/>
      </c>
      <c r="V185" s="154" t="str">
        <f t="shared" si="226"/>
        <v/>
      </c>
      <c r="W185" s="153" t="str">
        <f t="shared" si="212"/>
        <v/>
      </c>
      <c r="X185" s="154" t="str">
        <f t="shared" si="227"/>
        <v/>
      </c>
      <c r="Y185" s="153" t="str">
        <f t="shared" si="213"/>
        <v/>
      </c>
      <c r="Z185" s="154" t="str">
        <f t="shared" si="228"/>
        <v/>
      </c>
      <c r="AA185" s="153" t="str">
        <f t="shared" si="214"/>
        <v/>
      </c>
      <c r="AB185" s="154" t="str">
        <f t="shared" si="229"/>
        <v/>
      </c>
      <c r="AC185" s="153" t="str">
        <f t="shared" si="215"/>
        <v/>
      </c>
      <c r="AD185" s="154" t="str">
        <f t="shared" si="230"/>
        <v/>
      </c>
      <c r="AE185" s="153" t="str">
        <f t="shared" si="216"/>
        <v/>
      </c>
      <c r="AF185" s="154" t="str">
        <f t="shared" si="231"/>
        <v/>
      </c>
      <c r="AG185" s="153" t="str">
        <f t="shared" si="217"/>
        <v/>
      </c>
      <c r="AH185" s="154" t="str">
        <f t="shared" si="232"/>
        <v/>
      </c>
      <c r="AI185" s="153" t="str">
        <f t="shared" si="218"/>
        <v/>
      </c>
      <c r="AJ185" s="154" t="str">
        <f t="shared" si="233"/>
        <v/>
      </c>
    </row>
    <row r="186" spans="1:36" s="146" customFormat="1" ht="21" hidden="1" customHeight="1" x14ac:dyDescent="0.25">
      <c r="A186" s="263"/>
      <c r="B186" s="152" t="str">
        <f t="shared" si="234"/>
        <v/>
      </c>
      <c r="C186" s="153" t="str">
        <f t="shared" si="201"/>
        <v/>
      </c>
      <c r="D186" s="154" t="str">
        <f t="shared" si="202"/>
        <v/>
      </c>
      <c r="E186" s="153" t="str">
        <f t="shared" si="203"/>
        <v/>
      </c>
      <c r="F186" s="154" t="str">
        <f t="shared" si="204"/>
        <v/>
      </c>
      <c r="G186" s="153" t="str">
        <f t="shared" si="205"/>
        <v/>
      </c>
      <c r="H186" s="154" t="str">
        <f t="shared" si="219"/>
        <v/>
      </c>
      <c r="I186" s="153" t="str">
        <f t="shared" si="206"/>
        <v/>
      </c>
      <c r="J186" s="154" t="str">
        <f t="shared" si="220"/>
        <v/>
      </c>
      <c r="K186" s="153" t="str">
        <f t="shared" si="207"/>
        <v/>
      </c>
      <c r="L186" s="154" t="str">
        <f t="shared" si="221"/>
        <v/>
      </c>
      <c r="M186" s="153" t="str">
        <f t="shared" si="208"/>
        <v/>
      </c>
      <c r="N186" s="154" t="str">
        <f t="shared" si="222"/>
        <v/>
      </c>
      <c r="O186" s="153" t="str">
        <f t="shared" si="181"/>
        <v/>
      </c>
      <c r="P186" s="154" t="str">
        <f t="shared" si="223"/>
        <v/>
      </c>
      <c r="Q186" s="153" t="str">
        <f t="shared" si="209"/>
        <v/>
      </c>
      <c r="R186" s="154" t="str">
        <f t="shared" si="224"/>
        <v/>
      </c>
      <c r="S186" s="153" t="str">
        <f t="shared" si="210"/>
        <v/>
      </c>
      <c r="T186" s="154" t="str">
        <f t="shared" si="225"/>
        <v/>
      </c>
      <c r="U186" s="153" t="str">
        <f t="shared" si="211"/>
        <v/>
      </c>
      <c r="V186" s="154" t="str">
        <f t="shared" si="226"/>
        <v/>
      </c>
      <c r="W186" s="153" t="str">
        <f t="shared" si="212"/>
        <v/>
      </c>
      <c r="X186" s="154" t="str">
        <f t="shared" si="227"/>
        <v/>
      </c>
      <c r="Y186" s="153" t="str">
        <f t="shared" si="213"/>
        <v/>
      </c>
      <c r="Z186" s="154" t="str">
        <f t="shared" si="228"/>
        <v/>
      </c>
      <c r="AA186" s="153" t="str">
        <f t="shared" si="214"/>
        <v/>
      </c>
      <c r="AB186" s="154" t="str">
        <f t="shared" si="229"/>
        <v/>
      </c>
      <c r="AC186" s="153" t="str">
        <f t="shared" si="215"/>
        <v/>
      </c>
      <c r="AD186" s="154" t="str">
        <f t="shared" si="230"/>
        <v/>
      </c>
      <c r="AE186" s="153" t="str">
        <f t="shared" si="216"/>
        <v/>
      </c>
      <c r="AF186" s="154" t="str">
        <f t="shared" si="231"/>
        <v/>
      </c>
      <c r="AG186" s="153" t="str">
        <f t="shared" si="217"/>
        <v/>
      </c>
      <c r="AH186" s="154" t="str">
        <f t="shared" si="232"/>
        <v/>
      </c>
      <c r="AI186" s="153" t="str">
        <f t="shared" si="218"/>
        <v/>
      </c>
      <c r="AJ186" s="154" t="str">
        <f t="shared" si="233"/>
        <v/>
      </c>
    </row>
    <row r="187" spans="1:36" s="146" customFormat="1" ht="21" hidden="1" customHeight="1" x14ac:dyDescent="0.25">
      <c r="A187" s="263"/>
      <c r="B187" s="152" t="str">
        <f t="shared" si="234"/>
        <v/>
      </c>
      <c r="C187" s="153" t="str">
        <f t="shared" si="201"/>
        <v/>
      </c>
      <c r="D187" s="154" t="str">
        <f t="shared" si="202"/>
        <v/>
      </c>
      <c r="E187" s="153" t="str">
        <f t="shared" si="203"/>
        <v/>
      </c>
      <c r="F187" s="154" t="str">
        <f t="shared" si="204"/>
        <v/>
      </c>
      <c r="G187" s="153" t="str">
        <f t="shared" si="205"/>
        <v/>
      </c>
      <c r="H187" s="154" t="str">
        <f t="shared" si="219"/>
        <v/>
      </c>
      <c r="I187" s="153" t="str">
        <f t="shared" si="206"/>
        <v/>
      </c>
      <c r="J187" s="154" t="str">
        <f t="shared" si="220"/>
        <v/>
      </c>
      <c r="K187" s="153" t="str">
        <f t="shared" si="207"/>
        <v/>
      </c>
      <c r="L187" s="154" t="str">
        <f t="shared" si="221"/>
        <v/>
      </c>
      <c r="M187" s="153" t="str">
        <f t="shared" si="208"/>
        <v/>
      </c>
      <c r="N187" s="154" t="str">
        <f t="shared" si="222"/>
        <v/>
      </c>
      <c r="O187" s="153" t="str">
        <f t="shared" si="181"/>
        <v/>
      </c>
      <c r="P187" s="154" t="str">
        <f t="shared" si="223"/>
        <v/>
      </c>
      <c r="Q187" s="153" t="str">
        <f t="shared" si="209"/>
        <v/>
      </c>
      <c r="R187" s="154" t="str">
        <f t="shared" si="224"/>
        <v/>
      </c>
      <c r="S187" s="153" t="str">
        <f t="shared" si="210"/>
        <v/>
      </c>
      <c r="T187" s="154" t="str">
        <f t="shared" si="225"/>
        <v/>
      </c>
      <c r="U187" s="153" t="str">
        <f t="shared" si="211"/>
        <v/>
      </c>
      <c r="V187" s="154" t="str">
        <f t="shared" si="226"/>
        <v/>
      </c>
      <c r="W187" s="153" t="str">
        <f t="shared" si="212"/>
        <v/>
      </c>
      <c r="X187" s="154" t="str">
        <f t="shared" si="227"/>
        <v/>
      </c>
      <c r="Y187" s="153" t="str">
        <f t="shared" si="213"/>
        <v/>
      </c>
      <c r="Z187" s="154" t="str">
        <f t="shared" si="228"/>
        <v/>
      </c>
      <c r="AA187" s="153" t="str">
        <f t="shared" si="214"/>
        <v/>
      </c>
      <c r="AB187" s="154" t="str">
        <f t="shared" si="229"/>
        <v/>
      </c>
      <c r="AC187" s="153" t="str">
        <f t="shared" si="215"/>
        <v/>
      </c>
      <c r="AD187" s="154" t="str">
        <f t="shared" si="230"/>
        <v/>
      </c>
      <c r="AE187" s="153" t="str">
        <f t="shared" si="216"/>
        <v/>
      </c>
      <c r="AF187" s="154" t="str">
        <f t="shared" si="231"/>
        <v/>
      </c>
      <c r="AG187" s="153" t="str">
        <f t="shared" si="217"/>
        <v/>
      </c>
      <c r="AH187" s="154" t="str">
        <f t="shared" si="232"/>
        <v/>
      </c>
      <c r="AI187" s="153" t="str">
        <f t="shared" si="218"/>
        <v/>
      </c>
      <c r="AJ187" s="154" t="str">
        <f t="shared" si="233"/>
        <v/>
      </c>
    </row>
    <row r="188" spans="1:36" s="146" customFormat="1" ht="21" hidden="1" customHeight="1" x14ac:dyDescent="0.25">
      <c r="A188" s="263"/>
      <c r="B188" s="152" t="str">
        <f t="shared" si="234"/>
        <v/>
      </c>
      <c r="C188" s="153" t="str">
        <f t="shared" si="201"/>
        <v/>
      </c>
      <c r="D188" s="154" t="str">
        <f t="shared" si="202"/>
        <v/>
      </c>
      <c r="E188" s="153" t="str">
        <f t="shared" si="203"/>
        <v/>
      </c>
      <c r="F188" s="154" t="str">
        <f t="shared" si="204"/>
        <v/>
      </c>
      <c r="G188" s="153" t="str">
        <f t="shared" si="205"/>
        <v/>
      </c>
      <c r="H188" s="154" t="str">
        <f t="shared" si="219"/>
        <v/>
      </c>
      <c r="I188" s="153" t="str">
        <f t="shared" si="206"/>
        <v/>
      </c>
      <c r="J188" s="154" t="str">
        <f t="shared" si="220"/>
        <v/>
      </c>
      <c r="K188" s="153" t="str">
        <f t="shared" si="207"/>
        <v/>
      </c>
      <c r="L188" s="154" t="str">
        <f t="shared" si="221"/>
        <v/>
      </c>
      <c r="M188" s="153" t="str">
        <f t="shared" si="208"/>
        <v/>
      </c>
      <c r="N188" s="154" t="str">
        <f t="shared" si="222"/>
        <v/>
      </c>
      <c r="O188" s="153" t="str">
        <f t="shared" si="181"/>
        <v/>
      </c>
      <c r="P188" s="154" t="str">
        <f t="shared" si="223"/>
        <v/>
      </c>
      <c r="Q188" s="153" t="str">
        <f t="shared" si="209"/>
        <v/>
      </c>
      <c r="R188" s="154" t="str">
        <f t="shared" si="224"/>
        <v/>
      </c>
      <c r="S188" s="153" t="str">
        <f t="shared" si="210"/>
        <v/>
      </c>
      <c r="T188" s="154" t="str">
        <f t="shared" si="225"/>
        <v/>
      </c>
      <c r="U188" s="153" t="str">
        <f t="shared" si="211"/>
        <v/>
      </c>
      <c r="V188" s="154" t="str">
        <f t="shared" si="226"/>
        <v/>
      </c>
      <c r="W188" s="153" t="str">
        <f t="shared" si="212"/>
        <v/>
      </c>
      <c r="X188" s="154" t="str">
        <f t="shared" si="227"/>
        <v/>
      </c>
      <c r="Y188" s="153" t="str">
        <f t="shared" si="213"/>
        <v/>
      </c>
      <c r="Z188" s="154" t="str">
        <f t="shared" si="228"/>
        <v/>
      </c>
      <c r="AA188" s="153" t="str">
        <f t="shared" si="214"/>
        <v/>
      </c>
      <c r="AB188" s="154" t="str">
        <f t="shared" si="229"/>
        <v/>
      </c>
      <c r="AC188" s="153" t="str">
        <f t="shared" si="215"/>
        <v/>
      </c>
      <c r="AD188" s="154" t="str">
        <f t="shared" si="230"/>
        <v/>
      </c>
      <c r="AE188" s="153" t="str">
        <f t="shared" si="216"/>
        <v/>
      </c>
      <c r="AF188" s="154" t="str">
        <f t="shared" si="231"/>
        <v/>
      </c>
      <c r="AG188" s="153" t="str">
        <f t="shared" si="217"/>
        <v/>
      </c>
      <c r="AH188" s="154" t="str">
        <f t="shared" si="232"/>
        <v/>
      </c>
      <c r="AI188" s="153" t="str">
        <f t="shared" si="218"/>
        <v/>
      </c>
      <c r="AJ188" s="154" t="str">
        <f t="shared" si="233"/>
        <v/>
      </c>
    </row>
    <row r="189" spans="1:36" s="146" customFormat="1" ht="21" hidden="1" customHeight="1" x14ac:dyDescent="0.25">
      <c r="A189" s="263"/>
      <c r="B189" s="152" t="str">
        <f t="shared" si="234"/>
        <v/>
      </c>
      <c r="C189" s="153" t="str">
        <f t="shared" si="201"/>
        <v/>
      </c>
      <c r="D189" s="154" t="str">
        <f t="shared" si="202"/>
        <v/>
      </c>
      <c r="E189" s="153" t="str">
        <f t="shared" si="203"/>
        <v/>
      </c>
      <c r="F189" s="154" t="str">
        <f t="shared" si="204"/>
        <v/>
      </c>
      <c r="G189" s="153" t="str">
        <f t="shared" si="205"/>
        <v/>
      </c>
      <c r="H189" s="154" t="str">
        <f t="shared" si="219"/>
        <v/>
      </c>
      <c r="I189" s="153" t="str">
        <f t="shared" si="206"/>
        <v/>
      </c>
      <c r="J189" s="154" t="str">
        <f t="shared" si="220"/>
        <v/>
      </c>
      <c r="K189" s="153" t="str">
        <f t="shared" si="207"/>
        <v/>
      </c>
      <c r="L189" s="154" t="str">
        <f t="shared" si="221"/>
        <v/>
      </c>
      <c r="M189" s="153" t="str">
        <f t="shared" si="208"/>
        <v/>
      </c>
      <c r="N189" s="154" t="str">
        <f t="shared" si="222"/>
        <v/>
      </c>
      <c r="O189" s="153" t="str">
        <f t="shared" si="181"/>
        <v/>
      </c>
      <c r="P189" s="154" t="str">
        <f t="shared" si="223"/>
        <v/>
      </c>
      <c r="Q189" s="153" t="str">
        <f t="shared" si="209"/>
        <v/>
      </c>
      <c r="R189" s="154" t="str">
        <f t="shared" si="224"/>
        <v/>
      </c>
      <c r="S189" s="153" t="str">
        <f t="shared" si="210"/>
        <v/>
      </c>
      <c r="T189" s="154" t="str">
        <f t="shared" si="225"/>
        <v/>
      </c>
      <c r="U189" s="153" t="str">
        <f t="shared" si="211"/>
        <v/>
      </c>
      <c r="V189" s="154" t="str">
        <f t="shared" si="226"/>
        <v/>
      </c>
      <c r="W189" s="153" t="str">
        <f t="shared" si="212"/>
        <v/>
      </c>
      <c r="X189" s="154" t="str">
        <f t="shared" si="227"/>
        <v/>
      </c>
      <c r="Y189" s="153" t="str">
        <f t="shared" si="213"/>
        <v/>
      </c>
      <c r="Z189" s="154" t="str">
        <f t="shared" si="228"/>
        <v/>
      </c>
      <c r="AA189" s="153" t="str">
        <f t="shared" si="214"/>
        <v/>
      </c>
      <c r="AB189" s="154" t="str">
        <f t="shared" si="229"/>
        <v/>
      </c>
      <c r="AC189" s="153" t="str">
        <f t="shared" si="215"/>
        <v/>
      </c>
      <c r="AD189" s="154" t="str">
        <f t="shared" si="230"/>
        <v/>
      </c>
      <c r="AE189" s="153" t="str">
        <f t="shared" si="216"/>
        <v/>
      </c>
      <c r="AF189" s="154" t="str">
        <f t="shared" si="231"/>
        <v/>
      </c>
      <c r="AG189" s="153" t="str">
        <f t="shared" si="217"/>
        <v/>
      </c>
      <c r="AH189" s="154" t="str">
        <f t="shared" si="232"/>
        <v/>
      </c>
      <c r="AI189" s="153" t="str">
        <f t="shared" si="218"/>
        <v/>
      </c>
      <c r="AJ189" s="154" t="str">
        <f t="shared" si="233"/>
        <v/>
      </c>
    </row>
    <row r="190" spans="1:36" s="146" customFormat="1" ht="21" hidden="1" customHeight="1" x14ac:dyDescent="0.25">
      <c r="A190" s="263"/>
      <c r="B190" s="152" t="str">
        <f t="shared" si="234"/>
        <v/>
      </c>
      <c r="C190" s="153" t="str">
        <f t="shared" si="201"/>
        <v/>
      </c>
      <c r="D190" s="154" t="str">
        <f t="shared" si="202"/>
        <v/>
      </c>
      <c r="E190" s="153" t="str">
        <f t="shared" si="203"/>
        <v/>
      </c>
      <c r="F190" s="154" t="str">
        <f t="shared" si="204"/>
        <v/>
      </c>
      <c r="G190" s="153" t="str">
        <f t="shared" si="205"/>
        <v/>
      </c>
      <c r="H190" s="154" t="str">
        <f t="shared" si="219"/>
        <v/>
      </c>
      <c r="I190" s="153" t="str">
        <f t="shared" si="206"/>
        <v/>
      </c>
      <c r="J190" s="154" t="str">
        <f t="shared" si="220"/>
        <v/>
      </c>
      <c r="K190" s="153" t="str">
        <f t="shared" si="207"/>
        <v/>
      </c>
      <c r="L190" s="154" t="str">
        <f t="shared" si="221"/>
        <v/>
      </c>
      <c r="M190" s="153" t="str">
        <f t="shared" si="208"/>
        <v/>
      </c>
      <c r="N190" s="154" t="str">
        <f t="shared" si="222"/>
        <v/>
      </c>
      <c r="O190" s="153" t="str">
        <f t="shared" si="181"/>
        <v/>
      </c>
      <c r="P190" s="154" t="str">
        <f t="shared" si="223"/>
        <v/>
      </c>
      <c r="Q190" s="153" t="str">
        <f t="shared" si="209"/>
        <v/>
      </c>
      <c r="R190" s="154" t="str">
        <f t="shared" si="224"/>
        <v/>
      </c>
      <c r="S190" s="153" t="str">
        <f t="shared" si="210"/>
        <v/>
      </c>
      <c r="T190" s="154" t="str">
        <f t="shared" si="225"/>
        <v/>
      </c>
      <c r="U190" s="153" t="str">
        <f t="shared" si="211"/>
        <v/>
      </c>
      <c r="V190" s="154" t="str">
        <f t="shared" si="226"/>
        <v/>
      </c>
      <c r="W190" s="153" t="str">
        <f t="shared" si="212"/>
        <v/>
      </c>
      <c r="X190" s="154" t="str">
        <f t="shared" si="227"/>
        <v/>
      </c>
      <c r="Y190" s="153" t="str">
        <f t="shared" si="213"/>
        <v/>
      </c>
      <c r="Z190" s="154" t="str">
        <f t="shared" si="228"/>
        <v/>
      </c>
      <c r="AA190" s="153" t="str">
        <f t="shared" si="214"/>
        <v/>
      </c>
      <c r="AB190" s="154" t="str">
        <f t="shared" si="229"/>
        <v/>
      </c>
      <c r="AC190" s="153" t="str">
        <f t="shared" si="215"/>
        <v/>
      </c>
      <c r="AD190" s="154" t="str">
        <f t="shared" si="230"/>
        <v/>
      </c>
      <c r="AE190" s="153" t="str">
        <f t="shared" si="216"/>
        <v/>
      </c>
      <c r="AF190" s="154" t="str">
        <f t="shared" si="231"/>
        <v/>
      </c>
      <c r="AG190" s="153" t="str">
        <f t="shared" si="217"/>
        <v/>
      </c>
      <c r="AH190" s="154" t="str">
        <f t="shared" si="232"/>
        <v/>
      </c>
      <c r="AI190" s="153" t="str">
        <f t="shared" si="218"/>
        <v/>
      </c>
      <c r="AJ190" s="154" t="str">
        <f t="shared" si="233"/>
        <v/>
      </c>
    </row>
    <row r="191" spans="1:36" s="146" customFormat="1" ht="21" hidden="1" customHeight="1" x14ac:dyDescent="0.25">
      <c r="A191" s="263"/>
      <c r="B191" s="152" t="str">
        <f t="shared" si="234"/>
        <v/>
      </c>
      <c r="C191" s="153" t="str">
        <f t="shared" si="201"/>
        <v/>
      </c>
      <c r="D191" s="154" t="str">
        <f t="shared" si="202"/>
        <v/>
      </c>
      <c r="E191" s="153" t="str">
        <f t="shared" si="203"/>
        <v/>
      </c>
      <c r="F191" s="154" t="str">
        <f t="shared" si="204"/>
        <v/>
      </c>
      <c r="G191" s="153" t="str">
        <f t="shared" si="205"/>
        <v/>
      </c>
      <c r="H191" s="154" t="str">
        <f t="shared" si="219"/>
        <v/>
      </c>
      <c r="I191" s="153" t="str">
        <f t="shared" si="206"/>
        <v/>
      </c>
      <c r="J191" s="154" t="str">
        <f t="shared" si="220"/>
        <v/>
      </c>
      <c r="K191" s="153" t="str">
        <f t="shared" si="207"/>
        <v/>
      </c>
      <c r="L191" s="154" t="str">
        <f t="shared" si="221"/>
        <v/>
      </c>
      <c r="M191" s="153" t="str">
        <f t="shared" si="208"/>
        <v/>
      </c>
      <c r="N191" s="154" t="str">
        <f t="shared" si="222"/>
        <v/>
      </c>
      <c r="O191" s="153" t="str">
        <f t="shared" si="181"/>
        <v/>
      </c>
      <c r="P191" s="154" t="str">
        <f t="shared" si="223"/>
        <v/>
      </c>
      <c r="Q191" s="153" t="str">
        <f t="shared" si="209"/>
        <v/>
      </c>
      <c r="R191" s="154" t="str">
        <f t="shared" si="224"/>
        <v/>
      </c>
      <c r="S191" s="153" t="str">
        <f t="shared" si="210"/>
        <v/>
      </c>
      <c r="T191" s="154" t="str">
        <f t="shared" si="225"/>
        <v/>
      </c>
      <c r="U191" s="153" t="str">
        <f t="shared" si="211"/>
        <v/>
      </c>
      <c r="V191" s="154" t="str">
        <f t="shared" si="226"/>
        <v/>
      </c>
      <c r="W191" s="153" t="str">
        <f t="shared" si="212"/>
        <v/>
      </c>
      <c r="X191" s="154" t="str">
        <f t="shared" si="227"/>
        <v/>
      </c>
      <c r="Y191" s="153" t="str">
        <f t="shared" si="213"/>
        <v/>
      </c>
      <c r="Z191" s="154" t="str">
        <f t="shared" si="228"/>
        <v/>
      </c>
      <c r="AA191" s="153" t="str">
        <f t="shared" si="214"/>
        <v/>
      </c>
      <c r="AB191" s="154" t="str">
        <f t="shared" si="229"/>
        <v/>
      </c>
      <c r="AC191" s="153" t="str">
        <f t="shared" si="215"/>
        <v/>
      </c>
      <c r="AD191" s="154" t="str">
        <f t="shared" si="230"/>
        <v/>
      </c>
      <c r="AE191" s="153" t="str">
        <f t="shared" si="216"/>
        <v/>
      </c>
      <c r="AF191" s="154" t="str">
        <f t="shared" si="231"/>
        <v/>
      </c>
      <c r="AG191" s="153" t="str">
        <f t="shared" si="217"/>
        <v/>
      </c>
      <c r="AH191" s="154" t="str">
        <f t="shared" si="232"/>
        <v/>
      </c>
      <c r="AI191" s="153" t="str">
        <f t="shared" si="218"/>
        <v/>
      </c>
      <c r="AJ191" s="154" t="str">
        <f t="shared" si="233"/>
        <v/>
      </c>
    </row>
    <row r="192" spans="1:36" s="146" customFormat="1" ht="21" hidden="1" customHeight="1" x14ac:dyDescent="0.25">
      <c r="A192" s="263"/>
      <c r="B192" s="152" t="str">
        <f t="shared" si="234"/>
        <v/>
      </c>
      <c r="C192" s="153" t="str">
        <f t="shared" si="201"/>
        <v/>
      </c>
      <c r="D192" s="154" t="str">
        <f t="shared" si="202"/>
        <v/>
      </c>
      <c r="E192" s="153" t="str">
        <f t="shared" si="203"/>
        <v/>
      </c>
      <c r="F192" s="154" t="str">
        <f t="shared" si="204"/>
        <v/>
      </c>
      <c r="G192" s="153" t="str">
        <f t="shared" si="205"/>
        <v/>
      </c>
      <c r="H192" s="154" t="str">
        <f t="shared" si="219"/>
        <v/>
      </c>
      <c r="I192" s="153" t="str">
        <f t="shared" si="206"/>
        <v/>
      </c>
      <c r="J192" s="154" t="str">
        <f t="shared" si="220"/>
        <v/>
      </c>
      <c r="K192" s="153" t="str">
        <f t="shared" si="207"/>
        <v/>
      </c>
      <c r="L192" s="154" t="str">
        <f t="shared" si="221"/>
        <v/>
      </c>
      <c r="M192" s="153" t="str">
        <f t="shared" si="208"/>
        <v/>
      </c>
      <c r="N192" s="154" t="str">
        <f t="shared" si="222"/>
        <v/>
      </c>
      <c r="O192" s="153" t="str">
        <f t="shared" si="181"/>
        <v/>
      </c>
      <c r="P192" s="154" t="str">
        <f t="shared" si="223"/>
        <v/>
      </c>
      <c r="Q192" s="153" t="str">
        <f t="shared" si="209"/>
        <v/>
      </c>
      <c r="R192" s="154" t="str">
        <f t="shared" si="224"/>
        <v/>
      </c>
      <c r="S192" s="153" t="str">
        <f t="shared" si="210"/>
        <v/>
      </c>
      <c r="T192" s="154" t="str">
        <f t="shared" si="225"/>
        <v/>
      </c>
      <c r="U192" s="153" t="str">
        <f t="shared" si="211"/>
        <v/>
      </c>
      <c r="V192" s="154" t="str">
        <f t="shared" si="226"/>
        <v/>
      </c>
      <c r="W192" s="153" t="str">
        <f t="shared" si="212"/>
        <v/>
      </c>
      <c r="X192" s="154" t="str">
        <f t="shared" si="227"/>
        <v/>
      </c>
      <c r="Y192" s="153" t="str">
        <f t="shared" si="213"/>
        <v/>
      </c>
      <c r="Z192" s="154" t="str">
        <f t="shared" si="228"/>
        <v/>
      </c>
      <c r="AA192" s="153" t="str">
        <f t="shared" si="214"/>
        <v/>
      </c>
      <c r="AB192" s="154" t="str">
        <f t="shared" si="229"/>
        <v/>
      </c>
      <c r="AC192" s="153" t="str">
        <f t="shared" si="215"/>
        <v/>
      </c>
      <c r="AD192" s="154" t="str">
        <f t="shared" si="230"/>
        <v/>
      </c>
      <c r="AE192" s="153" t="str">
        <f t="shared" si="216"/>
        <v/>
      </c>
      <c r="AF192" s="154" t="str">
        <f t="shared" si="231"/>
        <v/>
      </c>
      <c r="AG192" s="153" t="str">
        <f t="shared" si="217"/>
        <v/>
      </c>
      <c r="AH192" s="154" t="str">
        <f t="shared" si="232"/>
        <v/>
      </c>
      <c r="AI192" s="153" t="str">
        <f t="shared" si="218"/>
        <v/>
      </c>
      <c r="AJ192" s="154" t="str">
        <f t="shared" si="233"/>
        <v/>
      </c>
    </row>
    <row r="193" spans="1:36" s="146" customFormat="1" ht="21" hidden="1" customHeight="1" x14ac:dyDescent="0.25">
      <c r="A193" s="263"/>
      <c r="B193" s="152" t="str">
        <f t="shared" si="234"/>
        <v/>
      </c>
      <c r="C193" s="153" t="str">
        <f t="shared" si="201"/>
        <v/>
      </c>
      <c r="D193" s="154" t="str">
        <f t="shared" si="202"/>
        <v/>
      </c>
      <c r="E193" s="153" t="str">
        <f t="shared" si="203"/>
        <v/>
      </c>
      <c r="F193" s="154" t="str">
        <f t="shared" si="204"/>
        <v/>
      </c>
      <c r="G193" s="153" t="str">
        <f t="shared" si="205"/>
        <v/>
      </c>
      <c r="H193" s="154" t="str">
        <f t="shared" si="219"/>
        <v/>
      </c>
      <c r="I193" s="153" t="str">
        <f t="shared" si="206"/>
        <v/>
      </c>
      <c r="J193" s="154" t="str">
        <f t="shared" si="220"/>
        <v/>
      </c>
      <c r="K193" s="153" t="str">
        <f t="shared" si="207"/>
        <v/>
      </c>
      <c r="L193" s="154" t="str">
        <f t="shared" si="221"/>
        <v/>
      </c>
      <c r="M193" s="153" t="str">
        <f t="shared" si="208"/>
        <v/>
      </c>
      <c r="N193" s="154" t="str">
        <f t="shared" si="222"/>
        <v/>
      </c>
      <c r="O193" s="153" t="str">
        <f t="shared" si="181"/>
        <v/>
      </c>
      <c r="P193" s="154" t="str">
        <f t="shared" si="223"/>
        <v/>
      </c>
      <c r="Q193" s="153" t="str">
        <f t="shared" si="209"/>
        <v/>
      </c>
      <c r="R193" s="154" t="str">
        <f t="shared" si="224"/>
        <v/>
      </c>
      <c r="S193" s="153" t="str">
        <f t="shared" si="210"/>
        <v/>
      </c>
      <c r="T193" s="154" t="str">
        <f t="shared" si="225"/>
        <v/>
      </c>
      <c r="U193" s="153" t="str">
        <f t="shared" si="211"/>
        <v/>
      </c>
      <c r="V193" s="154" t="str">
        <f t="shared" si="226"/>
        <v/>
      </c>
      <c r="W193" s="153" t="str">
        <f t="shared" si="212"/>
        <v/>
      </c>
      <c r="X193" s="154" t="str">
        <f t="shared" si="227"/>
        <v/>
      </c>
      <c r="Y193" s="153" t="str">
        <f t="shared" si="213"/>
        <v/>
      </c>
      <c r="Z193" s="154" t="str">
        <f t="shared" si="228"/>
        <v/>
      </c>
      <c r="AA193" s="153" t="str">
        <f t="shared" si="214"/>
        <v/>
      </c>
      <c r="AB193" s="154" t="str">
        <f t="shared" si="229"/>
        <v/>
      </c>
      <c r="AC193" s="153" t="str">
        <f t="shared" si="215"/>
        <v/>
      </c>
      <c r="AD193" s="154" t="str">
        <f t="shared" si="230"/>
        <v/>
      </c>
      <c r="AE193" s="153" t="str">
        <f t="shared" si="216"/>
        <v/>
      </c>
      <c r="AF193" s="154" t="str">
        <f t="shared" si="231"/>
        <v/>
      </c>
      <c r="AG193" s="153" t="str">
        <f t="shared" si="217"/>
        <v/>
      </c>
      <c r="AH193" s="154" t="str">
        <f t="shared" si="232"/>
        <v/>
      </c>
      <c r="AI193" s="153" t="str">
        <f t="shared" si="218"/>
        <v/>
      </c>
      <c r="AJ193" s="154" t="str">
        <f t="shared" si="233"/>
        <v/>
      </c>
    </row>
    <row r="194" spans="1:36" s="146" customFormat="1" ht="21" hidden="1" customHeight="1" x14ac:dyDescent="0.25">
      <c r="A194" s="263"/>
      <c r="B194" s="152" t="str">
        <f t="shared" si="234"/>
        <v/>
      </c>
      <c r="C194" s="153" t="str">
        <f t="shared" si="201"/>
        <v/>
      </c>
      <c r="D194" s="154" t="str">
        <f t="shared" si="202"/>
        <v/>
      </c>
      <c r="E194" s="153" t="str">
        <f t="shared" si="203"/>
        <v/>
      </c>
      <c r="F194" s="154" t="str">
        <f t="shared" si="204"/>
        <v/>
      </c>
      <c r="G194" s="153" t="str">
        <f t="shared" si="205"/>
        <v/>
      </c>
      <c r="H194" s="154" t="str">
        <f t="shared" si="219"/>
        <v/>
      </c>
      <c r="I194" s="153" t="str">
        <f t="shared" si="206"/>
        <v/>
      </c>
      <c r="J194" s="154" t="str">
        <f t="shared" si="220"/>
        <v/>
      </c>
      <c r="K194" s="153" t="str">
        <f t="shared" si="207"/>
        <v/>
      </c>
      <c r="L194" s="154" t="str">
        <f t="shared" si="221"/>
        <v/>
      </c>
      <c r="M194" s="153" t="str">
        <f t="shared" si="208"/>
        <v/>
      </c>
      <c r="N194" s="154" t="str">
        <f t="shared" si="222"/>
        <v/>
      </c>
      <c r="O194" s="153" t="str">
        <f t="shared" si="181"/>
        <v/>
      </c>
      <c r="P194" s="154" t="str">
        <f t="shared" si="223"/>
        <v/>
      </c>
      <c r="Q194" s="153" t="str">
        <f t="shared" si="209"/>
        <v/>
      </c>
      <c r="R194" s="154" t="str">
        <f t="shared" si="224"/>
        <v/>
      </c>
      <c r="S194" s="153" t="str">
        <f t="shared" si="210"/>
        <v/>
      </c>
      <c r="T194" s="154" t="str">
        <f t="shared" si="225"/>
        <v/>
      </c>
      <c r="U194" s="153" t="str">
        <f t="shared" si="211"/>
        <v/>
      </c>
      <c r="V194" s="154" t="str">
        <f t="shared" si="226"/>
        <v/>
      </c>
      <c r="W194" s="153" t="str">
        <f t="shared" si="212"/>
        <v/>
      </c>
      <c r="X194" s="154" t="str">
        <f t="shared" si="227"/>
        <v/>
      </c>
      <c r="Y194" s="153" t="str">
        <f t="shared" si="213"/>
        <v/>
      </c>
      <c r="Z194" s="154" t="str">
        <f t="shared" si="228"/>
        <v/>
      </c>
      <c r="AA194" s="153" t="str">
        <f t="shared" si="214"/>
        <v/>
      </c>
      <c r="AB194" s="154" t="str">
        <f t="shared" si="229"/>
        <v/>
      </c>
      <c r="AC194" s="153" t="str">
        <f t="shared" si="215"/>
        <v/>
      </c>
      <c r="AD194" s="154" t="str">
        <f t="shared" si="230"/>
        <v/>
      </c>
      <c r="AE194" s="153" t="str">
        <f t="shared" si="216"/>
        <v/>
      </c>
      <c r="AF194" s="154" t="str">
        <f t="shared" si="231"/>
        <v/>
      </c>
      <c r="AG194" s="153" t="str">
        <f t="shared" si="217"/>
        <v/>
      </c>
      <c r="AH194" s="154" t="str">
        <f t="shared" si="232"/>
        <v/>
      </c>
      <c r="AI194" s="153" t="str">
        <f t="shared" si="218"/>
        <v/>
      </c>
      <c r="AJ194" s="154" t="str">
        <f t="shared" si="233"/>
        <v/>
      </c>
    </row>
    <row r="195" spans="1:36" s="146" customFormat="1" ht="21" hidden="1" customHeight="1" x14ac:dyDescent="0.25">
      <c r="A195" s="263"/>
      <c r="B195" s="152" t="str">
        <f t="shared" si="234"/>
        <v/>
      </c>
      <c r="C195" s="153" t="str">
        <f t="shared" si="201"/>
        <v/>
      </c>
      <c r="D195" s="154" t="str">
        <f t="shared" si="202"/>
        <v/>
      </c>
      <c r="E195" s="153" t="str">
        <f t="shared" si="203"/>
        <v/>
      </c>
      <c r="F195" s="154" t="str">
        <f t="shared" si="204"/>
        <v/>
      </c>
      <c r="G195" s="153" t="str">
        <f t="shared" si="205"/>
        <v/>
      </c>
      <c r="H195" s="154" t="str">
        <f t="shared" si="219"/>
        <v/>
      </c>
      <c r="I195" s="153" t="str">
        <f t="shared" si="206"/>
        <v/>
      </c>
      <c r="J195" s="154" t="str">
        <f t="shared" si="220"/>
        <v/>
      </c>
      <c r="K195" s="153" t="str">
        <f t="shared" si="207"/>
        <v/>
      </c>
      <c r="L195" s="154" t="str">
        <f t="shared" si="221"/>
        <v/>
      </c>
      <c r="M195" s="153" t="str">
        <f t="shared" si="208"/>
        <v/>
      </c>
      <c r="N195" s="154" t="str">
        <f t="shared" si="222"/>
        <v/>
      </c>
      <c r="O195" s="153" t="str">
        <f t="shared" si="181"/>
        <v/>
      </c>
      <c r="P195" s="154" t="str">
        <f t="shared" si="223"/>
        <v/>
      </c>
      <c r="Q195" s="153" t="str">
        <f t="shared" si="209"/>
        <v/>
      </c>
      <c r="R195" s="154" t="str">
        <f t="shared" si="224"/>
        <v/>
      </c>
      <c r="S195" s="153" t="str">
        <f t="shared" si="210"/>
        <v/>
      </c>
      <c r="T195" s="154" t="str">
        <f t="shared" si="225"/>
        <v/>
      </c>
      <c r="U195" s="153" t="str">
        <f t="shared" si="211"/>
        <v/>
      </c>
      <c r="V195" s="154" t="str">
        <f t="shared" si="226"/>
        <v/>
      </c>
      <c r="W195" s="153" t="str">
        <f t="shared" si="212"/>
        <v/>
      </c>
      <c r="X195" s="154" t="str">
        <f t="shared" si="227"/>
        <v/>
      </c>
      <c r="Y195" s="153" t="str">
        <f t="shared" si="213"/>
        <v/>
      </c>
      <c r="Z195" s="154" t="str">
        <f t="shared" si="228"/>
        <v/>
      </c>
      <c r="AA195" s="153" t="str">
        <f t="shared" si="214"/>
        <v/>
      </c>
      <c r="AB195" s="154" t="str">
        <f t="shared" si="229"/>
        <v/>
      </c>
      <c r="AC195" s="153" t="str">
        <f t="shared" si="215"/>
        <v/>
      </c>
      <c r="AD195" s="154" t="str">
        <f t="shared" si="230"/>
        <v/>
      </c>
      <c r="AE195" s="153" t="str">
        <f t="shared" si="216"/>
        <v/>
      </c>
      <c r="AF195" s="154" t="str">
        <f t="shared" si="231"/>
        <v/>
      </c>
      <c r="AG195" s="153" t="str">
        <f t="shared" si="217"/>
        <v/>
      </c>
      <c r="AH195" s="154" t="str">
        <f t="shared" si="232"/>
        <v/>
      </c>
      <c r="AI195" s="153" t="str">
        <f t="shared" si="218"/>
        <v/>
      </c>
      <c r="AJ195" s="154" t="str">
        <f t="shared" si="233"/>
        <v/>
      </c>
    </row>
    <row r="196" spans="1:36" s="146" customFormat="1" ht="21" hidden="1" customHeight="1" x14ac:dyDescent="0.25">
      <c r="A196" s="263"/>
      <c r="B196" s="152" t="str">
        <f t="shared" si="234"/>
        <v/>
      </c>
      <c r="C196" s="153" t="str">
        <f t="shared" si="201"/>
        <v/>
      </c>
      <c r="D196" s="154" t="str">
        <f t="shared" si="202"/>
        <v/>
      </c>
      <c r="E196" s="153" t="str">
        <f t="shared" si="203"/>
        <v/>
      </c>
      <c r="F196" s="154" t="str">
        <f t="shared" si="204"/>
        <v/>
      </c>
      <c r="G196" s="153" t="str">
        <f t="shared" si="205"/>
        <v/>
      </c>
      <c r="H196" s="154" t="str">
        <f t="shared" si="219"/>
        <v/>
      </c>
      <c r="I196" s="153" t="str">
        <f t="shared" si="206"/>
        <v/>
      </c>
      <c r="J196" s="154" t="str">
        <f t="shared" si="220"/>
        <v/>
      </c>
      <c r="K196" s="153" t="str">
        <f t="shared" si="207"/>
        <v/>
      </c>
      <c r="L196" s="154" t="str">
        <f t="shared" si="221"/>
        <v/>
      </c>
      <c r="M196" s="153" t="str">
        <f t="shared" si="208"/>
        <v/>
      </c>
      <c r="N196" s="154" t="str">
        <f t="shared" si="222"/>
        <v/>
      </c>
      <c r="O196" s="153" t="str">
        <f t="shared" si="181"/>
        <v/>
      </c>
      <c r="P196" s="154" t="str">
        <f t="shared" si="223"/>
        <v/>
      </c>
      <c r="Q196" s="153" t="str">
        <f t="shared" si="209"/>
        <v/>
      </c>
      <c r="R196" s="154" t="str">
        <f t="shared" si="224"/>
        <v/>
      </c>
      <c r="S196" s="153" t="str">
        <f t="shared" si="210"/>
        <v/>
      </c>
      <c r="T196" s="154" t="str">
        <f t="shared" si="225"/>
        <v/>
      </c>
      <c r="U196" s="153" t="str">
        <f t="shared" si="211"/>
        <v/>
      </c>
      <c r="V196" s="154" t="str">
        <f t="shared" si="226"/>
        <v/>
      </c>
      <c r="W196" s="153" t="str">
        <f t="shared" si="212"/>
        <v/>
      </c>
      <c r="X196" s="154" t="str">
        <f t="shared" si="227"/>
        <v/>
      </c>
      <c r="Y196" s="153" t="str">
        <f t="shared" si="213"/>
        <v/>
      </c>
      <c r="Z196" s="154" t="str">
        <f t="shared" si="228"/>
        <v/>
      </c>
      <c r="AA196" s="153" t="str">
        <f t="shared" si="214"/>
        <v/>
      </c>
      <c r="AB196" s="154" t="str">
        <f t="shared" si="229"/>
        <v/>
      </c>
      <c r="AC196" s="153" t="str">
        <f t="shared" si="215"/>
        <v/>
      </c>
      <c r="AD196" s="154" t="str">
        <f t="shared" si="230"/>
        <v/>
      </c>
      <c r="AE196" s="153" t="str">
        <f t="shared" si="216"/>
        <v/>
      </c>
      <c r="AF196" s="154" t="str">
        <f t="shared" si="231"/>
        <v/>
      </c>
      <c r="AG196" s="153" t="str">
        <f t="shared" si="217"/>
        <v/>
      </c>
      <c r="AH196" s="154" t="str">
        <f t="shared" si="232"/>
        <v/>
      </c>
      <c r="AI196" s="153" t="str">
        <f t="shared" si="218"/>
        <v/>
      </c>
      <c r="AJ196" s="154" t="str">
        <f t="shared" si="233"/>
        <v/>
      </c>
    </row>
    <row r="197" spans="1:36" s="146" customFormat="1" ht="21" hidden="1" customHeight="1" x14ac:dyDescent="0.25">
      <c r="A197" s="263"/>
      <c r="B197" s="152" t="str">
        <f t="shared" si="234"/>
        <v/>
      </c>
      <c r="C197" s="153" t="str">
        <f t="shared" si="201"/>
        <v/>
      </c>
      <c r="D197" s="154" t="str">
        <f t="shared" si="202"/>
        <v/>
      </c>
      <c r="E197" s="153" t="str">
        <f t="shared" si="203"/>
        <v/>
      </c>
      <c r="F197" s="154" t="str">
        <f t="shared" si="204"/>
        <v/>
      </c>
      <c r="G197" s="153" t="str">
        <f t="shared" si="205"/>
        <v/>
      </c>
      <c r="H197" s="154" t="str">
        <f t="shared" si="219"/>
        <v/>
      </c>
      <c r="I197" s="153" t="str">
        <f t="shared" si="206"/>
        <v/>
      </c>
      <c r="J197" s="154" t="str">
        <f t="shared" si="220"/>
        <v/>
      </c>
      <c r="K197" s="153" t="str">
        <f t="shared" si="207"/>
        <v/>
      </c>
      <c r="L197" s="154" t="str">
        <f t="shared" si="221"/>
        <v/>
      </c>
      <c r="M197" s="153" t="str">
        <f t="shared" si="208"/>
        <v/>
      </c>
      <c r="N197" s="154" t="str">
        <f t="shared" si="222"/>
        <v/>
      </c>
      <c r="O197" s="153" t="str">
        <f t="shared" si="181"/>
        <v/>
      </c>
      <c r="P197" s="154" t="str">
        <f t="shared" si="223"/>
        <v/>
      </c>
      <c r="Q197" s="153" t="str">
        <f t="shared" si="209"/>
        <v/>
      </c>
      <c r="R197" s="154" t="str">
        <f t="shared" si="224"/>
        <v/>
      </c>
      <c r="S197" s="153" t="str">
        <f t="shared" si="210"/>
        <v/>
      </c>
      <c r="T197" s="154" t="str">
        <f t="shared" si="225"/>
        <v/>
      </c>
      <c r="U197" s="153" t="str">
        <f t="shared" si="211"/>
        <v/>
      </c>
      <c r="V197" s="154" t="str">
        <f t="shared" si="226"/>
        <v/>
      </c>
      <c r="W197" s="153" t="str">
        <f t="shared" si="212"/>
        <v/>
      </c>
      <c r="X197" s="154" t="str">
        <f t="shared" si="227"/>
        <v/>
      </c>
      <c r="Y197" s="153" t="str">
        <f t="shared" si="213"/>
        <v/>
      </c>
      <c r="Z197" s="154" t="str">
        <f t="shared" si="228"/>
        <v/>
      </c>
      <c r="AA197" s="153" t="str">
        <f t="shared" si="214"/>
        <v/>
      </c>
      <c r="AB197" s="154" t="str">
        <f t="shared" si="229"/>
        <v/>
      </c>
      <c r="AC197" s="153" t="str">
        <f t="shared" si="215"/>
        <v/>
      </c>
      <c r="AD197" s="154" t="str">
        <f t="shared" si="230"/>
        <v/>
      </c>
      <c r="AE197" s="153" t="str">
        <f t="shared" si="216"/>
        <v/>
      </c>
      <c r="AF197" s="154" t="str">
        <f t="shared" si="231"/>
        <v/>
      </c>
      <c r="AG197" s="153" t="str">
        <f t="shared" si="217"/>
        <v/>
      </c>
      <c r="AH197" s="154" t="str">
        <f t="shared" si="232"/>
        <v/>
      </c>
      <c r="AI197" s="153" t="str">
        <f t="shared" si="218"/>
        <v/>
      </c>
      <c r="AJ197" s="154" t="str">
        <f t="shared" si="233"/>
        <v/>
      </c>
    </row>
    <row r="198" spans="1:36" s="146" customFormat="1" ht="21" hidden="1" customHeight="1" x14ac:dyDescent="0.25">
      <c r="A198" s="263"/>
      <c r="B198" s="152" t="str">
        <f t="shared" si="234"/>
        <v/>
      </c>
      <c r="C198" s="153" t="str">
        <f t="shared" si="201"/>
        <v/>
      </c>
      <c r="D198" s="154" t="str">
        <f t="shared" si="202"/>
        <v/>
      </c>
      <c r="E198" s="153" t="str">
        <f t="shared" si="203"/>
        <v/>
      </c>
      <c r="F198" s="154" t="str">
        <f t="shared" si="204"/>
        <v/>
      </c>
      <c r="G198" s="153" t="str">
        <f t="shared" si="205"/>
        <v/>
      </c>
      <c r="H198" s="154" t="str">
        <f t="shared" si="219"/>
        <v/>
      </c>
      <c r="I198" s="153" t="str">
        <f t="shared" si="206"/>
        <v/>
      </c>
      <c r="J198" s="154" t="str">
        <f t="shared" si="220"/>
        <v/>
      </c>
      <c r="K198" s="153" t="str">
        <f t="shared" si="207"/>
        <v/>
      </c>
      <c r="L198" s="154" t="str">
        <f t="shared" si="221"/>
        <v/>
      </c>
      <c r="M198" s="153" t="str">
        <f t="shared" si="208"/>
        <v/>
      </c>
      <c r="N198" s="154" t="str">
        <f t="shared" si="222"/>
        <v/>
      </c>
      <c r="O198" s="153" t="str">
        <f t="shared" si="181"/>
        <v/>
      </c>
      <c r="P198" s="154" t="str">
        <f t="shared" si="223"/>
        <v/>
      </c>
      <c r="Q198" s="153" t="str">
        <f t="shared" si="209"/>
        <v/>
      </c>
      <c r="R198" s="154" t="str">
        <f t="shared" si="224"/>
        <v/>
      </c>
      <c r="S198" s="153" t="str">
        <f t="shared" si="210"/>
        <v/>
      </c>
      <c r="T198" s="154" t="str">
        <f t="shared" si="225"/>
        <v/>
      </c>
      <c r="U198" s="153" t="str">
        <f t="shared" si="211"/>
        <v/>
      </c>
      <c r="V198" s="154" t="str">
        <f t="shared" si="226"/>
        <v/>
      </c>
      <c r="W198" s="153" t="str">
        <f t="shared" si="212"/>
        <v/>
      </c>
      <c r="X198" s="154" t="str">
        <f t="shared" si="227"/>
        <v/>
      </c>
      <c r="Y198" s="153" t="str">
        <f t="shared" si="213"/>
        <v/>
      </c>
      <c r="Z198" s="154" t="str">
        <f t="shared" si="228"/>
        <v/>
      </c>
      <c r="AA198" s="153" t="str">
        <f t="shared" si="214"/>
        <v/>
      </c>
      <c r="AB198" s="154" t="str">
        <f t="shared" si="229"/>
        <v/>
      </c>
      <c r="AC198" s="153" t="str">
        <f t="shared" si="215"/>
        <v/>
      </c>
      <c r="AD198" s="154" t="str">
        <f t="shared" si="230"/>
        <v/>
      </c>
      <c r="AE198" s="153" t="str">
        <f t="shared" si="216"/>
        <v/>
      </c>
      <c r="AF198" s="154" t="str">
        <f t="shared" si="231"/>
        <v/>
      </c>
      <c r="AG198" s="153" t="str">
        <f t="shared" si="217"/>
        <v/>
      </c>
      <c r="AH198" s="154" t="str">
        <f t="shared" si="232"/>
        <v/>
      </c>
      <c r="AI198" s="153" t="str">
        <f t="shared" si="218"/>
        <v/>
      </c>
      <c r="AJ198" s="154" t="str">
        <f t="shared" si="233"/>
        <v/>
      </c>
    </row>
    <row r="199" spans="1:36" s="146" customFormat="1" ht="21" hidden="1" customHeight="1" x14ac:dyDescent="0.25">
      <c r="A199" s="263"/>
      <c r="B199" s="152" t="str">
        <f t="shared" si="234"/>
        <v/>
      </c>
      <c r="C199" s="153" t="str">
        <f t="shared" si="201"/>
        <v/>
      </c>
      <c r="D199" s="154" t="str">
        <f t="shared" si="202"/>
        <v/>
      </c>
      <c r="E199" s="153" t="str">
        <f t="shared" si="203"/>
        <v/>
      </c>
      <c r="F199" s="154" t="str">
        <f t="shared" si="204"/>
        <v/>
      </c>
      <c r="G199" s="153" t="str">
        <f t="shared" si="205"/>
        <v/>
      </c>
      <c r="H199" s="154" t="str">
        <f t="shared" si="219"/>
        <v/>
      </c>
      <c r="I199" s="153" t="str">
        <f t="shared" si="206"/>
        <v/>
      </c>
      <c r="J199" s="154" t="str">
        <f t="shared" si="220"/>
        <v/>
      </c>
      <c r="K199" s="153" t="str">
        <f t="shared" si="207"/>
        <v/>
      </c>
      <c r="L199" s="154" t="str">
        <f t="shared" si="221"/>
        <v/>
      </c>
      <c r="M199" s="153" t="str">
        <f t="shared" si="208"/>
        <v/>
      </c>
      <c r="N199" s="154" t="str">
        <f t="shared" si="222"/>
        <v/>
      </c>
      <c r="O199" s="153" t="str">
        <f t="shared" si="181"/>
        <v/>
      </c>
      <c r="P199" s="154" t="str">
        <f t="shared" si="223"/>
        <v/>
      </c>
      <c r="Q199" s="153" t="str">
        <f t="shared" si="209"/>
        <v/>
      </c>
      <c r="R199" s="154" t="str">
        <f t="shared" si="224"/>
        <v/>
      </c>
      <c r="S199" s="153" t="str">
        <f t="shared" si="210"/>
        <v/>
      </c>
      <c r="T199" s="154" t="str">
        <f t="shared" si="225"/>
        <v/>
      </c>
      <c r="U199" s="153" t="str">
        <f t="shared" si="211"/>
        <v/>
      </c>
      <c r="V199" s="154" t="str">
        <f t="shared" si="226"/>
        <v/>
      </c>
      <c r="W199" s="153" t="str">
        <f t="shared" si="212"/>
        <v/>
      </c>
      <c r="X199" s="154" t="str">
        <f t="shared" si="227"/>
        <v/>
      </c>
      <c r="Y199" s="153" t="str">
        <f t="shared" si="213"/>
        <v/>
      </c>
      <c r="Z199" s="154" t="str">
        <f t="shared" si="228"/>
        <v/>
      </c>
      <c r="AA199" s="153" t="str">
        <f t="shared" si="214"/>
        <v/>
      </c>
      <c r="AB199" s="154" t="str">
        <f t="shared" si="229"/>
        <v/>
      </c>
      <c r="AC199" s="153" t="str">
        <f t="shared" si="215"/>
        <v/>
      </c>
      <c r="AD199" s="154" t="str">
        <f t="shared" si="230"/>
        <v/>
      </c>
      <c r="AE199" s="153" t="str">
        <f t="shared" si="216"/>
        <v/>
      </c>
      <c r="AF199" s="154" t="str">
        <f t="shared" si="231"/>
        <v/>
      </c>
      <c r="AG199" s="153" t="str">
        <f t="shared" si="217"/>
        <v/>
      </c>
      <c r="AH199" s="154" t="str">
        <f t="shared" si="232"/>
        <v/>
      </c>
      <c r="AI199" s="153" t="str">
        <f t="shared" si="218"/>
        <v/>
      </c>
      <c r="AJ199" s="154" t="str">
        <f t="shared" si="233"/>
        <v/>
      </c>
    </row>
    <row r="200" spans="1:36" s="146" customFormat="1" ht="21" hidden="1" customHeight="1" x14ac:dyDescent="0.25">
      <c r="A200" s="263"/>
      <c r="B200" s="152" t="str">
        <f t="shared" si="234"/>
        <v/>
      </c>
      <c r="C200" s="153" t="str">
        <f t="shared" si="201"/>
        <v/>
      </c>
      <c r="D200" s="154" t="str">
        <f t="shared" si="202"/>
        <v/>
      </c>
      <c r="E200" s="153" t="str">
        <f t="shared" ref="E200:E218" si="235">IF($E$8="Habilitado",IF($A200="","",ROUND(VLOOKUP($A200,OFERTA_2,9,FALSE),2)),"")</f>
        <v/>
      </c>
      <c r="F200" s="154" t="str">
        <f t="shared" si="204"/>
        <v/>
      </c>
      <c r="G200" s="153" t="str">
        <f t="shared" si="205"/>
        <v/>
      </c>
      <c r="H200" s="154" t="str">
        <f t="shared" si="219"/>
        <v/>
      </c>
      <c r="I200" s="153" t="str">
        <f t="shared" si="206"/>
        <v/>
      </c>
      <c r="J200" s="154" t="str">
        <f t="shared" si="220"/>
        <v/>
      </c>
      <c r="K200" s="153" t="str">
        <f t="shared" si="207"/>
        <v/>
      </c>
      <c r="L200" s="154" t="str">
        <f t="shared" si="221"/>
        <v/>
      </c>
      <c r="M200" s="153" t="str">
        <f t="shared" si="208"/>
        <v/>
      </c>
      <c r="N200" s="154" t="str">
        <f t="shared" si="222"/>
        <v/>
      </c>
      <c r="O200" s="153" t="str">
        <f t="shared" si="181"/>
        <v/>
      </c>
      <c r="P200" s="154" t="str">
        <f t="shared" si="223"/>
        <v/>
      </c>
      <c r="Q200" s="153" t="str">
        <f t="shared" si="209"/>
        <v/>
      </c>
      <c r="R200" s="154" t="str">
        <f t="shared" si="224"/>
        <v/>
      </c>
      <c r="S200" s="153" t="str">
        <f t="shared" si="210"/>
        <v/>
      </c>
      <c r="T200" s="154" t="str">
        <f t="shared" si="225"/>
        <v/>
      </c>
      <c r="U200" s="153" t="str">
        <f t="shared" si="211"/>
        <v/>
      </c>
      <c r="V200" s="154" t="str">
        <f t="shared" si="226"/>
        <v/>
      </c>
      <c r="W200" s="153" t="str">
        <f t="shared" si="212"/>
        <v/>
      </c>
      <c r="X200" s="154" t="str">
        <f t="shared" si="227"/>
        <v/>
      </c>
      <c r="Y200" s="153" t="str">
        <f t="shared" si="213"/>
        <v/>
      </c>
      <c r="Z200" s="154" t="str">
        <f t="shared" si="228"/>
        <v/>
      </c>
      <c r="AA200" s="153" t="str">
        <f t="shared" si="214"/>
        <v/>
      </c>
      <c r="AB200" s="154" t="str">
        <f t="shared" si="229"/>
        <v/>
      </c>
      <c r="AC200" s="153" t="str">
        <f t="shared" si="215"/>
        <v/>
      </c>
      <c r="AD200" s="154" t="str">
        <f t="shared" si="230"/>
        <v/>
      </c>
      <c r="AE200" s="153" t="str">
        <f t="shared" si="216"/>
        <v/>
      </c>
      <c r="AF200" s="154" t="str">
        <f t="shared" si="231"/>
        <v/>
      </c>
      <c r="AG200" s="153" t="str">
        <f t="shared" si="217"/>
        <v/>
      </c>
      <c r="AH200" s="154" t="str">
        <f t="shared" si="232"/>
        <v/>
      </c>
      <c r="AI200" s="153" t="str">
        <f t="shared" si="218"/>
        <v/>
      </c>
      <c r="AJ200" s="154" t="str">
        <f t="shared" si="233"/>
        <v/>
      </c>
    </row>
    <row r="201" spans="1:36" s="146" customFormat="1" ht="21" hidden="1" customHeight="1" x14ac:dyDescent="0.25">
      <c r="A201" s="263"/>
      <c r="B201" s="152" t="str">
        <f t="shared" si="234"/>
        <v/>
      </c>
      <c r="C201" s="153" t="str">
        <f t="shared" si="201"/>
        <v/>
      </c>
      <c r="D201" s="154" t="str">
        <f t="shared" si="202"/>
        <v/>
      </c>
      <c r="E201" s="153" t="str">
        <f t="shared" si="235"/>
        <v/>
      </c>
      <c r="F201" s="154" t="str">
        <f t="shared" si="204"/>
        <v/>
      </c>
      <c r="G201" s="153" t="str">
        <f t="shared" si="205"/>
        <v/>
      </c>
      <c r="H201" s="154" t="str">
        <f t="shared" si="219"/>
        <v/>
      </c>
      <c r="I201" s="153" t="str">
        <f t="shared" si="206"/>
        <v/>
      </c>
      <c r="J201" s="154" t="str">
        <f t="shared" si="220"/>
        <v/>
      </c>
      <c r="K201" s="153" t="str">
        <f t="shared" si="207"/>
        <v/>
      </c>
      <c r="L201" s="154" t="str">
        <f t="shared" si="221"/>
        <v/>
      </c>
      <c r="M201" s="153" t="str">
        <f t="shared" si="208"/>
        <v/>
      </c>
      <c r="N201" s="154" t="str">
        <f t="shared" si="222"/>
        <v/>
      </c>
      <c r="O201" s="153" t="str">
        <f t="shared" ref="O201:O218" si="236">IF($O$8="Habilitado",IF($A201="","",ROUND(VLOOKUP($A201,OFERENTE_7,15,FALSE),2)),"")</f>
        <v/>
      </c>
      <c r="P201" s="154" t="str">
        <f t="shared" si="223"/>
        <v/>
      </c>
      <c r="Q201" s="153" t="str">
        <f t="shared" si="209"/>
        <v/>
      </c>
      <c r="R201" s="154" t="str">
        <f t="shared" si="224"/>
        <v/>
      </c>
      <c r="S201" s="153" t="str">
        <f t="shared" si="210"/>
        <v/>
      </c>
      <c r="T201" s="154" t="str">
        <f t="shared" si="225"/>
        <v/>
      </c>
      <c r="U201" s="153" t="str">
        <f t="shared" si="211"/>
        <v/>
      </c>
      <c r="V201" s="154" t="str">
        <f t="shared" si="226"/>
        <v/>
      </c>
      <c r="W201" s="153" t="str">
        <f t="shared" si="212"/>
        <v/>
      </c>
      <c r="X201" s="154" t="str">
        <f t="shared" si="227"/>
        <v/>
      </c>
      <c r="Y201" s="153" t="str">
        <f t="shared" si="213"/>
        <v/>
      </c>
      <c r="Z201" s="154" t="str">
        <f t="shared" si="228"/>
        <v/>
      </c>
      <c r="AA201" s="153" t="str">
        <f t="shared" si="214"/>
        <v/>
      </c>
      <c r="AB201" s="154" t="str">
        <f t="shared" si="229"/>
        <v/>
      </c>
      <c r="AC201" s="153" t="str">
        <f t="shared" si="215"/>
        <v/>
      </c>
      <c r="AD201" s="154" t="str">
        <f t="shared" si="230"/>
        <v/>
      </c>
      <c r="AE201" s="153" t="str">
        <f t="shared" si="216"/>
        <v/>
      </c>
      <c r="AF201" s="154" t="str">
        <f t="shared" si="231"/>
        <v/>
      </c>
      <c r="AG201" s="153" t="str">
        <f t="shared" si="217"/>
        <v/>
      </c>
      <c r="AH201" s="154" t="str">
        <f t="shared" si="232"/>
        <v/>
      </c>
      <c r="AI201" s="153" t="str">
        <f t="shared" si="218"/>
        <v/>
      </c>
      <c r="AJ201" s="154" t="str">
        <f t="shared" si="233"/>
        <v/>
      </c>
    </row>
    <row r="202" spans="1:36" s="146" customFormat="1" ht="21" hidden="1" customHeight="1" x14ac:dyDescent="0.25">
      <c r="A202" s="263"/>
      <c r="B202" s="152" t="str">
        <f t="shared" si="234"/>
        <v/>
      </c>
      <c r="C202" s="153" t="str">
        <f t="shared" si="201"/>
        <v/>
      </c>
      <c r="D202" s="154" t="str">
        <f t="shared" si="202"/>
        <v/>
      </c>
      <c r="E202" s="153" t="str">
        <f t="shared" si="235"/>
        <v/>
      </c>
      <c r="F202" s="154" t="str">
        <f t="shared" si="204"/>
        <v/>
      </c>
      <c r="G202" s="153" t="str">
        <f t="shared" si="205"/>
        <v/>
      </c>
      <c r="H202" s="154" t="str">
        <f t="shared" si="219"/>
        <v/>
      </c>
      <c r="I202" s="153" t="str">
        <f t="shared" si="206"/>
        <v/>
      </c>
      <c r="J202" s="154" t="str">
        <f t="shared" si="220"/>
        <v/>
      </c>
      <c r="K202" s="153" t="str">
        <f t="shared" si="207"/>
        <v/>
      </c>
      <c r="L202" s="154" t="str">
        <f t="shared" si="221"/>
        <v/>
      </c>
      <c r="M202" s="153" t="str">
        <f t="shared" si="208"/>
        <v/>
      </c>
      <c r="N202" s="154" t="str">
        <f t="shared" si="222"/>
        <v/>
      </c>
      <c r="O202" s="153" t="str">
        <f t="shared" si="236"/>
        <v/>
      </c>
      <c r="P202" s="154" t="str">
        <f t="shared" si="223"/>
        <v/>
      </c>
      <c r="Q202" s="153" t="str">
        <f t="shared" si="209"/>
        <v/>
      </c>
      <c r="R202" s="154" t="str">
        <f t="shared" si="224"/>
        <v/>
      </c>
      <c r="S202" s="153" t="str">
        <f t="shared" si="210"/>
        <v/>
      </c>
      <c r="T202" s="154" t="str">
        <f t="shared" si="225"/>
        <v/>
      </c>
      <c r="U202" s="153" t="str">
        <f t="shared" si="211"/>
        <v/>
      </c>
      <c r="V202" s="154" t="str">
        <f t="shared" si="226"/>
        <v/>
      </c>
      <c r="W202" s="153" t="str">
        <f t="shared" si="212"/>
        <v/>
      </c>
      <c r="X202" s="154" t="str">
        <f t="shared" si="227"/>
        <v/>
      </c>
      <c r="Y202" s="153" t="str">
        <f t="shared" si="213"/>
        <v/>
      </c>
      <c r="Z202" s="154" t="str">
        <f t="shared" si="228"/>
        <v/>
      </c>
      <c r="AA202" s="153" t="str">
        <f t="shared" si="214"/>
        <v/>
      </c>
      <c r="AB202" s="154" t="str">
        <f t="shared" si="229"/>
        <v/>
      </c>
      <c r="AC202" s="153" t="str">
        <f t="shared" si="215"/>
        <v/>
      </c>
      <c r="AD202" s="154" t="str">
        <f t="shared" si="230"/>
        <v/>
      </c>
      <c r="AE202" s="153" t="str">
        <f t="shared" si="216"/>
        <v/>
      </c>
      <c r="AF202" s="154" t="str">
        <f t="shared" si="231"/>
        <v/>
      </c>
      <c r="AG202" s="153" t="str">
        <f t="shared" si="217"/>
        <v/>
      </c>
      <c r="AH202" s="154" t="str">
        <f t="shared" si="232"/>
        <v/>
      </c>
      <c r="AI202" s="153" t="str">
        <f t="shared" si="218"/>
        <v/>
      </c>
      <c r="AJ202" s="154" t="str">
        <f t="shared" si="233"/>
        <v/>
      </c>
    </row>
    <row r="203" spans="1:36" s="146" customFormat="1" ht="21" hidden="1" customHeight="1" x14ac:dyDescent="0.25">
      <c r="A203" s="263"/>
      <c r="B203" s="152" t="str">
        <f t="shared" si="234"/>
        <v/>
      </c>
      <c r="C203" s="153" t="str">
        <f t="shared" si="201"/>
        <v/>
      </c>
      <c r="D203" s="154" t="str">
        <f t="shared" si="202"/>
        <v/>
      </c>
      <c r="E203" s="153" t="str">
        <f t="shared" si="235"/>
        <v/>
      </c>
      <c r="F203" s="154" t="str">
        <f t="shared" si="204"/>
        <v/>
      </c>
      <c r="G203" s="153" t="str">
        <f t="shared" si="205"/>
        <v/>
      </c>
      <c r="H203" s="154" t="str">
        <f t="shared" si="219"/>
        <v/>
      </c>
      <c r="I203" s="153" t="str">
        <f t="shared" si="206"/>
        <v/>
      </c>
      <c r="J203" s="154" t="str">
        <f t="shared" si="220"/>
        <v/>
      </c>
      <c r="K203" s="153" t="str">
        <f t="shared" si="207"/>
        <v/>
      </c>
      <c r="L203" s="154" t="str">
        <f t="shared" si="221"/>
        <v/>
      </c>
      <c r="M203" s="153" t="str">
        <f t="shared" si="208"/>
        <v/>
      </c>
      <c r="N203" s="154" t="str">
        <f t="shared" si="222"/>
        <v/>
      </c>
      <c r="O203" s="153" t="str">
        <f t="shared" si="236"/>
        <v/>
      </c>
      <c r="P203" s="154" t="str">
        <f t="shared" si="223"/>
        <v/>
      </c>
      <c r="Q203" s="153" t="str">
        <f t="shared" si="209"/>
        <v/>
      </c>
      <c r="R203" s="154" t="str">
        <f t="shared" si="224"/>
        <v/>
      </c>
      <c r="S203" s="153" t="str">
        <f t="shared" si="210"/>
        <v/>
      </c>
      <c r="T203" s="154" t="str">
        <f t="shared" si="225"/>
        <v/>
      </c>
      <c r="U203" s="153" t="str">
        <f t="shared" si="211"/>
        <v/>
      </c>
      <c r="V203" s="154" t="str">
        <f t="shared" si="226"/>
        <v/>
      </c>
      <c r="W203" s="153" t="str">
        <f t="shared" si="212"/>
        <v/>
      </c>
      <c r="X203" s="154" t="str">
        <f t="shared" si="227"/>
        <v/>
      </c>
      <c r="Y203" s="153" t="str">
        <f t="shared" si="213"/>
        <v/>
      </c>
      <c r="Z203" s="154" t="str">
        <f t="shared" si="228"/>
        <v/>
      </c>
      <c r="AA203" s="153" t="str">
        <f t="shared" si="214"/>
        <v/>
      </c>
      <c r="AB203" s="154" t="str">
        <f t="shared" si="229"/>
        <v/>
      </c>
      <c r="AC203" s="153" t="str">
        <f t="shared" si="215"/>
        <v/>
      </c>
      <c r="AD203" s="154" t="str">
        <f t="shared" si="230"/>
        <v/>
      </c>
      <c r="AE203" s="153" t="str">
        <f t="shared" si="216"/>
        <v/>
      </c>
      <c r="AF203" s="154" t="str">
        <f t="shared" si="231"/>
        <v/>
      </c>
      <c r="AG203" s="153" t="str">
        <f t="shared" si="217"/>
        <v/>
      </c>
      <c r="AH203" s="154" t="str">
        <f t="shared" si="232"/>
        <v/>
      </c>
      <c r="AI203" s="153" t="str">
        <f t="shared" si="218"/>
        <v/>
      </c>
      <c r="AJ203" s="154" t="str">
        <f t="shared" si="233"/>
        <v/>
      </c>
    </row>
    <row r="204" spans="1:36" s="146" customFormat="1" ht="21" hidden="1" customHeight="1" x14ac:dyDescent="0.25">
      <c r="A204" s="263"/>
      <c r="B204" s="152" t="str">
        <f t="shared" si="234"/>
        <v/>
      </c>
      <c r="C204" s="153" t="str">
        <f t="shared" si="201"/>
        <v/>
      </c>
      <c r="D204" s="154" t="str">
        <f t="shared" si="202"/>
        <v/>
      </c>
      <c r="E204" s="153" t="str">
        <f t="shared" si="235"/>
        <v/>
      </c>
      <c r="F204" s="154" t="str">
        <f t="shared" si="204"/>
        <v/>
      </c>
      <c r="G204" s="153" t="str">
        <f t="shared" si="205"/>
        <v/>
      </c>
      <c r="H204" s="154" t="str">
        <f t="shared" si="219"/>
        <v/>
      </c>
      <c r="I204" s="153" t="str">
        <f t="shared" si="206"/>
        <v/>
      </c>
      <c r="J204" s="154" t="str">
        <f t="shared" si="220"/>
        <v/>
      </c>
      <c r="K204" s="153" t="str">
        <f t="shared" si="207"/>
        <v/>
      </c>
      <c r="L204" s="154" t="str">
        <f t="shared" si="221"/>
        <v/>
      </c>
      <c r="M204" s="153" t="str">
        <f t="shared" si="208"/>
        <v/>
      </c>
      <c r="N204" s="154" t="str">
        <f t="shared" si="222"/>
        <v/>
      </c>
      <c r="O204" s="153" t="str">
        <f t="shared" si="236"/>
        <v/>
      </c>
      <c r="P204" s="154" t="str">
        <f t="shared" si="223"/>
        <v/>
      </c>
      <c r="Q204" s="153" t="str">
        <f t="shared" si="209"/>
        <v/>
      </c>
      <c r="R204" s="154" t="str">
        <f t="shared" si="224"/>
        <v/>
      </c>
      <c r="S204" s="153" t="str">
        <f t="shared" si="210"/>
        <v/>
      </c>
      <c r="T204" s="154" t="str">
        <f t="shared" si="225"/>
        <v/>
      </c>
      <c r="U204" s="153" t="str">
        <f t="shared" si="211"/>
        <v/>
      </c>
      <c r="V204" s="154" t="str">
        <f t="shared" si="226"/>
        <v/>
      </c>
      <c r="W204" s="153" t="str">
        <f t="shared" si="212"/>
        <v/>
      </c>
      <c r="X204" s="154" t="str">
        <f t="shared" si="227"/>
        <v/>
      </c>
      <c r="Y204" s="153" t="str">
        <f t="shared" si="213"/>
        <v/>
      </c>
      <c r="Z204" s="154" t="str">
        <f t="shared" si="228"/>
        <v/>
      </c>
      <c r="AA204" s="153" t="str">
        <f t="shared" si="214"/>
        <v/>
      </c>
      <c r="AB204" s="154" t="str">
        <f t="shared" si="229"/>
        <v/>
      </c>
      <c r="AC204" s="153" t="str">
        <f t="shared" si="215"/>
        <v/>
      </c>
      <c r="AD204" s="154" t="str">
        <f t="shared" si="230"/>
        <v/>
      </c>
      <c r="AE204" s="153" t="str">
        <f t="shared" si="216"/>
        <v/>
      </c>
      <c r="AF204" s="154" t="str">
        <f t="shared" si="231"/>
        <v/>
      </c>
      <c r="AG204" s="153" t="str">
        <f t="shared" si="217"/>
        <v/>
      </c>
      <c r="AH204" s="154" t="str">
        <f t="shared" si="232"/>
        <v/>
      </c>
      <c r="AI204" s="153" t="str">
        <f t="shared" si="218"/>
        <v/>
      </c>
      <c r="AJ204" s="154" t="str">
        <f t="shared" si="233"/>
        <v/>
      </c>
    </row>
    <row r="205" spans="1:36" s="146" customFormat="1" ht="21" hidden="1" customHeight="1" x14ac:dyDescent="0.25">
      <c r="A205" s="263"/>
      <c r="B205" s="152" t="str">
        <f t="shared" si="234"/>
        <v/>
      </c>
      <c r="C205" s="153" t="str">
        <f t="shared" si="201"/>
        <v/>
      </c>
      <c r="D205" s="154" t="str">
        <f t="shared" si="202"/>
        <v/>
      </c>
      <c r="E205" s="153" t="str">
        <f t="shared" si="235"/>
        <v/>
      </c>
      <c r="F205" s="154" t="str">
        <f t="shared" si="204"/>
        <v/>
      </c>
      <c r="G205" s="153" t="str">
        <f t="shared" si="205"/>
        <v/>
      </c>
      <c r="H205" s="154" t="str">
        <f t="shared" si="219"/>
        <v/>
      </c>
      <c r="I205" s="153" t="str">
        <f t="shared" si="206"/>
        <v/>
      </c>
      <c r="J205" s="154" t="str">
        <f t="shared" si="220"/>
        <v/>
      </c>
      <c r="K205" s="153" t="str">
        <f t="shared" si="207"/>
        <v/>
      </c>
      <c r="L205" s="154" t="str">
        <f t="shared" si="221"/>
        <v/>
      </c>
      <c r="M205" s="153" t="str">
        <f t="shared" si="208"/>
        <v/>
      </c>
      <c r="N205" s="154" t="str">
        <f t="shared" si="222"/>
        <v/>
      </c>
      <c r="O205" s="153" t="str">
        <f t="shared" si="236"/>
        <v/>
      </c>
      <c r="P205" s="154" t="str">
        <f t="shared" si="223"/>
        <v/>
      </c>
      <c r="Q205" s="153" t="str">
        <f t="shared" si="209"/>
        <v/>
      </c>
      <c r="R205" s="154" t="str">
        <f t="shared" si="224"/>
        <v/>
      </c>
      <c r="S205" s="153" t="str">
        <f t="shared" si="210"/>
        <v/>
      </c>
      <c r="T205" s="154" t="str">
        <f t="shared" si="225"/>
        <v/>
      </c>
      <c r="U205" s="153" t="str">
        <f t="shared" si="211"/>
        <v/>
      </c>
      <c r="V205" s="154" t="str">
        <f t="shared" si="226"/>
        <v/>
      </c>
      <c r="W205" s="153" t="str">
        <f t="shared" si="212"/>
        <v/>
      </c>
      <c r="X205" s="154" t="str">
        <f t="shared" si="227"/>
        <v/>
      </c>
      <c r="Y205" s="153" t="str">
        <f t="shared" si="213"/>
        <v/>
      </c>
      <c r="Z205" s="154" t="str">
        <f t="shared" si="228"/>
        <v/>
      </c>
      <c r="AA205" s="153" t="str">
        <f t="shared" si="214"/>
        <v/>
      </c>
      <c r="AB205" s="154" t="str">
        <f t="shared" si="229"/>
        <v/>
      </c>
      <c r="AC205" s="153" t="str">
        <f t="shared" si="215"/>
        <v/>
      </c>
      <c r="AD205" s="154" t="str">
        <f t="shared" si="230"/>
        <v/>
      </c>
      <c r="AE205" s="153" t="str">
        <f t="shared" si="216"/>
        <v/>
      </c>
      <c r="AF205" s="154" t="str">
        <f t="shared" si="231"/>
        <v/>
      </c>
      <c r="AG205" s="153" t="str">
        <f t="shared" si="217"/>
        <v/>
      </c>
      <c r="AH205" s="154" t="str">
        <f t="shared" si="232"/>
        <v/>
      </c>
      <c r="AI205" s="153" t="str">
        <f t="shared" si="218"/>
        <v/>
      </c>
      <c r="AJ205" s="154" t="str">
        <f t="shared" si="233"/>
        <v/>
      </c>
    </row>
    <row r="206" spans="1:36" s="146" customFormat="1" ht="21" hidden="1" customHeight="1" x14ac:dyDescent="0.25">
      <c r="A206" s="263"/>
      <c r="B206" s="152" t="str">
        <f t="shared" si="234"/>
        <v/>
      </c>
      <c r="C206" s="153" t="str">
        <f t="shared" si="201"/>
        <v/>
      </c>
      <c r="D206" s="154" t="str">
        <f t="shared" si="202"/>
        <v/>
      </c>
      <c r="E206" s="153" t="str">
        <f t="shared" si="235"/>
        <v/>
      </c>
      <c r="F206" s="154" t="str">
        <f t="shared" si="204"/>
        <v/>
      </c>
      <c r="G206" s="153" t="str">
        <f t="shared" si="205"/>
        <v/>
      </c>
      <c r="H206" s="154" t="str">
        <f t="shared" si="219"/>
        <v/>
      </c>
      <c r="I206" s="153" t="str">
        <f t="shared" si="206"/>
        <v/>
      </c>
      <c r="J206" s="154" t="str">
        <f t="shared" si="220"/>
        <v/>
      </c>
      <c r="K206" s="153" t="str">
        <f t="shared" si="207"/>
        <v/>
      </c>
      <c r="L206" s="154" t="str">
        <f t="shared" si="221"/>
        <v/>
      </c>
      <c r="M206" s="153" t="str">
        <f t="shared" si="208"/>
        <v/>
      </c>
      <c r="N206" s="154" t="str">
        <f t="shared" si="222"/>
        <v/>
      </c>
      <c r="O206" s="153" t="str">
        <f t="shared" si="236"/>
        <v/>
      </c>
      <c r="P206" s="154" t="str">
        <f t="shared" si="223"/>
        <v/>
      </c>
      <c r="Q206" s="153" t="str">
        <f t="shared" si="209"/>
        <v/>
      </c>
      <c r="R206" s="154" t="str">
        <f t="shared" si="224"/>
        <v/>
      </c>
      <c r="S206" s="153" t="str">
        <f t="shared" si="210"/>
        <v/>
      </c>
      <c r="T206" s="154" t="str">
        <f t="shared" si="225"/>
        <v/>
      </c>
      <c r="U206" s="153" t="str">
        <f t="shared" si="211"/>
        <v/>
      </c>
      <c r="V206" s="154" t="str">
        <f t="shared" si="226"/>
        <v/>
      </c>
      <c r="W206" s="153" t="str">
        <f t="shared" si="212"/>
        <v/>
      </c>
      <c r="X206" s="154" t="str">
        <f t="shared" si="227"/>
        <v/>
      </c>
      <c r="Y206" s="153" t="str">
        <f t="shared" si="213"/>
        <v/>
      </c>
      <c r="Z206" s="154" t="str">
        <f t="shared" si="228"/>
        <v/>
      </c>
      <c r="AA206" s="153" t="str">
        <f t="shared" si="214"/>
        <v/>
      </c>
      <c r="AB206" s="154" t="str">
        <f t="shared" si="229"/>
        <v/>
      </c>
      <c r="AC206" s="153" t="str">
        <f t="shared" si="215"/>
        <v/>
      </c>
      <c r="AD206" s="154" t="str">
        <f t="shared" si="230"/>
        <v/>
      </c>
      <c r="AE206" s="153" t="str">
        <f t="shared" si="216"/>
        <v/>
      </c>
      <c r="AF206" s="154" t="str">
        <f t="shared" si="231"/>
        <v/>
      </c>
      <c r="AG206" s="153" t="str">
        <f t="shared" si="217"/>
        <v/>
      </c>
      <c r="AH206" s="154" t="str">
        <f t="shared" si="232"/>
        <v/>
      </c>
      <c r="AI206" s="153" t="str">
        <f t="shared" si="218"/>
        <v/>
      </c>
      <c r="AJ206" s="154" t="str">
        <f t="shared" si="233"/>
        <v/>
      </c>
    </row>
    <row r="207" spans="1:36" s="146" customFormat="1" ht="21" hidden="1" customHeight="1" x14ac:dyDescent="0.25">
      <c r="A207" s="263"/>
      <c r="B207" s="152" t="str">
        <f t="shared" si="234"/>
        <v/>
      </c>
      <c r="C207" s="153" t="str">
        <f t="shared" si="201"/>
        <v/>
      </c>
      <c r="D207" s="154" t="str">
        <f t="shared" si="202"/>
        <v/>
      </c>
      <c r="E207" s="153" t="str">
        <f t="shared" si="235"/>
        <v/>
      </c>
      <c r="F207" s="154" t="str">
        <f t="shared" si="204"/>
        <v/>
      </c>
      <c r="G207" s="153" t="str">
        <f t="shared" si="205"/>
        <v/>
      </c>
      <c r="H207" s="154" t="str">
        <f t="shared" si="219"/>
        <v/>
      </c>
      <c r="I207" s="153" t="str">
        <f t="shared" si="206"/>
        <v/>
      </c>
      <c r="J207" s="154" t="str">
        <f t="shared" si="220"/>
        <v/>
      </c>
      <c r="K207" s="153" t="str">
        <f t="shared" si="207"/>
        <v/>
      </c>
      <c r="L207" s="154" t="str">
        <f t="shared" si="221"/>
        <v/>
      </c>
      <c r="M207" s="153" t="str">
        <f t="shared" si="208"/>
        <v/>
      </c>
      <c r="N207" s="154" t="str">
        <f t="shared" si="222"/>
        <v/>
      </c>
      <c r="O207" s="153" t="str">
        <f t="shared" si="236"/>
        <v/>
      </c>
      <c r="P207" s="154" t="str">
        <f t="shared" si="223"/>
        <v/>
      </c>
      <c r="Q207" s="153" t="str">
        <f t="shared" si="209"/>
        <v/>
      </c>
      <c r="R207" s="154" t="str">
        <f t="shared" si="224"/>
        <v/>
      </c>
      <c r="S207" s="153" t="str">
        <f t="shared" si="210"/>
        <v/>
      </c>
      <c r="T207" s="154" t="str">
        <f t="shared" si="225"/>
        <v/>
      </c>
      <c r="U207" s="153" t="str">
        <f t="shared" si="211"/>
        <v/>
      </c>
      <c r="V207" s="154" t="str">
        <f t="shared" si="226"/>
        <v/>
      </c>
      <c r="W207" s="153" t="str">
        <f t="shared" si="212"/>
        <v/>
      </c>
      <c r="X207" s="154" t="str">
        <f t="shared" si="227"/>
        <v/>
      </c>
      <c r="Y207" s="153" t="str">
        <f t="shared" si="213"/>
        <v/>
      </c>
      <c r="Z207" s="154" t="str">
        <f t="shared" si="228"/>
        <v/>
      </c>
      <c r="AA207" s="153" t="str">
        <f t="shared" si="214"/>
        <v/>
      </c>
      <c r="AB207" s="154" t="str">
        <f t="shared" si="229"/>
        <v/>
      </c>
      <c r="AC207" s="153" t="str">
        <f t="shared" si="215"/>
        <v/>
      </c>
      <c r="AD207" s="154" t="str">
        <f t="shared" si="230"/>
        <v/>
      </c>
      <c r="AE207" s="153" t="str">
        <f t="shared" si="216"/>
        <v/>
      </c>
      <c r="AF207" s="154" t="str">
        <f t="shared" si="231"/>
        <v/>
      </c>
      <c r="AG207" s="153" t="str">
        <f t="shared" si="217"/>
        <v/>
      </c>
      <c r="AH207" s="154" t="str">
        <f t="shared" si="232"/>
        <v/>
      </c>
      <c r="AI207" s="153" t="str">
        <f t="shared" si="218"/>
        <v/>
      </c>
      <c r="AJ207" s="154" t="str">
        <f t="shared" si="233"/>
        <v/>
      </c>
    </row>
    <row r="208" spans="1:36" s="146" customFormat="1" ht="21" hidden="1" customHeight="1" x14ac:dyDescent="0.25">
      <c r="A208" s="263"/>
      <c r="B208" s="152" t="str">
        <f t="shared" si="234"/>
        <v/>
      </c>
      <c r="C208" s="153" t="str">
        <f t="shared" si="201"/>
        <v/>
      </c>
      <c r="D208" s="154" t="str">
        <f t="shared" si="202"/>
        <v/>
      </c>
      <c r="E208" s="153" t="str">
        <f t="shared" si="235"/>
        <v/>
      </c>
      <c r="F208" s="154" t="str">
        <f t="shared" si="204"/>
        <v/>
      </c>
      <c r="G208" s="153" t="str">
        <f t="shared" si="205"/>
        <v/>
      </c>
      <c r="H208" s="154" t="str">
        <f t="shared" si="219"/>
        <v/>
      </c>
      <c r="I208" s="153" t="str">
        <f t="shared" si="206"/>
        <v/>
      </c>
      <c r="J208" s="154" t="str">
        <f t="shared" si="220"/>
        <v/>
      </c>
      <c r="K208" s="153" t="str">
        <f t="shared" si="207"/>
        <v/>
      </c>
      <c r="L208" s="154" t="str">
        <f t="shared" si="221"/>
        <v/>
      </c>
      <c r="M208" s="153" t="str">
        <f t="shared" si="208"/>
        <v/>
      </c>
      <c r="N208" s="154" t="str">
        <f t="shared" si="222"/>
        <v/>
      </c>
      <c r="O208" s="153" t="str">
        <f t="shared" si="236"/>
        <v/>
      </c>
      <c r="P208" s="154" t="str">
        <f t="shared" si="223"/>
        <v/>
      </c>
      <c r="Q208" s="153" t="str">
        <f t="shared" si="209"/>
        <v/>
      </c>
      <c r="R208" s="154" t="str">
        <f t="shared" si="224"/>
        <v/>
      </c>
      <c r="S208" s="153" t="str">
        <f t="shared" si="210"/>
        <v/>
      </c>
      <c r="T208" s="154" t="str">
        <f t="shared" si="225"/>
        <v/>
      </c>
      <c r="U208" s="153" t="str">
        <f t="shared" si="211"/>
        <v/>
      </c>
      <c r="V208" s="154" t="str">
        <f t="shared" si="226"/>
        <v/>
      </c>
      <c r="W208" s="153" t="str">
        <f t="shared" si="212"/>
        <v/>
      </c>
      <c r="X208" s="154" t="str">
        <f t="shared" si="227"/>
        <v/>
      </c>
      <c r="Y208" s="153" t="str">
        <f t="shared" si="213"/>
        <v/>
      </c>
      <c r="Z208" s="154" t="str">
        <f t="shared" si="228"/>
        <v/>
      </c>
      <c r="AA208" s="153" t="str">
        <f t="shared" si="214"/>
        <v/>
      </c>
      <c r="AB208" s="154" t="str">
        <f t="shared" si="229"/>
        <v/>
      </c>
      <c r="AC208" s="153" t="str">
        <f t="shared" si="215"/>
        <v/>
      </c>
      <c r="AD208" s="154" t="str">
        <f t="shared" si="230"/>
        <v/>
      </c>
      <c r="AE208" s="153" t="str">
        <f t="shared" si="216"/>
        <v/>
      </c>
      <c r="AF208" s="154" t="str">
        <f t="shared" si="231"/>
        <v/>
      </c>
      <c r="AG208" s="153" t="str">
        <f t="shared" si="217"/>
        <v/>
      </c>
      <c r="AH208" s="154" t="str">
        <f t="shared" si="232"/>
        <v/>
      </c>
      <c r="AI208" s="153" t="str">
        <f t="shared" si="218"/>
        <v/>
      </c>
      <c r="AJ208" s="154" t="str">
        <f t="shared" si="233"/>
        <v/>
      </c>
    </row>
    <row r="209" spans="1:36" s="146" customFormat="1" ht="26.25" hidden="1" customHeight="1" x14ac:dyDescent="0.25">
      <c r="A209" s="263"/>
      <c r="B209" s="152" t="str">
        <f t="shared" si="234"/>
        <v/>
      </c>
      <c r="C209" s="153" t="str">
        <f t="shared" si="201"/>
        <v/>
      </c>
      <c r="D209" s="154" t="str">
        <f t="shared" si="202"/>
        <v/>
      </c>
      <c r="E209" s="153" t="str">
        <f t="shared" si="235"/>
        <v/>
      </c>
      <c r="F209" s="154" t="str">
        <f t="shared" si="204"/>
        <v/>
      </c>
      <c r="G209" s="153" t="str">
        <f t="shared" si="205"/>
        <v/>
      </c>
      <c r="H209" s="154" t="str">
        <f t="shared" si="219"/>
        <v/>
      </c>
      <c r="I209" s="153" t="str">
        <f t="shared" si="206"/>
        <v/>
      </c>
      <c r="J209" s="154" t="str">
        <f t="shared" si="220"/>
        <v/>
      </c>
      <c r="K209" s="153" t="str">
        <f t="shared" si="207"/>
        <v/>
      </c>
      <c r="L209" s="154" t="str">
        <f t="shared" si="221"/>
        <v/>
      </c>
      <c r="M209" s="153" t="str">
        <f t="shared" si="208"/>
        <v/>
      </c>
      <c r="N209" s="154" t="str">
        <f t="shared" si="222"/>
        <v/>
      </c>
      <c r="O209" s="153" t="str">
        <f t="shared" si="236"/>
        <v/>
      </c>
      <c r="P209" s="154" t="str">
        <f t="shared" si="223"/>
        <v/>
      </c>
      <c r="Q209" s="153" t="str">
        <f t="shared" si="209"/>
        <v/>
      </c>
      <c r="R209" s="154" t="str">
        <f t="shared" si="224"/>
        <v/>
      </c>
      <c r="S209" s="153" t="str">
        <f t="shared" si="210"/>
        <v/>
      </c>
      <c r="T209" s="154" t="str">
        <f t="shared" si="225"/>
        <v/>
      </c>
      <c r="U209" s="153" t="str">
        <f t="shared" si="211"/>
        <v/>
      </c>
      <c r="V209" s="154" t="str">
        <f t="shared" si="226"/>
        <v/>
      </c>
      <c r="W209" s="153" t="str">
        <f t="shared" si="212"/>
        <v/>
      </c>
      <c r="X209" s="154" t="str">
        <f t="shared" si="227"/>
        <v/>
      </c>
      <c r="Y209" s="153" t="str">
        <f t="shared" si="213"/>
        <v/>
      </c>
      <c r="Z209" s="154" t="str">
        <f t="shared" si="228"/>
        <v/>
      </c>
      <c r="AA209" s="153" t="str">
        <f t="shared" si="214"/>
        <v/>
      </c>
      <c r="AB209" s="154" t="str">
        <f t="shared" si="229"/>
        <v/>
      </c>
      <c r="AC209" s="153" t="str">
        <f t="shared" si="215"/>
        <v/>
      </c>
      <c r="AD209" s="154" t="str">
        <f t="shared" si="230"/>
        <v/>
      </c>
      <c r="AE209" s="153" t="str">
        <f t="shared" si="216"/>
        <v/>
      </c>
      <c r="AF209" s="154" t="str">
        <f t="shared" si="231"/>
        <v/>
      </c>
      <c r="AG209" s="153" t="str">
        <f t="shared" si="217"/>
        <v/>
      </c>
      <c r="AH209" s="154" t="str">
        <f t="shared" si="232"/>
        <v/>
      </c>
      <c r="AI209" s="153" t="str">
        <f t="shared" si="218"/>
        <v/>
      </c>
      <c r="AJ209" s="154" t="str">
        <f t="shared" si="233"/>
        <v/>
      </c>
    </row>
    <row r="210" spans="1:36" ht="24.75" hidden="1" customHeight="1" x14ac:dyDescent="0.25">
      <c r="A210" s="263"/>
      <c r="B210" s="152" t="str">
        <f t="shared" si="234"/>
        <v/>
      </c>
      <c r="C210" s="153" t="str">
        <f t="shared" si="201"/>
        <v/>
      </c>
      <c r="D210" s="154" t="str">
        <f t="shared" si="202"/>
        <v/>
      </c>
      <c r="E210" s="153" t="str">
        <f t="shared" si="235"/>
        <v/>
      </c>
      <c r="F210" s="154" t="str">
        <f t="shared" si="204"/>
        <v/>
      </c>
      <c r="G210" s="153" t="str">
        <f t="shared" si="205"/>
        <v/>
      </c>
      <c r="H210" s="154" t="str">
        <f t="shared" si="219"/>
        <v/>
      </c>
      <c r="I210" s="153" t="str">
        <f t="shared" si="206"/>
        <v/>
      </c>
      <c r="J210" s="154" t="str">
        <f t="shared" si="220"/>
        <v/>
      </c>
      <c r="K210" s="153" t="str">
        <f t="shared" si="207"/>
        <v/>
      </c>
      <c r="L210" s="154" t="str">
        <f t="shared" si="221"/>
        <v/>
      </c>
      <c r="M210" s="153" t="str">
        <f t="shared" si="208"/>
        <v/>
      </c>
      <c r="N210" s="154" t="str">
        <f t="shared" si="222"/>
        <v/>
      </c>
      <c r="O210" s="153" t="str">
        <f t="shared" si="236"/>
        <v/>
      </c>
      <c r="P210" s="154" t="str">
        <f t="shared" si="223"/>
        <v/>
      </c>
      <c r="Q210" s="153" t="str">
        <f t="shared" si="209"/>
        <v/>
      </c>
      <c r="R210" s="154" t="str">
        <f t="shared" si="224"/>
        <v/>
      </c>
      <c r="S210" s="153" t="str">
        <f t="shared" si="210"/>
        <v/>
      </c>
      <c r="T210" s="154" t="str">
        <f t="shared" si="225"/>
        <v/>
      </c>
      <c r="U210" s="153" t="str">
        <f t="shared" si="211"/>
        <v/>
      </c>
      <c r="V210" s="154" t="str">
        <f t="shared" si="226"/>
        <v/>
      </c>
      <c r="W210" s="153" t="str">
        <f t="shared" si="212"/>
        <v/>
      </c>
      <c r="X210" s="154" t="str">
        <f t="shared" si="227"/>
        <v/>
      </c>
      <c r="Y210" s="153" t="str">
        <f t="shared" si="213"/>
        <v/>
      </c>
      <c r="Z210" s="154" t="str">
        <f t="shared" si="228"/>
        <v/>
      </c>
      <c r="AA210" s="153" t="str">
        <f t="shared" si="214"/>
        <v/>
      </c>
      <c r="AB210" s="154" t="str">
        <f t="shared" si="229"/>
        <v/>
      </c>
      <c r="AC210" s="153" t="str">
        <f t="shared" si="215"/>
        <v/>
      </c>
      <c r="AD210" s="154" t="str">
        <f t="shared" si="230"/>
        <v/>
      </c>
    </row>
    <row r="211" spans="1:36" ht="21" hidden="1" customHeight="1" x14ac:dyDescent="0.25">
      <c r="A211" s="263"/>
      <c r="B211" s="152" t="str">
        <f t="shared" si="234"/>
        <v/>
      </c>
      <c r="C211" s="153" t="str">
        <f t="shared" si="201"/>
        <v/>
      </c>
      <c r="D211" s="154" t="str">
        <f t="shared" si="202"/>
        <v/>
      </c>
      <c r="E211" s="153" t="str">
        <f t="shared" si="235"/>
        <v/>
      </c>
      <c r="F211" s="154" t="str">
        <f t="shared" si="204"/>
        <v/>
      </c>
      <c r="G211" s="153" t="str">
        <f t="shared" si="205"/>
        <v/>
      </c>
      <c r="H211" s="154" t="str">
        <f t="shared" si="219"/>
        <v/>
      </c>
      <c r="I211" s="153" t="str">
        <f t="shared" si="206"/>
        <v/>
      </c>
      <c r="J211" s="154" t="str">
        <f t="shared" si="220"/>
        <v/>
      </c>
      <c r="K211" s="153" t="str">
        <f t="shared" si="207"/>
        <v/>
      </c>
      <c r="L211" s="154" t="str">
        <f t="shared" si="221"/>
        <v/>
      </c>
      <c r="M211" s="153" t="str">
        <f t="shared" si="208"/>
        <v/>
      </c>
      <c r="N211" s="154" t="str">
        <f t="shared" si="222"/>
        <v/>
      </c>
      <c r="O211" s="153" t="str">
        <f t="shared" si="236"/>
        <v/>
      </c>
      <c r="P211" s="154" t="str">
        <f t="shared" si="223"/>
        <v/>
      </c>
      <c r="Q211" s="153" t="str">
        <f t="shared" si="209"/>
        <v/>
      </c>
      <c r="R211" s="154" t="str">
        <f t="shared" si="224"/>
        <v/>
      </c>
      <c r="S211" s="153" t="str">
        <f t="shared" si="210"/>
        <v/>
      </c>
      <c r="T211" s="154" t="str">
        <f t="shared" si="225"/>
        <v/>
      </c>
      <c r="U211" s="153" t="str">
        <f t="shared" si="211"/>
        <v/>
      </c>
      <c r="V211" s="154" t="str">
        <f t="shared" si="226"/>
        <v/>
      </c>
      <c r="W211" s="153" t="str">
        <f t="shared" si="212"/>
        <v/>
      </c>
      <c r="X211" s="154" t="str">
        <f t="shared" si="227"/>
        <v/>
      </c>
      <c r="Y211" s="153" t="str">
        <f t="shared" si="213"/>
        <v/>
      </c>
      <c r="Z211" s="154" t="str">
        <f t="shared" si="228"/>
        <v/>
      </c>
      <c r="AA211" s="153" t="str">
        <f t="shared" si="214"/>
        <v/>
      </c>
      <c r="AB211" s="154" t="str">
        <f t="shared" si="229"/>
        <v/>
      </c>
      <c r="AC211" s="153" t="str">
        <f t="shared" si="215"/>
        <v/>
      </c>
      <c r="AD211" s="154" t="str">
        <f t="shared" si="230"/>
        <v/>
      </c>
    </row>
    <row r="212" spans="1:36" ht="24.75" hidden="1" customHeight="1" x14ac:dyDescent="0.25">
      <c r="A212" s="263"/>
      <c r="B212" s="152" t="str">
        <f t="shared" si="234"/>
        <v/>
      </c>
      <c r="C212" s="153" t="str">
        <f t="shared" si="201"/>
        <v/>
      </c>
      <c r="D212" s="154" t="str">
        <f t="shared" si="202"/>
        <v/>
      </c>
      <c r="E212" s="153" t="str">
        <f t="shared" si="235"/>
        <v/>
      </c>
      <c r="F212" s="154" t="str">
        <f t="shared" si="204"/>
        <v/>
      </c>
      <c r="G212" s="153" t="str">
        <f t="shared" si="205"/>
        <v/>
      </c>
      <c r="H212" s="154" t="str">
        <f t="shared" si="219"/>
        <v/>
      </c>
      <c r="I212" s="153" t="str">
        <f t="shared" si="206"/>
        <v/>
      </c>
      <c r="J212" s="154" t="str">
        <f t="shared" si="220"/>
        <v/>
      </c>
      <c r="K212" s="153" t="str">
        <f t="shared" si="207"/>
        <v/>
      </c>
      <c r="L212" s="154" t="str">
        <f t="shared" si="221"/>
        <v/>
      </c>
      <c r="M212" s="153" t="str">
        <f t="shared" si="208"/>
        <v/>
      </c>
      <c r="N212" s="154" t="str">
        <f t="shared" si="222"/>
        <v/>
      </c>
      <c r="O212" s="153" t="str">
        <f t="shared" si="236"/>
        <v/>
      </c>
      <c r="P212" s="154" t="str">
        <f t="shared" si="223"/>
        <v/>
      </c>
      <c r="Q212" s="153" t="str">
        <f t="shared" si="209"/>
        <v/>
      </c>
      <c r="R212" s="154" t="str">
        <f t="shared" si="224"/>
        <v/>
      </c>
      <c r="S212" s="153" t="str">
        <f t="shared" si="210"/>
        <v/>
      </c>
      <c r="T212" s="154" t="str">
        <f t="shared" si="225"/>
        <v/>
      </c>
      <c r="U212" s="153" t="str">
        <f t="shared" si="211"/>
        <v/>
      </c>
      <c r="V212" s="154" t="str">
        <f t="shared" si="226"/>
        <v/>
      </c>
      <c r="W212" s="153" t="str">
        <f t="shared" si="212"/>
        <v/>
      </c>
      <c r="X212" s="154" t="str">
        <f t="shared" si="227"/>
        <v/>
      </c>
      <c r="Y212" s="153" t="str">
        <f t="shared" si="213"/>
        <v/>
      </c>
      <c r="Z212" s="154" t="str">
        <f t="shared" si="228"/>
        <v/>
      </c>
      <c r="AA212" s="153" t="str">
        <f t="shared" si="214"/>
        <v/>
      </c>
      <c r="AB212" s="154" t="str">
        <f t="shared" si="229"/>
        <v/>
      </c>
      <c r="AC212" s="153" t="str">
        <f t="shared" si="215"/>
        <v/>
      </c>
      <c r="AD212" s="154" t="str">
        <f t="shared" si="230"/>
        <v/>
      </c>
    </row>
    <row r="213" spans="1:36" ht="22.5" hidden="1" customHeight="1" x14ac:dyDescent="0.25">
      <c r="A213" s="263"/>
      <c r="B213" s="152" t="str">
        <f t="shared" si="234"/>
        <v/>
      </c>
      <c r="C213" s="153" t="str">
        <f t="shared" si="201"/>
        <v/>
      </c>
      <c r="D213" s="154" t="str">
        <f t="shared" si="202"/>
        <v/>
      </c>
      <c r="E213" s="153" t="str">
        <f t="shared" si="235"/>
        <v/>
      </c>
      <c r="F213" s="154" t="str">
        <f t="shared" si="204"/>
        <v/>
      </c>
      <c r="G213" s="153" t="str">
        <f t="shared" si="205"/>
        <v/>
      </c>
      <c r="H213" s="154" t="str">
        <f t="shared" si="219"/>
        <v/>
      </c>
      <c r="I213" s="153" t="str">
        <f t="shared" si="206"/>
        <v/>
      </c>
      <c r="J213" s="154" t="str">
        <f t="shared" si="220"/>
        <v/>
      </c>
      <c r="K213" s="153" t="str">
        <f t="shared" si="207"/>
        <v/>
      </c>
      <c r="L213" s="154" t="str">
        <f t="shared" si="221"/>
        <v/>
      </c>
      <c r="M213" s="153" t="str">
        <f t="shared" si="208"/>
        <v/>
      </c>
      <c r="N213" s="154" t="str">
        <f t="shared" si="222"/>
        <v/>
      </c>
      <c r="O213" s="153" t="str">
        <f t="shared" si="236"/>
        <v/>
      </c>
      <c r="P213" s="154" t="str">
        <f t="shared" si="223"/>
        <v/>
      </c>
      <c r="Q213" s="153" t="str">
        <f t="shared" si="209"/>
        <v/>
      </c>
      <c r="R213" s="154" t="str">
        <f t="shared" si="224"/>
        <v/>
      </c>
      <c r="S213" s="153" t="str">
        <f t="shared" si="210"/>
        <v/>
      </c>
      <c r="T213" s="154" t="str">
        <f t="shared" si="225"/>
        <v/>
      </c>
      <c r="U213" s="153" t="str">
        <f t="shared" si="211"/>
        <v/>
      </c>
      <c r="V213" s="154" t="str">
        <f t="shared" si="226"/>
        <v/>
      </c>
      <c r="W213" s="153" t="str">
        <f t="shared" si="212"/>
        <v/>
      </c>
      <c r="X213" s="154" t="str">
        <f t="shared" si="227"/>
        <v/>
      </c>
      <c r="Y213" s="153" t="str">
        <f t="shared" si="213"/>
        <v/>
      </c>
      <c r="Z213" s="154" t="str">
        <f t="shared" si="228"/>
        <v/>
      </c>
      <c r="AA213" s="153" t="str">
        <f t="shared" si="214"/>
        <v/>
      </c>
      <c r="AB213" s="154" t="str">
        <f t="shared" si="229"/>
        <v/>
      </c>
      <c r="AC213" s="153" t="str">
        <f t="shared" si="215"/>
        <v/>
      </c>
      <c r="AD213" s="154" t="str">
        <f t="shared" si="230"/>
        <v/>
      </c>
    </row>
    <row r="214" spans="1:36" ht="22.5" hidden="1" customHeight="1" x14ac:dyDescent="0.25">
      <c r="A214" s="263"/>
      <c r="B214" s="152" t="str">
        <f t="shared" si="234"/>
        <v/>
      </c>
      <c r="C214" s="153" t="str">
        <f t="shared" si="201"/>
        <v/>
      </c>
      <c r="D214" s="154" t="str">
        <f t="shared" si="202"/>
        <v/>
      </c>
      <c r="E214" s="153" t="str">
        <f t="shared" si="235"/>
        <v/>
      </c>
      <c r="F214" s="154" t="str">
        <f t="shared" si="204"/>
        <v/>
      </c>
      <c r="G214" s="153" t="str">
        <f t="shared" si="205"/>
        <v/>
      </c>
      <c r="H214" s="154" t="str">
        <f t="shared" si="219"/>
        <v/>
      </c>
      <c r="I214" s="153" t="str">
        <f t="shared" si="206"/>
        <v/>
      </c>
      <c r="J214" s="154" t="str">
        <f t="shared" si="220"/>
        <v/>
      </c>
      <c r="K214" s="153" t="str">
        <f t="shared" si="207"/>
        <v/>
      </c>
      <c r="L214" s="154" t="str">
        <f t="shared" si="221"/>
        <v/>
      </c>
      <c r="M214" s="153" t="str">
        <f t="shared" si="208"/>
        <v/>
      </c>
      <c r="N214" s="154" t="str">
        <f t="shared" si="222"/>
        <v/>
      </c>
      <c r="O214" s="153" t="str">
        <f t="shared" si="236"/>
        <v/>
      </c>
      <c r="P214" s="154" t="str">
        <f t="shared" si="223"/>
        <v/>
      </c>
      <c r="Q214" s="153" t="str">
        <f t="shared" si="209"/>
        <v/>
      </c>
      <c r="R214" s="154" t="str">
        <f t="shared" si="224"/>
        <v/>
      </c>
      <c r="S214" s="153" t="str">
        <f t="shared" si="210"/>
        <v/>
      </c>
      <c r="T214" s="154" t="str">
        <f t="shared" si="225"/>
        <v/>
      </c>
      <c r="U214" s="153" t="str">
        <f t="shared" si="211"/>
        <v/>
      </c>
      <c r="V214" s="154" t="str">
        <f t="shared" si="226"/>
        <v/>
      </c>
      <c r="W214" s="153" t="str">
        <f t="shared" si="212"/>
        <v/>
      </c>
      <c r="X214" s="154" t="str">
        <f t="shared" si="227"/>
        <v/>
      </c>
      <c r="Y214" s="153" t="str">
        <f t="shared" si="213"/>
        <v/>
      </c>
      <c r="Z214" s="154" t="str">
        <f t="shared" si="228"/>
        <v/>
      </c>
      <c r="AA214" s="153" t="str">
        <f t="shared" si="214"/>
        <v/>
      </c>
      <c r="AB214" s="154" t="str">
        <f t="shared" si="229"/>
        <v/>
      </c>
      <c r="AC214" s="153" t="str">
        <f t="shared" si="215"/>
        <v/>
      </c>
      <c r="AD214" s="154" t="str">
        <f t="shared" si="230"/>
        <v/>
      </c>
    </row>
    <row r="215" spans="1:36" s="146" customFormat="1" ht="21" hidden="1" customHeight="1" x14ac:dyDescent="0.25">
      <c r="A215" s="263"/>
      <c r="B215" s="152" t="str">
        <f>IF(A215="","",IF($K$4="Media aritmética",ROUND(AVERAGE(C215,E215,G215,I215,K215,M215,O215,Q215,S215,U215,W215,Y215,AA215,AC215,AE215,AG215,AI215),2),ROUND(_xlfn.STDEV.P(C215,E215,G215,I215,K215,M215,O215,Q215,S215,U215,W215,Y215,AA215,AC215,AE215,AG215,AI215),2)))</f>
        <v/>
      </c>
      <c r="C215" s="153" t="str">
        <f t="shared" si="201"/>
        <v/>
      </c>
      <c r="D215" s="154" t="str">
        <f t="shared" si="202"/>
        <v/>
      </c>
      <c r="E215" s="153" t="str">
        <f t="shared" si="235"/>
        <v/>
      </c>
      <c r="F215" s="154" t="str">
        <f t="shared" si="204"/>
        <v/>
      </c>
      <c r="G215" s="153" t="str">
        <f t="shared" si="205"/>
        <v/>
      </c>
      <c r="H215" s="154" t="str">
        <f>IF($A215="","",IF(G215="","",IF($K$4="Media aritmética",(G215&lt;=$B215)*($G$5/$B$5)+(G215&gt;$B215)*0,IF(AND(ROUND(AVERAGE($C215,$E215,$G215,$I215,$K215,$M215,$O215,$Q215,$S215,$U215,$W215,$Y215,$AA215,$AC215,$AE215,$AG215,$AI215),2)-$B215/2&lt;=G215,(ROUND(AVERAGE($C215,$E215,$G215,$I215,$K215,$M215,$O215,$Q215,$S215,$U215,$W215,$Y215,$AA215,$AC215,$AE215,$AG215,$AI215),2)+$B215/2&gt;=G215)),($G$5/$B$5),0))))</f>
        <v/>
      </c>
      <c r="I215" s="268" t="str">
        <f t="shared" si="206"/>
        <v/>
      </c>
      <c r="J215" s="154" t="str">
        <f>IF($A215="","",IF(I215="","",IF($K$4="Media aritmética",(I215&lt;=$B215)*($G$5/$B$5)+(I215&gt;$B215)*0,IF(AND(ROUND(AVERAGE($C215,$E215,$G215,$I215,$K215,$M215,$O215,$Q215,$S215,$U215,$W215,$Y215,$AA215,$AC215,$AE215,$AG215,$AI215),2)-$B215/2&lt;=I215,(ROUND(AVERAGE($C215,$E215,$G215,$I215,$K215,$M215,$O215,$Q215,$S215,$U215,$W215,$Y215,$AA215,$AC215,$AE215,$AG215,$AI215),2)+$B215/2&gt;=I215)),($G$5/$B$5),0))))</f>
        <v/>
      </c>
      <c r="K215" s="153" t="str">
        <f t="shared" si="207"/>
        <v/>
      </c>
      <c r="L215" s="154" t="str">
        <f>IF($A215="","",IF(K215="","",IF($K$4="Media aritmética",(K215&lt;=$B215)*($G$5/$B$5)+(K215&gt;$B215)*0,IF(AND(ROUND(AVERAGE($C215,$E215,$G215,$I215,$K215,$M215,$O215,$Q215,$S215,$U215,$W215,$Y215,$AA215,$AC215,$AE215,$AG215,$AI215),2)-$B215/2&lt;=K215,(ROUND(AVERAGE($C215,$E215,$G215,$I215,$K215,$M215,$O215,$Q215,$S215,$U215,$W215,$Y215,$AA215,$AC215,$AE215,$AG215,$AI215),2)+$B215/2&gt;=K215)),($G$5/$B$5),0))))</f>
        <v/>
      </c>
      <c r="M215" s="153" t="str">
        <f t="shared" si="208"/>
        <v/>
      </c>
      <c r="N215" s="154" t="str">
        <f>IF($A215="","",IF(M215="","",IF($K$4="Media aritmética",(M215&lt;=$B215)*($G$5/$B$5)+(M215&gt;$B215)*0,IF(AND(ROUND(AVERAGE($C215,$E215,$G215,$I215,$K215,$M215,$O215,$Q215,$S215,$U215,$W215,$Y215,$AA215,$AC215,$AE215,$AG215,$AI215),2)-$B215/2&lt;=M215,(ROUND(AVERAGE($C215,$E215,$G215,$I215,$K215,$M215,$O215,$Q215,$S215,$U215,$W215,$Y215,$AA215,$AC215,$AE215,$AG215,$AI215),2)+$B215/2&gt;=M215)),($G$5/$B$5),0))))</f>
        <v/>
      </c>
      <c r="O215" s="153" t="str">
        <f t="shared" si="236"/>
        <v/>
      </c>
      <c r="P215" s="154" t="str">
        <f>IF($A215="","",IF(O215="","",IF($K$4="Media aritmética",(O215&lt;=$B215)*($G$5/$B$5)+(O215&gt;$B215)*0,IF(AND(ROUND(AVERAGE($C215,$E215,$G215,$I215,$K215,$M215,$O215,$Q215,$S215,$U215,$W215,$Y215,$AA215,$AC215,$AE215,$AG215,$AI215),2)-$B215/2&lt;=O215,(ROUND(AVERAGE($C215,$E215,$G215,$I215,$K215,$M215,$O215,$Q215,$S215,$U215,$W215,$Y215,$AA215,$AC215,$AE215,$AG215,$AI215),2)+$B215/2&gt;=O215)),($G$5/$B$5),0))))</f>
        <v/>
      </c>
      <c r="Q215" s="153" t="str">
        <f t="shared" si="209"/>
        <v/>
      </c>
      <c r="R215" s="154" t="str">
        <f>IF($A215="","",IF(Q215="","",IF($K$4="Media aritmética",(Q215&lt;=$B215)*($G$5/$B$5)+(Q215&gt;$B215)*0,IF(AND(ROUND(AVERAGE($C215,$E215,$G215,$I215,$K215,$M215,$O215,$Q215,$S215,$U215,$W215,$Y215,$AA215,$AC215,$AE215,$AG215,$AI215),2)-$B215/2&lt;=Q215,(ROUND(AVERAGE($C215,$E215,$G215,$I215,$K215,$M215,$O215,$Q215,$S215,$U215,$W215,$Y215,$AA215,$AC215,$AE215,$AG215,$AI215),2)+$B215/2&gt;=Q215)),($G$5/$B$5),0))))</f>
        <v/>
      </c>
      <c r="S215" s="153" t="str">
        <f t="shared" si="210"/>
        <v/>
      </c>
      <c r="T215" s="154" t="str">
        <f>IF($A215="","",IF(S215="","",IF($K$4="Media aritmética",(S215&lt;=$B215)*($G$5/$B$5)+(S215&gt;$B215)*0,IF(AND(ROUND(AVERAGE($C215,$E215,$G215,$I215,$K215,$M215,$O215,$Q215,$S215,$U215,$W215,$Y215,$AA215,$AC215,$AE215,$AG215,$AI215),2)-$B215/2&lt;=S215,(ROUND(AVERAGE($C215,$E215,$G215,$I215,$K215,$M215,$O215,$Q215,$S215,$U215,$W215,$Y215,$AA215,$AC215,$AE215,$AG215,$AI215),2)+$B215/2&gt;=S215)),($G$5/$B$5),0))))</f>
        <v/>
      </c>
      <c r="U215" s="153" t="str">
        <f t="shared" si="211"/>
        <v/>
      </c>
      <c r="V215" s="154" t="str">
        <f>IF($A215="","",IF(U215="","",IF($K$4="Media aritmética",(U215&lt;=$B215)*($G$5/$B$5)+(U215&gt;$B215)*0,IF(AND(ROUND(AVERAGE($C215,$E215,$G215,$I215,$K215,$M215,$O215,$Q215,$S215,$U215,$W215,$Y215,$AA215,$AC215,$AE215,$AG215,$AI215),2)-$B215/2&lt;=U215,(ROUND(AVERAGE($C215,$E215,$G215,$I215,$K215,$M215,$O215,$Q215,$S215,$U215,$W215,$Y215,$AA215,$AC215,$AE215,$AG215,$AI215),2)+$B215/2&gt;=U215)),($G$5/$B$5),0))))</f>
        <v/>
      </c>
      <c r="W215" s="153" t="str">
        <f t="shared" si="212"/>
        <v/>
      </c>
      <c r="X215" s="154" t="str">
        <f>IF($A215="","",IF(W215="","",IF($K$4="Media aritmética",(W215&lt;=$B215)*($G$5/$B$5)+(W215&gt;$B215)*0,IF(AND(ROUND(AVERAGE($C215,$E215,$G215,$I215,$K215,$M215,$O215,$Q215,$S215,$U215,$W215,$Y215,$AA215,$AC215,$AE215,$AG215,$AI215),2)-$B215/2&lt;=W215,(ROUND(AVERAGE($C215,$E215,$G215,$I215,$K215,$M215,$O215,$Q215,$S215,$U215,$W215,$Y215,$AA215,$AC215,$AE215,$AG215,$AI215),2)+$B215/2&gt;=W215)),($G$5/$B$5),0))))</f>
        <v/>
      </c>
      <c r="Y215" s="153" t="str">
        <f t="shared" si="213"/>
        <v/>
      </c>
      <c r="Z215" s="154" t="str">
        <f>IF($A215="","",IF(Y215="","",IF($K$4="Media aritmética",(Y215&lt;=$B215)*($G$5/$B$5)+(Y215&gt;$B215)*0,IF(AND(ROUND(AVERAGE($C215,$E215,$G215,$I215,$K215,$M215,$O215,$Q215,$S215,$U215,$W215,$Y215,$AA215,$AC215,$AE215,$AG215,$AI215),2)-$B215/2&lt;=Y215,(ROUND(AVERAGE($C215,$E215,$G215,$I215,$K215,$M215,$O215,$Q215,$S215,$U215,$W215,$Y215,$AA215,$AC215,$AE215,$AG215,$AI215),2)+$B215/2&gt;=Y215)),($G$5/$B$5),0))))</f>
        <v/>
      </c>
      <c r="AA215" s="153" t="str">
        <f t="shared" si="214"/>
        <v/>
      </c>
      <c r="AB215" s="154" t="str">
        <f>IF($A215="","",IF(AA215="","",IF($K$4="Media aritmética",(AA215&lt;=$B215)*($G$5/$B$5)+(AA215&gt;$B215)*0,IF(AND(ROUND(AVERAGE($C215,$E215,$G215,$I215,$K215,$M215,$O215,$Q215,$S215,$U215,$W215,$Y215,$AA215,$AC215,$AE215,$AG215,$AI215),2)-$B215/2&lt;=AA215,(ROUND(AVERAGE($C215,$E215,$G215,$I215,$K215,$M215,$O215,$Q215,$S215,$U215,$W215,$Y215,$AA215,$AC215,$AE215,$AG215,$AI215),2)+$B215/2&gt;=AA215)),($G$5/$B$5),0))))</f>
        <v/>
      </c>
      <c r="AC215" s="153" t="str">
        <f t="shared" si="215"/>
        <v/>
      </c>
      <c r="AD215" s="154" t="str">
        <f>IF($A215="","",IF(AC215="","",IF($K$4="Media aritmética",(AC215&lt;=$B215)*($G$5/$B$5)+(AC215&gt;$B215)*0,IF(AND(ROUND(AVERAGE($C215,$E215,$G215,$I215,$K215,$M215,$O215,$Q215,$S215,$U215,$W215,$Y215,$AA215,$AC215,$AE215,$AG215,$AI215),2)-$B215/2&lt;=AC215,(ROUND(AVERAGE($C215,$E215,$G215,$I215,$K215,$M215,$O215,$Q215,$S215,$U215,$W215,$Y215,$AA215,$AC215,$AE215,$AG215,$AI215),2)+$B215/2&gt;=AC215)),($G$5/$B$5),0))))</f>
        <v/>
      </c>
      <c r="AE215" s="153" t="str">
        <f t="shared" ref="AE215:AE218" si="237">IF($AE$8="Habilitado",IF($A215="","",ROUND(VLOOKUP($A215,OFERENTE_15,14,FALSE),2)),"")</f>
        <v/>
      </c>
      <c r="AF215" s="154" t="str">
        <f>IF($A215="","",IF(AE215="","",IF($K$4="Media aritmética",(AE215&lt;=$B215)*($G$5/$B$5)+(AE215&gt;$B215)*0,IF(AND(ROUND(AVERAGE($C215,$E215,$G215,$I215,$K215,$M215,$O215,$Q215,$S215,$U215,$W215,$Y215,$AA215,$AC215,$AE215,$AG215,$AI215),2)-$B215/2&lt;=AE215,(ROUND(AVERAGE($C215,$E215,$G215,$I215,$K215,$M215,$O215,$Q215,$S215,$U215,$W215,$Y215,$AA215,$AC215,$AE215,$AG215,$AI215),2)+$B215/2&gt;=AE215)),($G$5/$B$5),0))))</f>
        <v/>
      </c>
      <c r="AG215" s="153" t="str">
        <f t="shared" ref="AG215:AG218" si="238">IF($AG$8="Habilitado",IF($A215="","",ROUND(VLOOKUP($A215,OFERENTE_16,14,FALSE),2)),"")</f>
        <v/>
      </c>
      <c r="AH215" s="154" t="str">
        <f>IF($A215="","",IF(AG215="","",IF($K$4="Media aritmética",(AG215&lt;=$B215)*($G$5/$B$5)+(AG215&gt;$B215)*0,IF(AND(ROUND(AVERAGE($C215,$E215,$G215,$I215,$K215,$M215,$O215,$Q215,$S215,$U215,$W215,$Y215,$AA215,$AC215,$AE215,$AG215,$AI215),2)-$B215/2&lt;=AG215,(ROUND(AVERAGE($C215,$E215,$G215,$I215,$K215,$M215,$O215,$Q215,$S215,$U215,$W215,$Y215,$AA215,$AC215,$AE215,$AG215,$AI215),2)+$B215/2&gt;=AG215)),($G$5/$B$5),0))))</f>
        <v/>
      </c>
      <c r="AI215" s="153" t="str">
        <f t="shared" ref="AI215:AI218" si="239">IF($AI$8="Habilitado",IF($A215="","",ROUND(VLOOKUP($A215,OFERENTE_17,14,FALSE),2)),"")</f>
        <v/>
      </c>
      <c r="AJ215" s="154" t="str">
        <f>IF($A215="","",IF(AI215="","",IF($K$4="Media aritmética",(AI215&lt;=$B215)*($G$5/$B$5)+(AI215&gt;$B215)*0,IF(AND(ROUND(AVERAGE($C215,$E215,$G215,$I215,$K215,$M215,$O215,$Q215,$S215,$U215,$W215,$Y215,$AA215,$AC215,$AE215,$AG215,$AI215),2)-$B215/2&lt;=AI215,(ROUND(AVERAGE($C215,$E215,$G215,$I215,$K215,$M215,$O215,$Q215,$S215,$U215,$W215,$Y215,$AA215,$AC215,$AE215,$AG215,$AI215),2)+$B215/2&gt;=AI215)),($G$5/$B$5),0))))</f>
        <v/>
      </c>
    </row>
    <row r="216" spans="1:36" s="146" customFormat="1" ht="21" hidden="1" customHeight="1" x14ac:dyDescent="0.25">
      <c r="A216" s="263"/>
      <c r="B216" s="152" t="str">
        <f>IF(A216="","",IF($K$4="Media aritmética",ROUND(AVERAGE(C216,E216,G216,I216,K216,M216,O216,Q216,S216,U216,W216,Y216,AA216,AC216,AE216,AG216,AI216),2),ROUND(_xlfn.STDEV.P(C216,E216,G216,I216,K216,M216,O216,Q216,S216,U216,W216,Y216,AA216,AC216,AE216,AG216,AI216),2)))</f>
        <v/>
      </c>
      <c r="C216" s="153" t="str">
        <f t="shared" si="201"/>
        <v/>
      </c>
      <c r="D216" s="154" t="str">
        <f t="shared" si="202"/>
        <v/>
      </c>
      <c r="E216" s="153" t="str">
        <f t="shared" si="235"/>
        <v/>
      </c>
      <c r="F216" s="154" t="str">
        <f t="shared" si="204"/>
        <v/>
      </c>
      <c r="G216" s="153" t="str">
        <f t="shared" si="205"/>
        <v/>
      </c>
      <c r="H216" s="154" t="str">
        <f t="shared" ref="H216:H218" si="240">IF($A216="","",IF(G216="","",IF($K$4="Media aritmética",(G216&lt;=$B216)*($G$5/$B$5)+(G216&gt;$B216)*0,IF(AND(ROUND(AVERAGE($C216,$E216,$G216,$I216,$K216,$M216,$O216,$Q216,$S216,$U216,$W216,$Y216,$AA216,$AC216,$AE216,$AG216,$AI216),2)-$B216/2&lt;=G216,(ROUND(AVERAGE($C216,$E216,$G216,$I216,$K216,$M216,$O216,$Q216,$S216,$U216,$W216,$Y216,$AA216,$AC216,$AE216,$AG216,$AI216),2)+$B216/2&gt;=G216)),($G$5/$B$5),0))))</f>
        <v/>
      </c>
      <c r="I216" s="153" t="str">
        <f t="shared" si="206"/>
        <v/>
      </c>
      <c r="J216" s="154" t="str">
        <f t="shared" ref="J216:J218" si="241">IF($A216="","",IF(I216="","",IF($K$4="Media aritmética",(I216&lt;=$B216)*($G$5/$B$5)+(I216&gt;$B216)*0,IF(AND(ROUND(AVERAGE($C216,$E216,$G216,$I216,$K216,$M216,$O216,$Q216,$S216,$U216,$W216,$Y216,$AA216,$AC216,$AE216,$AG216,$AI216),2)-$B216/2&lt;=I216,(ROUND(AVERAGE($C216,$E216,$G216,$I216,$K216,$M216,$O216,$Q216,$S216,$U216,$W216,$Y216,$AA216,$AC216,$AE216,$AG216,$AI216),2)+$B216/2&gt;=I216)),($G$5/$B$5),0))))</f>
        <v/>
      </c>
      <c r="K216" s="153" t="str">
        <f t="shared" si="207"/>
        <v/>
      </c>
      <c r="L216" s="154" t="str">
        <f t="shared" ref="L216:L218" si="242">IF($A216="","",IF(K216="","",IF($K$4="Media aritmética",(K216&lt;=$B216)*($G$5/$B$5)+(K216&gt;$B216)*0,IF(AND(ROUND(AVERAGE($C216,$E216,$G216,$I216,$K216,$M216,$O216,$Q216,$S216,$U216,$W216,$Y216,$AA216,$AC216,$AE216,$AG216,$AI216),2)-$B216/2&lt;=K216,(ROUND(AVERAGE($C216,$E216,$G216,$I216,$K216,$M216,$O216,$Q216,$S216,$U216,$W216,$Y216,$AA216,$AC216,$AE216,$AG216,$AI216),2)+$B216/2&gt;=K216)),($G$5/$B$5),0))))</f>
        <v/>
      </c>
      <c r="M216" s="153" t="str">
        <f t="shared" si="208"/>
        <v/>
      </c>
      <c r="N216" s="154" t="str">
        <f t="shared" ref="N216:N218" si="243">IF($A216="","",IF(M216="","",IF($K$4="Media aritmética",(M216&lt;=$B216)*($G$5/$B$5)+(M216&gt;$B216)*0,IF(AND(ROUND(AVERAGE($C216,$E216,$G216,$I216,$K216,$M216,$O216,$Q216,$S216,$U216,$W216,$Y216,$AA216,$AC216,$AE216,$AG216,$AI216),2)-$B216/2&lt;=M216,(ROUND(AVERAGE($C216,$E216,$G216,$I216,$K216,$M216,$O216,$Q216,$S216,$U216,$W216,$Y216,$AA216,$AC216,$AE216,$AG216,$AI216),2)+$B216/2&gt;=M216)),($G$5/$B$5),0))))</f>
        <v/>
      </c>
      <c r="O216" s="153" t="str">
        <f t="shared" si="236"/>
        <v/>
      </c>
      <c r="P216" s="154" t="str">
        <f t="shared" ref="P216:P218" si="244">IF($A216="","",IF(O216="","",IF($K$4="Media aritmética",(O216&lt;=$B216)*($G$5/$B$5)+(O216&gt;$B216)*0,IF(AND(ROUND(AVERAGE($C216,$E216,$G216,$I216,$K216,$M216,$O216,$Q216,$S216,$U216,$W216,$Y216,$AA216,$AC216,$AE216,$AG216,$AI216),2)-$B216/2&lt;=O216,(ROUND(AVERAGE($C216,$E216,$G216,$I216,$K216,$M216,$O216,$Q216,$S216,$U216,$W216,$Y216,$AA216,$AC216,$AE216,$AG216,$AI216),2)+$B216/2&gt;=O216)),($G$5/$B$5),0))))</f>
        <v/>
      </c>
      <c r="Q216" s="153" t="str">
        <f t="shared" si="209"/>
        <v/>
      </c>
      <c r="R216" s="154" t="str">
        <f t="shared" ref="R216:R218" si="245">IF($A216="","",IF(Q216="","",IF($K$4="Media aritmética",(Q216&lt;=$B216)*($G$5/$B$5)+(Q216&gt;$B216)*0,IF(AND(ROUND(AVERAGE($C216,$E216,$G216,$I216,$K216,$M216,$O216,$Q216,$S216,$U216,$W216,$Y216,$AA216,$AC216,$AE216,$AG216,$AI216),2)-$B216/2&lt;=Q216,(ROUND(AVERAGE($C216,$E216,$G216,$I216,$K216,$M216,$O216,$Q216,$S216,$U216,$W216,$Y216,$AA216,$AC216,$AE216,$AG216,$AI216),2)+$B216/2&gt;=Q216)),($G$5/$B$5),0))))</f>
        <v/>
      </c>
      <c r="S216" s="153" t="str">
        <f t="shared" si="210"/>
        <v/>
      </c>
      <c r="T216" s="154" t="str">
        <f t="shared" ref="T216:T218" si="246">IF($A216="","",IF(S216="","",IF($K$4="Media aritmética",(S216&lt;=$B216)*($G$5/$B$5)+(S216&gt;$B216)*0,IF(AND(ROUND(AVERAGE($C216,$E216,$G216,$I216,$K216,$M216,$O216,$Q216,$S216,$U216,$W216,$Y216,$AA216,$AC216,$AE216,$AG216,$AI216),2)-$B216/2&lt;=S216,(ROUND(AVERAGE($C216,$E216,$G216,$I216,$K216,$M216,$O216,$Q216,$S216,$U216,$W216,$Y216,$AA216,$AC216,$AE216,$AG216,$AI216),2)+$B216/2&gt;=S216)),($G$5/$B$5),0))))</f>
        <v/>
      </c>
      <c r="U216" s="153" t="str">
        <f t="shared" si="211"/>
        <v/>
      </c>
      <c r="V216" s="154" t="str">
        <f t="shared" ref="V216:V218" si="247">IF($A216="","",IF(U216="","",IF($K$4="Media aritmética",(U216&lt;=$B216)*($G$5/$B$5)+(U216&gt;$B216)*0,IF(AND(ROUND(AVERAGE($C216,$E216,$G216,$I216,$K216,$M216,$O216,$Q216,$S216,$U216,$W216,$Y216,$AA216,$AC216,$AE216,$AG216,$AI216),2)-$B216/2&lt;=U216,(ROUND(AVERAGE($C216,$E216,$G216,$I216,$K216,$M216,$O216,$Q216,$S216,$U216,$W216,$Y216,$AA216,$AC216,$AE216,$AG216,$AI216),2)+$B216/2&gt;=U216)),($G$5/$B$5),0))))</f>
        <v/>
      </c>
      <c r="W216" s="153" t="str">
        <f t="shared" si="212"/>
        <v/>
      </c>
      <c r="X216" s="154" t="str">
        <f t="shared" ref="X216:X218" si="248">IF($A216="","",IF(W216="","",IF($K$4="Media aritmética",(W216&lt;=$B216)*($G$5/$B$5)+(W216&gt;$B216)*0,IF(AND(ROUND(AVERAGE($C216,$E216,$G216,$I216,$K216,$M216,$O216,$Q216,$S216,$U216,$W216,$Y216,$AA216,$AC216,$AE216,$AG216,$AI216),2)-$B216/2&lt;=W216,(ROUND(AVERAGE($C216,$E216,$G216,$I216,$K216,$M216,$O216,$Q216,$S216,$U216,$W216,$Y216,$AA216,$AC216,$AE216,$AG216,$AI216),2)+$B216/2&gt;=W216)),($G$5/$B$5),0))))</f>
        <v/>
      </c>
      <c r="Y216" s="153" t="str">
        <f t="shared" si="213"/>
        <v/>
      </c>
      <c r="Z216" s="154" t="str">
        <f t="shared" ref="Z216:Z218" si="249">IF($A216="","",IF(Y216="","",IF($K$4="Media aritmética",(Y216&lt;=$B216)*($G$5/$B$5)+(Y216&gt;$B216)*0,IF(AND(ROUND(AVERAGE($C216,$E216,$G216,$I216,$K216,$M216,$O216,$Q216,$S216,$U216,$W216,$Y216,$AA216,$AC216,$AE216,$AG216,$AI216),2)-$B216/2&lt;=Y216,(ROUND(AVERAGE($C216,$E216,$G216,$I216,$K216,$M216,$O216,$Q216,$S216,$U216,$W216,$Y216,$AA216,$AC216,$AE216,$AG216,$AI216),2)+$B216/2&gt;=Y216)),($G$5/$B$5),0))))</f>
        <v/>
      </c>
      <c r="AA216" s="153" t="str">
        <f t="shared" si="214"/>
        <v/>
      </c>
      <c r="AB216" s="154" t="str">
        <f t="shared" ref="AB216:AB218" si="250">IF($A216="","",IF(AA216="","",IF($K$4="Media aritmética",(AA216&lt;=$B216)*($G$5/$B$5)+(AA216&gt;$B216)*0,IF(AND(ROUND(AVERAGE($C216,$E216,$G216,$I216,$K216,$M216,$O216,$Q216,$S216,$U216,$W216,$Y216,$AA216,$AC216,$AE216,$AG216,$AI216),2)-$B216/2&lt;=AA216,(ROUND(AVERAGE($C216,$E216,$G216,$I216,$K216,$M216,$O216,$Q216,$S216,$U216,$W216,$Y216,$AA216,$AC216,$AE216,$AG216,$AI216),2)+$B216/2&gt;=AA216)),($G$5/$B$5),0))))</f>
        <v/>
      </c>
      <c r="AC216" s="153" t="str">
        <f t="shared" si="215"/>
        <v/>
      </c>
      <c r="AD216" s="154" t="str">
        <f t="shared" ref="AD216:AD218" si="251">IF($A216="","",IF(AC216="","",IF($K$4="Media aritmética",(AC216&lt;=$B216)*($G$5/$B$5)+(AC216&gt;$B216)*0,IF(AND(ROUND(AVERAGE($C216,$E216,$G216,$I216,$K216,$M216,$O216,$Q216,$S216,$U216,$W216,$Y216,$AA216,$AC216,$AE216,$AG216,$AI216),2)-$B216/2&lt;=AC216,(ROUND(AVERAGE($C216,$E216,$G216,$I216,$K216,$M216,$O216,$Q216,$S216,$U216,$W216,$Y216,$AA216,$AC216,$AE216,$AG216,$AI216),2)+$B216/2&gt;=AC216)),($G$5/$B$5),0))))</f>
        <v/>
      </c>
      <c r="AE216" s="153" t="str">
        <f t="shared" si="237"/>
        <v/>
      </c>
      <c r="AF216" s="154" t="str">
        <f t="shared" ref="AF216:AF218" si="252">IF($A216="","",IF(AE216="","",IF($K$4="Media aritmética",(AE216&lt;=$B216)*($G$5/$B$5)+(AE216&gt;$B216)*0,IF(AND(ROUND(AVERAGE($C216,$E216,$G216,$I216,$K216,$M216,$O216,$Q216,$S216,$U216,$W216,$Y216,$AA216,$AC216,$AE216,$AG216,$AI216),2)-$B216/2&lt;=AE216,(ROUND(AVERAGE($C216,$E216,$G216,$I216,$K216,$M216,$O216,$Q216,$S216,$U216,$W216,$Y216,$AA216,$AC216,$AE216,$AG216,$AI216),2)+$B216/2&gt;=AE216)),($G$5/$B$5),0))))</f>
        <v/>
      </c>
      <c r="AG216" s="153" t="str">
        <f t="shared" si="238"/>
        <v/>
      </c>
      <c r="AH216" s="154" t="str">
        <f t="shared" ref="AH216:AH218" si="253">IF($A216="","",IF(AG216="","",IF($K$4="Media aritmética",(AG216&lt;=$B216)*($G$5/$B$5)+(AG216&gt;$B216)*0,IF(AND(ROUND(AVERAGE($C216,$E216,$G216,$I216,$K216,$M216,$O216,$Q216,$S216,$U216,$W216,$Y216,$AA216,$AC216,$AE216,$AG216,$AI216),2)-$B216/2&lt;=AG216,(ROUND(AVERAGE($C216,$E216,$G216,$I216,$K216,$M216,$O216,$Q216,$S216,$U216,$W216,$Y216,$AA216,$AC216,$AE216,$AG216,$AI216),2)+$B216/2&gt;=AG216)),($G$5/$B$5),0))))</f>
        <v/>
      </c>
      <c r="AI216" s="153" t="str">
        <f t="shared" si="239"/>
        <v/>
      </c>
      <c r="AJ216" s="154" t="str">
        <f t="shared" ref="AJ216:AJ218" si="254">IF($A216="","",IF(AI216="","",IF($K$4="Media aritmética",(AI216&lt;=$B216)*($G$5/$B$5)+(AI216&gt;$B216)*0,IF(AND(ROUND(AVERAGE($C216,$E216,$G216,$I216,$K216,$M216,$O216,$Q216,$S216,$U216,$W216,$Y216,$AA216,$AC216,$AE216,$AG216,$AI216),2)-$B216/2&lt;=AI216,(ROUND(AVERAGE($C216,$E216,$G216,$I216,$K216,$M216,$O216,$Q216,$S216,$U216,$W216,$Y216,$AA216,$AC216,$AE216,$AG216,$AI216),2)+$B216/2&gt;=AI216)),($G$5/$B$5),0))))</f>
        <v/>
      </c>
    </row>
    <row r="217" spans="1:36" s="146" customFormat="1" ht="21" hidden="1" customHeight="1" x14ac:dyDescent="0.25">
      <c r="A217" s="263"/>
      <c r="B217" s="152" t="str">
        <f t="shared" ref="B217:B218" si="255">IF(A217="","",IF($K$4="Media aritmética",ROUND(AVERAGE(C217,E217,G217,I217,K217,M217,O217,Q217,S217,U217,W217,Y217,AA217,AC217,AE217,AG217,AI217),2),ROUND(_xlfn.STDEV.P(C217,E217,G217,I217,K217,M217,O217,Q217,S217,U217,W217,Y217,AA217,AC217,AE217,AG217,AI217),2)))</f>
        <v/>
      </c>
      <c r="C217" s="153" t="str">
        <f t="shared" si="201"/>
        <v/>
      </c>
      <c r="D217" s="154" t="str">
        <f t="shared" si="202"/>
        <v/>
      </c>
      <c r="E217" s="153" t="str">
        <f t="shared" si="235"/>
        <v/>
      </c>
      <c r="F217" s="154" t="str">
        <f t="shared" si="204"/>
        <v/>
      </c>
      <c r="G217" s="153" t="str">
        <f t="shared" si="205"/>
        <v/>
      </c>
      <c r="H217" s="154" t="str">
        <f t="shared" si="240"/>
        <v/>
      </c>
      <c r="I217" s="153" t="str">
        <f t="shared" si="206"/>
        <v/>
      </c>
      <c r="J217" s="154" t="str">
        <f t="shared" si="241"/>
        <v/>
      </c>
      <c r="K217" s="153" t="str">
        <f t="shared" si="207"/>
        <v/>
      </c>
      <c r="L217" s="154" t="str">
        <f t="shared" si="242"/>
        <v/>
      </c>
      <c r="M217" s="153" t="str">
        <f t="shared" si="208"/>
        <v/>
      </c>
      <c r="N217" s="154" t="str">
        <f t="shared" si="243"/>
        <v/>
      </c>
      <c r="O217" s="153" t="str">
        <f t="shared" si="236"/>
        <v/>
      </c>
      <c r="P217" s="154" t="str">
        <f t="shared" si="244"/>
        <v/>
      </c>
      <c r="Q217" s="153" t="str">
        <f t="shared" si="209"/>
        <v/>
      </c>
      <c r="R217" s="154" t="str">
        <f t="shared" si="245"/>
        <v/>
      </c>
      <c r="S217" s="153" t="str">
        <f t="shared" si="210"/>
        <v/>
      </c>
      <c r="T217" s="154" t="str">
        <f t="shared" si="246"/>
        <v/>
      </c>
      <c r="U217" s="153" t="str">
        <f t="shared" si="211"/>
        <v/>
      </c>
      <c r="V217" s="154" t="str">
        <f t="shared" si="247"/>
        <v/>
      </c>
      <c r="W217" s="153" t="str">
        <f t="shared" si="212"/>
        <v/>
      </c>
      <c r="X217" s="154" t="str">
        <f t="shared" si="248"/>
        <v/>
      </c>
      <c r="Y217" s="153" t="str">
        <f t="shared" si="213"/>
        <v/>
      </c>
      <c r="Z217" s="154" t="str">
        <f t="shared" si="249"/>
        <v/>
      </c>
      <c r="AA217" s="153" t="str">
        <f t="shared" si="214"/>
        <v/>
      </c>
      <c r="AB217" s="154" t="str">
        <f t="shared" si="250"/>
        <v/>
      </c>
      <c r="AC217" s="153" t="str">
        <f t="shared" si="215"/>
        <v/>
      </c>
      <c r="AD217" s="154" t="str">
        <f t="shared" si="251"/>
        <v/>
      </c>
      <c r="AE217" s="153" t="str">
        <f t="shared" si="237"/>
        <v/>
      </c>
      <c r="AF217" s="154" t="str">
        <f t="shared" si="252"/>
        <v/>
      </c>
      <c r="AG217" s="153" t="str">
        <f t="shared" si="238"/>
        <v/>
      </c>
      <c r="AH217" s="154" t="str">
        <f t="shared" si="253"/>
        <v/>
      </c>
      <c r="AI217" s="153" t="str">
        <f t="shared" si="239"/>
        <v/>
      </c>
      <c r="AJ217" s="154" t="str">
        <f t="shared" si="254"/>
        <v/>
      </c>
    </row>
    <row r="218" spans="1:36" s="146" customFormat="1" ht="21" hidden="1" customHeight="1" x14ac:dyDescent="0.25">
      <c r="A218" s="263"/>
      <c r="B218" s="152" t="str">
        <f t="shared" si="255"/>
        <v/>
      </c>
      <c r="C218" s="153" t="str">
        <f t="shared" si="201"/>
        <v/>
      </c>
      <c r="D218" s="154" t="str">
        <f t="shared" si="202"/>
        <v/>
      </c>
      <c r="E218" s="153" t="str">
        <f t="shared" si="235"/>
        <v/>
      </c>
      <c r="F218" s="154" t="str">
        <f t="shared" si="204"/>
        <v/>
      </c>
      <c r="G218" s="153" t="str">
        <f t="shared" si="205"/>
        <v/>
      </c>
      <c r="H218" s="154" t="str">
        <f t="shared" si="240"/>
        <v/>
      </c>
      <c r="I218" s="153" t="str">
        <f t="shared" si="206"/>
        <v/>
      </c>
      <c r="J218" s="154" t="str">
        <f t="shared" si="241"/>
        <v/>
      </c>
      <c r="K218" s="153" t="str">
        <f t="shared" si="207"/>
        <v/>
      </c>
      <c r="L218" s="154" t="str">
        <f t="shared" si="242"/>
        <v/>
      </c>
      <c r="M218" s="153" t="str">
        <f t="shared" si="208"/>
        <v/>
      </c>
      <c r="N218" s="154" t="str">
        <f t="shared" si="243"/>
        <v/>
      </c>
      <c r="O218" s="153" t="str">
        <f t="shared" si="236"/>
        <v/>
      </c>
      <c r="P218" s="154" t="str">
        <f t="shared" si="244"/>
        <v/>
      </c>
      <c r="Q218" s="153" t="str">
        <f t="shared" si="209"/>
        <v/>
      </c>
      <c r="R218" s="154" t="str">
        <f t="shared" si="245"/>
        <v/>
      </c>
      <c r="S218" s="153" t="str">
        <f t="shared" si="210"/>
        <v/>
      </c>
      <c r="T218" s="154" t="str">
        <f t="shared" si="246"/>
        <v/>
      </c>
      <c r="U218" s="153" t="str">
        <f t="shared" si="211"/>
        <v/>
      </c>
      <c r="V218" s="154" t="str">
        <f t="shared" si="247"/>
        <v/>
      </c>
      <c r="W218" s="153" t="str">
        <f t="shared" si="212"/>
        <v/>
      </c>
      <c r="X218" s="154" t="str">
        <f t="shared" si="248"/>
        <v/>
      </c>
      <c r="Y218" s="153" t="str">
        <f t="shared" si="213"/>
        <v/>
      </c>
      <c r="Z218" s="154" t="str">
        <f t="shared" si="249"/>
        <v/>
      </c>
      <c r="AA218" s="153" t="str">
        <f t="shared" si="214"/>
        <v/>
      </c>
      <c r="AB218" s="154" t="str">
        <f t="shared" si="250"/>
        <v/>
      </c>
      <c r="AC218" s="153" t="str">
        <f t="shared" si="215"/>
        <v/>
      </c>
      <c r="AD218" s="154" t="str">
        <f t="shared" si="251"/>
        <v/>
      </c>
      <c r="AE218" s="153" t="str">
        <f t="shared" si="237"/>
        <v/>
      </c>
      <c r="AF218" s="154" t="str">
        <f t="shared" si="252"/>
        <v/>
      </c>
      <c r="AG218" s="153" t="str">
        <f t="shared" si="238"/>
        <v/>
      </c>
      <c r="AH218" s="154" t="str">
        <f t="shared" si="253"/>
        <v/>
      </c>
      <c r="AI218" s="153" t="str">
        <f t="shared" si="239"/>
        <v/>
      </c>
      <c r="AJ218" s="154" t="str">
        <f t="shared" si="254"/>
        <v/>
      </c>
    </row>
  </sheetData>
  <sheetProtection algorithmName="SHA-512" hashValue="2QLyt08yTyTe/0SjBRO4lS1ER0xuSRtnn388owt6E/42/BVHhz4SIgfWB3IDUJCKyy9NmtKpFHHwFr0CkrGO7w==" saltValue="mOvEku1LymV83pcDI6uqXg==" spinCount="100000" sheet="1" objects="1" scenarios="1"/>
  <mergeCells count="99">
    <mergeCell ref="I7:J7"/>
    <mergeCell ref="I8:J8"/>
    <mergeCell ref="S8:T8"/>
    <mergeCell ref="U8:V8"/>
    <mergeCell ref="K7:L7"/>
    <mergeCell ref="A1:Z1"/>
    <mergeCell ref="A3:B3"/>
    <mergeCell ref="E3:H3"/>
    <mergeCell ref="K3:M3"/>
    <mergeCell ref="E4:F4"/>
    <mergeCell ref="G4:H4"/>
    <mergeCell ref="K4:M5"/>
    <mergeCell ref="E5:F5"/>
    <mergeCell ref="G5:H5"/>
    <mergeCell ref="A7:A8"/>
    <mergeCell ref="C7:D7"/>
    <mergeCell ref="E7:F7"/>
    <mergeCell ref="G7:H7"/>
    <mergeCell ref="AI7:AJ7"/>
    <mergeCell ref="M7:N7"/>
    <mergeCell ref="O7:P7"/>
    <mergeCell ref="Q7:R7"/>
    <mergeCell ref="S7:T7"/>
    <mergeCell ref="U7:V7"/>
    <mergeCell ref="W7:X7"/>
    <mergeCell ref="Y7:Z7"/>
    <mergeCell ref="AA7:AB7"/>
    <mergeCell ref="AC7:AD7"/>
    <mergeCell ref="AE7:AF7"/>
    <mergeCell ref="AG7:AH7"/>
    <mergeCell ref="W8:X8"/>
    <mergeCell ref="Y8:Z8"/>
    <mergeCell ref="AA8:AB8"/>
    <mergeCell ref="A9:B9"/>
    <mergeCell ref="C9:D9"/>
    <mergeCell ref="E9:F9"/>
    <mergeCell ref="G9:H9"/>
    <mergeCell ref="I9:J9"/>
    <mergeCell ref="C8:D8"/>
    <mergeCell ref="E8:F8"/>
    <mergeCell ref="G8:H8"/>
    <mergeCell ref="O9:P9"/>
    <mergeCell ref="K8:L8"/>
    <mergeCell ref="M8:N8"/>
    <mergeCell ref="O8:P8"/>
    <mergeCell ref="Q8:R8"/>
    <mergeCell ref="AE8:AF8"/>
    <mergeCell ref="AI9:AJ9"/>
    <mergeCell ref="AC9:AD9"/>
    <mergeCell ref="AE9:AF9"/>
    <mergeCell ref="AG9:AH9"/>
    <mergeCell ref="AI8:AJ8"/>
    <mergeCell ref="AC8:AD8"/>
    <mergeCell ref="AG8:AH8"/>
    <mergeCell ref="A10:B10"/>
    <mergeCell ref="C10:D10"/>
    <mergeCell ref="E10:F10"/>
    <mergeCell ref="G10:H10"/>
    <mergeCell ref="I10:J10"/>
    <mergeCell ref="K10:L10"/>
    <mergeCell ref="M10:N10"/>
    <mergeCell ref="W9:X9"/>
    <mergeCell ref="Y9:Z9"/>
    <mergeCell ref="AA9:AB9"/>
    <mergeCell ref="K9:L9"/>
    <mergeCell ref="M9:N9"/>
    <mergeCell ref="Q9:R9"/>
    <mergeCell ref="S9:T9"/>
    <mergeCell ref="U9:V9"/>
    <mergeCell ref="AE10:AF10"/>
    <mergeCell ref="AG10:AH10"/>
    <mergeCell ref="AI10:AJ10"/>
    <mergeCell ref="O10:P10"/>
    <mergeCell ref="Q10:R10"/>
    <mergeCell ref="S10:T10"/>
    <mergeCell ref="U10:V10"/>
    <mergeCell ref="W10:X10"/>
    <mergeCell ref="Y10:Z10"/>
    <mergeCell ref="M11:N11"/>
    <mergeCell ref="O11:P11"/>
    <mergeCell ref="Q11:R11"/>
    <mergeCell ref="AA10:AB10"/>
    <mergeCell ref="AC10:AD10"/>
    <mergeCell ref="AE11:AF11"/>
    <mergeCell ref="AG11:AH11"/>
    <mergeCell ref="AI11:AJ11"/>
    <mergeCell ref="A103:C103"/>
    <mergeCell ref="S11:T11"/>
    <mergeCell ref="U11:V11"/>
    <mergeCell ref="W11:X11"/>
    <mergeCell ref="Y11:Z11"/>
    <mergeCell ref="AA11:AB11"/>
    <mergeCell ref="AC11:AD11"/>
    <mergeCell ref="A11:B11"/>
    <mergeCell ref="C11:D11"/>
    <mergeCell ref="E11:F11"/>
    <mergeCell ref="G11:H11"/>
    <mergeCell ref="I11:J11"/>
    <mergeCell ref="K11:L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33</vt:i4>
      </vt:variant>
    </vt:vector>
  </HeadingPairs>
  <TitlesOfParts>
    <vt:vector size="43" baseType="lpstr">
      <vt:lpstr>1_ENTREGA</vt:lpstr>
      <vt:lpstr>2_APERTURA DE SOBRES</vt:lpstr>
      <vt:lpstr>5,1. REQUISITOS JURÍDICOS</vt:lpstr>
      <vt:lpstr>5.2.1, EXPERIENCIA GRAL</vt:lpstr>
      <vt:lpstr>5.3. CAP FINANCIERA</vt:lpstr>
      <vt:lpstr>5.5 REQUISITOS COMERCIALES</vt:lpstr>
      <vt:lpstr>PRESUPUESTO</vt:lpstr>
      <vt:lpstr>RESUMEN</vt:lpstr>
      <vt:lpstr>Cálculo Pt2</vt:lpstr>
      <vt:lpstr>10. EVALUACIÓN</vt:lpstr>
      <vt:lpstr>APERTURA</vt:lpstr>
      <vt:lpstr>'1_ENTREGA'!Área_de_impresión</vt:lpstr>
      <vt:lpstr>AU</vt:lpstr>
      <vt:lpstr>BANDERA</vt:lpstr>
      <vt:lpstr>C_FINANCIERA</vt:lpstr>
      <vt:lpstr>CAP_FINANCIERA</vt:lpstr>
      <vt:lpstr>EST_UNI</vt:lpstr>
      <vt:lpstr>ESTATUS</vt:lpstr>
      <vt:lpstr>EVALUACION</vt:lpstr>
      <vt:lpstr>EXPERIENCIA</vt:lpstr>
      <vt:lpstr>LISTA_OFERENTES</vt:lpstr>
      <vt:lpstr>OFERENTE_1</vt:lpstr>
      <vt:lpstr>OFERENTE_10</vt:lpstr>
      <vt:lpstr>OFERENTE_11</vt:lpstr>
      <vt:lpstr>OFERENTE_12</vt:lpstr>
      <vt:lpstr>OFERENTE_13</vt:lpstr>
      <vt:lpstr>OFERENTE_2</vt:lpstr>
      <vt:lpstr>OFERENTE_3</vt:lpstr>
      <vt:lpstr>OFERENTE_4</vt:lpstr>
      <vt:lpstr>OFERENTE_5</vt:lpstr>
      <vt:lpstr>OFERENTE_6</vt:lpstr>
      <vt:lpstr>OFERENTE_7</vt:lpstr>
      <vt:lpstr>OFERENTE_8</vt:lpstr>
      <vt:lpstr>OFERENTE_9</vt:lpstr>
      <vt:lpstr>PRESUPUESTO!OFERTA_0</vt:lpstr>
      <vt:lpstr>OFERTA_2</vt:lpstr>
      <vt:lpstr>'10. EVALUACIÓN'!ORDEN</vt:lpstr>
      <vt:lpstr>Propuesta_0</vt:lpstr>
      <vt:lpstr>PT_2</vt:lpstr>
      <vt:lpstr>R_COMERCIALES</vt:lpstr>
      <vt:lpstr>REP_COMERCIALES</vt:lpstr>
      <vt:lpstr>V_UNITARIOS</vt:lpstr>
      <vt:lpstr>PRESUPUESTO!VER_UNI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Luis Fernando Rios Muñoz</cp:lastModifiedBy>
  <cp:lastPrinted>2020-08-04T01:46:37Z</cp:lastPrinted>
  <dcterms:created xsi:type="dcterms:W3CDTF">2020-08-04T01:26:52Z</dcterms:created>
  <dcterms:modified xsi:type="dcterms:W3CDTF">2022-02-10T17:16:19Z</dcterms:modified>
</cp:coreProperties>
</file>