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defaultThemeVersion="124226"/>
  <mc:AlternateContent xmlns:mc="http://schemas.openxmlformats.org/markup-compatibility/2006">
    <mc:Choice Requires="x15">
      <x15ac:absPath xmlns:x15ac="http://schemas.microsoft.com/office/spreadsheetml/2010/11/ac" url="C:\Users\arturo.diaz\OneDrive - Universidad de Antioquia\ARCHIVOS INVENTARIOS 2023\INVITACION CORREDOR-PUBLICAR\PROPUESTAS\"/>
    </mc:Choice>
  </mc:AlternateContent>
  <xr:revisionPtr revIDLastSave="216" documentId="8_{335FCA01-E1AF-420E-852B-2384D9EBD46F}" xr6:coauthVersionLast="47" xr6:coauthVersionMax="47" xr10:uidLastSave="{67AA7FD8-D5BB-498F-B34E-F0FB4AC0C522}"/>
  <bookViews>
    <workbookView xWindow="0" yWindow="0" windowWidth="16170" windowHeight="6135" tabRatio="738" firstSheet="3" activeTab="3" xr2:uid="{00000000-000D-0000-FFFF-FFFF00000000}"/>
  </bookViews>
  <sheets>
    <sheet name="Hoja1" sheetId="1" state="hidden" r:id="rId1"/>
    <sheet name="Apertura" sheetId="6" r:id="rId2"/>
    <sheet name="Req. CapacidadFinanciera" sheetId="8" r:id="rId3"/>
    <sheet name="CriterioEconomico" sheetId="16" r:id="rId4"/>
    <sheet name="Req. Experiencia" sheetId="9" r:id="rId5"/>
    <sheet name="CriterioTecnico" sheetId="18" r:id="rId6"/>
  </sheets>
  <externalReferences>
    <externalReference r:id="rId7"/>
  </externalReferences>
  <calcPr calcId="191028" iterate="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9" l="1"/>
  <c r="A10" i="18" l="1"/>
  <c r="A9" i="18"/>
  <c r="A3" i="18"/>
  <c r="A2" i="18"/>
  <c r="A1" i="18"/>
  <c r="A23" i="9"/>
  <c r="F20" i="9"/>
  <c r="A7" i="9"/>
  <c r="I8" i="8" l="1"/>
  <c r="A3" i="8"/>
  <c r="O9" i="8" l="1"/>
  <c r="O10" i="8"/>
  <c r="O11" i="8"/>
  <c r="O8" i="8"/>
  <c r="L8" i="8"/>
  <c r="L9" i="8"/>
  <c r="L10" i="8"/>
  <c r="L11" i="8"/>
  <c r="I11" i="8"/>
  <c r="E11" i="8"/>
  <c r="I10" i="8"/>
  <c r="E10" i="8"/>
  <c r="I9" i="8"/>
  <c r="E9" i="8"/>
  <c r="E8" i="8"/>
  <c r="A3" i="9" l="1"/>
  <c r="A2" i="9"/>
  <c r="A1" i="9"/>
  <c r="F12" i="16"/>
  <c r="F11" i="16"/>
  <c r="F10" i="16"/>
  <c r="F9" i="16"/>
  <c r="F8" i="16"/>
  <c r="F7" i="16"/>
  <c r="D12" i="16"/>
  <c r="D11" i="16"/>
  <c r="D10" i="16"/>
  <c r="D9" i="16"/>
  <c r="D8" i="16"/>
  <c r="D7" i="16"/>
  <c r="F13" i="16" l="1"/>
  <c r="D13" i="16"/>
  <c r="E6" i="16"/>
  <c r="C6" i="16"/>
  <c r="A3" i="16"/>
  <c r="A2" i="16"/>
  <c r="A1" i="16"/>
  <c r="B11" i="8" l="1"/>
  <c r="B10" i="8"/>
  <c r="B9" i="8"/>
  <c r="B8" i="8"/>
  <c r="A2" i="8" l="1"/>
  <c r="P25" i="1" l="1"/>
  <c r="N27" i="1"/>
  <c r="O26" i="1" s="1"/>
  <c r="P20" i="1"/>
  <c r="P19" i="1"/>
  <c r="P18" i="1"/>
  <c r="N21" i="1"/>
  <c r="O16" i="1" s="1"/>
  <c r="P8" i="1"/>
  <c r="N12" i="1"/>
  <c r="O8" i="1" s="1"/>
  <c r="H25" i="1"/>
  <c r="I23" i="1" s="1"/>
  <c r="H18" i="1"/>
  <c r="I17" i="1" s="1"/>
  <c r="H11" i="1"/>
  <c r="I9" i="1" s="1"/>
  <c r="B25" i="1"/>
  <c r="C22" i="1" s="1"/>
  <c r="D23" i="1"/>
  <c r="D22" i="1"/>
  <c r="B18" i="1"/>
  <c r="C17" i="1" s="1"/>
  <c r="B11" i="1"/>
  <c r="C9" i="1" s="1"/>
  <c r="J22" i="1"/>
  <c r="D9" i="1"/>
  <c r="D10" i="1"/>
  <c r="P16" i="1"/>
  <c r="P26" i="1"/>
  <c r="P17" i="1"/>
  <c r="O17" i="1"/>
  <c r="Q17" i="1" s="1"/>
  <c r="J9" i="1"/>
  <c r="D16" i="1"/>
  <c r="J10" i="1"/>
  <c r="P11" i="1"/>
  <c r="P9" i="1"/>
  <c r="P10" i="1"/>
  <c r="D17" i="1"/>
  <c r="J15" i="1"/>
  <c r="J23" i="1"/>
  <c r="J24" i="1"/>
  <c r="D24" i="1"/>
  <c r="J16" i="1"/>
  <c r="D15" i="1"/>
  <c r="J17" i="1"/>
  <c r="J8" i="1"/>
  <c r="D8" i="1"/>
  <c r="I10" i="1" l="1"/>
  <c r="C10" i="1"/>
  <c r="E10" i="1" s="1"/>
  <c r="O18" i="1"/>
  <c r="Q18" i="1" s="1"/>
  <c r="O19" i="1"/>
  <c r="Q19" i="1" s="1"/>
  <c r="O20" i="1"/>
  <c r="K17" i="1"/>
  <c r="Q20" i="1"/>
  <c r="I8" i="1"/>
  <c r="K8" i="1" s="1"/>
  <c r="O10" i="1"/>
  <c r="Q10" i="1" s="1"/>
  <c r="C8" i="1"/>
  <c r="E8" i="1" s="1"/>
  <c r="I16" i="1"/>
  <c r="K16" i="1" s="1"/>
  <c r="E9" i="1"/>
  <c r="I24" i="1"/>
  <c r="K24" i="1" s="1"/>
  <c r="I15" i="1"/>
  <c r="K15" i="1" s="1"/>
  <c r="K10" i="1"/>
  <c r="C24" i="1"/>
  <c r="E24" i="1" s="1"/>
  <c r="E17" i="1"/>
  <c r="E22" i="1"/>
  <c r="Q16" i="1"/>
  <c r="K9" i="1"/>
  <c r="K23" i="1"/>
  <c r="Q26" i="1"/>
  <c r="Q8" i="1"/>
  <c r="C23" i="1"/>
  <c r="E23" i="1" s="1"/>
  <c r="O11" i="1"/>
  <c r="Q11" i="1" s="1"/>
  <c r="I22" i="1"/>
  <c r="K22" i="1" s="1"/>
  <c r="C16" i="1"/>
  <c r="E16" i="1" s="1"/>
  <c r="C15" i="1"/>
  <c r="E15" i="1" s="1"/>
  <c r="O25" i="1"/>
  <c r="Q25" i="1" s="1"/>
  <c r="O9" i="1"/>
  <c r="Q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diego.londono</author>
  </authors>
  <commentList>
    <comment ref="C7" authorId="0" shapeId="0" xr:uid="{00000000-0006-0000-0000-000001000000}">
      <text>
        <r>
          <rPr>
            <b/>
            <sz val="9"/>
            <color indexed="81"/>
            <rFont val="Tahoma"/>
            <family val="2"/>
          </rPr>
          <t>diego.londono:</t>
        </r>
        <r>
          <rPr>
            <sz val="9"/>
            <color indexed="81"/>
            <rFont val="Tahoma"/>
            <family val="2"/>
          </rPr>
          <t xml:space="preserve">
P1= PuntosP1*(ValorPropuesta/MediaAritmética)</t>
        </r>
      </text>
    </comment>
    <comment ref="I7" authorId="0" shapeId="0" xr:uid="{00000000-0006-0000-0000-000002000000}">
      <text>
        <r>
          <rPr>
            <b/>
            <sz val="9"/>
            <color indexed="81"/>
            <rFont val="Tahoma"/>
            <family val="2"/>
          </rPr>
          <t>diego.londono:</t>
        </r>
        <r>
          <rPr>
            <sz val="9"/>
            <color indexed="81"/>
            <rFont val="Tahoma"/>
            <family val="2"/>
          </rPr>
          <t xml:space="preserve">
P1= PuntosP1*(ValorPropuesta/MediaAritmética)</t>
        </r>
      </text>
    </comment>
    <comment ref="O7" authorId="0" shapeId="0" xr:uid="{00000000-0006-0000-0000-000003000000}">
      <text>
        <r>
          <rPr>
            <b/>
            <sz val="9"/>
            <color indexed="81"/>
            <rFont val="Tahoma"/>
            <family val="2"/>
          </rPr>
          <t>diego.londono:</t>
        </r>
        <r>
          <rPr>
            <sz val="9"/>
            <color indexed="81"/>
            <rFont val="Tahoma"/>
            <family val="2"/>
          </rPr>
          <t xml:space="preserve">
P1= PuntosP1*(ValorPropuesta/MediaAritmética)</t>
        </r>
      </text>
    </comment>
    <comment ref="C14" authorId="0" shapeId="0" xr:uid="{00000000-0006-0000-0000-000004000000}">
      <text>
        <r>
          <rPr>
            <b/>
            <sz val="9"/>
            <color indexed="81"/>
            <rFont val="Tahoma"/>
            <family val="2"/>
          </rPr>
          <t>diego.londono:</t>
        </r>
        <r>
          <rPr>
            <sz val="9"/>
            <color indexed="81"/>
            <rFont val="Tahoma"/>
            <family val="2"/>
          </rPr>
          <t xml:space="preserve">
P1= PuntosP1*(ValorPropuesta/MediaAritmética)</t>
        </r>
      </text>
    </comment>
    <comment ref="I14" authorId="0" shapeId="0" xr:uid="{00000000-0006-0000-0000-000005000000}">
      <text>
        <r>
          <rPr>
            <b/>
            <sz val="9"/>
            <color indexed="81"/>
            <rFont val="Tahoma"/>
            <family val="2"/>
          </rPr>
          <t>diego.londono:</t>
        </r>
        <r>
          <rPr>
            <sz val="9"/>
            <color indexed="81"/>
            <rFont val="Tahoma"/>
            <family val="2"/>
          </rPr>
          <t xml:space="preserve">
P1= PuntosP1*(ValorPropuesta/MediaAritmética)</t>
        </r>
      </text>
    </comment>
    <comment ref="O15" authorId="0" shapeId="0" xr:uid="{00000000-0006-0000-0000-000006000000}">
      <text>
        <r>
          <rPr>
            <b/>
            <sz val="9"/>
            <color indexed="81"/>
            <rFont val="Tahoma"/>
            <family val="2"/>
          </rPr>
          <t>diego.londono:</t>
        </r>
        <r>
          <rPr>
            <sz val="9"/>
            <color indexed="81"/>
            <rFont val="Tahoma"/>
            <family val="2"/>
          </rPr>
          <t xml:space="preserve">
P1= PuntosP1*(ValorPropuesta/MediaAritmética)</t>
        </r>
      </text>
    </comment>
    <comment ref="C21" authorId="0" shapeId="0" xr:uid="{00000000-0006-0000-0000-000007000000}">
      <text>
        <r>
          <rPr>
            <b/>
            <sz val="9"/>
            <color indexed="81"/>
            <rFont val="Tahoma"/>
            <family val="2"/>
          </rPr>
          <t>diego.londono:</t>
        </r>
        <r>
          <rPr>
            <sz val="9"/>
            <color indexed="81"/>
            <rFont val="Tahoma"/>
            <family val="2"/>
          </rPr>
          <t xml:space="preserve">
P1= PuntosP1*(ValorPropuesta/MediaAritmética)</t>
        </r>
      </text>
    </comment>
    <comment ref="I21" authorId="0" shapeId="0" xr:uid="{00000000-0006-0000-0000-000008000000}">
      <text>
        <r>
          <rPr>
            <b/>
            <sz val="9"/>
            <color indexed="81"/>
            <rFont val="Tahoma"/>
            <family val="2"/>
          </rPr>
          <t>diego.londono:</t>
        </r>
        <r>
          <rPr>
            <sz val="9"/>
            <color indexed="81"/>
            <rFont val="Tahoma"/>
            <family val="2"/>
          </rPr>
          <t xml:space="preserve">
P1= PuntosP1*(ValorPropuesta/MediaAritmética)</t>
        </r>
      </text>
    </comment>
    <comment ref="O24" authorId="0" shapeId="0" xr:uid="{00000000-0006-0000-0000-000009000000}">
      <text>
        <r>
          <rPr>
            <b/>
            <sz val="9"/>
            <color indexed="81"/>
            <rFont val="Tahoma"/>
            <family val="2"/>
          </rPr>
          <t>diego.londono:</t>
        </r>
        <r>
          <rPr>
            <sz val="9"/>
            <color indexed="81"/>
            <rFont val="Tahoma"/>
            <family val="2"/>
          </rPr>
          <t xml:space="preserve">
P1= PuntosP1*(ValorPropuesta/MediaAritmética)</t>
        </r>
      </text>
    </comment>
  </commentList>
</comments>
</file>

<file path=xl/sharedStrings.xml><?xml version="1.0" encoding="utf-8"?>
<sst xmlns="http://schemas.openxmlformats.org/spreadsheetml/2006/main" count="281" uniqueCount="185">
  <si>
    <t>Presupuesto</t>
  </si>
  <si>
    <t>Puntos P1</t>
  </si>
  <si>
    <t>Puntos P2</t>
  </si>
  <si>
    <t>Version 1</t>
  </si>
  <si>
    <t>Version 4</t>
  </si>
  <si>
    <t>Version 7</t>
  </si>
  <si>
    <t>Propuesta</t>
  </si>
  <si>
    <t>Valor propuesta</t>
  </si>
  <si>
    <t>P1</t>
  </si>
  <si>
    <t>P2</t>
  </si>
  <si>
    <t>PT=P1+P2</t>
  </si>
  <si>
    <t>Media aritmética</t>
  </si>
  <si>
    <t>Version 2</t>
  </si>
  <si>
    <t>Version 5</t>
  </si>
  <si>
    <t>Version 8</t>
  </si>
  <si>
    <t>Version 3</t>
  </si>
  <si>
    <t>Version 6</t>
  </si>
  <si>
    <t>Version 9</t>
  </si>
  <si>
    <t>UNIVERSIDAD DE ANTIOQUIA</t>
  </si>
  <si>
    <t>INVITACIÓN PÚBLICA VA-DSL-004-2024</t>
  </si>
  <si>
    <r>
      <t xml:space="preserve">Objeto: </t>
    </r>
    <r>
      <rPr>
        <sz val="10"/>
        <rFont val="Arial"/>
        <family val="2"/>
      </rPr>
      <t>Invitación para seleccionar un (1) Proveedor para “Prestar servicios de intermediación de seguros conforme con las Condiciones Técnicas y Comerciales Obligatorias (Anexo 1)”</t>
    </r>
  </si>
  <si>
    <t>APERTURA DE PROPUESTAS</t>
  </si>
  <si>
    <t>ITEM</t>
  </si>
  <si>
    <t>RADICADO</t>
  </si>
  <si>
    <t>FECHA</t>
  </si>
  <si>
    <t>HORA</t>
  </si>
  <si>
    <t>PROPONENTE</t>
  </si>
  <si>
    <t>NIT</t>
  </si>
  <si>
    <t>REPRESENTANTE LEGAL</t>
  </si>
  <si>
    <t>CÉDULA</t>
  </si>
  <si>
    <t>PÓLIZA SERIEDAD</t>
  </si>
  <si>
    <t>10% DE $5.464’806.008</t>
  </si>
  <si>
    <t>VIGENCIA</t>
  </si>
  <si>
    <t>FOLIOS</t>
  </si>
  <si>
    <t>OBSERVACIONES</t>
  </si>
  <si>
    <t>2024-000004628-E</t>
  </si>
  <si>
    <t>JARGU S.A CORREDOR DE SEGUROS</t>
  </si>
  <si>
    <t>800.018.165-8</t>
  </si>
  <si>
    <t>JUAN CARLOS ÁLVAREZ JARAMILLO</t>
  </si>
  <si>
    <t>21-44-101445155
Seguros del Estado</t>
  </si>
  <si>
    <t>Desde 8-7-2024 hasta el 12-09-2024.</t>
  </si>
  <si>
    <t>N/A</t>
  </si>
  <si>
    <t>2024-000004629-E</t>
  </si>
  <si>
    <t>DELIMA MARSH S.A.</t>
  </si>
  <si>
    <t>890.301.584-0</t>
  </si>
  <si>
    <t>JUAN CARLOS LLANO RONDÓN</t>
  </si>
  <si>
    <t>2059583
JMalucelli Travelers Seguros S.A</t>
  </si>
  <si>
    <t>Desde 8-7-2024 hasta el 08-09-2024</t>
  </si>
  <si>
    <t>4 anexos 256 folios y 1 formato de propuesta económica</t>
  </si>
  <si>
    <t>2024-000004630-E</t>
  </si>
  <si>
    <t>AON RISK SERVICES COLOMBIA S.A. CORREDORES DE SEGUROS</t>
  </si>
  <si>
    <t>860.069.265-2</t>
  </si>
  <si>
    <t>TATIANA FONSECA URIBE</t>
  </si>
  <si>
    <t>2059581
JMalucelli Travelers Seguros S.A</t>
  </si>
  <si>
    <t>Los documentos no están foliados</t>
  </si>
  <si>
    <t>2024-000004632-E
2024-000004633-E
2024-000004634-E
2024-000004635-E
2024-000004636-E
2024-000004637-E
2024-000004638-E
2024-000004639-E
2024-000004640-E</t>
  </si>
  <si>
    <t>2:24:00
2:30:00
2:36:00
2:38:00
2:41:00
2:42:00
2:44:00
2:52:00
2:54:00</t>
  </si>
  <si>
    <t>CORRECOL SA</t>
  </si>
  <si>
    <t>830.028.004-1</t>
  </si>
  <si>
    <t>JUAN MARIO ACEVEDO</t>
  </si>
  <si>
    <t xml:space="preserve">3954628-1, Documento 15798907.
Suramericana
</t>
  </si>
  <si>
    <t>Presentaron la propuesta por partes, quedando registrados con nueve (9) radicados.
Los documentos no están foliados</t>
  </si>
  <si>
    <t>Revisión de Indicadores Financieros</t>
  </si>
  <si>
    <t>INDICADOR 1</t>
  </si>
  <si>
    <t>INDICADOR 2</t>
  </si>
  <si>
    <t>INDICADOR 3</t>
  </si>
  <si>
    <t>INDICADOR 4</t>
  </si>
  <si>
    <t>PROPONENTES</t>
  </si>
  <si>
    <t>ÍNDICE DE LIQUIDEZ SUPERIOR O IGUAL A 2.2</t>
  </si>
  <si>
    <t>LIQ = AC/PC Siendo AC = activo corriente; PC = pasivo corriente</t>
  </si>
  <si>
    <t>ÍNDICE DE ENDEUDAMIENTO MENOR O IGUAL AL 65%</t>
  </si>
  <si>
    <t>NE = PT/AT Siendo PT = pasivo total AT = activo total</t>
  </si>
  <si>
    <t>RENTABILIDAD DEL PATRIMONIO: SUPERIOR O IGUAL A 25%</t>
  </si>
  <si>
    <t>PATRIMONIO: SUPERIOR A 10.000 SMMLV</t>
  </si>
  <si>
    <t>ACTIVO CORRIENTE</t>
  </si>
  <si>
    <t>PASIVO CORRIENTE</t>
  </si>
  <si>
    <t>ÍNDICE</t>
  </si>
  <si>
    <t>CUMPLE / NO CUMPLE</t>
  </si>
  <si>
    <t>PASIVO TOTAL</t>
  </si>
  <si>
    <t>ACTIVO TOTAL</t>
  </si>
  <si>
    <t>UTILIDAD OPERACIONAL</t>
  </si>
  <si>
    <t>RENTABILIDAD</t>
  </si>
  <si>
    <t>PATRIMONIO</t>
  </si>
  <si>
    <t>SMMLV</t>
  </si>
  <si>
    <t>CUMPLE</t>
  </si>
  <si>
    <t>NO CUMPLE</t>
  </si>
  <si>
    <t>RAMO</t>
  </si>
  <si>
    <t>PESO ESPECÍFICO DEL RAMO PARA LA UNIVERSIDAD</t>
  </si>
  <si>
    <t>PORCENTAJE PONDERADO</t>
  </si>
  <si>
    <t>Todo Riesgo Daños Materiales</t>
  </si>
  <si>
    <t>Cumplimiento</t>
  </si>
  <si>
    <t>Responsabilidad Civil Médica</t>
  </si>
  <si>
    <t>Accidentes Personales Estudiantil</t>
  </si>
  <si>
    <t>Responsabilidad Civil Servidores Públicos</t>
  </si>
  <si>
    <t>Seguro Colectivo de Automóviles</t>
  </si>
  <si>
    <t>SUMATORIA PORCENTAJES DE COMISIÓN POR  INTERMEDIACIÓN  PONDERADOS</t>
  </si>
  <si>
    <t>PUNTAJE OBTENIDO</t>
  </si>
  <si>
    <t>Revisión de experiencia comercial</t>
  </si>
  <si>
    <t>Ítem</t>
  </si>
  <si>
    <t>CONTRATO</t>
  </si>
  <si>
    <t>CONTRATANTE</t>
  </si>
  <si>
    <t>OBJETO</t>
  </si>
  <si>
    <t>VALOR RECLAMADO</t>
  </si>
  <si>
    <t>VALOR INDEMNIZADO</t>
  </si>
  <si>
    <t>RAMOS ATENDIDOS</t>
  </si>
  <si>
    <r>
      <t xml:space="preserve">% de Participación </t>
    </r>
    <r>
      <rPr>
        <vertAlign val="superscript"/>
        <sz val="8"/>
        <color rgb="FF000000"/>
        <rFont val="Arial"/>
        <family val="2"/>
      </rPr>
      <t>(7)</t>
    </r>
  </si>
  <si>
    <t>Calificación</t>
  </si>
  <si>
    <r>
      <t>Sin contrato -  Intermediación de seguros "</t>
    </r>
    <r>
      <rPr>
        <i/>
        <sz val="10"/>
        <rFont val="Arial"/>
        <family val="2"/>
      </rPr>
      <t>Anexo_CAP_III._EXPERIENCIA_EN_MANEJO_DE_SINIESTROS</t>
    </r>
    <r>
      <rPr>
        <sz val="10"/>
        <rFont val="Arial"/>
        <family val="2"/>
      </rPr>
      <t>"</t>
    </r>
  </si>
  <si>
    <t>Almaviva S.A.</t>
  </si>
  <si>
    <t>Intermediación de seguros</t>
  </si>
  <si>
    <t>IRF</t>
  </si>
  <si>
    <t>Excelente</t>
  </si>
  <si>
    <t>TRANSPORTE</t>
  </si>
  <si>
    <t>STP</t>
  </si>
  <si>
    <t>M&amp;E</t>
  </si>
  <si>
    <t>RCP</t>
  </si>
  <si>
    <t>AIR-E S.A.S. E.S.P.</t>
  </si>
  <si>
    <t>Asesoría en intermediación del programa de seguros.</t>
  </si>
  <si>
    <t>Todo Riesgo Daño Material</t>
  </si>
  <si>
    <r>
      <t>SAP 20110562-3 - Intermediación de seguros "</t>
    </r>
    <r>
      <rPr>
        <i/>
        <sz val="10"/>
        <rFont val="Arial"/>
        <family val="2"/>
      </rPr>
      <t>Anexo_CAP_III._EXPERIENCIA_EN_MANEJO_DE_SINIESTROS</t>
    </r>
    <r>
      <rPr>
        <sz val="10"/>
        <rFont val="Arial"/>
        <family val="2"/>
      </rPr>
      <t>"</t>
    </r>
  </si>
  <si>
    <t>Colegio Mayor De Nuestra Señora Del Rosario</t>
  </si>
  <si>
    <r>
      <t>CO1.PCCNTR.2506533 de 2021 - Intermediación de seguros "</t>
    </r>
    <r>
      <rPr>
        <i/>
        <sz val="10"/>
        <rFont val="Arial"/>
        <family val="2"/>
      </rPr>
      <t>Anexo_CAP_III._EXPERIENCIA_EN_MANEJO_DE_SINIESTROS</t>
    </r>
    <r>
      <rPr>
        <sz val="10"/>
        <rFont val="Arial"/>
        <family val="2"/>
      </rPr>
      <t>" varias pólizas en UT con Delima Marsh</t>
    </r>
  </si>
  <si>
    <t>Servicio Nacional De Aprendizaje – SENA</t>
  </si>
  <si>
    <t>Contratar el servicio de intermediación de seguros y asesoría para el manejo del programa de seguros de la entidad.</t>
  </si>
  <si>
    <t>Accidentes Personales</t>
  </si>
  <si>
    <t>Bueno</t>
  </si>
  <si>
    <r>
      <t>000744 - Intermediación de seguros "</t>
    </r>
    <r>
      <rPr>
        <i/>
        <sz val="10"/>
        <rFont val="Arial"/>
        <family val="2"/>
      </rPr>
      <t>Anexo_CAP_III._EXPERIENCIA_EN_MANEJO_DE_SINIESTROS</t>
    </r>
    <r>
      <rPr>
        <sz val="10"/>
        <rFont val="Arial"/>
        <family val="2"/>
      </rPr>
      <t>"</t>
    </r>
  </si>
  <si>
    <t xml:space="preserve">La Universidad Distrital Francisco José de Caldas </t>
  </si>
  <si>
    <t>Seleccionar y contratar una compañía de corretaje de seguros legalmente establecida en Colombia para que asesore a la Universidad en el manejo del programa de seguros y de las pólizas que cubrirán los riesgos relativos a los bienes e intereses asegurables, así como aquellos por los bienes por los cuales sea o fuere legalmente responsable, que estén bajo su responsabilidad o custodia, además las pólizas para los convenios, contratos interadministrativos y de consulta.</t>
  </si>
  <si>
    <t xml:space="preserve">Todo Riesgo Daño Material - Automoviles </t>
  </si>
  <si>
    <t>Item</t>
  </si>
  <si>
    <r>
      <rPr>
        <b/>
        <sz val="8"/>
        <rFont val="Arial"/>
        <family val="2"/>
      </rPr>
      <t xml:space="preserve">CONTRATO </t>
    </r>
    <r>
      <rPr>
        <b/>
        <vertAlign val="superscript"/>
        <sz val="8"/>
        <rFont val="Arial"/>
        <family val="2"/>
      </rPr>
      <t>(3)</t>
    </r>
  </si>
  <si>
    <r>
      <t xml:space="preserve">CONTRATANTE </t>
    </r>
    <r>
      <rPr>
        <b/>
        <vertAlign val="superscript"/>
        <sz val="8"/>
        <rFont val="Arial"/>
        <family val="2"/>
      </rPr>
      <t>(4)</t>
    </r>
  </si>
  <si>
    <r>
      <t>Sin contrato - Intermediación de seguros "</t>
    </r>
    <r>
      <rPr>
        <i/>
        <sz val="10"/>
        <rFont val="Arial"/>
        <family val="2"/>
      </rPr>
      <t>Propuesta_técnica_y_económica_13.1._TRDM_CERTIFICACIÓN_OPENMARKET_-_SOLISITICA</t>
    </r>
    <r>
      <rPr>
        <sz val="10"/>
        <rFont val="Arial"/>
        <family val="2"/>
      </rPr>
      <t>"</t>
    </r>
  </si>
  <si>
    <t>OPEN MARKET - SOLISTICA</t>
  </si>
  <si>
    <t>Todo Riesgo Daño Material- RC</t>
  </si>
  <si>
    <r>
      <t>AE-14-2021 - Intermediación de seguros "</t>
    </r>
    <r>
      <rPr>
        <i/>
        <sz val="10"/>
        <rFont val="Arial"/>
        <family val="2"/>
      </rPr>
      <t>Propuesta_técnica_y_económica_13.2._RCSP_CERTIFICACIÓN_VIVA</t>
    </r>
    <r>
      <rPr>
        <sz val="10"/>
        <rFont val="Arial"/>
        <family val="2"/>
      </rPr>
      <t>"</t>
    </r>
  </si>
  <si>
    <t>EMPRESA DE VIVIENDA DE ANTIOQUIA</t>
  </si>
  <si>
    <t>ALIANZA ESTRATEGICA CON UN CORREDOR DE SEGUROS PARA LA ASESORIA Y ADMINSITRACION DE RIESGOS A TRAVES DE UNA DEBIDA TRANSFERENCIA DE LOS MISMO VIA POLIZAS DE SEGUROS Y OTROS MECANISMOS.</t>
  </si>
  <si>
    <r>
      <t>1-05-11800-0758-2020 - Intermediación de seguros "</t>
    </r>
    <r>
      <rPr>
        <i/>
        <sz val="10"/>
        <rFont val="Arial"/>
        <family val="2"/>
      </rPr>
      <t>Propuesta_técnica_y_económica_13.3._AUTOS_CERTIFICACIÓN_ACUEDUCTO</t>
    </r>
    <r>
      <rPr>
        <sz val="10"/>
        <rFont val="Arial"/>
        <family val="2"/>
      </rPr>
      <t>" en UT con Proseguros Corredores de Seguros</t>
    </r>
  </si>
  <si>
    <t>LA EMPRESA DE ACUEDUCTO Y ALCANTARILLADO DE BOGOTÁ – ESP
EAAB - ESP</t>
  </si>
  <si>
    <t>Prestar a la Empresa de Acueducto y Alcantarillado de Bogotá, los servicios de intermediación de seguros, asesoría integral en la colocación y administración del programa de seguros corporativo y servicios conexos de valor agregado; para y durante la contratación de pólizas que amparen los bienes e intereses de su propiedad y/o por los que fuera legalmente responsable.</t>
  </si>
  <si>
    <t>Responsabilidad Civil Extracontractual</t>
  </si>
  <si>
    <t>Incendio Deudores</t>
  </si>
  <si>
    <t>Vida Deudores</t>
  </si>
  <si>
    <t>Automóviles</t>
  </si>
  <si>
    <t>Maquinaria y Equipo</t>
  </si>
  <si>
    <r>
      <t>Sin contrato - Intermediación de seguros "</t>
    </r>
    <r>
      <rPr>
        <i/>
        <sz val="10"/>
        <rFont val="Arial"/>
        <family val="2"/>
      </rPr>
      <t>Propuesta_técnica_y_económica_13.3._AUTOS_CERTIFICACIÓN_FEMSA</t>
    </r>
    <r>
      <rPr>
        <sz val="10"/>
        <rFont val="Arial"/>
        <family val="2"/>
      </rPr>
      <t>"</t>
    </r>
  </si>
  <si>
    <t>INDUSTRIA NACIONAL DE GASEOSAS S.A</t>
  </si>
  <si>
    <t>Asesoría e intermediación del programa de seguros.</t>
  </si>
  <si>
    <t xml:space="preserve">Automóviles </t>
  </si>
  <si>
    <r>
      <t>Sin contrato - Intermediación de seguros "</t>
    </r>
    <r>
      <rPr>
        <i/>
        <sz val="10"/>
        <rFont val="Arial"/>
        <family val="2"/>
      </rPr>
      <t>Propuesta_técnica_y_económica_13.4._IRF_CERTIFICACIÓN_BANCO_AGRARIO</t>
    </r>
    <r>
      <rPr>
        <sz val="10"/>
        <rFont val="Arial"/>
        <family val="2"/>
      </rPr>
      <t>"</t>
    </r>
  </si>
  <si>
    <t>EL BANCO AGRARIO DE COLOMBIA</t>
  </si>
  <si>
    <t xml:space="preserve">Infidelidad y Riesgos Financieros </t>
  </si>
  <si>
    <r>
      <rPr>
        <b/>
        <sz val="11"/>
        <color rgb="FF000000"/>
        <rFont val="Arial"/>
        <family val="2"/>
      </rPr>
      <t>Observaciones:</t>
    </r>
    <r>
      <rPr>
        <sz val="11"/>
        <color rgb="FF000000"/>
        <rFont val="Arial"/>
        <family val="2"/>
      </rPr>
      <t xml:space="preserve"> Dentro de los certificados aportados por el proponente, el certificado del cliente La Empresa de Acueducto y Alcantarillado de Bogotá, expone las cifras del ramo de Todo Riesgo en dólares; se convierte a pesos colombianos, teniendo en cuenta la TRM de la fecha de pago.</t>
    </r>
  </si>
  <si>
    <t>Perfil gerente o director de cuenta</t>
  </si>
  <si>
    <t>IDENTIFICACIÓN Y PERFIL PROFESIONAL</t>
  </si>
  <si>
    <t>EXPERIENCIA GENERAL</t>
  </si>
  <si>
    <t>Nombres Consultor Líder</t>
  </si>
  <si>
    <t>Cédula</t>
  </si>
  <si>
    <t>Título Profesional Pregrado</t>
  </si>
  <si>
    <t>Matrícula o Tarjeta Profesional</t>
  </si>
  <si>
    <t>Título Posgrado</t>
  </si>
  <si>
    <t>Experiencia General o Profesional</t>
  </si>
  <si>
    <t>Experiencia Específica</t>
  </si>
  <si>
    <r>
      <rPr>
        <b/>
        <sz val="9"/>
        <color rgb="FF000000"/>
        <rFont val="Arial"/>
        <family val="2"/>
      </rPr>
      <t>(i) Acreditar formación académica profesional</t>
    </r>
    <r>
      <rPr>
        <sz val="9"/>
        <color rgb="FF000000"/>
        <rFont val="Arial"/>
        <family val="2"/>
      </rPr>
      <t>, en cualquier área del conocimiento, en una Institución de Educación Superior reconocida por el Ministerio de Educación Nacional (MEN) o en una institución extranjera.</t>
    </r>
  </si>
  <si>
    <r>
      <rPr>
        <b/>
        <sz val="9"/>
        <color rgb="FF000000"/>
        <rFont val="Arial"/>
        <family val="2"/>
      </rPr>
      <t>(ii) Acreditar formación académica profesional</t>
    </r>
    <r>
      <rPr>
        <sz val="9"/>
        <color rgb="FF000000"/>
        <rFont val="Arial"/>
        <family val="2"/>
      </rPr>
      <t xml:space="preserve"> de posgrado en Colombia o en país extranjero (ya sea en especialización o en maestría), en cualquiera de las siguientes áreas:
(a) Administración de riesgos.
(b) Gerencia de riesgos y/o seguros.
(c) Administración de riesgos y/o seguros.</t>
    </r>
  </si>
  <si>
    <r>
      <rPr>
        <b/>
        <sz val="9"/>
        <color theme="1"/>
        <rFont val="Arial"/>
        <family val="2"/>
      </rPr>
      <t>(iv) Acreditar experiencia específica</t>
    </r>
    <r>
      <rPr>
        <sz val="9"/>
        <color theme="1"/>
        <rFont val="Arial"/>
        <family val="2"/>
      </rPr>
      <t xml:space="preserve"> mediante la participación en la elaboración, dirección, ejecución todo lo relacionado con el manejo, atención y solución de situaciones que se presenten en la administración del programa de seguros, velando por el cumplimiento de las actividades propias de contrato.
</t>
    </r>
  </si>
  <si>
    <r>
      <rPr>
        <b/>
        <sz val="9"/>
        <color theme="1"/>
        <rFont val="Arial"/>
        <family val="2"/>
      </rPr>
      <t>(iv) Acreditar experiencia específica</t>
    </r>
    <r>
      <rPr>
        <sz val="9"/>
        <color theme="1"/>
        <rFont val="Arial"/>
        <family val="2"/>
      </rPr>
      <t xml:space="preserve"> mediante la participación en la elaboración, dirección, ejecución o implementación de uno o más proyectos, iguales o similares, a los requeridos por la UNIVERSIDAD en la Tabla de “Proyectos Estratégicos”. La experiencia específica se puede haber adquirido mediante la modalidad de contrato de trabajo; o mediante la prestación de servicios de asesoría o consultoría profesional.</t>
    </r>
  </si>
  <si>
    <r>
      <rPr>
        <b/>
        <sz val="9"/>
        <color rgb="FF000000"/>
        <rFont val="Arial"/>
        <family val="2"/>
      </rPr>
      <t>Pruebas</t>
    </r>
    <r>
      <rPr>
        <sz val="9"/>
        <color rgb="FF000000"/>
        <rFont val="Arial"/>
        <family val="2"/>
      </rPr>
      <t xml:space="preserve">: Este requisito se prueba mediante fotocopia del diploma del título obtenido; o mediante fotocopia del acta de grado; o mediante certificación expedida por la institución educativa. 
En el caso de títulos de pregrado obtenido en el exterior, se debe aportar fotocopia de la homologación ante el Ministerio de Educación Nacional (MEN). </t>
    </r>
  </si>
  <si>
    <r>
      <rPr>
        <b/>
        <sz val="9"/>
        <color rgb="FF000000"/>
        <rFont val="Arial"/>
        <family val="2"/>
      </rPr>
      <t>Prueba:</t>
    </r>
    <r>
      <rPr>
        <sz val="9"/>
        <color rgb="FF000000"/>
        <rFont val="Arial"/>
        <family val="2"/>
      </rPr>
      <t xml:space="preserve"> Este requisito se prueba mediante fotocopia del diploma del título obtenido o el acta de grado o certificación de la institución educativa colombiana. En el caso de título de posgrado obtenido en el exterior, se debe aportar fotocopia de la homologación ante el Ministerio de Educación Nacional (MEN).</t>
    </r>
  </si>
  <si>
    <r>
      <rPr>
        <b/>
        <sz val="9"/>
        <color theme="1"/>
        <rFont val="Arial"/>
        <family val="2"/>
      </rPr>
      <t>Prueba</t>
    </r>
    <r>
      <rPr>
        <sz val="9"/>
        <color theme="1"/>
        <rFont val="Arial"/>
        <family val="2"/>
      </rPr>
      <t xml:space="preserve">: La experiencia se evaluará tomando como referencia las certificaciones laborales en la Intermediación de Seguros que sean posteriores a la obtención del título académico profesional.
</t>
    </r>
  </si>
  <si>
    <r>
      <rPr>
        <b/>
        <sz val="9"/>
        <color theme="1"/>
        <rFont val="Arial"/>
        <family val="2"/>
      </rPr>
      <t>Prueba</t>
    </r>
    <r>
      <rPr>
        <sz val="9"/>
        <color theme="1"/>
        <rFont val="Arial"/>
        <family val="2"/>
      </rPr>
      <t xml:space="preserve">: Este requisito se prueba mediante original o fotocopia de la certificación expedida por el respectivo empleador; o mediante original o fotocopia de las certificaciones de la empresa contratante.
</t>
    </r>
  </si>
  <si>
    <t>Paula Andrea Obando Caicedo</t>
  </si>
  <si>
    <r>
      <t>Administradora de Empresas, Universidad Pontificia Bolivariana, 2006 "</t>
    </r>
    <r>
      <rPr>
        <i/>
        <sz val="11"/>
        <color theme="1"/>
        <rFont val="Arial"/>
        <family val="2"/>
      </rPr>
      <t>Anexo_CAP_II._TALENTO_HUMANO</t>
    </r>
    <r>
      <rPr>
        <sz val="11"/>
        <color theme="1"/>
        <rFont val="Arial"/>
        <family val="2"/>
      </rPr>
      <t>" - GERENTE O DIRECTOR</t>
    </r>
  </si>
  <si>
    <r>
      <t>Consejo Profesional de Administración de Empresas - Matrícula y Tarjeta Profesional No. 108825 otorgada mediante Resolución No.24 del 10/05/2018 "</t>
    </r>
    <r>
      <rPr>
        <i/>
        <sz val="11"/>
        <color theme="1"/>
        <rFont val="Arial"/>
        <family val="2"/>
      </rPr>
      <t>Anexo_CAP_II._TALENTO_HUMANO</t>
    </r>
    <r>
      <rPr>
        <sz val="11"/>
        <color theme="1"/>
        <rFont val="Arial"/>
        <family val="2"/>
      </rPr>
      <t>" - GERENTE O DIRECTOR</t>
    </r>
  </si>
  <si>
    <r>
      <t>Especialista en Administración de Riesgos y Seguros, EAFIT, 2020 "</t>
    </r>
    <r>
      <rPr>
        <i/>
        <sz val="11"/>
        <rFont val="Arial"/>
        <family val="2"/>
      </rPr>
      <t>Anexo_CAP_II._TALENTO_HUMANO</t>
    </r>
    <r>
      <rPr>
        <sz val="11"/>
        <rFont val="Arial"/>
        <family val="2"/>
      </rPr>
      <t>" - GERENTE O DIRECTOR</t>
    </r>
  </si>
  <si>
    <t>Acredita 6,16 años, contados desde el 10/05/2018 (expedición matrícula) hasta el 8/07/2024 (cierre invitación)</t>
  </si>
  <si>
    <t>Gerente Broking y Continuidad desde 2002 al 2024, mediante contrato laboral con AON Risk Services Colombia S.A. "Anexo_CAP_II._TALENTO_HUMANO" - GERENTE O DIRECTOR. Acredita 21 años</t>
  </si>
  <si>
    <t>Rubén Dario Pérez Posada</t>
  </si>
  <si>
    <r>
      <t>Administrador de Empresas, EAFIT, 2000 "</t>
    </r>
    <r>
      <rPr>
        <i/>
        <sz val="11"/>
        <color theme="1"/>
        <rFont val="Arial"/>
        <family val="2"/>
      </rPr>
      <t>Propuesta_técnica_y_económica_16.1._HOJA_DE_VIDA_-_DIRECTOR_DE_LA_CUENTA"</t>
    </r>
  </si>
  <si>
    <r>
      <t>Consejo Profesional de Administración de Empresas - Matrícula y Tarjeta Profesional No. 91776, otorgada mediante Resolución No.32 del 10/08/2016 "</t>
    </r>
    <r>
      <rPr>
        <i/>
        <sz val="11"/>
        <color theme="1"/>
        <rFont val="Arial"/>
        <family val="2"/>
      </rPr>
      <t>Propuesta_técnica_y_económica_16.1._DIPLOMAS_-DIRECTOR_DE_LA_CUENTA</t>
    </r>
    <r>
      <rPr>
        <sz val="11"/>
        <color theme="1"/>
        <rFont val="Arial"/>
        <family val="2"/>
      </rPr>
      <t>"</t>
    </r>
  </si>
  <si>
    <r>
      <t>Especialista en Administración de Riesgos y Seguros, EAFIT, 2011 "</t>
    </r>
    <r>
      <rPr>
        <i/>
        <sz val="11"/>
        <rFont val="Arial"/>
        <family val="2"/>
      </rPr>
      <t>Propuesta_técnica_y_económica_16.1._DIPLOMAS_-DIRECTOR_DE_LA_CUENTA</t>
    </r>
    <r>
      <rPr>
        <sz val="11"/>
        <rFont val="Arial"/>
        <family val="2"/>
      </rPr>
      <t>"</t>
    </r>
  </si>
  <si>
    <t>Acredita 7,91 años desde el 10/08/2016 (expedición matrícula) hasta el 8/07/2024 (cierre invitación)</t>
  </si>
  <si>
    <t>Líder de la Regional Antioquia desde 2018 hasta la fecha, mediante contrato laboral con Correcol S.A. "Propuesta_técnica_y_económica_16.1._HOJA_DE_VIDA_-_DIRECTOR_DE_LA_CUENTA". Acredita 14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</si>
</sst>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0.00\ &quot;€&quot;_-;\-* #,##0.00\ &quot;€&quot;_-;_-* &quot;-&quot;??\ &quot;€&quot;_-;_-@_-"/>
    <numFmt numFmtId="43" formatCode="_-* #,##0.00_-;\-* #,##0.00_-;_-* &quot;-&quot;??_-;_-@_-"/>
    <numFmt numFmtId="164" formatCode="&quot;$&quot;\ #,##0.00;[Red]\-&quot;$&quot;\ #,##0.00"/>
    <numFmt numFmtId="165" formatCode="_-&quot;$&quot;\ * #,##0_-;\-&quot;$&quot;\ * #,##0_-;_-&quot;$&quot;\ * &quot;-&quot;_-;_-@_-"/>
    <numFmt numFmtId="166" formatCode="_(&quot;$&quot;\ * #,##0.00_);_(&quot;$&quot;\ * \(#,##0.00\);_(&quot;$&quot;\ * &quot;-&quot;??_);_(@_)"/>
    <numFmt numFmtId="167" formatCode="_-&quot;$&quot;* #,##0.00_-;\-&quot;$&quot;* #,##0.00_-;_-&quot;$&quot;* &quot;-&quot;??_-;_-@_-"/>
    <numFmt numFmtId="168" formatCode="_-* #,##0.00\ _€_-;\-* #,##0.00\ _€_-;_-* &quot;-&quot;??\ _€_-;_-@_-"/>
    <numFmt numFmtId="169" formatCode="#,##0;[Red]#,##0"/>
    <numFmt numFmtId="170" formatCode="#,##0.00;[Red]#,##0.00"/>
    <numFmt numFmtId="171" formatCode="_ * #,##0.00_ ;_ * \-#,##0.00_ ;_ * &quot;-&quot;??_ ;_ @_ "/>
    <numFmt numFmtId="172" formatCode="_ &quot;$&quot;\ * #,##0.00_ ;_ &quot;$&quot;\ * \-#,##0.00_ ;_ &quot;$&quot;\ * &quot;-&quot;??_ ;_ @_ "/>
    <numFmt numFmtId="173" formatCode="[$$-240A]\ #,##0.000000"/>
    <numFmt numFmtId="174" formatCode="&quot;$&quot;#,##0.00"/>
    <numFmt numFmtId="175" formatCode="0.0000%"/>
    <numFmt numFmtId="176" formatCode="_-* #,##0_-;\-* #,##0_-;_-* &quot;-&quot;??_-;_-@_-"/>
  </numFmts>
  <fonts count="46">
    <font>
      <sz val="11"/>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Arial"/>
      <family val="2"/>
    </font>
    <font>
      <sz val="11"/>
      <color rgb="FF000000"/>
      <name val="Calibri"/>
      <family val="2"/>
    </font>
    <font>
      <sz val="10"/>
      <name val="Arial"/>
      <family val="2"/>
    </font>
    <font>
      <b/>
      <sz val="10"/>
      <name val="Arial"/>
      <family val="2"/>
    </font>
    <font>
      <b/>
      <sz val="12"/>
      <name val="Arial"/>
      <family val="2"/>
    </font>
    <font>
      <sz val="10"/>
      <color theme="1"/>
      <name val="Arial"/>
      <family val="2"/>
    </font>
    <font>
      <sz val="12"/>
      <name val="Arial"/>
      <family val="2"/>
    </font>
    <font>
      <b/>
      <sz val="16"/>
      <name val="Arial"/>
      <family val="2"/>
    </font>
    <font>
      <sz val="8"/>
      <name val="Arial"/>
      <family val="2"/>
    </font>
    <font>
      <sz val="11"/>
      <color rgb="FF000000"/>
      <name val="Calibri"/>
      <family val="2"/>
    </font>
    <font>
      <b/>
      <sz val="8"/>
      <name val="Arial"/>
      <family val="2"/>
    </font>
    <font>
      <b/>
      <vertAlign val="superscript"/>
      <sz val="8"/>
      <name val="Arial"/>
      <family val="2"/>
    </font>
    <font>
      <sz val="10"/>
      <color rgb="FF000000"/>
      <name val="Arial"/>
      <family val="2"/>
    </font>
    <font>
      <u/>
      <sz val="11"/>
      <color theme="10"/>
      <name val="Calibri"/>
      <family val="2"/>
      <scheme val="minor"/>
    </font>
    <font>
      <sz val="10"/>
      <name val="Arial"/>
      <family val="2"/>
    </font>
    <font>
      <sz val="11"/>
      <color indexed="8"/>
      <name val="Calibri"/>
      <family val="2"/>
    </font>
    <font>
      <u/>
      <sz val="10"/>
      <color theme="10"/>
      <name val="Arial"/>
      <family val="2"/>
    </font>
    <font>
      <sz val="11"/>
      <color theme="1"/>
      <name val="Arial"/>
      <family val="2"/>
    </font>
    <font>
      <sz val="11"/>
      <name val="Arial"/>
      <family val="2"/>
    </font>
    <font>
      <b/>
      <sz val="12"/>
      <color theme="1"/>
      <name val="Arial"/>
      <family val="2"/>
    </font>
    <font>
      <b/>
      <sz val="10"/>
      <color rgb="FF000000"/>
      <name val="Arial"/>
      <family val="2"/>
    </font>
    <font>
      <b/>
      <sz val="9"/>
      <color rgb="FF000000"/>
      <name val="Arial"/>
      <family val="2"/>
    </font>
    <font>
      <b/>
      <sz val="11"/>
      <color theme="1"/>
      <name val="Arial"/>
      <family val="2"/>
    </font>
    <font>
      <b/>
      <sz val="14"/>
      <color theme="1"/>
      <name val="Arial"/>
      <family val="2"/>
    </font>
    <font>
      <sz val="11"/>
      <color rgb="FF000000"/>
      <name val="Arial"/>
      <family val="2"/>
    </font>
    <font>
      <b/>
      <sz val="14"/>
      <color rgb="FF000000"/>
      <name val="Arial"/>
      <family val="2"/>
    </font>
    <font>
      <vertAlign val="superscript"/>
      <sz val="8"/>
      <color rgb="FF000000"/>
      <name val="Arial"/>
      <family val="2"/>
    </font>
    <font>
      <b/>
      <sz val="11"/>
      <color rgb="FF000000"/>
      <name val="Arial"/>
      <family val="2"/>
    </font>
    <font>
      <b/>
      <sz val="9"/>
      <color theme="0"/>
      <name val="Arial"/>
      <family val="2"/>
    </font>
    <font>
      <b/>
      <sz val="11"/>
      <color theme="0"/>
      <name val="Arial"/>
      <family val="2"/>
    </font>
    <font>
      <b/>
      <sz val="12"/>
      <color theme="0"/>
      <name val="Arial"/>
      <family val="2"/>
    </font>
    <font>
      <b/>
      <sz val="10"/>
      <color theme="0"/>
      <name val="Arial"/>
      <family val="2"/>
    </font>
    <font>
      <b/>
      <sz val="12"/>
      <color rgb="FF000000"/>
      <name val="Arial"/>
      <family val="2"/>
    </font>
    <font>
      <b/>
      <sz val="9"/>
      <color theme="1"/>
      <name val="Arial"/>
      <family val="2"/>
    </font>
    <font>
      <sz val="9"/>
      <color rgb="FF000000"/>
      <name val="Arial"/>
      <family val="2"/>
    </font>
    <font>
      <sz val="9"/>
      <color theme="1"/>
      <name val="Arial"/>
      <family val="2"/>
    </font>
    <font>
      <sz val="9"/>
      <name val="Arial"/>
      <family val="2"/>
    </font>
    <font>
      <i/>
      <sz val="10"/>
      <name val="Arial"/>
      <family val="2"/>
    </font>
    <font>
      <i/>
      <sz val="11"/>
      <color theme="1"/>
      <name val="Arial"/>
      <family val="2"/>
    </font>
    <font>
      <i/>
      <sz val="11"/>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9"/>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rgb="FFFF0000"/>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5">
    <xf numFmtId="0" fontId="0" fillId="0" borderId="0"/>
    <xf numFmtId="0" fontId="5" fillId="0" borderId="0"/>
    <xf numFmtId="0" fontId="8" fillId="0" borderId="0"/>
    <xf numFmtId="171" fontId="12" fillId="0" borderId="0" applyFont="0" applyFill="0" applyBorder="0" applyAlignment="0" applyProtection="0"/>
    <xf numFmtId="0" fontId="15" fillId="0" borderId="0"/>
    <xf numFmtId="0" fontId="8" fillId="0" borderId="0"/>
    <xf numFmtId="0" fontId="8" fillId="0" borderId="0"/>
    <xf numFmtId="0" fontId="5" fillId="0" borderId="0"/>
    <xf numFmtId="0" fontId="8" fillId="0" borderId="0"/>
    <xf numFmtId="9" fontId="8" fillId="0" borderId="0" applyFont="0" applyFill="0" applyBorder="0" applyAlignment="0" applyProtection="0"/>
    <xf numFmtId="0" fontId="20" fillId="0" borderId="0"/>
    <xf numFmtId="168" fontId="21" fillId="0" borderId="0" applyFont="0" applyFill="0" applyBorder="0" applyAlignment="0" applyProtection="0"/>
    <xf numFmtId="43" fontId="8" fillId="0" borderId="0" applyFont="0" applyFill="0" applyBorder="0" applyAlignment="0" applyProtection="0"/>
    <xf numFmtId="166" fontId="5"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168" fontId="21" fillId="0" borderId="0" applyFont="0" applyFill="0" applyBorder="0" applyAlignment="0" applyProtection="0"/>
    <xf numFmtId="0" fontId="5" fillId="0" borderId="0"/>
    <xf numFmtId="44" fontId="21" fillId="0" borderId="0" applyFont="0" applyFill="0" applyBorder="0" applyAlignment="0" applyProtection="0"/>
    <xf numFmtId="0" fontId="8" fillId="0" borderId="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5" fillId="0" borderId="0"/>
    <xf numFmtId="0" fontId="8" fillId="0" borderId="0"/>
    <xf numFmtId="0" fontId="8" fillId="0" borderId="0"/>
    <xf numFmtId="173" fontId="8" fillId="0" borderId="0"/>
    <xf numFmtId="0" fontId="8" fillId="0" borderId="0"/>
    <xf numFmtId="0" fontId="8" fillId="0" borderId="0"/>
    <xf numFmtId="0" fontId="5" fillId="0" borderId="0"/>
    <xf numFmtId="9" fontId="8"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22" fillId="0" borderId="0" applyNumberForma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5" fillId="0" borderId="0"/>
    <xf numFmtId="166" fontId="5" fillId="0" borderId="0" applyFont="0" applyFill="0" applyBorder="0" applyAlignment="0" applyProtection="0"/>
    <xf numFmtId="0" fontId="19" fillId="0" borderId="0" applyNumberFormat="0" applyFill="0" applyBorder="0" applyAlignment="0" applyProtection="0"/>
    <xf numFmtId="0" fontId="5" fillId="0" borderId="0"/>
    <xf numFmtId="167" fontId="8" fillId="0" borderId="0" applyFont="0" applyFill="0" applyBorder="0" applyAlignment="0" applyProtection="0"/>
    <xf numFmtId="0" fontId="7" fillId="0" borderId="0"/>
    <xf numFmtId="165" fontId="8" fillId="0" borderId="0" applyFont="0" applyFill="0" applyBorder="0" applyAlignment="0" applyProtection="0"/>
    <xf numFmtId="166" fontId="5" fillId="0" borderId="0" applyFont="0" applyFill="0" applyBorder="0" applyAlignment="0" applyProtection="0"/>
    <xf numFmtId="172" fontId="8"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5" fontId="8" fillId="0" borderId="0" applyFont="0" applyFill="0" applyBorder="0" applyAlignment="0" applyProtection="0"/>
    <xf numFmtId="167" fontId="8"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5" fillId="0" borderId="0" applyFont="0" applyFill="0" applyBorder="0" applyAlignment="0" applyProtection="0"/>
    <xf numFmtId="165" fontId="8" fillId="0" borderId="0" applyFont="0" applyFill="0" applyBorder="0" applyAlignment="0" applyProtection="0"/>
  </cellStyleXfs>
  <cellXfs count="354">
    <xf numFmtId="0" fontId="0" fillId="0" borderId="0" xfId="0"/>
    <xf numFmtId="170" fontId="0" fillId="0" borderId="0" xfId="0" applyNumberFormat="1"/>
    <xf numFmtId="0" fontId="2" fillId="0" borderId="1" xfId="0" applyFont="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9" fontId="2" fillId="0" borderId="4" xfId="0" applyNumberFormat="1" applyFont="1" applyBorder="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xf>
    <xf numFmtId="169" fontId="0" fillId="2" borderId="0" xfId="0" applyNumberFormat="1" applyFill="1"/>
    <xf numFmtId="170" fontId="0" fillId="2" borderId="0" xfId="0" applyNumberFormat="1" applyFill="1"/>
    <xf numFmtId="170" fontId="0" fillId="2" borderId="0" xfId="0" applyNumberFormat="1" applyFill="1" applyAlignment="1">
      <alignment horizontal="center" vertical="center"/>
    </xf>
    <xf numFmtId="0" fontId="1" fillId="2" borderId="0" xfId="0" applyFont="1" applyFill="1"/>
    <xf numFmtId="0" fontId="0" fillId="2" borderId="0" xfId="0" applyFill="1"/>
    <xf numFmtId="0" fontId="1" fillId="3" borderId="0" xfId="0" applyFont="1" applyFill="1" applyAlignment="1">
      <alignment horizontal="center" vertical="center"/>
    </xf>
    <xf numFmtId="0" fontId="0" fillId="3" borderId="0" xfId="0" applyFill="1" applyAlignment="1">
      <alignment horizontal="center" vertical="center"/>
    </xf>
    <xf numFmtId="169" fontId="0" fillId="3" borderId="0" xfId="0" applyNumberFormat="1" applyFill="1"/>
    <xf numFmtId="170" fontId="0" fillId="3" borderId="0" xfId="0" applyNumberFormat="1" applyFill="1"/>
    <xf numFmtId="170" fontId="0" fillId="3" borderId="0" xfId="0" applyNumberFormat="1" applyFill="1" applyAlignment="1">
      <alignment horizontal="center" vertical="center"/>
    </xf>
    <xf numFmtId="0" fontId="1" fillId="3" borderId="0" xfId="0" applyFont="1" applyFill="1"/>
    <xf numFmtId="0" fontId="0" fillId="3" borderId="0" xfId="0" applyFill="1"/>
    <xf numFmtId="0" fontId="1" fillId="4" borderId="0" xfId="0" applyFont="1" applyFill="1" applyAlignment="1">
      <alignment horizontal="center" vertical="center"/>
    </xf>
    <xf numFmtId="0" fontId="0" fillId="4" borderId="0" xfId="0" applyFill="1" applyAlignment="1">
      <alignment horizontal="center" vertical="center"/>
    </xf>
    <xf numFmtId="169" fontId="0" fillId="4" borderId="0" xfId="0" applyNumberFormat="1" applyFill="1"/>
    <xf numFmtId="170" fontId="0" fillId="4" borderId="0" xfId="0" applyNumberFormat="1" applyFill="1"/>
    <xf numFmtId="170" fontId="0" fillId="4" borderId="0" xfId="0" applyNumberFormat="1" applyFill="1" applyAlignment="1">
      <alignment horizontal="center" vertical="center"/>
    </xf>
    <xf numFmtId="0" fontId="1" fillId="4" borderId="0" xfId="0" applyFont="1" applyFill="1"/>
    <xf numFmtId="0" fontId="0" fillId="4" borderId="0" xfId="0" applyFill="1"/>
    <xf numFmtId="0" fontId="1" fillId="5" borderId="0" xfId="0" applyFont="1" applyFill="1" applyAlignment="1">
      <alignment horizontal="center" vertical="center"/>
    </xf>
    <xf numFmtId="0" fontId="0" fillId="5" borderId="0" xfId="0" applyFill="1" applyAlignment="1">
      <alignment horizontal="center" vertical="center"/>
    </xf>
    <xf numFmtId="169" fontId="0" fillId="5" borderId="0" xfId="0" applyNumberFormat="1" applyFill="1"/>
    <xf numFmtId="170" fontId="0" fillId="5" borderId="0" xfId="0" applyNumberFormat="1" applyFill="1"/>
    <xf numFmtId="170" fontId="0" fillId="5" borderId="0" xfId="0" applyNumberFormat="1" applyFill="1" applyAlignment="1">
      <alignment horizontal="center" vertical="center"/>
    </xf>
    <xf numFmtId="0" fontId="1" fillId="5" borderId="0" xfId="0" applyFont="1" applyFill="1"/>
    <xf numFmtId="0" fontId="0" fillId="5" borderId="0" xfId="0" applyFill="1"/>
    <xf numFmtId="0" fontId="1" fillId="6" borderId="0" xfId="0" applyFont="1" applyFill="1" applyAlignment="1">
      <alignment horizontal="center" vertical="center"/>
    </xf>
    <xf numFmtId="0" fontId="0" fillId="6" borderId="0" xfId="0" applyFill="1" applyAlignment="1">
      <alignment horizontal="center" vertical="center"/>
    </xf>
    <xf numFmtId="169" fontId="0" fillId="6" borderId="0" xfId="0" applyNumberFormat="1" applyFill="1"/>
    <xf numFmtId="170" fontId="0" fillId="6" borderId="0" xfId="0" applyNumberFormat="1" applyFill="1"/>
    <xf numFmtId="170" fontId="0" fillId="6" borderId="0" xfId="0" applyNumberFormat="1" applyFill="1" applyAlignment="1">
      <alignment horizontal="center" vertical="center"/>
    </xf>
    <xf numFmtId="0" fontId="1" fillId="6" borderId="0" xfId="0" applyFont="1" applyFill="1"/>
    <xf numFmtId="0" fontId="0" fillId="6" borderId="0" xfId="0" applyFill="1"/>
    <xf numFmtId="0" fontId="1" fillId="7" borderId="0" xfId="0" applyFont="1" applyFill="1" applyAlignment="1">
      <alignment horizontal="center" vertical="center"/>
    </xf>
    <xf numFmtId="0" fontId="0" fillId="7" borderId="0" xfId="0" applyFill="1" applyAlignment="1">
      <alignment horizontal="center" vertical="center"/>
    </xf>
    <xf numFmtId="169" fontId="0" fillId="7" borderId="0" xfId="0" applyNumberFormat="1" applyFill="1"/>
    <xf numFmtId="170" fontId="0" fillId="7" borderId="0" xfId="0" applyNumberFormat="1" applyFill="1"/>
    <xf numFmtId="170" fontId="0" fillId="7" borderId="0" xfId="0" applyNumberFormat="1" applyFill="1" applyAlignment="1">
      <alignment horizontal="center" vertical="center"/>
    </xf>
    <xf numFmtId="0" fontId="1" fillId="7" borderId="0" xfId="0" applyFont="1" applyFill="1"/>
    <xf numFmtId="0" fontId="0" fillId="7" borderId="0" xfId="0" applyFill="1"/>
    <xf numFmtId="0" fontId="1" fillId="8" borderId="0" xfId="0" applyFont="1" applyFill="1" applyAlignment="1">
      <alignment horizontal="center" vertical="center"/>
    </xf>
    <xf numFmtId="0" fontId="0" fillId="8" borderId="0" xfId="0" applyFill="1" applyAlignment="1">
      <alignment horizontal="center" vertical="center"/>
    </xf>
    <xf numFmtId="169" fontId="0" fillId="8" borderId="0" xfId="0" applyNumberFormat="1" applyFill="1"/>
    <xf numFmtId="170" fontId="0" fillId="8" borderId="0" xfId="0" applyNumberFormat="1" applyFill="1"/>
    <xf numFmtId="170" fontId="0" fillId="8" borderId="0" xfId="0" applyNumberFormat="1" applyFill="1" applyAlignment="1">
      <alignment horizontal="center" vertical="center"/>
    </xf>
    <xf numFmtId="0" fontId="1" fillId="8" borderId="0" xfId="0" applyFont="1" applyFill="1"/>
    <xf numFmtId="0" fontId="0" fillId="8" borderId="0" xfId="0" applyFill="1"/>
    <xf numFmtId="0" fontId="1" fillId="9" borderId="0" xfId="0" applyFont="1" applyFill="1" applyAlignment="1">
      <alignment horizontal="center" vertical="center"/>
    </xf>
    <xf numFmtId="0" fontId="0" fillId="9" borderId="0" xfId="0" applyFill="1" applyAlignment="1">
      <alignment horizontal="center" vertical="center"/>
    </xf>
    <xf numFmtId="169" fontId="0" fillId="9" borderId="0" xfId="0" applyNumberFormat="1" applyFill="1"/>
    <xf numFmtId="170" fontId="0" fillId="9" borderId="0" xfId="0" applyNumberFormat="1" applyFill="1"/>
    <xf numFmtId="170" fontId="0" fillId="9" borderId="0" xfId="0" applyNumberFormat="1" applyFill="1" applyAlignment="1">
      <alignment horizontal="center" vertical="center"/>
    </xf>
    <xf numFmtId="0" fontId="1" fillId="9" borderId="0" xfId="0" applyFont="1" applyFill="1"/>
    <xf numFmtId="0" fontId="0" fillId="9" borderId="0" xfId="0" applyFill="1"/>
    <xf numFmtId="0" fontId="1" fillId="10" borderId="0" xfId="0" applyFont="1" applyFill="1" applyAlignment="1">
      <alignment horizontal="center" vertical="center"/>
    </xf>
    <xf numFmtId="0" fontId="0" fillId="10" borderId="0" xfId="0" applyFill="1" applyAlignment="1">
      <alignment horizontal="center" vertical="center"/>
    </xf>
    <xf numFmtId="169" fontId="0" fillId="10" borderId="0" xfId="0" applyNumberFormat="1" applyFill="1"/>
    <xf numFmtId="170" fontId="0" fillId="10" borderId="0" xfId="0" applyNumberFormat="1" applyFill="1"/>
    <xf numFmtId="170" fontId="0" fillId="10" borderId="0" xfId="0" applyNumberFormat="1" applyFill="1" applyAlignment="1">
      <alignment horizontal="center" vertical="center"/>
    </xf>
    <xf numFmtId="0" fontId="1" fillId="10" borderId="0" xfId="0" applyFont="1" applyFill="1"/>
    <xf numFmtId="170" fontId="0" fillId="11" borderId="0" xfId="0" applyNumberFormat="1" applyFill="1" applyAlignment="1">
      <alignment horizontal="center" vertical="center"/>
    </xf>
    <xf numFmtId="0" fontId="12" fillId="0" borderId="0" xfId="2" applyFont="1" applyAlignment="1">
      <alignment vertical="center" wrapText="1"/>
    </xf>
    <xf numFmtId="0" fontId="13" fillId="5" borderId="18" xfId="2" applyFont="1" applyFill="1" applyBorder="1" applyAlignment="1">
      <alignment vertical="center" wrapText="1"/>
    </xf>
    <xf numFmtId="0" fontId="13" fillId="5" borderId="0" xfId="2" applyFont="1" applyFill="1" applyAlignment="1">
      <alignment vertical="center" wrapText="1"/>
    </xf>
    <xf numFmtId="0" fontId="14" fillId="12" borderId="7" xfId="2" applyFont="1" applyFill="1" applyBorder="1" applyAlignment="1">
      <alignment horizontal="left" vertical="center"/>
    </xf>
    <xf numFmtId="0" fontId="14" fillId="12" borderId="7" xfId="2" applyFont="1" applyFill="1" applyBorder="1" applyAlignment="1">
      <alignment horizontal="left" vertical="center" wrapText="1"/>
    </xf>
    <xf numFmtId="0" fontId="14" fillId="14" borderId="7" xfId="2" applyFont="1" applyFill="1" applyBorder="1" applyAlignment="1">
      <alignment vertical="center" wrapText="1"/>
    </xf>
    <xf numFmtId="0" fontId="15" fillId="0" borderId="0" xfId="4"/>
    <xf numFmtId="14" fontId="8" fillId="12" borderId="5" xfId="6" applyNumberFormat="1" applyFill="1" applyBorder="1" applyAlignment="1">
      <alignment vertical="center"/>
    </xf>
    <xf numFmtId="0" fontId="8" fillId="12" borderId="5" xfId="6" applyFill="1" applyBorder="1" applyAlignment="1">
      <alignment vertical="center"/>
    </xf>
    <xf numFmtId="0" fontId="17" fillId="0" borderId="27" xfId="6" applyFont="1" applyBorder="1" applyAlignment="1">
      <alignment horizontal="center" vertical="center"/>
    </xf>
    <xf numFmtId="0" fontId="16" fillId="0" borderId="28" xfId="6" applyFont="1" applyBorder="1" applyAlignment="1">
      <alignment horizontal="center" vertical="center"/>
    </xf>
    <xf numFmtId="0" fontId="16" fillId="0" borderId="27" xfId="6" applyFont="1" applyBorder="1" applyAlignment="1">
      <alignment horizontal="center" vertical="center" wrapText="1"/>
    </xf>
    <xf numFmtId="0" fontId="16" fillId="0" borderId="28" xfId="6" applyFont="1" applyBorder="1" applyAlignment="1">
      <alignment horizontal="center" vertical="center" wrapText="1"/>
    </xf>
    <xf numFmtId="0" fontId="16" fillId="0" borderId="29" xfId="6" applyFont="1" applyBorder="1" applyAlignment="1">
      <alignment horizontal="center" vertical="center" wrapText="1"/>
    </xf>
    <xf numFmtId="0" fontId="8" fillId="12" borderId="6" xfId="6" applyFill="1" applyBorder="1" applyAlignment="1">
      <alignment vertical="center"/>
    </xf>
    <xf numFmtId="0" fontId="15" fillId="0" borderId="0" xfId="4" applyAlignment="1">
      <alignment horizontal="center"/>
    </xf>
    <xf numFmtId="0" fontId="23" fillId="0" borderId="0" xfId="0" applyFont="1"/>
    <xf numFmtId="0" fontId="11" fillId="0" borderId="7" xfId="0" applyFont="1" applyBorder="1" applyAlignment="1">
      <alignment horizontal="center" vertical="center"/>
    </xf>
    <xf numFmtId="14" fontId="11" fillId="0" borderId="7" xfId="0" applyNumberFormat="1" applyFont="1" applyBorder="1" applyAlignment="1">
      <alignment horizontal="center" vertical="center"/>
    </xf>
    <xf numFmtId="21" fontId="11" fillId="0" borderId="7" xfId="0" applyNumberFormat="1" applyFont="1" applyBorder="1" applyAlignment="1">
      <alignment horizontal="center" vertical="center"/>
    </xf>
    <xf numFmtId="0" fontId="11" fillId="0" borderId="7" xfId="0" applyFont="1" applyBorder="1" applyAlignment="1">
      <alignment horizontal="left" vertical="center"/>
    </xf>
    <xf numFmtId="0" fontId="11" fillId="0" borderId="7" xfId="0" applyFont="1" applyBorder="1" applyAlignment="1">
      <alignment horizontal="left" vertical="center" wrapText="1"/>
    </xf>
    <xf numFmtId="0" fontId="11" fillId="13" borderId="7" xfId="0" applyFont="1" applyFill="1" applyBorder="1" applyAlignment="1">
      <alignment horizontal="center" vertical="center"/>
    </xf>
    <xf numFmtId="14" fontId="11" fillId="13" borderId="7" xfId="0" applyNumberFormat="1" applyFont="1" applyFill="1" applyBorder="1" applyAlignment="1">
      <alignment horizontal="center" vertical="center"/>
    </xf>
    <xf numFmtId="21" fontId="11" fillId="13" borderId="7" xfId="0" applyNumberFormat="1" applyFont="1" applyFill="1" applyBorder="1" applyAlignment="1">
      <alignment horizontal="center" vertical="center"/>
    </xf>
    <xf numFmtId="0" fontId="11" fillId="13" borderId="7" xfId="0" applyFont="1" applyFill="1" applyBorder="1" applyAlignment="1">
      <alignment horizontal="left" vertical="center" wrapText="1"/>
    </xf>
    <xf numFmtId="3" fontId="11" fillId="13" borderId="7" xfId="0" applyNumberFormat="1" applyFont="1" applyFill="1" applyBorder="1" applyAlignment="1">
      <alignment horizontal="right" vertical="center" wrapText="1"/>
    </xf>
    <xf numFmtId="0" fontId="11" fillId="13" borderId="7" xfId="0" applyFont="1" applyFill="1" applyBorder="1" applyAlignment="1">
      <alignment horizontal="left" vertical="center"/>
    </xf>
    <xf numFmtId="0" fontId="23" fillId="13" borderId="0" xfId="0" applyFont="1" applyFill="1"/>
    <xf numFmtId="0" fontId="11" fillId="13" borderId="0" xfId="0" applyFont="1" applyFill="1" applyAlignment="1">
      <alignment horizontal="center" vertical="center"/>
    </xf>
    <xf numFmtId="14" fontId="11" fillId="13" borderId="0" xfId="0" applyNumberFormat="1" applyFont="1" applyFill="1" applyAlignment="1">
      <alignment horizontal="center" vertical="center"/>
    </xf>
    <xf numFmtId="21" fontId="11" fillId="13" borderId="0" xfId="0" applyNumberFormat="1" applyFont="1" applyFill="1" applyAlignment="1">
      <alignment horizontal="center" vertical="center"/>
    </xf>
    <xf numFmtId="0" fontId="11" fillId="13" borderId="0" xfId="0" applyFont="1" applyFill="1" applyAlignment="1">
      <alignment horizontal="left" vertical="center" wrapText="1"/>
    </xf>
    <xf numFmtId="3" fontId="11" fillId="13" borderId="0" xfId="0" applyNumberFormat="1" applyFont="1" applyFill="1" applyAlignment="1">
      <alignment horizontal="right" vertical="center" wrapText="1"/>
    </xf>
    <xf numFmtId="0" fontId="11" fillId="13" borderId="0" xfId="0" applyFont="1" applyFill="1" applyAlignment="1">
      <alignment horizontal="left" vertical="center"/>
    </xf>
    <xf numFmtId="0" fontId="11" fillId="13" borderId="0" xfId="0" applyFont="1" applyFill="1" applyAlignment="1">
      <alignment horizontal="right" vertical="center"/>
    </xf>
    <xf numFmtId="0" fontId="13" fillId="13" borderId="0" xfId="2" applyFont="1" applyFill="1" applyAlignment="1">
      <alignment vertical="center" wrapText="1"/>
    </xf>
    <xf numFmtId="0" fontId="12" fillId="13" borderId="0" xfId="2" applyFont="1" applyFill="1" applyAlignment="1">
      <alignment vertical="center" wrapText="1"/>
    </xf>
    <xf numFmtId="0" fontId="12" fillId="0" borderId="8" xfId="0" applyFont="1" applyBorder="1" applyAlignment="1">
      <alignment horizontal="center" vertical="center" wrapText="1"/>
    </xf>
    <xf numFmtId="0" fontId="6" fillId="0" borderId="8" xfId="0" applyFont="1" applyBorder="1" applyAlignment="1">
      <alignment horizontal="center" vertical="center" wrapText="1"/>
    </xf>
    <xf numFmtId="4" fontId="14" fillId="13" borderId="8" xfId="3" applyNumberFormat="1" applyFont="1" applyFill="1" applyBorder="1" applyAlignment="1" applyProtection="1">
      <alignment vertical="center" wrapText="1"/>
    </xf>
    <xf numFmtId="4" fontId="14" fillId="13" borderId="8" xfId="2" applyNumberFormat="1" applyFont="1" applyFill="1" applyBorder="1" applyAlignment="1">
      <alignment horizontal="left" vertical="center"/>
    </xf>
    <xf numFmtId="4" fontId="14" fillId="13" borderId="8" xfId="2" applyNumberFormat="1" applyFont="1" applyFill="1" applyBorder="1" applyAlignment="1">
      <alignment horizontal="left" vertical="center" wrapText="1"/>
    </xf>
    <xf numFmtId="4" fontId="14" fillId="13" borderId="8" xfId="2" applyNumberFormat="1" applyFont="1" applyFill="1" applyBorder="1" applyAlignment="1">
      <alignment vertical="center" wrapText="1"/>
    </xf>
    <xf numFmtId="10" fontId="14" fillId="13" borderId="8" xfId="2" applyNumberFormat="1" applyFont="1" applyFill="1" applyBorder="1" applyAlignment="1">
      <alignment horizontal="left" vertical="center"/>
    </xf>
    <xf numFmtId="4" fontId="14" fillId="13" borderId="12" xfId="2" applyNumberFormat="1" applyFont="1" applyFill="1" applyBorder="1" applyAlignment="1">
      <alignment horizontal="left" vertical="center"/>
    </xf>
    <xf numFmtId="4" fontId="14" fillId="13" borderId="0" xfId="3" applyNumberFormat="1" applyFont="1" applyFill="1" applyBorder="1" applyAlignment="1" applyProtection="1">
      <alignment vertical="center" wrapText="1"/>
    </xf>
    <xf numFmtId="4" fontId="14" fillId="13" borderId="0" xfId="2" applyNumberFormat="1" applyFont="1" applyFill="1" applyAlignment="1">
      <alignment horizontal="left" vertical="center"/>
    </xf>
    <xf numFmtId="4" fontId="14" fillId="13" borderId="0" xfId="2" applyNumberFormat="1" applyFont="1" applyFill="1" applyAlignment="1">
      <alignment horizontal="left" vertical="center" wrapText="1"/>
    </xf>
    <xf numFmtId="4" fontId="14" fillId="13" borderId="0" xfId="2" applyNumberFormat="1" applyFont="1" applyFill="1" applyAlignment="1">
      <alignment vertical="center" wrapText="1"/>
    </xf>
    <xf numFmtId="10" fontId="14" fillId="13" borderId="0" xfId="2" applyNumberFormat="1" applyFont="1" applyFill="1" applyAlignment="1">
      <alignment horizontal="left" vertical="center"/>
    </xf>
    <xf numFmtId="0" fontId="12" fillId="13" borderId="0" xfId="0" applyFont="1" applyFill="1" applyAlignment="1">
      <alignment horizontal="center" vertical="center" wrapText="1"/>
    </xf>
    <xf numFmtId="0" fontId="6" fillId="13" borderId="0" xfId="0" applyFont="1" applyFill="1" applyAlignment="1">
      <alignment horizontal="center" vertical="center" wrapText="1"/>
    </xf>
    <xf numFmtId="0" fontId="1" fillId="13" borderId="0" xfId="0" applyFont="1" applyFill="1" applyAlignment="1">
      <alignment horizontal="center" vertical="center" wrapText="1"/>
    </xf>
    <xf numFmtId="4" fontId="14" fillId="13" borderId="12" xfId="3" applyNumberFormat="1" applyFont="1" applyFill="1" applyBorder="1" applyAlignment="1" applyProtection="1">
      <alignment vertical="center" wrapText="1"/>
    </xf>
    <xf numFmtId="0" fontId="14" fillId="11" borderId="7" xfId="2" applyFont="1" applyFill="1" applyBorder="1" applyAlignment="1">
      <alignment horizontal="left" vertical="center"/>
    </xf>
    <xf numFmtId="0" fontId="14" fillId="11" borderId="7" xfId="2" applyFont="1" applyFill="1" applyBorder="1" applyAlignment="1">
      <alignment horizontal="left" vertical="center" wrapText="1"/>
    </xf>
    <xf numFmtId="4" fontId="14" fillId="13" borderId="7" xfId="2" applyNumberFormat="1" applyFont="1" applyFill="1" applyBorder="1" applyAlignment="1">
      <alignment horizontal="left" vertical="center"/>
    </xf>
    <xf numFmtId="0" fontId="18" fillId="0" borderId="7" xfId="0" applyFont="1" applyBorder="1" applyAlignment="1">
      <alignment horizontal="justify" vertical="center" wrapText="1"/>
    </xf>
    <xf numFmtId="0" fontId="23" fillId="0" borderId="7" xfId="0" applyFont="1" applyBorder="1" applyAlignment="1">
      <alignment horizontal="center" vertical="center"/>
    </xf>
    <xf numFmtId="0" fontId="30" fillId="12" borderId="22" xfId="4" applyFont="1" applyFill="1" applyBorder="1"/>
    <xf numFmtId="0" fontId="30" fillId="0" borderId="0" xfId="4" applyFont="1"/>
    <xf numFmtId="0" fontId="30" fillId="0" borderId="0" xfId="4" applyFont="1" applyAlignment="1">
      <alignment horizontal="center" wrapText="1"/>
    </xf>
    <xf numFmtId="0" fontId="31" fillId="13" borderId="11" xfId="4" applyFont="1" applyFill="1" applyBorder="1" applyAlignment="1">
      <alignment horizontal="center"/>
    </xf>
    <xf numFmtId="0" fontId="31" fillId="13" borderId="9" xfId="4" applyFont="1" applyFill="1" applyBorder="1" applyAlignment="1">
      <alignment horizontal="center"/>
    </xf>
    <xf numFmtId="174" fontId="8" fillId="12" borderId="13" xfId="6" applyNumberFormat="1" applyFill="1" applyBorder="1" applyAlignment="1">
      <alignment vertical="center" wrapText="1"/>
    </xf>
    <xf numFmtId="14" fontId="8" fillId="12" borderId="13" xfId="6" applyNumberFormat="1" applyFill="1" applyBorder="1" applyAlignment="1">
      <alignment vertical="center"/>
    </xf>
    <xf numFmtId="0" fontId="8" fillId="12" borderId="13" xfId="6" applyFill="1" applyBorder="1" applyAlignment="1">
      <alignment vertical="center"/>
    </xf>
    <xf numFmtId="0" fontId="8" fillId="12" borderId="16" xfId="6" applyFill="1" applyBorder="1" applyAlignment="1">
      <alignment vertical="center"/>
    </xf>
    <xf numFmtId="0" fontId="30" fillId="12" borderId="21" xfId="4" applyFont="1" applyFill="1" applyBorder="1"/>
    <xf numFmtId="0" fontId="34" fillId="17" borderId="29" xfId="0" applyFont="1" applyFill="1" applyBorder="1" applyAlignment="1">
      <alignment horizontal="center" vertical="center" wrapText="1"/>
    </xf>
    <xf numFmtId="0" fontId="34" fillId="6" borderId="29" xfId="0" applyFont="1" applyFill="1" applyBorder="1" applyAlignment="1">
      <alignment horizontal="center" vertical="center" wrapText="1"/>
    </xf>
    <xf numFmtId="0" fontId="35" fillId="17" borderId="27" xfId="0" applyFont="1" applyFill="1" applyBorder="1" applyAlignment="1">
      <alignment horizontal="center" vertical="center" wrapText="1"/>
    </xf>
    <xf numFmtId="0" fontId="35" fillId="6" borderId="27" xfId="0" applyFont="1" applyFill="1" applyBorder="1" applyAlignment="1">
      <alignment horizontal="center" vertical="center" wrapText="1"/>
    </xf>
    <xf numFmtId="0" fontId="36" fillId="16" borderId="20" xfId="0" applyFont="1" applyFill="1" applyBorder="1" applyAlignment="1">
      <alignment horizontal="center" vertical="center" wrapText="1"/>
    </xf>
    <xf numFmtId="0" fontId="36" fillId="17" borderId="38" xfId="0" applyFont="1" applyFill="1" applyBorder="1" applyAlignment="1">
      <alignment horizontal="center" vertical="center" wrapText="1"/>
    </xf>
    <xf numFmtId="0" fontId="28" fillId="13" borderId="0" xfId="0" applyFont="1" applyFill="1" applyAlignment="1">
      <alignment horizontal="center" vertical="center" wrapText="1"/>
    </xf>
    <xf numFmtId="0" fontId="23" fillId="13" borderId="0" xfId="0" applyFont="1" applyFill="1" applyAlignment="1">
      <alignment vertical="center" wrapText="1"/>
    </xf>
    <xf numFmtId="10" fontId="26" fillId="11" borderId="37" xfId="73" applyNumberFormat="1" applyFont="1" applyFill="1" applyBorder="1" applyAlignment="1">
      <alignment horizontal="center" vertical="center" wrapText="1"/>
    </xf>
    <xf numFmtId="0" fontId="9" fillId="11" borderId="7" xfId="0" applyFont="1" applyFill="1" applyBorder="1" applyAlignment="1">
      <alignment horizontal="center" vertical="center" wrapText="1"/>
    </xf>
    <xf numFmtId="10" fontId="26" fillId="11" borderId="41" xfId="73" applyNumberFormat="1" applyFont="1" applyFill="1" applyBorder="1" applyAlignment="1">
      <alignment horizontal="center" vertical="center" wrapText="1"/>
    </xf>
    <xf numFmtId="10" fontId="26" fillId="15" borderId="33" xfId="73" applyNumberFormat="1" applyFont="1" applyFill="1" applyBorder="1" applyAlignment="1">
      <alignment horizontal="center" vertical="center" wrapText="1"/>
    </xf>
    <xf numFmtId="0" fontId="23" fillId="15" borderId="0" xfId="0" applyFont="1" applyFill="1"/>
    <xf numFmtId="0" fontId="24" fillId="13" borderId="0" xfId="0" applyFont="1" applyFill="1"/>
    <xf numFmtId="10" fontId="26" fillId="11" borderId="43" xfId="73" applyNumberFormat="1" applyFont="1" applyFill="1" applyBorder="1" applyAlignment="1">
      <alignment horizontal="center" vertical="center" wrapText="1"/>
    </xf>
    <xf numFmtId="0" fontId="38" fillId="15" borderId="7" xfId="0" applyFont="1" applyFill="1" applyBorder="1" applyAlignment="1">
      <alignment horizontal="center" vertical="center"/>
    </xf>
    <xf numFmtId="10" fontId="26" fillId="15" borderId="7" xfId="73" applyNumberFormat="1" applyFont="1" applyFill="1" applyBorder="1" applyAlignment="1">
      <alignment horizontal="center" vertical="center" wrapText="1"/>
    </xf>
    <xf numFmtId="10" fontId="40" fillId="15" borderId="7" xfId="73" applyNumberFormat="1" applyFont="1" applyFill="1" applyBorder="1" applyAlignment="1">
      <alignment horizontal="justify" vertical="top" wrapText="1"/>
    </xf>
    <xf numFmtId="10" fontId="9" fillId="13" borderId="31" xfId="73" applyNumberFormat="1" applyFont="1" applyFill="1" applyBorder="1" applyAlignment="1">
      <alignment horizontal="center" vertical="center" wrapText="1"/>
    </xf>
    <xf numFmtId="10" fontId="42" fillId="13" borderId="0" xfId="73" applyNumberFormat="1" applyFont="1" applyFill="1" applyBorder="1" applyAlignment="1">
      <alignment horizontal="left" vertical="top" wrapText="1"/>
    </xf>
    <xf numFmtId="10" fontId="8" fillId="13" borderId="0" xfId="73" applyNumberFormat="1" applyFont="1" applyFill="1" applyBorder="1" applyAlignment="1">
      <alignment horizontal="left" vertical="top" wrapText="1"/>
    </xf>
    <xf numFmtId="0" fontId="24" fillId="13" borderId="7" xfId="0" applyFont="1" applyFill="1" applyBorder="1" applyAlignment="1">
      <alignment horizontal="left" vertical="center" wrapText="1"/>
    </xf>
    <xf numFmtId="0" fontId="23" fillId="13" borderId="0" xfId="0" applyFont="1" applyFill="1" applyAlignment="1">
      <alignment horizontal="center" vertical="center"/>
    </xf>
    <xf numFmtId="10" fontId="41" fillId="15" borderId="7" xfId="73" applyNumberFormat="1" applyFont="1" applyFill="1" applyBorder="1" applyAlignment="1">
      <alignment horizontal="justify" vertical="top" wrapText="1"/>
    </xf>
    <xf numFmtId="10" fontId="38" fillId="11" borderId="33" xfId="73" applyNumberFormat="1" applyFont="1" applyFill="1" applyBorder="1" applyAlignment="1">
      <alignment horizontal="center" vertical="center" wrapText="1"/>
    </xf>
    <xf numFmtId="0" fontId="25" fillId="11" borderId="7" xfId="0" applyFont="1" applyFill="1" applyBorder="1" applyAlignment="1">
      <alignment horizontal="center" vertical="center" wrapText="1"/>
    </xf>
    <xf numFmtId="0" fontId="16" fillId="0" borderId="27" xfId="6" applyFont="1" applyBorder="1" applyAlignment="1">
      <alignment horizontal="center" vertical="center"/>
    </xf>
    <xf numFmtId="0" fontId="16" fillId="0" borderId="45" xfId="6" applyFont="1" applyBorder="1" applyAlignment="1">
      <alignment horizontal="center" vertical="center"/>
    </xf>
    <xf numFmtId="0" fontId="30" fillId="0" borderId="30" xfId="4" applyFont="1" applyBorder="1" applyAlignment="1">
      <alignment horizontal="center" vertical="center"/>
    </xf>
    <xf numFmtId="0" fontId="16" fillId="0" borderId="45" xfId="6" applyFont="1" applyBorder="1" applyAlignment="1">
      <alignment horizontal="center" vertical="center" wrapText="1"/>
    </xf>
    <xf numFmtId="174" fontId="15" fillId="0" borderId="0" xfId="4" applyNumberFormat="1"/>
    <xf numFmtId="49" fontId="8" fillId="0" borderId="7" xfId="6" applyNumberFormat="1" applyBorder="1" applyAlignment="1">
      <alignment horizontal="center" vertical="center" wrapText="1"/>
    </xf>
    <xf numFmtId="0" fontId="8" fillId="0" borderId="7" xfId="6" applyBorder="1" applyAlignment="1">
      <alignment horizontal="center" vertical="center" wrapText="1"/>
    </xf>
    <xf numFmtId="0" fontId="8" fillId="0" borderId="8" xfId="6" applyBorder="1" applyAlignment="1">
      <alignment horizontal="center" vertical="center" wrapText="1"/>
    </xf>
    <xf numFmtId="174" fontId="8" fillId="0" borderId="8" xfId="6" applyNumberFormat="1" applyBorder="1" applyAlignment="1">
      <alignment horizontal="center" vertical="center" wrapText="1"/>
    </xf>
    <xf numFmtId="9" fontId="8" fillId="0" borderId="8" xfId="6" applyNumberFormat="1" applyBorder="1" applyAlignment="1">
      <alignment horizontal="center" vertical="center"/>
    </xf>
    <xf numFmtId="0" fontId="8" fillId="0" borderId="26" xfId="6" applyBorder="1" applyAlignment="1">
      <alignment horizontal="center" vertical="center"/>
    </xf>
    <xf numFmtId="9" fontId="8" fillId="0" borderId="7" xfId="6" applyNumberFormat="1" applyBorder="1" applyAlignment="1">
      <alignment horizontal="center" vertical="center"/>
    </xf>
    <xf numFmtId="14" fontId="8" fillId="0" borderId="8" xfId="6" applyNumberFormat="1" applyBorder="1" applyAlignment="1">
      <alignment horizontal="center" vertical="center" wrapText="1"/>
    </xf>
    <xf numFmtId="0" fontId="30" fillId="0" borderId="20" xfId="4" applyFont="1" applyBorder="1" applyAlignment="1">
      <alignment horizontal="center" vertical="center"/>
    </xf>
    <xf numFmtId="0" fontId="30" fillId="0" borderId="21" xfId="4" applyFont="1" applyBorder="1" applyAlignment="1">
      <alignment horizontal="center" vertical="center"/>
    </xf>
    <xf numFmtId="0" fontId="30" fillId="0" borderId="7" xfId="4" applyFont="1" applyBorder="1" applyAlignment="1">
      <alignment horizontal="center" vertical="center"/>
    </xf>
    <xf numFmtId="0" fontId="8" fillId="0" borderId="15" xfId="6" applyBorder="1" applyAlignment="1">
      <alignment horizontal="center" vertical="center"/>
    </xf>
    <xf numFmtId="0" fontId="8" fillId="0" borderId="7" xfId="0" applyFont="1" applyBorder="1" applyAlignment="1">
      <alignment horizontal="left" vertical="center" wrapText="1"/>
    </xf>
    <xf numFmtId="0" fontId="9" fillId="11" borderId="7" xfId="2" applyFont="1" applyFill="1" applyBorder="1" applyAlignment="1">
      <alignment horizontal="center" vertical="center" wrapText="1"/>
    </xf>
    <xf numFmtId="0" fontId="11" fillId="13" borderId="7" xfId="0" applyFont="1" applyFill="1" applyBorder="1" applyAlignment="1">
      <alignment horizontal="center" vertical="center" wrapText="1"/>
    </xf>
    <xf numFmtId="21" fontId="11" fillId="13" borderId="7" xfId="0" applyNumberFormat="1" applyFont="1" applyFill="1" applyBorder="1" applyAlignment="1">
      <alignment horizontal="center" vertical="center" wrapText="1"/>
    </xf>
    <xf numFmtId="0" fontId="11" fillId="0" borderId="0" xfId="0" applyFont="1"/>
    <xf numFmtId="0" fontId="11" fillId="0" borderId="0" xfId="0" applyFont="1" applyAlignment="1">
      <alignment wrapText="1"/>
    </xf>
    <xf numFmtId="0" fontId="11" fillId="13" borderId="0" xfId="0" applyFont="1" applyFill="1"/>
    <xf numFmtId="0" fontId="11" fillId="0" borderId="0" xfId="0" applyFont="1" applyAlignment="1">
      <alignment vertical="top"/>
    </xf>
    <xf numFmtId="0" fontId="11" fillId="0" borderId="0" xfId="0" applyFont="1" applyAlignment="1">
      <alignment vertical="top" wrapText="1"/>
    </xf>
    <xf numFmtId="0" fontId="9" fillId="0" borderId="7" xfId="0" applyFont="1" applyBorder="1" applyAlignment="1">
      <alignment horizontal="center" vertical="center" wrapText="1"/>
    </xf>
    <xf numFmtId="0" fontId="11" fillId="0" borderId="7" xfId="0" applyFont="1" applyBorder="1" applyAlignment="1">
      <alignment horizontal="justify" vertical="center" wrapText="1"/>
    </xf>
    <xf numFmtId="0" fontId="11" fillId="0" borderId="7" xfId="0" applyFont="1" applyBorder="1" applyAlignment="1">
      <alignment vertical="center"/>
    </xf>
    <xf numFmtId="0" fontId="11" fillId="0" borderId="7" xfId="0" applyFont="1" applyBorder="1" applyAlignment="1">
      <alignment vertical="center" wrapText="1"/>
    </xf>
    <xf numFmtId="0" fontId="11" fillId="0" borderId="7" xfId="0" applyFont="1" applyBorder="1" applyAlignment="1">
      <alignment horizontal="center" vertical="center" wrapText="1"/>
    </xf>
    <xf numFmtId="3" fontId="11" fillId="0" borderId="7" xfId="0" applyNumberFormat="1" applyFont="1" applyBorder="1" applyAlignment="1">
      <alignment horizontal="left" vertical="center"/>
    </xf>
    <xf numFmtId="176" fontId="11" fillId="0" borderId="7" xfId="74" applyNumberFormat="1" applyFont="1" applyBorder="1" applyAlignment="1">
      <alignment horizontal="left" vertical="center"/>
    </xf>
    <xf numFmtId="3" fontId="11" fillId="13" borderId="7" xfId="0" applyNumberFormat="1" applyFont="1" applyFill="1" applyBorder="1" applyAlignment="1">
      <alignment horizontal="left" vertical="center" wrapText="1"/>
    </xf>
    <xf numFmtId="3" fontId="11" fillId="13" borderId="7" xfId="0" applyNumberFormat="1" applyFont="1" applyFill="1" applyBorder="1" applyAlignment="1">
      <alignment horizontal="left" vertical="center"/>
    </xf>
    <xf numFmtId="4" fontId="14" fillId="19" borderId="7" xfId="2" applyNumberFormat="1" applyFont="1" applyFill="1" applyBorder="1" applyAlignment="1">
      <alignment horizontal="left" vertical="center"/>
    </xf>
    <xf numFmtId="0" fontId="12" fillId="0" borderId="0" xfId="0" applyFont="1" applyAlignment="1">
      <alignment horizontal="center" vertical="center" wrapText="1"/>
    </xf>
    <xf numFmtId="0" fontId="6" fillId="0" borderId="0" xfId="0" applyFont="1" applyAlignment="1">
      <alignment horizontal="center" vertical="center" wrapText="1"/>
    </xf>
    <xf numFmtId="4" fontId="14" fillId="13" borderId="7" xfId="3" applyNumberFormat="1" applyFont="1" applyFill="1" applyBorder="1" applyAlignment="1" applyProtection="1">
      <alignment vertical="center" wrapText="1"/>
    </xf>
    <xf numFmtId="4" fontId="14" fillId="13" borderId="7" xfId="2" applyNumberFormat="1" applyFont="1" applyFill="1" applyBorder="1" applyAlignment="1">
      <alignment horizontal="left" vertical="center" wrapText="1"/>
    </xf>
    <xf numFmtId="4" fontId="14" fillId="13" borderId="7" xfId="2" applyNumberFormat="1" applyFont="1" applyFill="1" applyBorder="1" applyAlignment="1">
      <alignment vertical="center" wrapText="1"/>
    </xf>
    <xf numFmtId="0" fontId="31" fillId="13" borderId="7" xfId="4" applyFont="1" applyFill="1" applyBorder="1" applyAlignment="1">
      <alignment horizontal="center"/>
    </xf>
    <xf numFmtId="0" fontId="30" fillId="12" borderId="13" xfId="4" applyFont="1" applyFill="1" applyBorder="1" applyAlignment="1">
      <alignment horizontal="right"/>
    </xf>
    <xf numFmtId="164" fontId="11" fillId="0" borderId="7" xfId="0" applyNumberFormat="1" applyFont="1" applyBorder="1" applyAlignment="1">
      <alignment horizontal="center" vertical="center"/>
    </xf>
    <xf numFmtId="0" fontId="0" fillId="0" borderId="7" xfId="0" applyBorder="1" applyAlignment="1">
      <alignment horizontal="center"/>
    </xf>
    <xf numFmtId="175" fontId="11" fillId="0" borderId="8" xfId="73" applyNumberFormat="1" applyFont="1" applyBorder="1"/>
    <xf numFmtId="10" fontId="11" fillId="0" borderId="8" xfId="73" applyNumberFormat="1" applyFont="1" applyBorder="1"/>
    <xf numFmtId="175" fontId="11" fillId="0" borderId="7" xfId="73" applyNumberFormat="1" applyFont="1" applyBorder="1"/>
    <xf numFmtId="10" fontId="11" fillId="0" borderId="7" xfId="73" applyNumberFormat="1" applyFont="1" applyBorder="1"/>
    <xf numFmtId="0" fontId="6" fillId="0" borderId="7" xfId="0" applyFont="1" applyBorder="1"/>
    <xf numFmtId="175" fontId="6" fillId="0" borderId="7" xfId="0" applyNumberFormat="1" applyFont="1" applyBorder="1" applyAlignment="1">
      <alignment horizontal="center" vertical="center"/>
    </xf>
    <xf numFmtId="0" fontId="14" fillId="6" borderId="7" xfId="2" applyFont="1" applyFill="1" applyBorder="1" applyAlignment="1">
      <alignment horizontal="left" vertical="center"/>
    </xf>
    <xf numFmtId="0" fontId="14" fillId="11" borderId="7" xfId="0" applyFont="1" applyFill="1" applyBorder="1" applyAlignment="1">
      <alignment wrapText="1"/>
    </xf>
    <xf numFmtId="0" fontId="14" fillId="14" borderId="7" xfId="2" applyFont="1" applyFill="1" applyBorder="1" applyAlignment="1">
      <alignment horizontal="center" vertical="center" wrapText="1"/>
    </xf>
    <xf numFmtId="0" fontId="14" fillId="6" borderId="7" xfId="0" applyFont="1" applyFill="1" applyBorder="1" applyAlignment="1">
      <alignment wrapText="1"/>
    </xf>
    <xf numFmtId="0" fontId="14" fillId="6" borderId="7" xfId="2" applyFont="1" applyFill="1" applyBorder="1" applyAlignment="1">
      <alignment horizontal="center" vertical="center" wrapText="1"/>
    </xf>
    <xf numFmtId="0" fontId="14" fillId="14" borderId="7" xfId="2" applyFont="1" applyFill="1" applyBorder="1" applyAlignment="1">
      <alignment horizontal="left" vertical="center" wrapText="1"/>
    </xf>
    <xf numFmtId="0" fontId="14" fillId="6" borderId="7" xfId="2" applyFont="1" applyFill="1" applyBorder="1" applyAlignment="1">
      <alignment horizontal="left" vertical="center" wrapText="1"/>
    </xf>
    <xf numFmtId="4" fontId="14" fillId="19" borderId="7" xfId="2" applyNumberFormat="1" applyFont="1" applyFill="1" applyBorder="1" applyAlignment="1">
      <alignment horizontal="left" vertical="center" wrapText="1"/>
    </xf>
    <xf numFmtId="0" fontId="37" fillId="16" borderId="7" xfId="0" applyFont="1" applyFill="1" applyBorder="1" applyAlignment="1">
      <alignment horizontal="left" vertical="center" wrapText="1"/>
    </xf>
    <xf numFmtId="0" fontId="8" fillId="0" borderId="7" xfId="2" applyBorder="1" applyAlignment="1">
      <alignment vertical="center" wrapText="1"/>
    </xf>
    <xf numFmtId="0" fontId="8" fillId="0" borderId="7" xfId="0" applyFont="1" applyBorder="1" applyAlignment="1">
      <alignment horizontal="center" vertical="center" wrapText="1"/>
    </xf>
    <xf numFmtId="0" fontId="6" fillId="5" borderId="7" xfId="0" applyFont="1" applyFill="1" applyBorder="1" applyAlignment="1">
      <alignment horizontal="left" vertical="center" wrapText="1"/>
    </xf>
    <xf numFmtId="0" fontId="37" fillId="18" borderId="7" xfId="0" applyFont="1" applyFill="1" applyBorder="1" applyAlignment="1">
      <alignment horizontal="left" vertical="center" wrapText="1"/>
    </xf>
    <xf numFmtId="0" fontId="37" fillId="17" borderId="7" xfId="0" applyFont="1" applyFill="1" applyBorder="1" applyAlignment="1">
      <alignment horizontal="left" vertical="center" wrapText="1"/>
    </xf>
    <xf numFmtId="4" fontId="14" fillId="13" borderId="7" xfId="2" applyNumberFormat="1" applyFont="1" applyFill="1" applyBorder="1" applyAlignment="1">
      <alignment horizontal="center" vertical="center" wrapText="1"/>
    </xf>
    <xf numFmtId="10" fontId="14" fillId="13" borderId="7" xfId="2" applyNumberFormat="1" applyFont="1" applyFill="1" applyBorder="1" applyAlignment="1">
      <alignment horizontal="center" vertical="center"/>
    </xf>
    <xf numFmtId="4" fontId="14" fillId="13" borderId="7" xfId="2" applyNumberFormat="1" applyFont="1" applyFill="1" applyBorder="1" applyAlignment="1">
      <alignment horizontal="center" vertical="center"/>
    </xf>
    <xf numFmtId="4" fontId="14" fillId="13" borderId="7" xfId="3" applyNumberFormat="1" applyFont="1" applyFill="1" applyBorder="1" applyAlignment="1" applyProtection="1">
      <alignment horizontal="center" vertical="center" wrapText="1"/>
    </xf>
    <xf numFmtId="0" fontId="30" fillId="0" borderId="51" xfId="4" applyFont="1" applyBorder="1" applyAlignment="1">
      <alignment horizontal="center" vertical="center"/>
    </xf>
    <xf numFmtId="49" fontId="8" fillId="0" borderId="13" xfId="6" applyNumberFormat="1" applyBorder="1" applyAlignment="1">
      <alignment horizontal="center" vertical="center" wrapText="1"/>
    </xf>
    <xf numFmtId="0" fontId="8" fillId="0" borderId="13" xfId="6" applyBorder="1" applyAlignment="1">
      <alignment horizontal="center" vertical="center" wrapText="1"/>
    </xf>
    <xf numFmtId="174" fontId="8" fillId="0" borderId="33" xfId="6" applyNumberFormat="1" applyBorder="1" applyAlignment="1">
      <alignment horizontal="center" vertical="center" wrapText="1"/>
    </xf>
    <xf numFmtId="14" fontId="8" fillId="0" borderId="33" xfId="6" applyNumberFormat="1" applyBorder="1" applyAlignment="1">
      <alignment horizontal="center" vertical="center" wrapText="1"/>
    </xf>
    <xf numFmtId="174" fontId="8" fillId="12" borderId="7" xfId="6" applyNumberFormat="1" applyFill="1" applyBorder="1" applyAlignment="1">
      <alignment vertical="center" wrapText="1"/>
    </xf>
    <xf numFmtId="0" fontId="16" fillId="0" borderId="35" xfId="6" applyFont="1" applyBorder="1" applyAlignment="1">
      <alignment horizontal="center" vertical="center"/>
    </xf>
    <xf numFmtId="0" fontId="16" fillId="0" borderId="52" xfId="6" applyFont="1" applyBorder="1" applyAlignment="1">
      <alignment horizontal="center" vertical="center" wrapText="1"/>
    </xf>
    <xf numFmtId="174" fontId="8" fillId="0" borderId="7" xfId="6" applyNumberFormat="1" applyBorder="1" applyAlignment="1">
      <alignment horizontal="center" vertical="center" wrapText="1"/>
    </xf>
    <xf numFmtId="14" fontId="8" fillId="0" borderId="7" xfId="6" applyNumberFormat="1" applyBorder="1" applyAlignment="1">
      <alignment horizontal="center" vertical="center" wrapText="1"/>
    </xf>
    <xf numFmtId="0" fontId="23" fillId="0" borderId="7" xfId="0" applyFont="1" applyBorder="1" applyAlignment="1">
      <alignment horizontal="left" vertical="center" wrapText="1"/>
    </xf>
    <xf numFmtId="0" fontId="23" fillId="0" borderId="11" xfId="0" applyFont="1" applyBorder="1" applyAlignment="1">
      <alignment horizontal="left" vertical="center" wrapText="1"/>
    </xf>
    <xf numFmtId="0" fontId="24" fillId="0" borderId="7" xfId="0" applyFont="1" applyBorder="1" applyAlignment="1">
      <alignment horizontal="justify" vertical="top" wrapText="1"/>
    </xf>
    <xf numFmtId="0" fontId="1" fillId="8" borderId="0" xfId="0" applyFont="1" applyFill="1" applyAlignment="1">
      <alignment horizontal="center" vertical="center"/>
    </xf>
    <xf numFmtId="0" fontId="1" fillId="10" borderId="0" xfId="0" applyFont="1" applyFill="1" applyAlignment="1">
      <alignment horizontal="center" vertical="center"/>
    </xf>
    <xf numFmtId="0" fontId="1" fillId="9" borderId="0" xfId="0" applyFont="1" applyFill="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1" fillId="5" borderId="0" xfId="0" applyFont="1" applyFill="1" applyAlignment="1">
      <alignment horizontal="center" vertical="center"/>
    </xf>
    <xf numFmtId="0" fontId="1" fillId="6" borderId="0" xfId="0" applyFont="1" applyFill="1" applyAlignment="1">
      <alignment horizontal="center" vertical="center"/>
    </xf>
    <xf numFmtId="0" fontId="1" fillId="7" borderId="0" xfId="0" applyFont="1" applyFill="1" applyAlignment="1">
      <alignment horizontal="center" vertical="center"/>
    </xf>
    <xf numFmtId="0" fontId="9" fillId="11" borderId="7" xfId="0" applyFont="1" applyFill="1" applyBorder="1" applyAlignment="1">
      <alignment horizontal="center" vertical="center" wrapText="1"/>
    </xf>
    <xf numFmtId="0" fontId="9" fillId="13" borderId="7" xfId="0" applyFont="1" applyFill="1" applyBorder="1" applyAlignment="1">
      <alignment horizontal="left" vertical="top" wrapText="1"/>
    </xf>
    <xf numFmtId="0" fontId="9" fillId="13" borderId="7" xfId="0" applyFont="1" applyFill="1" applyBorder="1" applyAlignment="1">
      <alignment horizontal="center" vertical="center" wrapText="1"/>
    </xf>
    <xf numFmtId="0" fontId="8" fillId="0" borderId="7" xfId="2" applyBorder="1" applyAlignment="1">
      <alignment horizontal="center" vertical="center" wrapText="1"/>
    </xf>
    <xf numFmtId="0" fontId="9" fillId="0" borderId="7" xfId="2" applyFont="1" applyBorder="1" applyAlignment="1">
      <alignment horizontal="center" vertical="center" wrapText="1"/>
    </xf>
    <xf numFmtId="0" fontId="14" fillId="14" borderId="7" xfId="2" applyFont="1" applyFill="1" applyBorder="1" applyAlignment="1">
      <alignment horizontal="center" vertical="center" wrapText="1"/>
    </xf>
    <xf numFmtId="0" fontId="12" fillId="12" borderId="7" xfId="2" applyFont="1" applyFill="1" applyBorder="1" applyAlignment="1">
      <alignment horizontal="center" vertical="center"/>
    </xf>
    <xf numFmtId="0" fontId="10" fillId="13" borderId="34" xfId="2" applyFont="1" applyFill="1" applyBorder="1" applyAlignment="1">
      <alignment horizontal="center" vertical="center" wrapText="1"/>
    </xf>
    <xf numFmtId="0" fontId="10" fillId="13" borderId="35" xfId="2" applyFont="1" applyFill="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vertical="center" wrapText="1"/>
    </xf>
    <xf numFmtId="0" fontId="12" fillId="11" borderId="7" xfId="2" applyFont="1" applyFill="1" applyBorder="1" applyAlignment="1">
      <alignment horizontal="center" vertical="center" wrapText="1"/>
    </xf>
    <xf numFmtId="0" fontId="12" fillId="6" borderId="7" xfId="2" applyFont="1" applyFill="1" applyBorder="1" applyAlignment="1">
      <alignment horizontal="center" vertical="center" wrapText="1"/>
    </xf>
    <xf numFmtId="0" fontId="12" fillId="14" borderId="7" xfId="2" applyFont="1" applyFill="1" applyBorder="1" applyAlignment="1">
      <alignment horizontal="center" vertical="center" wrapText="1"/>
    </xf>
    <xf numFmtId="0" fontId="10" fillId="11" borderId="17" xfId="2" applyFont="1" applyFill="1" applyBorder="1" applyAlignment="1">
      <alignment horizontal="center" vertical="center" wrapText="1"/>
    </xf>
    <xf numFmtId="0" fontId="10" fillId="11" borderId="44" xfId="2" applyFont="1" applyFill="1" applyBorder="1" applyAlignment="1">
      <alignment horizontal="center" vertical="center" wrapText="1"/>
    </xf>
    <xf numFmtId="0" fontId="0" fillId="0" borderId="44" xfId="0" applyBorder="1" applyAlignment="1">
      <alignment vertical="center" wrapText="1"/>
    </xf>
    <xf numFmtId="0" fontId="0" fillId="0" borderId="23" xfId="0" applyBorder="1" applyAlignment="1">
      <alignment vertical="center" wrapText="1"/>
    </xf>
    <xf numFmtId="0" fontId="12" fillId="13" borderId="34" xfId="2" applyFont="1" applyFill="1" applyBorder="1" applyAlignment="1">
      <alignment horizontal="left" vertical="top" wrapText="1"/>
    </xf>
    <xf numFmtId="0" fontId="12" fillId="13" borderId="35" xfId="2" applyFont="1" applyFill="1" applyBorder="1" applyAlignment="1">
      <alignment horizontal="left" vertical="top" wrapText="1"/>
    </xf>
    <xf numFmtId="0" fontId="0" fillId="0" borderId="35" xfId="0" applyBorder="1" applyAlignment="1">
      <alignment wrapText="1"/>
    </xf>
    <xf numFmtId="0" fontId="0" fillId="0" borderId="36" xfId="0" applyBorder="1" applyAlignment="1">
      <alignment wrapText="1"/>
    </xf>
    <xf numFmtId="0" fontId="33" fillId="0" borderId="7" xfId="0" applyFont="1" applyBorder="1" applyAlignment="1">
      <alignment horizontal="center" vertical="center"/>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6" fillId="0" borderId="7" xfId="0" applyFont="1" applyBorder="1" applyAlignment="1">
      <alignment horizontal="justify" vertical="center" wrapText="1"/>
    </xf>
    <xf numFmtId="0" fontId="25" fillId="11" borderId="55" xfId="0" applyFont="1" applyFill="1"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25" fillId="0" borderId="0" xfId="0" applyFont="1" applyAlignment="1">
      <alignment horizontal="center" wrapText="1"/>
    </xf>
    <xf numFmtId="0" fontId="0" fillId="0" borderId="0" xfId="0" applyAlignment="1">
      <alignment horizontal="center" wrapText="1"/>
    </xf>
    <xf numFmtId="0" fontId="11" fillId="0" borderId="0" xfId="0" applyFont="1" applyAlignment="1">
      <alignment horizontal="left" vertical="top" wrapText="1"/>
    </xf>
    <xf numFmtId="0" fontId="0" fillId="0" borderId="0" xfId="0" applyAlignment="1">
      <alignment horizontal="left" vertical="top" wrapText="1"/>
    </xf>
    <xf numFmtId="0" fontId="30" fillId="12" borderId="13" xfId="4" applyFont="1" applyFill="1" applyBorder="1" applyAlignment="1">
      <alignment horizontal="right"/>
    </xf>
    <xf numFmtId="0" fontId="30" fillId="0" borderId="0" xfId="4" applyFont="1" applyAlignment="1">
      <alignment horizontal="left" vertical="top" wrapText="1"/>
    </xf>
    <xf numFmtId="0" fontId="30" fillId="0" borderId="24" xfId="4" applyFont="1" applyBorder="1" applyAlignment="1">
      <alignment horizontal="center" vertical="center"/>
    </xf>
    <xf numFmtId="0" fontId="30" fillId="0" borderId="41" xfId="4" applyFont="1" applyBorder="1" applyAlignment="1">
      <alignment horizontal="center" vertical="center"/>
    </xf>
    <xf numFmtId="0" fontId="30" fillId="0" borderId="53" xfId="4" applyFont="1" applyBorder="1" applyAlignment="1">
      <alignment horizontal="center" vertical="center"/>
    </xf>
    <xf numFmtId="49" fontId="8" fillId="0" borderId="13" xfId="6" applyNumberFormat="1" applyBorder="1" applyAlignment="1">
      <alignment horizontal="center" vertical="center" wrapText="1"/>
    </xf>
    <xf numFmtId="49" fontId="8" fillId="0" borderId="33" xfId="6" applyNumberFormat="1" applyBorder="1" applyAlignment="1">
      <alignment horizontal="center" vertical="center" wrapText="1"/>
    </xf>
    <xf numFmtId="49" fontId="8" fillId="0" borderId="8" xfId="6" applyNumberFormat="1" applyBorder="1" applyAlignment="1">
      <alignment horizontal="center" vertical="center" wrapText="1"/>
    </xf>
    <xf numFmtId="0" fontId="8" fillId="0" borderId="13" xfId="6" applyBorder="1" applyAlignment="1">
      <alignment horizontal="center" vertical="center" wrapText="1"/>
    </xf>
    <xf numFmtId="0" fontId="8" fillId="0" borderId="33" xfId="6" applyBorder="1" applyAlignment="1">
      <alignment horizontal="center" vertical="center" wrapText="1"/>
    </xf>
    <xf numFmtId="0" fontId="8" fillId="0" borderId="8" xfId="6" applyBorder="1" applyAlignment="1">
      <alignment horizontal="center" vertical="center" wrapText="1"/>
    </xf>
    <xf numFmtId="0" fontId="8" fillId="0" borderId="16" xfId="6" applyBorder="1" applyAlignment="1">
      <alignment horizontal="center" vertical="center"/>
    </xf>
    <xf numFmtId="0" fontId="8" fillId="0" borderId="40" xfId="6" applyBorder="1" applyAlignment="1">
      <alignment horizontal="center" vertical="center"/>
    </xf>
    <xf numFmtId="0" fontId="8" fillId="0" borderId="26" xfId="6" applyBorder="1" applyAlignment="1">
      <alignment horizontal="center" vertical="center"/>
    </xf>
    <xf numFmtId="0" fontId="30" fillId="12" borderId="5" xfId="4" applyFont="1" applyFill="1" applyBorder="1" applyAlignment="1">
      <alignment horizontal="right"/>
    </xf>
    <xf numFmtId="0" fontId="10" fillId="15" borderId="13" xfId="5" applyFont="1" applyFill="1" applyBorder="1" applyAlignment="1">
      <alignment horizontal="center" vertical="top"/>
    </xf>
    <xf numFmtId="0" fontId="36" fillId="17" borderId="14" xfId="5" applyFont="1" applyFill="1" applyBorder="1" applyAlignment="1">
      <alignment horizontal="center" vertical="top"/>
    </xf>
    <xf numFmtId="0" fontId="36" fillId="17" borderId="7" xfId="5" applyFont="1" applyFill="1" applyBorder="1" applyAlignment="1">
      <alignment horizontal="center" vertical="top"/>
    </xf>
    <xf numFmtId="0" fontId="36" fillId="17" borderId="15" xfId="5" applyFont="1" applyFill="1" applyBorder="1" applyAlignment="1">
      <alignment horizontal="center" vertical="top"/>
    </xf>
    <xf numFmtId="0" fontId="26" fillId="2" borderId="19" xfId="4" applyFont="1" applyFill="1" applyBorder="1" applyAlignment="1">
      <alignment horizontal="center" vertical="center" textRotation="255" wrapText="1"/>
    </xf>
    <xf numFmtId="0" fontId="26" fillId="2" borderId="25" xfId="4" applyFont="1" applyFill="1" applyBorder="1" applyAlignment="1">
      <alignment horizontal="center" vertical="center" textRotation="255" wrapText="1"/>
    </xf>
    <xf numFmtId="0" fontId="31" fillId="13" borderId="31" xfId="4" applyFont="1" applyFill="1" applyBorder="1" applyAlignment="1">
      <alignment horizontal="center" vertical="center" wrapText="1"/>
    </xf>
    <xf numFmtId="0" fontId="31" fillId="13" borderId="32" xfId="4" applyFont="1" applyFill="1" applyBorder="1" applyAlignment="1">
      <alignment horizontal="center" vertical="center" wrapText="1"/>
    </xf>
    <xf numFmtId="0" fontId="8" fillId="0" borderId="49" xfId="6" applyBorder="1" applyAlignment="1">
      <alignment horizontal="center" vertical="center" wrapText="1"/>
    </xf>
    <xf numFmtId="0" fontId="8" fillId="0" borderId="40" xfId="6" applyBorder="1" applyAlignment="1">
      <alignment horizontal="center" vertical="center" wrapText="1"/>
    </xf>
    <xf numFmtId="0" fontId="8" fillId="0" borderId="26" xfId="6" applyBorder="1" applyAlignment="1">
      <alignment horizontal="center" vertical="center" wrapText="1"/>
    </xf>
    <xf numFmtId="0" fontId="30" fillId="0" borderId="51" xfId="4" applyFont="1" applyBorder="1" applyAlignment="1">
      <alignment horizontal="center" vertical="center"/>
    </xf>
    <xf numFmtId="0" fontId="30" fillId="0" borderId="50" xfId="4" applyFont="1" applyBorder="1" applyAlignment="1">
      <alignment horizontal="center" vertical="center"/>
    </xf>
    <xf numFmtId="9" fontId="8" fillId="0" borderId="13" xfId="6" applyNumberFormat="1" applyBorder="1" applyAlignment="1">
      <alignment horizontal="center" vertical="center" wrapText="1"/>
    </xf>
    <xf numFmtId="9" fontId="8" fillId="0" borderId="8" xfId="6" applyNumberFormat="1" applyBorder="1" applyAlignment="1">
      <alignment horizontal="center" vertical="center" wrapText="1"/>
    </xf>
    <xf numFmtId="0" fontId="30" fillId="0" borderId="43" xfId="4" applyFont="1" applyBorder="1" applyAlignment="1">
      <alignment horizontal="center" vertical="center"/>
    </xf>
    <xf numFmtId="0" fontId="30" fillId="0" borderId="19" xfId="4" applyFont="1" applyBorder="1" applyAlignment="1">
      <alignment horizontal="center" vertical="center"/>
    </xf>
    <xf numFmtId="0" fontId="30" fillId="0" borderId="30" xfId="4" applyFont="1" applyBorder="1" applyAlignment="1">
      <alignment horizontal="center" vertical="center"/>
    </xf>
    <xf numFmtId="49" fontId="8" fillId="0" borderId="47" xfId="6" applyNumberFormat="1" applyBorder="1" applyAlignment="1">
      <alignment horizontal="center" vertical="center" wrapText="1"/>
    </xf>
    <xf numFmtId="49" fontId="8" fillId="0" borderId="39" xfId="6" applyNumberFormat="1" applyBorder="1" applyAlignment="1">
      <alignment horizontal="center" vertical="center" wrapText="1"/>
    </xf>
    <xf numFmtId="49" fontId="8" fillId="0" borderId="50" xfId="6" applyNumberFormat="1" applyBorder="1" applyAlignment="1">
      <alignment horizontal="center" vertical="center" wrapText="1"/>
    </xf>
    <xf numFmtId="0" fontId="8" fillId="0" borderId="48" xfId="6" applyBorder="1" applyAlignment="1">
      <alignment horizontal="center" vertical="center" wrapText="1"/>
    </xf>
    <xf numFmtId="9" fontId="8" fillId="0" borderId="48" xfId="6" applyNumberFormat="1" applyBorder="1" applyAlignment="1">
      <alignment horizontal="center" vertical="center"/>
    </xf>
    <xf numFmtId="9" fontId="8" fillId="0" borderId="33" xfId="6" applyNumberFormat="1" applyBorder="1" applyAlignment="1">
      <alignment horizontal="center" vertical="center"/>
    </xf>
    <xf numFmtId="9" fontId="8" fillId="0" borderId="8" xfId="6" applyNumberFormat="1" applyBorder="1" applyAlignment="1">
      <alignment horizontal="center" vertical="center"/>
    </xf>
    <xf numFmtId="0" fontId="36" fillId="16" borderId="14" xfId="5" applyFont="1" applyFill="1" applyBorder="1" applyAlignment="1">
      <alignment horizontal="center" vertical="top"/>
    </xf>
    <xf numFmtId="0" fontId="36" fillId="16" borderId="7" xfId="5" applyFont="1" applyFill="1" applyBorder="1" applyAlignment="1">
      <alignment horizontal="center" vertical="top"/>
    </xf>
    <xf numFmtId="0" fontId="36" fillId="16" borderId="15" xfId="5" applyFont="1" applyFill="1" applyBorder="1" applyAlignment="1">
      <alignment horizontal="center" vertical="top"/>
    </xf>
    <xf numFmtId="0" fontId="38" fillId="0" borderId="7" xfId="4" applyFont="1" applyBorder="1" applyAlignment="1">
      <alignment horizontal="center"/>
    </xf>
    <xf numFmtId="14" fontId="24" fillId="0" borderId="9" xfId="6" applyNumberFormat="1" applyFont="1" applyBorder="1" applyAlignment="1">
      <alignment horizontal="left" vertical="top" wrapText="1"/>
    </xf>
    <xf numFmtId="14" fontId="24" fillId="0" borderId="10" xfId="6" applyNumberFormat="1" applyFont="1" applyBorder="1" applyAlignment="1">
      <alignment horizontal="left" vertical="top" wrapText="1"/>
    </xf>
    <xf numFmtId="14" fontId="24" fillId="0" borderId="11" xfId="6" applyNumberFormat="1" applyFont="1" applyBorder="1" applyAlignment="1">
      <alignment horizontal="left" vertical="top" wrapText="1"/>
    </xf>
    <xf numFmtId="0" fontId="31" fillId="13" borderId="7" xfId="4" applyFont="1" applyFill="1" applyBorder="1" applyAlignment="1">
      <alignment horizontal="center"/>
    </xf>
    <xf numFmtId="10" fontId="41" fillId="15" borderId="9" xfId="73" applyNumberFormat="1" applyFont="1" applyFill="1" applyBorder="1" applyAlignment="1">
      <alignment horizontal="justify" vertical="top" wrapText="1"/>
    </xf>
    <xf numFmtId="0" fontId="0" fillId="0" borderId="11" xfId="0" applyBorder="1" applyAlignment="1">
      <alignment wrapText="1"/>
    </xf>
    <xf numFmtId="0" fontId="24" fillId="0" borderId="9" xfId="0" applyFont="1" applyBorder="1" applyAlignment="1">
      <alignment horizontal="justify" vertical="top" wrapText="1"/>
    </xf>
    <xf numFmtId="0" fontId="25" fillId="0" borderId="7" xfId="0" applyFont="1" applyBorder="1" applyAlignment="1">
      <alignment horizontal="center" wrapText="1"/>
    </xf>
    <xf numFmtId="0" fontId="23" fillId="0" borderId="7" xfId="0" applyFont="1" applyBorder="1" applyAlignment="1">
      <alignment horizontal="left" vertical="top" wrapText="1"/>
    </xf>
    <xf numFmtId="0" fontId="29" fillId="0" borderId="7" xfId="0" applyFont="1" applyBorder="1" applyAlignment="1">
      <alignment horizontal="center" wrapText="1"/>
    </xf>
    <xf numFmtId="0" fontId="25" fillId="11" borderId="7" xfId="0" applyFont="1" applyFill="1" applyBorder="1" applyAlignment="1">
      <alignment horizontal="center" vertical="center" wrapText="1"/>
    </xf>
    <xf numFmtId="0" fontId="0" fillId="0" borderId="7" xfId="0" applyBorder="1" applyAlignment="1">
      <alignment horizontal="center" vertical="center" wrapText="1"/>
    </xf>
    <xf numFmtId="0" fontId="38" fillId="11" borderId="30" xfId="0" applyFont="1" applyFill="1" applyBorder="1" applyAlignment="1">
      <alignment horizontal="center" vertical="center"/>
    </xf>
    <xf numFmtId="0" fontId="38" fillId="11" borderId="42" xfId="0" applyFont="1" applyFill="1" applyBorder="1" applyAlignment="1">
      <alignment horizontal="center" vertical="center"/>
    </xf>
    <xf numFmtId="0" fontId="28" fillId="11" borderId="46" xfId="0" applyFont="1" applyFill="1" applyBorder="1" applyAlignment="1">
      <alignment horizontal="center" vertical="center" wrapText="1"/>
    </xf>
    <xf numFmtId="0" fontId="28" fillId="11" borderId="31" xfId="0" applyFont="1" applyFill="1" applyBorder="1" applyAlignment="1">
      <alignment horizontal="center" vertical="center" wrapText="1"/>
    </xf>
    <xf numFmtId="0" fontId="28" fillId="11" borderId="0" xfId="0" applyFont="1" applyFill="1" applyAlignment="1">
      <alignment horizontal="center" vertical="center" wrapText="1"/>
    </xf>
    <xf numFmtId="0" fontId="28" fillId="11" borderId="54" xfId="0" applyFont="1" applyFill="1" applyBorder="1" applyAlignment="1">
      <alignment horizontal="center" vertical="center" wrapText="1"/>
    </xf>
    <xf numFmtId="0" fontId="0" fillId="0" borderId="11" xfId="0" applyBorder="1" applyAlignment="1"/>
  </cellXfs>
  <cellStyles count="85">
    <cellStyle name="Comma 2" xfId="11" xr:uid="{00000000-0005-0000-0000-000000000000}"/>
    <cellStyle name="Hipervínculo 2" xfId="43" xr:uid="{00000000-0005-0000-0000-000002000000}"/>
    <cellStyle name="Hipervínculo 3" xfId="50" xr:uid="{00000000-0005-0000-0000-000003000000}"/>
    <cellStyle name="Millares" xfId="74" builtinId="3"/>
    <cellStyle name="Millares 2" xfId="12" xr:uid="{00000000-0005-0000-0000-000004000000}"/>
    <cellStyle name="Millares 2 10" xfId="27" xr:uid="{00000000-0005-0000-0000-000005000000}"/>
    <cellStyle name="Millares 2 10 2" xfId="78" xr:uid="{00000000-0005-0000-0000-000004000000}"/>
    <cellStyle name="Millares 2 2" xfId="28" xr:uid="{00000000-0005-0000-0000-000006000000}"/>
    <cellStyle name="Millares 2 2 2" xfId="29" xr:uid="{00000000-0005-0000-0000-000007000000}"/>
    <cellStyle name="Millares 2 2 2 2" xfId="80" xr:uid="{00000000-0005-0000-0000-000006000000}"/>
    <cellStyle name="Millares 2 2 3" xfId="59" xr:uid="{00000000-0005-0000-0000-000008000000}"/>
    <cellStyle name="Millares 2 2 3 2" xfId="83" xr:uid="{00000000-0005-0000-0000-000007000000}"/>
    <cellStyle name="Millares 2 2 4" xfId="79" xr:uid="{00000000-0005-0000-0000-000005000000}"/>
    <cellStyle name="Millares 2 3" xfId="30" xr:uid="{00000000-0005-0000-0000-000009000000}"/>
    <cellStyle name="Millares 2 3 2" xfId="81" xr:uid="{00000000-0005-0000-0000-000008000000}"/>
    <cellStyle name="Millares 2 4" xfId="77" xr:uid="{00000000-0005-0000-0000-000003000000}"/>
    <cellStyle name="Millares 5" xfId="23" xr:uid="{00000000-0005-0000-0000-00000A000000}"/>
    <cellStyle name="Millares_Formato Evaluacion LP No. 41 Biblioteca Belen" xfId="3" xr:uid="{00000000-0005-0000-0000-00000B000000}"/>
    <cellStyle name="Moneda [0] 2" xfId="71" xr:uid="{00000000-0005-0000-0000-00000D000000}"/>
    <cellStyle name="Moneda [0] 2 2" xfId="84" xr:uid="{00000000-0005-0000-0000-00000B000000}"/>
    <cellStyle name="Moneda [0] 3" xfId="54" xr:uid="{00000000-0005-0000-0000-00000E000000}"/>
    <cellStyle name="Moneda [0] 3 2" xfId="82" xr:uid="{00000000-0005-0000-0000-00000C000000}"/>
    <cellStyle name="Moneda 10" xfId="72" xr:uid="{00000000-0005-0000-0000-00000F000000}"/>
    <cellStyle name="Moneda 2" xfId="13" xr:uid="{00000000-0005-0000-0000-000010000000}"/>
    <cellStyle name="Moneda 2 2" xfId="14" xr:uid="{00000000-0005-0000-0000-000011000000}"/>
    <cellStyle name="Moneda 2 3" xfId="55" xr:uid="{00000000-0005-0000-0000-000012000000}"/>
    <cellStyle name="Moneda 3" xfId="15" xr:uid="{00000000-0005-0000-0000-000013000000}"/>
    <cellStyle name="Moneda 3 2" xfId="31" xr:uid="{00000000-0005-0000-0000-000014000000}"/>
    <cellStyle name="Moneda 4" xfId="16" xr:uid="{00000000-0005-0000-0000-000015000000}"/>
    <cellStyle name="Moneda 4 2" xfId="56" xr:uid="{00000000-0005-0000-0000-000016000000}"/>
    <cellStyle name="Moneda 5" xfId="41" xr:uid="{00000000-0005-0000-0000-000017000000}"/>
    <cellStyle name="Moneda 5 2" xfId="63" xr:uid="{00000000-0005-0000-0000-000018000000}"/>
    <cellStyle name="Moneda 6" xfId="25" xr:uid="{00000000-0005-0000-0000-000019000000}"/>
    <cellStyle name="Moneda 7" xfId="45" xr:uid="{00000000-0005-0000-0000-00001A000000}"/>
    <cellStyle name="Moneda 7 2" xfId="66" xr:uid="{00000000-0005-0000-0000-00001B000000}"/>
    <cellStyle name="Moneda 8" xfId="49" xr:uid="{00000000-0005-0000-0000-00001C000000}"/>
    <cellStyle name="Moneda 8 2" xfId="69" xr:uid="{00000000-0005-0000-0000-00001D000000}"/>
    <cellStyle name="Moneda 9" xfId="52" xr:uid="{00000000-0005-0000-0000-00001E000000}"/>
    <cellStyle name="Normal" xfId="0" builtinId="0"/>
    <cellStyle name="Normal 10" xfId="6" xr:uid="{00000000-0005-0000-0000-000020000000}"/>
    <cellStyle name="Normal 10 10 2" xfId="8" xr:uid="{00000000-0005-0000-0000-000021000000}"/>
    <cellStyle name="Normal 10 2" xfId="53" xr:uid="{00000000-0005-0000-0000-000022000000}"/>
    <cellStyle name="Normal 11" xfId="10" xr:uid="{00000000-0005-0000-0000-000023000000}"/>
    <cellStyle name="Normal 11 2" xfId="76" xr:uid="{00000000-0005-0000-0000-000021000000}"/>
    <cellStyle name="Normal 11 45 10" xfId="32" xr:uid="{00000000-0005-0000-0000-000024000000}"/>
    <cellStyle name="Normal 11 45 10 2" xfId="60" xr:uid="{00000000-0005-0000-0000-000025000000}"/>
    <cellStyle name="Normal 12" xfId="1" xr:uid="{00000000-0005-0000-0000-000026000000}"/>
    <cellStyle name="Normal 14" xfId="7" xr:uid="{00000000-0005-0000-0000-000027000000}"/>
    <cellStyle name="Normal 16" xfId="4" xr:uid="{00000000-0005-0000-0000-000028000000}"/>
    <cellStyle name="Normal 16 2" xfId="75" xr:uid="{00000000-0005-0000-0000-000026000000}"/>
    <cellStyle name="Normal 2" xfId="17" xr:uid="{00000000-0005-0000-0000-000029000000}"/>
    <cellStyle name="Normal 2 2" xfId="18" xr:uid="{00000000-0005-0000-0000-00002A000000}"/>
    <cellStyle name="Normal 2 2 2 2 2" xfId="5" xr:uid="{00000000-0005-0000-0000-00002B000000}"/>
    <cellStyle name="Normal 2 2 3" xfId="33" xr:uid="{00000000-0005-0000-0000-00002C000000}"/>
    <cellStyle name="Normal 2 2 5 2 2 2" xfId="34" xr:uid="{00000000-0005-0000-0000-00002D000000}"/>
    <cellStyle name="Normal 2 3" xfId="35" xr:uid="{00000000-0005-0000-0000-00002E000000}"/>
    <cellStyle name="Normal 3" xfId="19" xr:uid="{00000000-0005-0000-0000-00002F000000}"/>
    <cellStyle name="Normal 3 2" xfId="26" xr:uid="{00000000-0005-0000-0000-000030000000}"/>
    <cellStyle name="Normal 3 3" xfId="38" xr:uid="{00000000-0005-0000-0000-000031000000}"/>
    <cellStyle name="Normal 3 3 2" xfId="61" xr:uid="{00000000-0005-0000-0000-000032000000}"/>
    <cellStyle name="Normal 3 4" xfId="57" xr:uid="{00000000-0005-0000-0000-000033000000}"/>
    <cellStyle name="Normal 4" xfId="24" xr:uid="{00000000-0005-0000-0000-000034000000}"/>
    <cellStyle name="Normal 4 2" xfId="22" xr:uid="{00000000-0005-0000-0000-000035000000}"/>
    <cellStyle name="Normal 4 3" xfId="58" xr:uid="{00000000-0005-0000-0000-000036000000}"/>
    <cellStyle name="Normal 5" xfId="36" xr:uid="{00000000-0005-0000-0000-000037000000}"/>
    <cellStyle name="Normal 6" xfId="40" xr:uid="{00000000-0005-0000-0000-000038000000}"/>
    <cellStyle name="Normal 6 2" xfId="51" xr:uid="{00000000-0005-0000-0000-000039000000}"/>
    <cellStyle name="Normal 6 2 2" xfId="70" xr:uid="{00000000-0005-0000-0000-00003A000000}"/>
    <cellStyle name="Normal 6 3" xfId="62" xr:uid="{00000000-0005-0000-0000-00003B000000}"/>
    <cellStyle name="Normal 7" xfId="37" xr:uid="{00000000-0005-0000-0000-00003C000000}"/>
    <cellStyle name="Normal 8" xfId="44" xr:uid="{00000000-0005-0000-0000-00003D000000}"/>
    <cellStyle name="Normal 8 2" xfId="65" xr:uid="{00000000-0005-0000-0000-00003E000000}"/>
    <cellStyle name="Normal 9" xfId="48" xr:uid="{00000000-0005-0000-0000-00003F000000}"/>
    <cellStyle name="Normal 9 2" xfId="68" xr:uid="{00000000-0005-0000-0000-000040000000}"/>
    <cellStyle name="Normal_CONSOLIDADO  EVALUACIÓN LP 53 OBRA ADECUACIÓN Y MANTENIMIENTO DEL TEATRO LIDO" xfId="2" xr:uid="{00000000-0005-0000-0000-000041000000}"/>
    <cellStyle name="Porcentaje" xfId="73" builtinId="5"/>
    <cellStyle name="Porcentaje 2" xfId="9" xr:uid="{00000000-0005-0000-0000-000043000000}"/>
    <cellStyle name="Porcentaje 3" xfId="42" xr:uid="{00000000-0005-0000-0000-000044000000}"/>
    <cellStyle name="Porcentaje 3 2" xfId="64" xr:uid="{00000000-0005-0000-0000-000045000000}"/>
    <cellStyle name="Porcentaje 4" xfId="46" xr:uid="{00000000-0005-0000-0000-000046000000}"/>
    <cellStyle name="Porcentaje 4 2" xfId="67" xr:uid="{00000000-0005-0000-0000-000047000000}"/>
    <cellStyle name="Porcentual 2" xfId="20" xr:uid="{00000000-0005-0000-0000-000048000000}"/>
    <cellStyle name="Porcentual 2 2" xfId="21" xr:uid="{00000000-0005-0000-0000-000049000000}"/>
    <cellStyle name="Porcentual 2 2 2" xfId="47" xr:uid="{00000000-0005-0000-0000-00004A000000}"/>
    <cellStyle name="Porcentual 2 3" xfId="39" xr:uid="{00000000-0005-0000-0000-00004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turo.diaz\Downloads\Evaluacion-VA-DSL-004-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Apertura"/>
      <sheetName val="Req. Juridicos"/>
      <sheetName val="Req. CapacidadFinanciera"/>
      <sheetName val="Req. Experiencia"/>
      <sheetName val="CriterioEconomico"/>
      <sheetName val="CriterioTecnico"/>
    </sheetNames>
    <sheetDataSet>
      <sheetData sheetId="0"/>
      <sheetData sheetId="1">
        <row r="1">
          <cell r="A1" t="str">
            <v>UNIVERSIDAD DE ANTIOQUIA</v>
          </cell>
        </row>
        <row r="2">
          <cell r="A2" t="str">
            <v>INVITACIÓN PÚBLICA VA-DSL-004-2024</v>
          </cell>
        </row>
        <row r="3">
          <cell r="A3" t="str">
            <v>Objeto: Invitación para seleccionar un (1) Proveedor para “Prestar servicios de intermediación de seguros conforme con las Condiciones Técnicas y Comerciales Obligatorias (Anexo 1)”</v>
          </cell>
        </row>
        <row r="8">
          <cell r="E8" t="str">
            <v>AON RISK SERVICES COLOMBIA S.A. CORREDORES DE SEGUROS</v>
          </cell>
        </row>
        <row r="9">
          <cell r="E9" t="str">
            <v>CORRECOL SA</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27"/>
  <sheetViews>
    <sheetView workbookViewId="0">
      <selection activeCell="E30" sqref="E30"/>
    </sheetView>
  </sheetViews>
  <sheetFormatPr defaultColWidth="11.42578125" defaultRowHeight="15"/>
  <cols>
    <col min="1" max="1" width="15.28515625" bestFit="1" customWidth="1"/>
    <col min="2" max="2" width="16.28515625" customWidth="1"/>
    <col min="4" max="4" width="11.28515625" customWidth="1"/>
    <col min="6" max="6" width="3.85546875" customWidth="1"/>
    <col min="7" max="7" width="15.28515625" bestFit="1" customWidth="1"/>
    <col min="8" max="8" width="14.42578125" bestFit="1" customWidth="1"/>
    <col min="12" max="12" width="3.28515625" customWidth="1"/>
    <col min="13" max="13" width="15.28515625" bestFit="1" customWidth="1"/>
    <col min="14" max="14" width="14.42578125" bestFit="1" customWidth="1"/>
  </cols>
  <sheetData>
    <row r="2" spans="1:17" ht="15.75" thickBot="1"/>
    <row r="3" spans="1:17" ht="37.5">
      <c r="B3" s="2" t="s">
        <v>0</v>
      </c>
      <c r="C3" s="3" t="s">
        <v>1</v>
      </c>
      <c r="D3" s="4" t="s">
        <v>2</v>
      </c>
    </row>
    <row r="4" spans="1:17" ht="19.5" thickBot="1">
      <c r="B4" s="5">
        <v>32000000</v>
      </c>
      <c r="C4" s="6">
        <v>20</v>
      </c>
      <c r="D4" s="7">
        <v>80</v>
      </c>
    </row>
    <row r="6" spans="1:17">
      <c r="A6" s="252" t="s">
        <v>3</v>
      </c>
      <c r="B6" s="252"/>
      <c r="C6" s="252"/>
      <c r="D6" s="252"/>
      <c r="E6" s="252"/>
      <c r="G6" s="255" t="s">
        <v>4</v>
      </c>
      <c r="H6" s="255"/>
      <c r="I6" s="255"/>
      <c r="J6" s="255"/>
      <c r="K6" s="255"/>
      <c r="M6" s="249" t="s">
        <v>5</v>
      </c>
      <c r="N6" s="249"/>
      <c r="O6" s="249"/>
      <c r="P6" s="249"/>
      <c r="Q6" s="249"/>
    </row>
    <row r="7" spans="1:17">
      <c r="A7" s="8" t="s">
        <v>6</v>
      </c>
      <c r="B7" s="8" t="s">
        <v>7</v>
      </c>
      <c r="C7" s="8" t="s">
        <v>8</v>
      </c>
      <c r="D7" s="8" t="s">
        <v>9</v>
      </c>
      <c r="E7" s="8" t="s">
        <v>10</v>
      </c>
      <c r="G7" s="29" t="s">
        <v>6</v>
      </c>
      <c r="H7" s="29" t="s">
        <v>7</v>
      </c>
      <c r="I7" s="29" t="s">
        <v>8</v>
      </c>
      <c r="J7" s="29" t="s">
        <v>9</v>
      </c>
      <c r="K7" s="29" t="s">
        <v>10</v>
      </c>
      <c r="M7" s="50" t="s">
        <v>6</v>
      </c>
      <c r="N7" s="50" t="s">
        <v>7</v>
      </c>
      <c r="O7" s="50" t="s">
        <v>8</v>
      </c>
      <c r="P7" s="50" t="s">
        <v>9</v>
      </c>
      <c r="Q7" s="50" t="s">
        <v>10</v>
      </c>
    </row>
    <row r="8" spans="1:17">
      <c r="A8" s="9">
        <v>1</v>
      </c>
      <c r="B8" s="10">
        <v>30750000</v>
      </c>
      <c r="C8" s="11">
        <f>IF($B8&gt;$B$11,0,($C$4*($B8/$B$11)))</f>
        <v>0</v>
      </c>
      <c r="D8" s="12">
        <f>($D$4*(SQRT($B8*$B$4)))/$B$4</f>
        <v>78.421935706790606</v>
      </c>
      <c r="E8" s="12">
        <f>C8+D8</f>
        <v>78.421935706790606</v>
      </c>
      <c r="G8" s="30">
        <v>1</v>
      </c>
      <c r="H8" s="31">
        <v>31500000</v>
      </c>
      <c r="I8" s="32">
        <f>IF($H8&gt;$H$11,0,($C$4*($H8/$H$11)))</f>
        <v>0</v>
      </c>
      <c r="J8" s="33">
        <f>($D$4*(SQRT($H8*$B$4)))/$B$4</f>
        <v>79.372539331937716</v>
      </c>
      <c r="K8" s="33">
        <f>I8+J8</f>
        <v>79.372539331937716</v>
      </c>
      <c r="M8" s="51">
        <v>1</v>
      </c>
      <c r="N8" s="52">
        <v>31500000</v>
      </c>
      <c r="O8" s="53">
        <f>IF($N8&gt;$N$12,0,($C$4*($N8/$N$12)))</f>
        <v>0</v>
      </c>
      <c r="P8" s="54">
        <f>($D$4*(SQRT($N8*$B$4)))/$B$4</f>
        <v>79.372539331937716</v>
      </c>
      <c r="Q8" s="54">
        <f>O8+P8</f>
        <v>79.372539331937716</v>
      </c>
    </row>
    <row r="9" spans="1:17">
      <c r="A9" s="9">
        <v>2</v>
      </c>
      <c r="B9" s="10">
        <v>28400000</v>
      </c>
      <c r="C9" s="11">
        <f>IF($B9&gt;$B$11,0,($C$4*($B9/$B$11)))</f>
        <v>0</v>
      </c>
      <c r="D9" s="12">
        <f>($D$4*(SQRT($B9*$B$4)))/$B$4</f>
        <v>75.365774725667094</v>
      </c>
      <c r="E9" s="12">
        <f>C9+D9</f>
        <v>75.365774725667094</v>
      </c>
      <c r="F9" s="1"/>
      <c r="G9" s="30">
        <v>2</v>
      </c>
      <c r="H9" s="31">
        <v>25500000</v>
      </c>
      <c r="I9" s="32">
        <f>IF($H9&gt;$H$11,0,($C$4*($H9/$H$11)))</f>
        <v>19.615384615384613</v>
      </c>
      <c r="J9" s="33">
        <f>($D$4*(SQRT($H9*$B$4)))/$B$4</f>
        <v>71.414284285428494</v>
      </c>
      <c r="K9" s="70">
        <f>I9+J9</f>
        <v>91.029668900813107</v>
      </c>
      <c r="M9" s="51">
        <v>2</v>
      </c>
      <c r="N9" s="52">
        <v>28000000</v>
      </c>
      <c r="O9" s="53">
        <f>IF($N9&gt;$N$12,0,($C$4*($N9/$N$12)))</f>
        <v>0</v>
      </c>
      <c r="P9" s="54">
        <f>($D$4*(SQRT($N9*$B$4)))/$B$4</f>
        <v>74.833147735478832</v>
      </c>
      <c r="Q9" s="54">
        <f>O9+P9</f>
        <v>74.833147735478832</v>
      </c>
    </row>
    <row r="10" spans="1:17">
      <c r="A10" s="9">
        <v>3</v>
      </c>
      <c r="B10" s="10">
        <v>23500000</v>
      </c>
      <c r="C10" s="11">
        <f>IF($B10&gt;$B$11,0,($C$4*($B10/$B$11)))</f>
        <v>17.059891107078041</v>
      </c>
      <c r="D10" s="12">
        <f>($D$4*(SQRT($B10*$B$4)))/$B$4</f>
        <v>68.556546004010443</v>
      </c>
      <c r="E10" s="70">
        <f>C10+D10</f>
        <v>85.616437111088487</v>
      </c>
      <c r="G10" s="30">
        <v>3</v>
      </c>
      <c r="H10" s="31">
        <v>21000000</v>
      </c>
      <c r="I10" s="32">
        <f>IF($H10&gt;$H$11,0,($C$4*($H10/$H$11)))</f>
        <v>16.153846153846153</v>
      </c>
      <c r="J10" s="33">
        <f>($D$4*(SQRT($H10*$B$4)))/$B$4</f>
        <v>64.807406984078597</v>
      </c>
      <c r="K10" s="33">
        <f>I10+J10</f>
        <v>80.961253137924757</v>
      </c>
      <c r="M10" s="51">
        <v>3</v>
      </c>
      <c r="N10" s="52">
        <v>25000000</v>
      </c>
      <c r="O10" s="53">
        <f>IF($N10&gt;$N$12,0,($C$4*($N10/$N$12)))</f>
        <v>19.138755980861244</v>
      </c>
      <c r="P10" s="54">
        <f>($D$4*(SQRT($N10*$B$4)))/$B$4</f>
        <v>70.710678118654755</v>
      </c>
      <c r="Q10" s="70">
        <f>O10+P10</f>
        <v>89.849434099516003</v>
      </c>
    </row>
    <row r="11" spans="1:17">
      <c r="A11" s="13" t="s">
        <v>11</v>
      </c>
      <c r="B11" s="11">
        <f>SUM(B8:B10)/3</f>
        <v>27550000</v>
      </c>
      <c r="C11" s="14"/>
      <c r="D11" s="14"/>
      <c r="E11" s="14"/>
      <c r="G11" s="34" t="s">
        <v>11</v>
      </c>
      <c r="H11" s="32">
        <f>SUM(H8:H10)/3</f>
        <v>26000000</v>
      </c>
      <c r="I11" s="35"/>
      <c r="J11" s="35"/>
      <c r="K11" s="35"/>
      <c r="M11" s="51">
        <v>4</v>
      </c>
      <c r="N11" s="52">
        <v>20000000</v>
      </c>
      <c r="O11" s="53">
        <f>IF($N11&gt;$N$12,0,($C$4*($N11/$N$12)))</f>
        <v>15.311004784688995</v>
      </c>
      <c r="P11" s="54">
        <f>($D$4*(SQRT($N11*$B$4)))/$B$4</f>
        <v>63.245553203367592</v>
      </c>
      <c r="Q11" s="54">
        <f>O11+P11</f>
        <v>78.556557988056582</v>
      </c>
    </row>
    <row r="12" spans="1:17">
      <c r="M12" s="55" t="s">
        <v>11</v>
      </c>
      <c r="N12" s="53">
        <f>SUM(N8:N11)/4</f>
        <v>26125000</v>
      </c>
      <c r="O12" s="56"/>
      <c r="P12" s="56"/>
      <c r="Q12" s="56"/>
    </row>
    <row r="13" spans="1:17">
      <c r="A13" s="253" t="s">
        <v>12</v>
      </c>
      <c r="B13" s="253"/>
      <c r="C13" s="253"/>
      <c r="D13" s="253"/>
      <c r="E13" s="253"/>
      <c r="G13" s="256" t="s">
        <v>13</v>
      </c>
      <c r="H13" s="256"/>
      <c r="I13" s="256"/>
      <c r="J13" s="256"/>
      <c r="K13" s="256"/>
    </row>
    <row r="14" spans="1:17">
      <c r="A14" s="15" t="s">
        <v>6</v>
      </c>
      <c r="B14" s="15" t="s">
        <v>7</v>
      </c>
      <c r="C14" s="15" t="s">
        <v>8</v>
      </c>
      <c r="D14" s="15" t="s">
        <v>9</v>
      </c>
      <c r="E14" s="15" t="s">
        <v>10</v>
      </c>
      <c r="G14" s="36" t="s">
        <v>6</v>
      </c>
      <c r="H14" s="36" t="s">
        <v>7</v>
      </c>
      <c r="I14" s="36" t="s">
        <v>8</v>
      </c>
      <c r="J14" s="36" t="s">
        <v>9</v>
      </c>
      <c r="K14" s="36" t="s">
        <v>10</v>
      </c>
      <c r="M14" s="250" t="s">
        <v>14</v>
      </c>
      <c r="N14" s="250"/>
      <c r="O14" s="250"/>
      <c r="P14" s="250"/>
      <c r="Q14" s="250"/>
    </row>
    <row r="15" spans="1:17">
      <c r="A15" s="16">
        <v>1</v>
      </c>
      <c r="B15" s="17">
        <v>32000000</v>
      </c>
      <c r="C15" s="18">
        <f>IF($B15&gt;$B$18,0,($C$4*($B15/$B$18)))</f>
        <v>0</v>
      </c>
      <c r="D15" s="19">
        <f>($D$4*(SQRT($B15*$B$4)))/$B$4</f>
        <v>80</v>
      </c>
      <c r="E15" s="19">
        <f>C15+D15</f>
        <v>80</v>
      </c>
      <c r="G15" s="37">
        <v>1</v>
      </c>
      <c r="H15" s="38">
        <v>32000000</v>
      </c>
      <c r="I15" s="39">
        <f>IF($H15&gt;$H$18,0,($C$4*($H15/$H$18)))</f>
        <v>0</v>
      </c>
      <c r="J15" s="40">
        <f>($D$4*(SQRT($H15*$B$4)))/$B$4</f>
        <v>80</v>
      </c>
      <c r="K15" s="40">
        <f>I15+J15</f>
        <v>80</v>
      </c>
      <c r="M15" s="64" t="s">
        <v>6</v>
      </c>
      <c r="N15" s="64" t="s">
        <v>7</v>
      </c>
      <c r="O15" s="64" t="s">
        <v>8</v>
      </c>
      <c r="P15" s="64" t="s">
        <v>9</v>
      </c>
      <c r="Q15" s="64" t="s">
        <v>10</v>
      </c>
    </row>
    <row r="16" spans="1:17">
      <c r="A16" s="16">
        <v>2</v>
      </c>
      <c r="B16" s="17">
        <v>31500000</v>
      </c>
      <c r="C16" s="18">
        <f>IF($B16&gt;$B$18,0,($C$4*($B16/$B$18)))</f>
        <v>0</v>
      </c>
      <c r="D16" s="19">
        <f>($D$4*(SQRT($B16*$B$4)))/$B$4</f>
        <v>79.372539331937716</v>
      </c>
      <c r="E16" s="19">
        <f>C16+D16</f>
        <v>79.372539331937716</v>
      </c>
      <c r="G16" s="37">
        <v>2</v>
      </c>
      <c r="H16" s="38">
        <v>29000000</v>
      </c>
      <c r="I16" s="39">
        <f>IF($H16&gt;$H$18,0,($C$4*($H16/$H$18)))</f>
        <v>0</v>
      </c>
      <c r="J16" s="40">
        <f>($D$4*(SQRT($H16*$B$4)))/$B$4</f>
        <v>76.157731058639072</v>
      </c>
      <c r="K16" s="40">
        <f>I16+J16</f>
        <v>76.157731058639072</v>
      </c>
      <c r="M16" s="65">
        <v>1</v>
      </c>
      <c r="N16" s="66">
        <v>32000000</v>
      </c>
      <c r="O16" s="67">
        <f>IF($N16&gt;$N$21,0,($C$4*($N16/$N$21)))</f>
        <v>0</v>
      </c>
      <c r="P16" s="68">
        <f>($D$4*(SQRT($N16*$B$4)))/$B$4</f>
        <v>80</v>
      </c>
      <c r="Q16" s="68">
        <f>O16+P16</f>
        <v>80</v>
      </c>
    </row>
    <row r="17" spans="1:17">
      <c r="A17" s="16">
        <v>3</v>
      </c>
      <c r="B17" s="17">
        <v>26000000</v>
      </c>
      <c r="C17" s="18">
        <f>IF($B17&gt;$B$18,0,($C$4*($B17/$B$18)))</f>
        <v>17.430167597765365</v>
      </c>
      <c r="D17" s="19">
        <f>($D$4*(SQRT($B17*$B$4)))/$B$4</f>
        <v>72.111025509279784</v>
      </c>
      <c r="E17" s="70">
        <f>C17+D17</f>
        <v>89.541193107045146</v>
      </c>
      <c r="G17" s="37">
        <v>3</v>
      </c>
      <c r="H17" s="38">
        <v>21000000</v>
      </c>
      <c r="I17" s="39">
        <f>IF($H17&gt;$H$18,0,($C$4*($H17/$H$18)))</f>
        <v>15.365853658536587</v>
      </c>
      <c r="J17" s="40">
        <f>($D$4*(SQRT($H17*$B$4)))/$B$4</f>
        <v>64.807406984078597</v>
      </c>
      <c r="K17" s="70">
        <f>I17+J17</f>
        <v>80.17326064261519</v>
      </c>
      <c r="M17" s="65">
        <v>2</v>
      </c>
      <c r="N17" s="66">
        <v>31000000</v>
      </c>
      <c r="O17" s="67">
        <f>IF($N17&gt;$N$21,0,($C$4*($N17/$N$21)))</f>
        <v>0</v>
      </c>
      <c r="P17" s="68">
        <f>($D$4*(SQRT($N17*$B$4)))/$B$4</f>
        <v>78.740078740118122</v>
      </c>
      <c r="Q17" s="68">
        <f>O17+P17</f>
        <v>78.740078740118122</v>
      </c>
    </row>
    <row r="18" spans="1:17">
      <c r="A18" s="20" t="s">
        <v>11</v>
      </c>
      <c r="B18" s="18">
        <f>SUM(B15:B17)/3</f>
        <v>29833333.333333332</v>
      </c>
      <c r="C18" s="21"/>
      <c r="D18" s="21"/>
      <c r="E18" s="21"/>
      <c r="G18" s="41" t="s">
        <v>11</v>
      </c>
      <c r="H18" s="39">
        <f>SUM(H15:H17)/3</f>
        <v>27333333.333333332</v>
      </c>
      <c r="I18" s="42"/>
      <c r="J18" s="42"/>
      <c r="K18" s="42"/>
      <c r="M18" s="65">
        <v>3</v>
      </c>
      <c r="N18" s="66">
        <v>30000000</v>
      </c>
      <c r="O18" s="67">
        <f>IF($N18&gt;$N$21,0,($C$4*($N18/$N$21)))</f>
        <v>0</v>
      </c>
      <c r="P18" s="68">
        <f>($D$4*(SQRT($N18*$B$4)))/$B$4</f>
        <v>77.459666924148337</v>
      </c>
      <c r="Q18" s="68">
        <f>O18+P18</f>
        <v>77.459666924148337</v>
      </c>
    </row>
    <row r="19" spans="1:17">
      <c r="M19" s="65">
        <v>4</v>
      </c>
      <c r="N19" s="66">
        <v>28000000</v>
      </c>
      <c r="O19" s="67">
        <f>IF($N19&gt;$N$21,0,($C$4*($N19/$N$21)))</f>
        <v>19.58041958041958</v>
      </c>
      <c r="P19" s="68">
        <f>($D$4*(SQRT($N19*$B$4)))/$B$4</f>
        <v>74.833147735478832</v>
      </c>
      <c r="Q19" s="70">
        <f>O19+P19</f>
        <v>94.413567315898405</v>
      </c>
    </row>
    <row r="20" spans="1:17">
      <c r="A20" s="254" t="s">
        <v>15</v>
      </c>
      <c r="B20" s="254"/>
      <c r="C20" s="254"/>
      <c r="D20" s="254"/>
      <c r="E20" s="254"/>
      <c r="G20" s="257" t="s">
        <v>16</v>
      </c>
      <c r="H20" s="257"/>
      <c r="I20" s="257"/>
      <c r="J20" s="257"/>
      <c r="K20" s="257"/>
      <c r="M20" s="65">
        <v>5</v>
      </c>
      <c r="N20" s="66">
        <v>22000000</v>
      </c>
      <c r="O20" s="67">
        <f>IF($N20&gt;$N$21,0,($C$4*($N20/$N$21)))</f>
        <v>15.384615384615385</v>
      </c>
      <c r="P20" s="68">
        <f>($D$4*(SQRT($N20*$B$4)))/$B$4</f>
        <v>66.332495807107989</v>
      </c>
      <c r="Q20" s="68">
        <f>O20+P20</f>
        <v>81.717111191723376</v>
      </c>
    </row>
    <row r="21" spans="1:17">
      <c r="A21" s="22" t="s">
        <v>6</v>
      </c>
      <c r="B21" s="22" t="s">
        <v>7</v>
      </c>
      <c r="C21" s="22" t="s">
        <v>8</v>
      </c>
      <c r="D21" s="22" t="s">
        <v>9</v>
      </c>
      <c r="E21" s="22" t="s">
        <v>10</v>
      </c>
      <c r="G21" s="43" t="s">
        <v>6</v>
      </c>
      <c r="H21" s="43" t="s">
        <v>7</v>
      </c>
      <c r="I21" s="43" t="s">
        <v>8</v>
      </c>
      <c r="J21" s="43" t="s">
        <v>9</v>
      </c>
      <c r="K21" s="43" t="s">
        <v>10</v>
      </c>
      <c r="M21" s="69" t="s">
        <v>11</v>
      </c>
      <c r="N21" s="67">
        <f>SUM(N16:N20)/5</f>
        <v>28600000</v>
      </c>
    </row>
    <row r="22" spans="1:17">
      <c r="A22" s="23">
        <v>1</v>
      </c>
      <c r="B22" s="24">
        <v>32000000</v>
      </c>
      <c r="C22" s="25">
        <f>IF($B22&gt;$B$25,0,($C$4*($B22/$B$25)))</f>
        <v>0</v>
      </c>
      <c r="D22" s="26">
        <f>($D$4*(SQRT($B22*$B$4)))/$B$4</f>
        <v>80</v>
      </c>
      <c r="E22" s="26">
        <f>C22+D22</f>
        <v>80</v>
      </c>
      <c r="G22" s="44">
        <v>1</v>
      </c>
      <c r="H22" s="45">
        <v>32000000</v>
      </c>
      <c r="I22" s="46">
        <f>IF($H22&gt;$H$25,0,($C$4*($H22/$H$25)))</f>
        <v>0</v>
      </c>
      <c r="J22" s="47">
        <f>($D$4*(SQRT($H22*$B$4)))/$B$4</f>
        <v>80</v>
      </c>
      <c r="K22" s="70">
        <f>I22+J22</f>
        <v>80</v>
      </c>
    </row>
    <row r="23" spans="1:17">
      <c r="A23" s="23">
        <v>2</v>
      </c>
      <c r="B23" s="24">
        <v>31950000</v>
      </c>
      <c r="C23" s="25">
        <f>IF($B23&gt;$B$25,0,($C$4*($B23/$B$25)))</f>
        <v>0</v>
      </c>
      <c r="D23" s="26">
        <f>($D$4*(SQRT($B23*$B$4)))/$B$4</f>
        <v>79.937475566845379</v>
      </c>
      <c r="E23" s="26">
        <f>C23+D23</f>
        <v>79.937475566845379</v>
      </c>
      <c r="G23" s="44">
        <v>2</v>
      </c>
      <c r="H23" s="45">
        <v>27000000</v>
      </c>
      <c r="I23" s="46">
        <f>IF($H23&gt;$H$25,0,($C$4*($H23/$H$25)))</f>
        <v>0</v>
      </c>
      <c r="J23" s="47">
        <f>($D$4*(SQRT($H23*$B$4)))/$B$4</f>
        <v>73.484692283495335</v>
      </c>
      <c r="K23" s="47">
        <f>I23+J23</f>
        <v>73.484692283495335</v>
      </c>
      <c r="M23" s="251" t="s">
        <v>17</v>
      </c>
      <c r="N23" s="251"/>
      <c r="O23" s="251"/>
      <c r="P23" s="251"/>
      <c r="Q23" s="251"/>
    </row>
    <row r="24" spans="1:17">
      <c r="A24" s="23">
        <v>3</v>
      </c>
      <c r="B24" s="24">
        <v>31000000</v>
      </c>
      <c r="C24" s="25">
        <f>IF($B24&gt;$B$25,0,($C$4*($B24/$B$25)))</f>
        <v>19.589257503949447</v>
      </c>
      <c r="D24" s="26">
        <f>($D$4*(SQRT($B24*$B$4)))/$B$4</f>
        <v>78.740078740118122</v>
      </c>
      <c r="E24" s="70">
        <f>C24+D24</f>
        <v>98.329336244067576</v>
      </c>
      <c r="G24" s="44">
        <v>3</v>
      </c>
      <c r="H24" s="45">
        <v>20000000</v>
      </c>
      <c r="I24" s="46">
        <f>IF($H24&gt;$H$25,0,($C$4*($H24/$H$25)))</f>
        <v>15.18987341772152</v>
      </c>
      <c r="J24" s="47">
        <f>($D$4*(SQRT($H24*$B$4)))/$B$4</f>
        <v>63.245553203367592</v>
      </c>
      <c r="K24" s="47">
        <f>I24+J24</f>
        <v>78.435426621089107</v>
      </c>
      <c r="M24" s="57" t="s">
        <v>6</v>
      </c>
      <c r="N24" s="57" t="s">
        <v>7</v>
      </c>
      <c r="O24" s="57" t="s">
        <v>8</v>
      </c>
      <c r="P24" s="57" t="s">
        <v>9</v>
      </c>
      <c r="Q24" s="57" t="s">
        <v>10</v>
      </c>
    </row>
    <row r="25" spans="1:17">
      <c r="A25" s="27" t="s">
        <v>11</v>
      </c>
      <c r="B25" s="25">
        <f>SUM(B22:B24)/3</f>
        <v>31650000</v>
      </c>
      <c r="C25" s="28"/>
      <c r="D25" s="28"/>
      <c r="E25" s="28"/>
      <c r="G25" s="48" t="s">
        <v>11</v>
      </c>
      <c r="H25" s="46">
        <f>SUM(H22:H24)/3</f>
        <v>26333333.333333332</v>
      </c>
      <c r="I25" s="49"/>
      <c r="J25" s="49"/>
      <c r="K25" s="49"/>
      <c r="M25" s="58">
        <v>1</v>
      </c>
      <c r="N25" s="59">
        <v>32000000</v>
      </c>
      <c r="O25" s="60">
        <f>IF($N25&gt;$N$27,0,($C$4*($N25/$N$27)))</f>
        <v>0</v>
      </c>
      <c r="P25" s="61">
        <f>($D$4*(SQRT($N25*$B$4)))/$B$4</f>
        <v>80</v>
      </c>
      <c r="Q25" s="70">
        <f>O25+P25</f>
        <v>80</v>
      </c>
    </row>
    <row r="26" spans="1:17">
      <c r="M26" s="58">
        <v>2</v>
      </c>
      <c r="N26" s="59">
        <v>20000000</v>
      </c>
      <c r="O26" s="60">
        <f>IF($N26&gt;$N$27,0,($C$4*($N26/$N$27)))</f>
        <v>15.384615384615385</v>
      </c>
      <c r="P26" s="61">
        <f>($D$4*(SQRT($N26*$B$4)))/$B$4</f>
        <v>63.245553203367592</v>
      </c>
      <c r="Q26" s="61">
        <f>O26+P26</f>
        <v>78.630168587982979</v>
      </c>
    </row>
    <row r="27" spans="1:17">
      <c r="M27" s="62" t="s">
        <v>11</v>
      </c>
      <c r="N27" s="60">
        <f>SUM(N25:N26)/2</f>
        <v>26000000</v>
      </c>
      <c r="O27" s="63"/>
      <c r="P27" s="63"/>
      <c r="Q27" s="63"/>
    </row>
  </sheetData>
  <mergeCells count="9">
    <mergeCell ref="M6:Q6"/>
    <mergeCell ref="M14:Q14"/>
    <mergeCell ref="M23:Q23"/>
    <mergeCell ref="A6:E6"/>
    <mergeCell ref="A13:E13"/>
    <mergeCell ref="A20:E20"/>
    <mergeCell ref="G6:K6"/>
    <mergeCell ref="G13:K13"/>
    <mergeCell ref="G20:K20"/>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
  <sheetViews>
    <sheetView zoomScale="124" zoomScaleNormal="124" workbookViewId="0">
      <selection activeCell="G16" sqref="G16"/>
    </sheetView>
  </sheetViews>
  <sheetFormatPr defaultColWidth="11.42578125" defaultRowHeight="12.75"/>
  <cols>
    <col min="1" max="1" width="7" style="188" customWidth="1"/>
    <col min="2" max="2" width="21.85546875" style="188" customWidth="1"/>
    <col min="3" max="3" width="11" style="188" customWidth="1"/>
    <col min="4" max="4" width="10" style="188" customWidth="1"/>
    <col min="5" max="5" width="24.5703125" style="188" customWidth="1"/>
    <col min="6" max="6" width="16.28515625" style="188" customWidth="1"/>
    <col min="7" max="7" width="34.42578125" style="188" bestFit="1" customWidth="1"/>
    <col min="8" max="8" width="11.85546875" style="188" bestFit="1" customWidth="1"/>
    <col min="9" max="9" width="25" style="188" customWidth="1"/>
    <col min="10" max="10" width="26.140625" style="188" bestFit="1" customWidth="1"/>
    <col min="11" max="11" width="35.28515625" style="188" bestFit="1" customWidth="1"/>
    <col min="12" max="12" width="8.28515625" style="188" customWidth="1"/>
    <col min="13" max="13" width="29.85546875" style="188" bestFit="1" customWidth="1"/>
    <col min="14" max="14" width="20.5703125" style="188" customWidth="1"/>
    <col min="15" max="16384" width="11.42578125" style="188"/>
  </cols>
  <sheetData>
    <row r="1" spans="1:14" ht="15.75" customHeight="1">
      <c r="A1" s="260" t="s">
        <v>18</v>
      </c>
      <c r="B1" s="260"/>
      <c r="C1" s="260"/>
      <c r="D1" s="260"/>
      <c r="E1" s="260"/>
      <c r="F1" s="260"/>
      <c r="G1" s="260"/>
      <c r="H1" s="260"/>
      <c r="I1" s="260"/>
      <c r="J1" s="260"/>
      <c r="K1" s="260"/>
      <c r="L1" s="260"/>
      <c r="M1" s="260"/>
    </row>
    <row r="2" spans="1:14" ht="14.25" customHeight="1">
      <c r="A2" s="260" t="s">
        <v>19</v>
      </c>
      <c r="B2" s="260"/>
      <c r="C2" s="260"/>
      <c r="D2" s="260"/>
      <c r="E2" s="260"/>
      <c r="F2" s="260"/>
      <c r="G2" s="260"/>
      <c r="H2" s="260"/>
      <c r="I2" s="260"/>
      <c r="J2" s="260"/>
      <c r="K2" s="260"/>
      <c r="L2" s="260"/>
      <c r="M2" s="260"/>
    </row>
    <row r="3" spans="1:14">
      <c r="A3" s="259" t="s">
        <v>20</v>
      </c>
      <c r="B3" s="259"/>
      <c r="C3" s="259"/>
      <c r="D3" s="259"/>
      <c r="E3" s="259"/>
      <c r="F3" s="259"/>
      <c r="G3" s="259"/>
      <c r="H3" s="259"/>
      <c r="I3" s="259"/>
      <c r="J3" s="259"/>
      <c r="K3" s="259"/>
      <c r="L3" s="259"/>
      <c r="M3" s="259"/>
    </row>
    <row r="4" spans="1:14">
      <c r="A4" s="258" t="s">
        <v>21</v>
      </c>
      <c r="B4" s="258"/>
      <c r="C4" s="258"/>
      <c r="D4" s="258"/>
      <c r="E4" s="258"/>
      <c r="F4" s="258"/>
      <c r="G4" s="258"/>
      <c r="H4" s="258"/>
      <c r="I4" s="258"/>
      <c r="J4" s="258"/>
      <c r="K4" s="258"/>
      <c r="L4" s="258"/>
      <c r="M4" s="193"/>
    </row>
    <row r="5" spans="1:14">
      <c r="A5" s="150" t="s">
        <v>22</v>
      </c>
      <c r="B5" s="150" t="s">
        <v>23</v>
      </c>
      <c r="C5" s="150" t="s">
        <v>24</v>
      </c>
      <c r="D5" s="150" t="s">
        <v>25</v>
      </c>
      <c r="E5" s="185" t="s">
        <v>26</v>
      </c>
      <c r="F5" s="185" t="s">
        <v>27</v>
      </c>
      <c r="G5" s="185" t="s">
        <v>28</v>
      </c>
      <c r="H5" s="185" t="s">
        <v>29</v>
      </c>
      <c r="I5" s="185" t="s">
        <v>30</v>
      </c>
      <c r="J5" s="185" t="s">
        <v>31</v>
      </c>
      <c r="K5" s="185" t="s">
        <v>32</v>
      </c>
      <c r="L5" s="185" t="s">
        <v>33</v>
      </c>
      <c r="M5" s="185" t="s">
        <v>34</v>
      </c>
    </row>
    <row r="6" spans="1:14" ht="25.5">
      <c r="A6" s="88">
        <v>1</v>
      </c>
      <c r="B6" s="194" t="s">
        <v>35</v>
      </c>
      <c r="C6" s="89">
        <v>45481</v>
      </c>
      <c r="D6" s="90">
        <v>8.6111111111111124E-2</v>
      </c>
      <c r="E6" s="196" t="s">
        <v>36</v>
      </c>
      <c r="F6" s="194" t="s">
        <v>37</v>
      </c>
      <c r="G6" s="92" t="s">
        <v>38</v>
      </c>
      <c r="H6" s="198">
        <v>79717208</v>
      </c>
      <c r="I6" s="197" t="s">
        <v>39</v>
      </c>
      <c r="J6" s="210">
        <v>546480600.79999995</v>
      </c>
      <c r="K6" s="195" t="s">
        <v>40</v>
      </c>
      <c r="L6" s="91">
        <v>713</v>
      </c>
      <c r="M6" s="92" t="s">
        <v>41</v>
      </c>
    </row>
    <row r="7" spans="1:14" ht="38.25">
      <c r="A7" s="88">
        <v>2</v>
      </c>
      <c r="B7" s="195" t="s">
        <v>42</v>
      </c>
      <c r="C7" s="89">
        <v>45481</v>
      </c>
      <c r="D7" s="90">
        <v>9.6527777777777768E-2</v>
      </c>
      <c r="E7" s="184" t="s">
        <v>43</v>
      </c>
      <c r="F7" s="195" t="s">
        <v>44</v>
      </c>
      <c r="G7" s="92" t="s">
        <v>45</v>
      </c>
      <c r="H7" s="199">
        <v>93381070</v>
      </c>
      <c r="I7" s="197" t="s">
        <v>46</v>
      </c>
      <c r="J7" s="210">
        <v>546480601</v>
      </c>
      <c r="K7" s="194" t="s">
        <v>47</v>
      </c>
      <c r="L7" s="91">
        <v>256</v>
      </c>
      <c r="M7" s="194" t="s">
        <v>48</v>
      </c>
      <c r="N7" s="189"/>
    </row>
    <row r="8" spans="1:14" s="190" customFormat="1" ht="51">
      <c r="A8" s="93">
        <v>3</v>
      </c>
      <c r="B8" s="195" t="s">
        <v>49</v>
      </c>
      <c r="C8" s="89">
        <v>45481</v>
      </c>
      <c r="D8" s="95">
        <v>9.9999999999999992E-2</v>
      </c>
      <c r="E8" s="196" t="s">
        <v>50</v>
      </c>
      <c r="F8" s="195" t="s">
        <v>51</v>
      </c>
      <c r="G8" s="96" t="s">
        <v>52</v>
      </c>
      <c r="H8" s="200">
        <v>52255747</v>
      </c>
      <c r="I8" s="197" t="s">
        <v>53</v>
      </c>
      <c r="J8" s="210">
        <v>546480601</v>
      </c>
      <c r="K8" s="194" t="s">
        <v>47</v>
      </c>
      <c r="L8" s="98"/>
      <c r="M8" s="195" t="s">
        <v>54</v>
      </c>
    </row>
    <row r="9" spans="1:14" ht="114.75">
      <c r="A9" s="93">
        <v>4</v>
      </c>
      <c r="B9" s="186" t="s">
        <v>55</v>
      </c>
      <c r="C9" s="89">
        <v>45481</v>
      </c>
      <c r="D9" s="187" t="s">
        <v>56</v>
      </c>
      <c r="E9" s="195" t="s">
        <v>57</v>
      </c>
      <c r="F9" s="195" t="s">
        <v>58</v>
      </c>
      <c r="G9" s="96" t="s">
        <v>59</v>
      </c>
      <c r="H9" s="201">
        <v>79146262</v>
      </c>
      <c r="I9" s="186" t="s">
        <v>60</v>
      </c>
      <c r="J9" s="210">
        <v>546480601</v>
      </c>
      <c r="K9" s="194" t="s">
        <v>47</v>
      </c>
      <c r="L9" s="98"/>
      <c r="M9" s="194" t="s">
        <v>61</v>
      </c>
    </row>
    <row r="10" spans="1:14">
      <c r="A10" s="93"/>
      <c r="B10" s="93"/>
      <c r="C10" s="94"/>
      <c r="D10" s="95"/>
      <c r="E10" s="96"/>
      <c r="F10" s="97"/>
      <c r="G10" s="96"/>
      <c r="H10" s="96"/>
      <c r="I10" s="96"/>
      <c r="J10" s="96"/>
      <c r="K10" s="96"/>
      <c r="L10" s="98"/>
      <c r="M10" s="98"/>
      <c r="N10" s="191"/>
    </row>
    <row r="11" spans="1:14">
      <c r="A11" s="100"/>
      <c r="B11" s="100"/>
      <c r="C11" s="101"/>
      <c r="D11" s="102"/>
      <c r="E11" s="103"/>
      <c r="F11" s="104"/>
      <c r="G11" s="103"/>
      <c r="H11" s="103"/>
      <c r="I11" s="103"/>
      <c r="J11" s="103"/>
      <c r="K11" s="103"/>
      <c r="L11" s="105"/>
      <c r="M11" s="105"/>
      <c r="N11" s="191"/>
    </row>
    <row r="12" spans="1:14">
      <c r="A12" s="100"/>
      <c r="B12" s="100"/>
      <c r="C12" s="101"/>
      <c r="D12" s="102"/>
      <c r="E12" s="103"/>
      <c r="F12" s="106"/>
      <c r="G12" s="105"/>
      <c r="H12" s="105"/>
      <c r="I12" s="105"/>
      <c r="J12" s="105"/>
      <c r="K12" s="105"/>
      <c r="L12" s="105"/>
      <c r="M12" s="105"/>
    </row>
    <row r="13" spans="1:14" ht="48" customHeight="1">
      <c r="A13" s="100"/>
      <c r="B13" s="100"/>
      <c r="C13" s="101"/>
      <c r="D13" s="102"/>
      <c r="E13" s="103"/>
      <c r="F13" s="106"/>
      <c r="G13" s="103"/>
      <c r="H13" s="103"/>
      <c r="I13" s="103"/>
      <c r="J13" s="103"/>
      <c r="K13" s="103"/>
      <c r="L13" s="105"/>
      <c r="M13" s="105"/>
      <c r="N13" s="189"/>
    </row>
    <row r="14" spans="1:14">
      <c r="A14" s="100"/>
      <c r="B14" s="100"/>
      <c r="C14" s="101"/>
      <c r="D14" s="102"/>
      <c r="E14" s="105"/>
      <c r="F14" s="106"/>
      <c r="G14" s="105"/>
      <c r="H14" s="105"/>
      <c r="I14" s="105"/>
      <c r="J14" s="105"/>
      <c r="K14" s="105"/>
      <c r="L14" s="105"/>
      <c r="M14" s="105"/>
    </row>
    <row r="15" spans="1:14">
      <c r="A15" s="100"/>
      <c r="B15" s="100"/>
      <c r="C15" s="101"/>
      <c r="D15" s="102"/>
      <c r="E15" s="103"/>
      <c r="F15" s="106"/>
      <c r="G15" s="105"/>
      <c r="H15" s="105"/>
      <c r="I15" s="105"/>
      <c r="J15" s="105"/>
      <c r="K15" s="105"/>
      <c r="L15" s="105"/>
      <c r="M15" s="105"/>
      <c r="N15" s="189"/>
    </row>
    <row r="16" spans="1:14">
      <c r="A16" s="100"/>
      <c r="B16" s="100"/>
      <c r="C16" s="101"/>
      <c r="D16" s="102"/>
      <c r="E16" s="103"/>
      <c r="F16" s="104"/>
      <c r="G16" s="105"/>
      <c r="H16" s="105"/>
      <c r="I16" s="105"/>
      <c r="J16" s="105"/>
      <c r="K16" s="105"/>
      <c r="L16" s="105"/>
      <c r="M16" s="105"/>
      <c r="N16" s="191"/>
    </row>
    <row r="17" spans="1:14" ht="43.5" customHeight="1">
      <c r="A17" s="100"/>
      <c r="B17" s="100"/>
      <c r="C17" s="101"/>
      <c r="D17" s="102"/>
      <c r="E17" s="103"/>
      <c r="F17" s="104"/>
      <c r="G17" s="103"/>
      <c r="H17" s="103"/>
      <c r="I17" s="103"/>
      <c r="J17" s="103"/>
      <c r="K17" s="103"/>
      <c r="L17" s="105"/>
      <c r="M17" s="105"/>
      <c r="N17" s="189"/>
    </row>
    <row r="18" spans="1:14">
      <c r="A18" s="100"/>
      <c r="B18" s="100"/>
      <c r="C18" s="101"/>
      <c r="D18" s="102"/>
      <c r="E18" s="103"/>
      <c r="F18" s="104"/>
      <c r="G18" s="103"/>
      <c r="H18" s="103"/>
      <c r="I18" s="103"/>
      <c r="J18" s="103"/>
      <c r="K18" s="103"/>
      <c r="L18" s="105"/>
      <c r="M18" s="105"/>
    </row>
    <row r="19" spans="1:14">
      <c r="A19" s="100"/>
      <c r="B19" s="100"/>
      <c r="C19" s="101"/>
      <c r="D19" s="102"/>
      <c r="E19" s="103"/>
      <c r="F19" s="104"/>
      <c r="G19" s="103"/>
      <c r="H19" s="103"/>
      <c r="I19" s="103"/>
      <c r="J19" s="103"/>
      <c r="K19" s="103"/>
      <c r="L19" s="105"/>
      <c r="M19" s="105"/>
      <c r="N19" s="189"/>
    </row>
    <row r="20" spans="1:14">
      <c r="A20" s="100"/>
      <c r="B20" s="100"/>
      <c r="C20" s="101"/>
      <c r="D20" s="102"/>
      <c r="E20" s="103"/>
      <c r="F20" s="106"/>
      <c r="G20" s="105"/>
      <c r="H20" s="105"/>
      <c r="I20" s="105"/>
      <c r="J20" s="105"/>
      <c r="K20" s="105"/>
      <c r="L20" s="105"/>
      <c r="M20" s="105"/>
    </row>
    <row r="21" spans="1:14">
      <c r="A21" s="100"/>
      <c r="B21" s="100"/>
      <c r="C21" s="101"/>
      <c r="D21" s="102"/>
      <c r="E21" s="103"/>
      <c r="F21" s="106"/>
      <c r="G21" s="105"/>
      <c r="H21" s="105"/>
      <c r="I21" s="105"/>
      <c r="J21" s="105"/>
      <c r="K21" s="105"/>
      <c r="L21" s="105"/>
      <c r="M21" s="105"/>
      <c r="N21" s="192"/>
    </row>
    <row r="22" spans="1:14">
      <c r="A22" s="100"/>
      <c r="B22" s="100"/>
      <c r="C22" s="101"/>
      <c r="D22" s="102"/>
      <c r="E22" s="105"/>
      <c r="F22" s="106"/>
      <c r="G22" s="105"/>
      <c r="H22" s="105"/>
      <c r="I22" s="105"/>
      <c r="J22" s="105"/>
      <c r="K22" s="105"/>
      <c r="L22" s="105"/>
      <c r="M22" s="105"/>
    </row>
    <row r="23" spans="1:14">
      <c r="A23" s="100"/>
      <c r="B23" s="100"/>
      <c r="C23" s="101"/>
      <c r="D23" s="102"/>
      <c r="E23" s="105"/>
      <c r="F23" s="106"/>
      <c r="G23" s="105"/>
      <c r="H23" s="105"/>
      <c r="I23" s="105"/>
      <c r="J23" s="105"/>
      <c r="K23" s="105"/>
      <c r="L23" s="105"/>
      <c r="M23" s="105"/>
    </row>
    <row r="24" spans="1:14">
      <c r="A24" s="100"/>
      <c r="B24" s="100"/>
      <c r="C24" s="101"/>
      <c r="D24" s="102"/>
      <c r="E24" s="105"/>
      <c r="F24" s="106"/>
      <c r="G24" s="105"/>
      <c r="H24" s="105"/>
      <c r="I24" s="105"/>
      <c r="J24" s="105"/>
      <c r="K24" s="105"/>
      <c r="L24" s="105"/>
      <c r="M24" s="105"/>
      <c r="N24" s="192"/>
    </row>
    <row r="25" spans="1:14">
      <c r="A25" s="100"/>
      <c r="B25" s="100"/>
      <c r="C25" s="101"/>
      <c r="D25" s="102"/>
      <c r="E25" s="103"/>
      <c r="F25" s="106"/>
      <c r="G25" s="105"/>
      <c r="H25" s="105"/>
      <c r="I25" s="105"/>
      <c r="J25" s="105"/>
      <c r="K25" s="105"/>
      <c r="L25" s="105"/>
      <c r="M25" s="105"/>
    </row>
    <row r="26" spans="1:14">
      <c r="A26" s="100"/>
      <c r="B26" s="100"/>
      <c r="C26" s="101"/>
      <c r="D26" s="102"/>
      <c r="E26" s="103"/>
      <c r="F26" s="104"/>
      <c r="G26" s="103"/>
      <c r="H26" s="103"/>
      <c r="I26" s="103"/>
      <c r="J26" s="103"/>
      <c r="K26" s="103"/>
      <c r="L26" s="105"/>
      <c r="M26" s="105"/>
    </row>
    <row r="27" spans="1:14">
      <c r="A27" s="100"/>
      <c r="B27" s="100"/>
      <c r="C27" s="101"/>
      <c r="D27" s="102"/>
      <c r="E27" s="103"/>
      <c r="F27" s="106"/>
      <c r="G27" s="105"/>
      <c r="H27" s="105"/>
      <c r="I27" s="105"/>
      <c r="J27" s="105"/>
      <c r="K27" s="105"/>
      <c r="L27" s="105"/>
      <c r="M27" s="105"/>
      <c r="N27" s="189"/>
    </row>
    <row r="28" spans="1:14">
      <c r="A28" s="100"/>
      <c r="B28" s="100"/>
      <c r="C28" s="101"/>
      <c r="D28" s="102"/>
      <c r="E28" s="103"/>
      <c r="F28" s="106"/>
      <c r="G28" s="105"/>
      <c r="H28" s="105"/>
      <c r="I28" s="105"/>
      <c r="J28" s="105"/>
      <c r="K28" s="105"/>
      <c r="L28" s="105"/>
      <c r="M28" s="105"/>
    </row>
    <row r="29" spans="1:14">
      <c r="A29" s="100"/>
      <c r="B29" s="100"/>
      <c r="C29" s="101"/>
      <c r="D29" s="102"/>
      <c r="E29" s="103"/>
      <c r="F29" s="106"/>
      <c r="G29" s="105"/>
      <c r="H29" s="105"/>
      <c r="I29" s="105"/>
      <c r="J29" s="105"/>
      <c r="K29" s="105"/>
      <c r="L29" s="105"/>
      <c r="M29" s="105"/>
    </row>
    <row r="30" spans="1:14">
      <c r="A30" s="100"/>
      <c r="B30" s="100"/>
      <c r="C30" s="101"/>
      <c r="D30" s="102"/>
      <c r="E30" s="103"/>
      <c r="F30" s="104"/>
      <c r="G30" s="103"/>
      <c r="H30" s="103"/>
      <c r="I30" s="103"/>
      <c r="J30" s="103"/>
      <c r="K30" s="103"/>
      <c r="L30" s="105"/>
      <c r="M30" s="105"/>
      <c r="N30" s="191"/>
    </row>
    <row r="31" spans="1:14">
      <c r="A31" s="100"/>
      <c r="B31" s="100"/>
      <c r="C31" s="101"/>
      <c r="D31" s="102"/>
      <c r="E31" s="105"/>
      <c r="F31" s="106"/>
      <c r="G31" s="105"/>
      <c r="H31" s="105"/>
      <c r="I31" s="105"/>
      <c r="J31" s="105"/>
      <c r="K31" s="105"/>
      <c r="L31" s="105"/>
      <c r="M31" s="105"/>
      <c r="N31" s="191"/>
    </row>
    <row r="32" spans="1:14">
      <c r="A32" s="100"/>
      <c r="B32" s="100"/>
      <c r="C32" s="101"/>
      <c r="D32" s="102"/>
      <c r="E32" s="103"/>
      <c r="F32" s="106"/>
      <c r="G32" s="103"/>
      <c r="H32" s="103"/>
      <c r="I32" s="103"/>
      <c r="J32" s="103"/>
      <c r="K32" s="103"/>
      <c r="L32" s="105"/>
      <c r="M32" s="105"/>
      <c r="N32" s="191"/>
    </row>
    <row r="33" spans="1:13">
      <c r="A33" s="190"/>
      <c r="B33" s="190"/>
      <c r="C33" s="190"/>
      <c r="D33" s="190"/>
      <c r="E33" s="190"/>
      <c r="F33" s="190"/>
      <c r="G33" s="190"/>
      <c r="H33" s="190"/>
      <c r="I33" s="190"/>
      <c r="J33" s="190"/>
      <c r="K33" s="190"/>
      <c r="L33" s="190"/>
      <c r="M33" s="190"/>
    </row>
  </sheetData>
  <mergeCells count="4">
    <mergeCell ref="A4:L4"/>
    <mergeCell ref="A3:M3"/>
    <mergeCell ref="A1:M1"/>
    <mergeCell ref="A2:M2"/>
  </mergeCells>
  <pageMargins left="0.7" right="0.7" top="0.75" bottom="0.75" header="0.3" footer="0.3"/>
  <pageSetup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34"/>
  <sheetViews>
    <sheetView zoomScale="120" zoomScaleNormal="120" workbookViewId="0">
      <selection activeCell="H17" sqref="H17"/>
    </sheetView>
  </sheetViews>
  <sheetFormatPr defaultColWidth="11.42578125" defaultRowHeight="15"/>
  <cols>
    <col min="1" max="1" width="7.5703125" style="71" customWidth="1"/>
    <col min="2" max="2" width="30.140625" style="71" customWidth="1"/>
    <col min="3" max="3" width="15.7109375" style="71" bestFit="1" customWidth="1"/>
    <col min="4" max="4" width="14.42578125" style="71" bestFit="1" customWidth="1"/>
    <col min="5" max="5" width="7.7109375" style="71" customWidth="1"/>
    <col min="6" max="6" width="11" style="71" customWidth="1"/>
    <col min="7" max="7" width="14.7109375" style="71" bestFit="1" customWidth="1"/>
    <col min="8" max="8" width="15" style="71" bestFit="1" customWidth="1"/>
    <col min="9" max="9" width="7" style="71" customWidth="1"/>
    <col min="10" max="10" width="11.42578125" style="71"/>
    <col min="11" max="11" width="15" style="71" customWidth="1"/>
    <col min="12" max="12" width="11.85546875" style="71" customWidth="1"/>
    <col min="13" max="13" width="11.42578125" style="71"/>
    <col min="14" max="14" width="14" style="71" customWidth="1"/>
    <col min="15" max="15" width="9.28515625" style="71" customWidth="1"/>
    <col min="16" max="16" width="10.85546875" style="71" customWidth="1"/>
    <col min="17" max="36" width="11.42578125" style="108"/>
    <col min="37" max="16384" width="11.42578125" style="71"/>
  </cols>
  <sheetData>
    <row r="1" spans="1:73" ht="16.5" thickBot="1">
      <c r="A1" s="265" t="s">
        <v>18</v>
      </c>
      <c r="B1" s="266"/>
      <c r="C1" s="266"/>
      <c r="D1" s="266"/>
      <c r="E1" s="266"/>
      <c r="F1" s="266"/>
      <c r="G1" s="266"/>
      <c r="H1" s="266"/>
      <c r="I1" s="266"/>
      <c r="J1" s="266"/>
      <c r="K1" s="266"/>
      <c r="L1" s="266"/>
      <c r="M1" s="266"/>
      <c r="N1" s="267"/>
      <c r="O1" s="267"/>
      <c r="P1" s="268"/>
    </row>
    <row r="2" spans="1:73" ht="16.5" thickBot="1">
      <c r="A2" s="265" t="str">
        <f>Apertura!A2</f>
        <v>INVITACIÓN PÚBLICA VA-DSL-004-2024</v>
      </c>
      <c r="B2" s="266"/>
      <c r="C2" s="266"/>
      <c r="D2" s="266"/>
      <c r="E2" s="266"/>
      <c r="F2" s="266"/>
      <c r="G2" s="266"/>
      <c r="H2" s="266"/>
      <c r="I2" s="266"/>
      <c r="J2" s="266"/>
      <c r="K2" s="266"/>
      <c r="L2" s="266"/>
      <c r="M2" s="266"/>
      <c r="N2" s="267"/>
      <c r="O2" s="267"/>
      <c r="P2" s="268"/>
    </row>
    <row r="3" spans="1:73" s="72" customFormat="1" ht="21" thickBot="1">
      <c r="A3" s="276" t="str">
        <f>Apertura!A3</f>
        <v>Objeto: Invitación para seleccionar un (1) Proveedor para “Prestar servicios de intermediación de seguros conforme con las Condiciones Técnicas y Comerciales Obligatorias (Anexo 1)”</v>
      </c>
      <c r="B3" s="277"/>
      <c r="C3" s="277"/>
      <c r="D3" s="277"/>
      <c r="E3" s="277"/>
      <c r="F3" s="277"/>
      <c r="G3" s="277"/>
      <c r="H3" s="277"/>
      <c r="I3" s="277"/>
      <c r="J3" s="277"/>
      <c r="K3" s="277"/>
      <c r="L3" s="277"/>
      <c r="M3" s="277"/>
      <c r="N3" s="278"/>
      <c r="O3" s="278"/>
      <c r="P3" s="279"/>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73"/>
    </row>
    <row r="4" spans="1:73" ht="15.75">
      <c r="A4" s="272" t="s">
        <v>62</v>
      </c>
      <c r="B4" s="273"/>
      <c r="C4" s="273"/>
      <c r="D4" s="273"/>
      <c r="E4" s="273"/>
      <c r="F4" s="273"/>
      <c r="G4" s="273"/>
      <c r="H4" s="273"/>
      <c r="I4" s="273"/>
      <c r="J4" s="273"/>
      <c r="K4" s="273"/>
      <c r="L4" s="273"/>
      <c r="M4" s="273"/>
      <c r="N4" s="274"/>
      <c r="O4" s="274"/>
      <c r="P4" s="275"/>
    </row>
    <row r="5" spans="1:73" ht="30" customHeight="1">
      <c r="A5" s="227"/>
      <c r="B5" s="227"/>
      <c r="C5" s="264" t="s">
        <v>63</v>
      </c>
      <c r="D5" s="264"/>
      <c r="E5" s="264"/>
      <c r="F5" s="264"/>
      <c r="G5" s="271" t="s">
        <v>64</v>
      </c>
      <c r="H5" s="271"/>
      <c r="I5" s="271"/>
      <c r="J5" s="271"/>
      <c r="K5" s="270" t="s">
        <v>65</v>
      </c>
      <c r="L5" s="270"/>
      <c r="M5" s="270"/>
      <c r="N5" s="269" t="s">
        <v>66</v>
      </c>
      <c r="O5" s="269"/>
      <c r="P5" s="269"/>
    </row>
    <row r="6" spans="1:73" ht="45">
      <c r="A6" s="261" t="s">
        <v>22</v>
      </c>
      <c r="B6" s="262" t="s">
        <v>67</v>
      </c>
      <c r="C6" s="75" t="s">
        <v>68</v>
      </c>
      <c r="D6" s="75" t="s">
        <v>69</v>
      </c>
      <c r="E6" s="74"/>
      <c r="F6" s="74"/>
      <c r="G6" s="76" t="s">
        <v>70</v>
      </c>
      <c r="H6" s="263" t="s">
        <v>71</v>
      </c>
      <c r="I6" s="263"/>
      <c r="J6" s="220"/>
      <c r="K6" s="221" t="s">
        <v>72</v>
      </c>
      <c r="L6" s="222"/>
      <c r="M6" s="218"/>
      <c r="N6" s="219" t="s">
        <v>73</v>
      </c>
      <c r="O6" s="219"/>
      <c r="P6" s="126"/>
    </row>
    <row r="7" spans="1:73" ht="22.5">
      <c r="A7" s="261"/>
      <c r="B7" s="262"/>
      <c r="C7" s="75" t="s">
        <v>74</v>
      </c>
      <c r="D7" s="75" t="s">
        <v>75</v>
      </c>
      <c r="E7" s="75" t="s">
        <v>76</v>
      </c>
      <c r="F7" s="75" t="s">
        <v>77</v>
      </c>
      <c r="G7" s="76" t="s">
        <v>78</v>
      </c>
      <c r="H7" s="76" t="s">
        <v>79</v>
      </c>
      <c r="I7" s="223" t="s">
        <v>76</v>
      </c>
      <c r="J7" s="220" t="s">
        <v>77</v>
      </c>
      <c r="K7" s="224" t="s">
        <v>80</v>
      </c>
      <c r="L7" s="224" t="s">
        <v>81</v>
      </c>
      <c r="M7" s="224" t="s">
        <v>77</v>
      </c>
      <c r="N7" s="127" t="s">
        <v>82</v>
      </c>
      <c r="O7" s="127" t="s">
        <v>83</v>
      </c>
      <c r="P7" s="127" t="s">
        <v>77</v>
      </c>
    </row>
    <row r="8" spans="1:73" ht="25.5">
      <c r="A8" s="228">
        <v>1</v>
      </c>
      <c r="B8" s="229" t="str">
        <f>Apertura!E6</f>
        <v>JARGU S.A CORREDOR DE SEGUROS</v>
      </c>
      <c r="C8" s="205">
        <v>13121845426</v>
      </c>
      <c r="D8" s="205">
        <v>3015110224</v>
      </c>
      <c r="E8" s="232">
        <f>C8/D8</f>
        <v>4.3520284338367858</v>
      </c>
      <c r="F8" s="206" t="s">
        <v>84</v>
      </c>
      <c r="G8" s="205">
        <v>3290028029</v>
      </c>
      <c r="H8" s="207">
        <v>15834600263</v>
      </c>
      <c r="I8" s="233">
        <f>G8/H8</f>
        <v>0.20777461851611503</v>
      </c>
      <c r="J8" s="206" t="s">
        <v>84</v>
      </c>
      <c r="K8" s="205">
        <v>9435097134</v>
      </c>
      <c r="L8" s="234">
        <f>K8/N8*100</f>
        <v>75.212585634667732</v>
      </c>
      <c r="M8" s="128" t="s">
        <v>84</v>
      </c>
      <c r="N8" s="205">
        <v>12544572234</v>
      </c>
      <c r="O8" s="235">
        <f>N8/1300000</f>
        <v>9649.6709492307691</v>
      </c>
      <c r="P8" s="202" t="s">
        <v>85</v>
      </c>
    </row>
    <row r="9" spans="1:73">
      <c r="A9" s="228">
        <v>2</v>
      </c>
      <c r="B9" s="230" t="str">
        <f>Apertura!E7</f>
        <v>DELIMA MARSH S.A.</v>
      </c>
      <c r="C9" s="205">
        <v>154868391000</v>
      </c>
      <c r="D9" s="205">
        <v>95268638000</v>
      </c>
      <c r="E9" s="232">
        <f t="shared" ref="E9:E11" si="0">C9/D9</f>
        <v>1.6255967782388157</v>
      </c>
      <c r="F9" s="225" t="s">
        <v>85</v>
      </c>
      <c r="G9" s="207">
        <v>105336337000</v>
      </c>
      <c r="H9" s="207">
        <v>192988930000</v>
      </c>
      <c r="I9" s="233">
        <f t="shared" ref="I9:I11" si="1">G9/H9</f>
        <v>0.54581543614962791</v>
      </c>
      <c r="J9" s="206" t="s">
        <v>84</v>
      </c>
      <c r="K9" s="205">
        <v>49429778000</v>
      </c>
      <c r="L9" s="234">
        <f t="shared" ref="L9:L11" si="2">K9/N9*100</f>
        <v>56.39283027257391</v>
      </c>
      <c r="M9" s="128" t="s">
        <v>84</v>
      </c>
      <c r="N9" s="205">
        <v>87652593000</v>
      </c>
      <c r="O9" s="235">
        <f>N9/1300000</f>
        <v>67425.071538461532</v>
      </c>
      <c r="P9" s="128" t="s">
        <v>84</v>
      </c>
    </row>
    <row r="10" spans="1:73" ht="38.25">
      <c r="A10" s="228">
        <v>3</v>
      </c>
      <c r="B10" s="226" t="str">
        <f>Apertura!E8</f>
        <v>AON RISK SERVICES COLOMBIA S.A. CORREDORES DE SEGUROS</v>
      </c>
      <c r="C10" s="205">
        <v>107965091735</v>
      </c>
      <c r="D10" s="205">
        <v>48550856001</v>
      </c>
      <c r="E10" s="232">
        <f t="shared" si="0"/>
        <v>2.2237525890949534</v>
      </c>
      <c r="F10" s="206" t="s">
        <v>84</v>
      </c>
      <c r="G10" s="207">
        <v>53314338321</v>
      </c>
      <c r="H10" s="207">
        <v>129058920331</v>
      </c>
      <c r="I10" s="233">
        <f t="shared" si="1"/>
        <v>0.41310076191760825</v>
      </c>
      <c r="J10" s="206" t="s">
        <v>84</v>
      </c>
      <c r="K10" s="205">
        <v>46640979572</v>
      </c>
      <c r="L10" s="234">
        <f t="shared" si="2"/>
        <v>61.576654506908937</v>
      </c>
      <c r="M10" s="128" t="s">
        <v>84</v>
      </c>
      <c r="N10" s="205">
        <v>75744582010</v>
      </c>
      <c r="O10" s="235">
        <f>N10/1300000</f>
        <v>58265.063084615387</v>
      </c>
      <c r="P10" s="128" t="s">
        <v>84</v>
      </c>
    </row>
    <row r="11" spans="1:73">
      <c r="A11" s="228">
        <v>4</v>
      </c>
      <c r="B11" s="231" t="str">
        <f>Apertura!E9</f>
        <v>CORRECOL SA</v>
      </c>
      <c r="C11" s="205">
        <v>46295233292</v>
      </c>
      <c r="D11" s="205">
        <v>15709817317</v>
      </c>
      <c r="E11" s="232">
        <f t="shared" si="0"/>
        <v>2.9468982584477752</v>
      </c>
      <c r="F11" s="206" t="s">
        <v>84</v>
      </c>
      <c r="G11" s="207">
        <v>17438748511</v>
      </c>
      <c r="H11" s="207">
        <v>53521303435</v>
      </c>
      <c r="I11" s="233">
        <f t="shared" si="1"/>
        <v>0.32582817292891292</v>
      </c>
      <c r="J11" s="206" t="s">
        <v>84</v>
      </c>
      <c r="K11" s="205">
        <v>20777251857</v>
      </c>
      <c r="L11" s="234">
        <f t="shared" si="2"/>
        <v>57.582540650912136</v>
      </c>
      <c r="M11" s="128" t="s">
        <v>84</v>
      </c>
      <c r="N11" s="205">
        <v>36082554924</v>
      </c>
      <c r="O11" s="235">
        <f>N11/1300000</f>
        <v>27755.81148</v>
      </c>
      <c r="P11" s="128" t="s">
        <v>84</v>
      </c>
    </row>
    <row r="12" spans="1:73">
      <c r="A12" s="203"/>
      <c r="B12" s="204"/>
      <c r="C12" s="117"/>
      <c r="D12" s="117"/>
      <c r="E12" s="118"/>
      <c r="F12" s="119"/>
      <c r="G12" s="120"/>
      <c r="H12" s="120"/>
      <c r="I12" s="121"/>
      <c r="J12" s="119"/>
      <c r="K12" s="117"/>
      <c r="L12" s="118"/>
      <c r="M12" s="118"/>
      <c r="N12" s="117"/>
      <c r="O12" s="117"/>
      <c r="P12" s="118"/>
    </row>
    <row r="13" spans="1:73" s="108" customFormat="1">
      <c r="A13" s="122"/>
      <c r="B13" s="123"/>
      <c r="C13" s="117"/>
      <c r="D13" s="117"/>
      <c r="E13" s="118"/>
      <c r="F13" s="119"/>
      <c r="G13" s="117"/>
      <c r="H13" s="120"/>
      <c r="I13" s="121"/>
      <c r="J13" s="119"/>
      <c r="K13" s="117"/>
      <c r="L13" s="118"/>
      <c r="M13" s="118"/>
      <c r="N13" s="117"/>
      <c r="O13" s="117"/>
      <c r="P13" s="118"/>
    </row>
    <row r="14" spans="1:73" s="108" customFormat="1">
      <c r="A14" s="122"/>
      <c r="B14" s="124"/>
      <c r="C14" s="117"/>
      <c r="D14" s="117"/>
      <c r="E14" s="118"/>
      <c r="F14" s="119"/>
      <c r="G14" s="120"/>
      <c r="H14" s="120"/>
      <c r="I14" s="121"/>
      <c r="J14" s="119"/>
      <c r="K14" s="117"/>
      <c r="L14" s="118"/>
      <c r="M14" s="118"/>
      <c r="N14" s="117"/>
      <c r="O14" s="117"/>
      <c r="P14" s="118"/>
    </row>
    <row r="15" spans="1:73" s="108" customFormat="1">
      <c r="A15" s="122"/>
      <c r="B15" s="124"/>
      <c r="C15" s="117"/>
      <c r="D15" s="117"/>
      <c r="E15" s="118"/>
      <c r="F15" s="119"/>
      <c r="G15" s="120"/>
      <c r="H15" s="120"/>
      <c r="I15" s="121"/>
      <c r="J15" s="119"/>
      <c r="K15" s="117"/>
      <c r="L15" s="118"/>
      <c r="M15" s="118"/>
      <c r="N15" s="117"/>
      <c r="O15" s="117"/>
      <c r="P15" s="118"/>
    </row>
    <row r="16" spans="1:73" s="108" customFormat="1">
      <c r="A16" s="122"/>
      <c r="B16" s="124"/>
      <c r="C16" s="117"/>
      <c r="D16" s="117"/>
      <c r="E16" s="118"/>
      <c r="F16" s="119"/>
      <c r="G16" s="120"/>
      <c r="H16" s="120"/>
      <c r="I16" s="121"/>
      <c r="J16" s="119"/>
      <c r="K16" s="117"/>
      <c r="L16" s="118"/>
      <c r="M16" s="118"/>
      <c r="N16" s="117"/>
      <c r="O16" s="117"/>
      <c r="P16" s="118"/>
    </row>
    <row r="17" spans="1:16" s="108" customFormat="1" ht="42.75" customHeight="1">
      <c r="A17" s="122"/>
      <c r="B17" s="123"/>
      <c r="C17" s="117"/>
      <c r="D17" s="117"/>
      <c r="E17" s="118"/>
      <c r="F17" s="119"/>
      <c r="G17" s="120"/>
      <c r="H17" s="120"/>
      <c r="I17" s="121"/>
      <c r="J17" s="119"/>
      <c r="K17" s="117"/>
      <c r="L17" s="118"/>
      <c r="M17" s="118"/>
      <c r="N17" s="117"/>
      <c r="O17" s="117"/>
      <c r="P17" s="118"/>
    </row>
    <row r="18" spans="1:16" s="108" customFormat="1">
      <c r="A18" s="122"/>
      <c r="B18" s="123"/>
      <c r="C18" s="117"/>
      <c r="D18" s="117"/>
      <c r="E18" s="118"/>
      <c r="F18" s="119"/>
      <c r="G18" s="120"/>
      <c r="H18" s="120"/>
      <c r="I18" s="121"/>
      <c r="J18" s="119"/>
      <c r="K18" s="117"/>
      <c r="L18" s="118"/>
      <c r="M18" s="118"/>
      <c r="N18" s="117"/>
      <c r="O18" s="117"/>
      <c r="P18" s="118"/>
    </row>
    <row r="19" spans="1:16" s="108" customFormat="1">
      <c r="A19" s="122"/>
      <c r="B19" s="123"/>
      <c r="C19" s="117"/>
      <c r="D19" s="117"/>
      <c r="E19" s="118"/>
      <c r="F19" s="119"/>
      <c r="G19" s="120"/>
      <c r="H19" s="120"/>
      <c r="I19" s="121"/>
      <c r="J19" s="119"/>
      <c r="K19" s="117"/>
      <c r="L19" s="118"/>
      <c r="M19" s="118"/>
      <c r="N19" s="117"/>
      <c r="O19" s="117"/>
      <c r="P19" s="118"/>
    </row>
    <row r="20" spans="1:16" s="108" customFormat="1">
      <c r="A20" s="122"/>
      <c r="B20" s="123"/>
      <c r="C20" s="117"/>
      <c r="D20" s="117"/>
      <c r="E20" s="118"/>
      <c r="F20" s="119"/>
      <c r="G20" s="120"/>
      <c r="H20" s="120"/>
      <c r="I20" s="121"/>
      <c r="J20" s="119"/>
      <c r="K20" s="117"/>
      <c r="L20" s="118"/>
      <c r="M20" s="118"/>
      <c r="N20" s="117"/>
      <c r="O20" s="117"/>
      <c r="P20" s="118"/>
    </row>
    <row r="21" spans="1:16" s="108" customFormat="1">
      <c r="A21" s="122"/>
      <c r="B21" s="124"/>
      <c r="C21" s="117"/>
      <c r="D21" s="117"/>
      <c r="E21" s="118"/>
      <c r="F21" s="119"/>
      <c r="G21" s="117"/>
      <c r="H21" s="120"/>
      <c r="I21" s="121"/>
      <c r="J21" s="119"/>
      <c r="K21" s="117"/>
      <c r="L21" s="118"/>
      <c r="M21" s="118"/>
      <c r="N21" s="117"/>
      <c r="O21" s="117"/>
      <c r="P21" s="118"/>
    </row>
    <row r="22" spans="1:16" s="108" customFormat="1">
      <c r="A22" s="122"/>
      <c r="B22" s="124"/>
      <c r="C22" s="117"/>
      <c r="D22" s="117"/>
      <c r="E22" s="118"/>
      <c r="F22" s="119"/>
      <c r="G22" s="120"/>
      <c r="H22" s="120"/>
      <c r="I22" s="121"/>
      <c r="J22" s="119"/>
      <c r="K22" s="117"/>
      <c r="L22" s="118"/>
      <c r="M22" s="118"/>
      <c r="N22" s="117"/>
      <c r="O22" s="117"/>
      <c r="P22" s="118"/>
    </row>
    <row r="23" spans="1:16" s="108" customFormat="1">
      <c r="A23" s="122"/>
      <c r="B23" s="124"/>
      <c r="C23" s="117"/>
      <c r="D23" s="117"/>
      <c r="E23" s="118"/>
      <c r="F23" s="119"/>
      <c r="G23" s="120"/>
      <c r="H23" s="120"/>
      <c r="I23" s="121"/>
      <c r="J23" s="119"/>
      <c r="K23" s="117"/>
      <c r="L23" s="118"/>
      <c r="M23" s="118"/>
      <c r="N23" s="117"/>
      <c r="O23" s="117"/>
      <c r="P23" s="118"/>
    </row>
    <row r="24" spans="1:16" s="108" customFormat="1">
      <c r="A24" s="122"/>
      <c r="B24" s="124"/>
      <c r="C24" s="117"/>
      <c r="D24" s="117"/>
      <c r="E24" s="118"/>
      <c r="F24" s="119"/>
      <c r="G24" s="120"/>
      <c r="H24" s="120"/>
      <c r="I24" s="121"/>
      <c r="J24" s="119"/>
      <c r="K24" s="117"/>
      <c r="L24" s="118"/>
      <c r="M24" s="118"/>
      <c r="N24" s="117"/>
      <c r="O24" s="117"/>
      <c r="P24" s="118"/>
    </row>
    <row r="25" spans="1:16" s="108" customFormat="1">
      <c r="A25" s="122"/>
      <c r="B25" s="124"/>
      <c r="C25" s="117"/>
      <c r="D25" s="117"/>
      <c r="E25" s="118"/>
      <c r="F25" s="119"/>
      <c r="G25" s="120"/>
      <c r="H25" s="120"/>
      <c r="I25" s="121"/>
      <c r="J25" s="119"/>
      <c r="K25" s="117"/>
      <c r="L25" s="118"/>
      <c r="M25" s="118"/>
      <c r="N25" s="117"/>
      <c r="O25" s="117"/>
      <c r="P25" s="118"/>
    </row>
    <row r="26" spans="1:16" s="108" customFormat="1">
      <c r="A26" s="122"/>
      <c r="B26" s="124"/>
      <c r="C26" s="117"/>
      <c r="D26" s="117"/>
      <c r="E26" s="118"/>
      <c r="F26" s="119"/>
      <c r="G26" s="120"/>
      <c r="H26" s="120"/>
      <c r="I26" s="121"/>
      <c r="J26" s="119"/>
      <c r="K26" s="117"/>
      <c r="L26" s="118"/>
      <c r="M26" s="118"/>
      <c r="N26" s="117"/>
      <c r="O26" s="117"/>
      <c r="P26" s="118"/>
    </row>
    <row r="27" spans="1:16" s="108" customFormat="1">
      <c r="A27" s="122"/>
      <c r="B27" s="123"/>
      <c r="C27" s="117"/>
      <c r="D27" s="117"/>
      <c r="E27" s="118"/>
      <c r="F27" s="119"/>
      <c r="G27" s="120"/>
      <c r="H27" s="120"/>
      <c r="I27" s="121"/>
      <c r="J27" s="119"/>
      <c r="K27" s="117"/>
      <c r="L27" s="118"/>
      <c r="M27" s="118"/>
      <c r="N27" s="117"/>
      <c r="O27" s="117"/>
      <c r="P27" s="118"/>
    </row>
    <row r="28" spans="1:16" s="108" customFormat="1">
      <c r="A28" s="122"/>
      <c r="B28" s="124"/>
      <c r="C28" s="117"/>
      <c r="D28" s="117"/>
      <c r="E28" s="118"/>
      <c r="F28" s="119"/>
      <c r="G28" s="120"/>
      <c r="H28" s="120"/>
      <c r="I28" s="121"/>
      <c r="J28" s="119"/>
      <c r="K28" s="117"/>
      <c r="L28" s="118"/>
      <c r="M28" s="118"/>
      <c r="N28" s="117"/>
      <c r="O28" s="117"/>
      <c r="P28" s="118"/>
    </row>
    <row r="29" spans="1:16" s="108" customFormat="1">
      <c r="A29" s="122"/>
      <c r="B29" s="124"/>
      <c r="C29" s="117"/>
      <c r="D29" s="117"/>
      <c r="E29" s="118"/>
      <c r="F29" s="119"/>
      <c r="G29" s="120"/>
      <c r="H29" s="120"/>
      <c r="I29" s="121"/>
      <c r="J29" s="119"/>
      <c r="K29" s="117"/>
      <c r="L29" s="118"/>
      <c r="M29" s="118"/>
      <c r="N29" s="117"/>
      <c r="O29" s="117"/>
      <c r="P29" s="118"/>
    </row>
    <row r="30" spans="1:16" s="108" customFormat="1">
      <c r="A30" s="122"/>
      <c r="B30" s="124"/>
      <c r="C30" s="117"/>
      <c r="D30" s="117"/>
      <c r="E30" s="118"/>
      <c r="F30" s="119"/>
      <c r="G30" s="120"/>
      <c r="H30" s="117"/>
      <c r="I30" s="121"/>
      <c r="J30" s="119"/>
      <c r="K30" s="117"/>
      <c r="L30" s="118"/>
      <c r="M30" s="118"/>
      <c r="N30" s="117"/>
      <c r="O30" s="117"/>
      <c r="P30" s="118"/>
    </row>
    <row r="31" spans="1:16" s="108" customFormat="1">
      <c r="A31" s="122"/>
      <c r="B31" s="123"/>
      <c r="C31" s="117"/>
      <c r="D31" s="117"/>
      <c r="E31" s="118"/>
      <c r="F31" s="119"/>
      <c r="G31" s="120"/>
      <c r="H31" s="120"/>
      <c r="I31" s="121"/>
      <c r="J31" s="119"/>
      <c r="K31" s="117"/>
      <c r="L31" s="118"/>
      <c r="M31" s="118"/>
      <c r="N31" s="117"/>
      <c r="O31" s="117"/>
      <c r="P31" s="118"/>
    </row>
    <row r="32" spans="1:16" s="108" customFormat="1">
      <c r="A32" s="122"/>
      <c r="B32" s="124"/>
      <c r="C32" s="117"/>
      <c r="D32" s="117"/>
      <c r="E32" s="118"/>
      <c r="F32" s="119"/>
      <c r="G32" s="120"/>
      <c r="H32" s="120"/>
      <c r="I32" s="121"/>
      <c r="J32" s="119"/>
      <c r="K32" s="117"/>
      <c r="L32" s="118"/>
      <c r="M32" s="118"/>
      <c r="N32" s="117"/>
      <c r="O32" s="117"/>
      <c r="P32" s="118"/>
    </row>
    <row r="33" spans="1:16" s="108" customFormat="1">
      <c r="A33" s="122"/>
      <c r="B33" s="110"/>
      <c r="C33" s="117"/>
      <c r="D33" s="117"/>
      <c r="E33" s="118"/>
      <c r="F33" s="119"/>
      <c r="G33" s="120"/>
      <c r="H33" s="120"/>
      <c r="I33" s="121"/>
      <c r="J33" s="119"/>
      <c r="K33" s="117"/>
      <c r="L33" s="118"/>
      <c r="M33" s="118"/>
      <c r="N33" s="117"/>
      <c r="O33" s="117"/>
      <c r="P33" s="118"/>
    </row>
    <row r="34" spans="1:16">
      <c r="A34" s="109"/>
      <c r="C34" s="111"/>
      <c r="D34" s="111"/>
      <c r="E34" s="112"/>
      <c r="F34" s="113"/>
      <c r="G34" s="114"/>
      <c r="H34" s="114"/>
      <c r="I34" s="115"/>
      <c r="J34" s="113"/>
      <c r="K34" s="111"/>
      <c r="L34" s="112"/>
      <c r="M34" s="116"/>
      <c r="N34" s="111"/>
      <c r="O34" s="125"/>
      <c r="P34" s="116"/>
    </row>
  </sheetData>
  <mergeCells count="11">
    <mergeCell ref="A6:A7"/>
    <mergeCell ref="B6:B7"/>
    <mergeCell ref="H6:I6"/>
    <mergeCell ref="C5:F5"/>
    <mergeCell ref="A1:P1"/>
    <mergeCell ref="A2:P2"/>
    <mergeCell ref="N5:P5"/>
    <mergeCell ref="K5:M5"/>
    <mergeCell ref="G5:J5"/>
    <mergeCell ref="A4:P4"/>
    <mergeCell ref="A3:P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abSelected="1" workbookViewId="0">
      <selection activeCell="J12" sqref="J12"/>
    </sheetView>
  </sheetViews>
  <sheetFormatPr defaultColWidth="11.42578125" defaultRowHeight="14.25"/>
  <cols>
    <col min="1" max="1" width="27.28515625" style="87" customWidth="1"/>
    <col min="2" max="2" width="20.7109375" style="87" customWidth="1"/>
    <col min="3" max="3" width="25.85546875" style="87" customWidth="1"/>
    <col min="4" max="4" width="12.5703125" style="87" customWidth="1"/>
    <col min="5" max="5" width="19" style="87" customWidth="1"/>
    <col min="6" max="6" width="13.42578125" style="87" customWidth="1"/>
    <col min="7" max="16384" width="11.42578125" style="87"/>
  </cols>
  <sheetData>
    <row r="1" spans="1:6" ht="15">
      <c r="A1" s="287" t="str">
        <f>Apertura!A1</f>
        <v>UNIVERSIDAD DE ANTIOQUIA</v>
      </c>
      <c r="B1" s="288"/>
      <c r="C1" s="288"/>
      <c r="D1" s="288"/>
      <c r="E1" s="288"/>
      <c r="F1" s="288"/>
    </row>
    <row r="2" spans="1:6" ht="15">
      <c r="A2" s="287" t="str">
        <f>Apertura!A2</f>
        <v>INVITACIÓN PÚBLICA VA-DSL-004-2024</v>
      </c>
      <c r="B2" s="288"/>
      <c r="C2" s="288"/>
      <c r="D2" s="288"/>
      <c r="E2" s="288"/>
      <c r="F2" s="288"/>
    </row>
    <row r="3" spans="1:6" ht="46.5" customHeight="1">
      <c r="A3" s="289" t="str">
        <f>Apertura!A3</f>
        <v>Objeto: Invitación para seleccionar un (1) Proveedor para “Prestar servicios de intermediación de seguros conforme con las Condiciones Técnicas y Comerciales Obligatorias (Anexo 1)”</v>
      </c>
      <c r="B3" s="290"/>
      <c r="C3" s="290"/>
      <c r="D3" s="290"/>
      <c r="E3" s="290"/>
      <c r="F3" s="290"/>
    </row>
    <row r="5" spans="1:6" ht="16.5" thickBot="1">
      <c r="A5" s="280" t="s">
        <v>86</v>
      </c>
      <c r="B5" s="281" t="s">
        <v>87</v>
      </c>
      <c r="C5" s="284" t="s">
        <v>67</v>
      </c>
      <c r="D5" s="285"/>
      <c r="E5" s="285"/>
      <c r="F5" s="286"/>
    </row>
    <row r="6" spans="1:6" ht="75.75" thickBot="1">
      <c r="A6" s="280"/>
      <c r="B6" s="282"/>
      <c r="C6" s="144" t="str">
        <f>Apertura!E8</f>
        <v>AON RISK SERVICES COLOMBIA S.A. CORREDORES DE SEGUROS</v>
      </c>
      <c r="D6" s="142" t="s">
        <v>88</v>
      </c>
      <c r="E6" s="143" t="str">
        <f>Apertura!E9</f>
        <v>CORRECOL SA</v>
      </c>
      <c r="F6" s="141" t="s">
        <v>88</v>
      </c>
    </row>
    <row r="7" spans="1:6" ht="15">
      <c r="A7" s="129" t="s">
        <v>89</v>
      </c>
      <c r="B7" s="211">
        <v>0.50239999999999996</v>
      </c>
      <c r="C7" s="213">
        <v>0.12</v>
      </c>
      <c r="D7" s="212">
        <f>+C7*B7</f>
        <v>6.0287999999999994E-2</v>
      </c>
      <c r="E7" s="213">
        <v>3.3000000000000002E-2</v>
      </c>
      <c r="F7" s="212">
        <f>+E7*B7</f>
        <v>1.6579199999999999E-2</v>
      </c>
    </row>
    <row r="8" spans="1:6" ht="15">
      <c r="A8" s="129" t="s">
        <v>90</v>
      </c>
      <c r="B8" s="211">
        <v>0.21479999999999999</v>
      </c>
      <c r="C8" s="215">
        <v>0.12</v>
      </c>
      <c r="D8" s="214">
        <f>+C8*B8</f>
        <v>2.5775999999999997E-2</v>
      </c>
      <c r="E8" s="215">
        <v>0.03</v>
      </c>
      <c r="F8" s="214">
        <f>+E8*B8</f>
        <v>6.4439999999999992E-3</v>
      </c>
    </row>
    <row r="9" spans="1:6" ht="15">
      <c r="A9" s="129" t="s">
        <v>91</v>
      </c>
      <c r="B9" s="211">
        <v>0.10249999999999999</v>
      </c>
      <c r="C9" s="215">
        <v>0.1</v>
      </c>
      <c r="D9" s="214">
        <f>+C9*B9</f>
        <v>1.025E-2</v>
      </c>
      <c r="E9" s="215">
        <v>0.03</v>
      </c>
      <c r="F9" s="214">
        <f>+E9*B9</f>
        <v>3.0749999999999996E-3</v>
      </c>
    </row>
    <row r="10" spans="1:6" ht="25.5">
      <c r="A10" s="129" t="s">
        <v>92</v>
      </c>
      <c r="B10" s="211">
        <v>7.3499999999999996E-2</v>
      </c>
      <c r="C10" s="215">
        <v>0.12</v>
      </c>
      <c r="D10" s="214">
        <f>+C10*B10</f>
        <v>8.8199999999999997E-3</v>
      </c>
      <c r="E10" s="215">
        <v>0.02</v>
      </c>
      <c r="F10" s="214">
        <f>+E10*B10</f>
        <v>1.47E-3</v>
      </c>
    </row>
    <row r="11" spans="1:6" ht="25.5">
      <c r="A11" s="129" t="s">
        <v>93</v>
      </c>
      <c r="B11" s="211">
        <v>7.0900000000000005E-2</v>
      </c>
      <c r="C11" s="215">
        <v>0.1</v>
      </c>
      <c r="D11" s="214">
        <f>+C11*B11</f>
        <v>7.0900000000000008E-3</v>
      </c>
      <c r="E11" s="215">
        <v>2.1999999999999999E-2</v>
      </c>
      <c r="F11" s="214">
        <f>+E11*B11</f>
        <v>1.5598000000000001E-3</v>
      </c>
    </row>
    <row r="12" spans="1:6" ht="25.5">
      <c r="A12" s="129" t="s">
        <v>94</v>
      </c>
      <c r="B12" s="211">
        <v>3.5900000000000001E-2</v>
      </c>
      <c r="C12" s="215">
        <v>0.1</v>
      </c>
      <c r="D12" s="214">
        <f>+C12*B12</f>
        <v>3.5900000000000003E-3</v>
      </c>
      <c r="E12" s="215">
        <v>2.4E-2</v>
      </c>
      <c r="F12" s="214">
        <f>+E12*B12</f>
        <v>8.6160000000000002E-4</v>
      </c>
    </row>
    <row r="13" spans="1:6" ht="36" customHeight="1">
      <c r="A13" s="283" t="s">
        <v>95</v>
      </c>
      <c r="B13" s="283"/>
      <c r="C13" s="216"/>
      <c r="D13" s="217">
        <f>SUM(D7:D12)</f>
        <v>0.11581399999999997</v>
      </c>
      <c r="E13" s="217"/>
      <c r="F13" s="217">
        <f>SUM(F7:F12)</f>
        <v>2.9989599999999995E-2</v>
      </c>
    </row>
    <row r="14" spans="1:6">
      <c r="A14" s="283" t="s">
        <v>96</v>
      </c>
      <c r="B14" s="283"/>
      <c r="C14" s="130"/>
      <c r="D14" s="130">
        <v>26</v>
      </c>
      <c r="E14" s="130"/>
      <c r="F14" s="130">
        <v>100</v>
      </c>
    </row>
  </sheetData>
  <mergeCells count="8">
    <mergeCell ref="A1:F1"/>
    <mergeCell ref="A2:F2"/>
    <mergeCell ref="A3:F3"/>
    <mergeCell ref="A5:A6"/>
    <mergeCell ref="B5:B6"/>
    <mergeCell ref="A14:B14"/>
    <mergeCell ref="A13:B13"/>
    <mergeCell ref="C5: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topLeftCell="A31" zoomScaleNormal="100" workbookViewId="0">
      <selection activeCell="M27" sqref="M27"/>
    </sheetView>
  </sheetViews>
  <sheetFormatPr defaultColWidth="11.5703125" defaultRowHeight="15"/>
  <cols>
    <col min="1" max="1" width="5.140625" style="77" bestFit="1" customWidth="1"/>
    <col min="2" max="2" width="17.28515625" style="77" customWidth="1"/>
    <col min="3" max="3" width="21.140625" style="77" customWidth="1"/>
    <col min="4" max="4" width="37.5703125" style="77" customWidth="1"/>
    <col min="5" max="6" width="20.7109375" style="77" bestFit="1" customWidth="1"/>
    <col min="7" max="7" width="27.5703125" style="77" customWidth="1"/>
    <col min="8" max="8" width="12.28515625" style="77" customWidth="1"/>
    <col min="9" max="9" width="11" style="77" customWidth="1"/>
    <col min="10" max="10" width="11.5703125" style="77"/>
    <col min="11" max="11" width="14.7109375" style="77" bestFit="1" customWidth="1"/>
    <col min="12" max="16384" width="11.5703125" style="77"/>
  </cols>
  <sheetData>
    <row r="1" spans="1:9" ht="18.75" customHeight="1">
      <c r="A1" s="334" t="str">
        <f>Apertura!A1</f>
        <v>UNIVERSIDAD DE ANTIOQUIA</v>
      </c>
      <c r="B1" s="334"/>
      <c r="C1" s="334"/>
      <c r="D1" s="334"/>
      <c r="E1" s="334"/>
      <c r="F1" s="334"/>
      <c r="G1" s="334"/>
      <c r="H1" s="334"/>
      <c r="I1" s="334"/>
    </row>
    <row r="2" spans="1:9" ht="21.75" customHeight="1">
      <c r="A2" s="334" t="str">
        <f>Apertura!A2</f>
        <v>INVITACIÓN PÚBLICA VA-DSL-004-2024</v>
      </c>
      <c r="B2" s="334"/>
      <c r="C2" s="334"/>
      <c r="D2" s="334"/>
      <c r="E2" s="334"/>
      <c r="F2" s="334"/>
      <c r="G2" s="334"/>
      <c r="H2" s="334"/>
      <c r="I2" s="334"/>
    </row>
    <row r="3" spans="1:9">
      <c r="A3" s="335" t="str">
        <f>Apertura!A3</f>
        <v>Objeto: Invitación para seleccionar un (1) Proveedor para “Prestar servicios de intermediación de seguros conforme con las Condiciones Técnicas y Comerciales Obligatorias (Anexo 1)”</v>
      </c>
      <c r="B3" s="336"/>
      <c r="C3" s="336"/>
      <c r="D3" s="336"/>
      <c r="E3" s="336"/>
      <c r="F3" s="336"/>
      <c r="G3" s="336"/>
      <c r="H3" s="336"/>
      <c r="I3" s="337"/>
    </row>
    <row r="4" spans="1:9" ht="18">
      <c r="A4" s="338" t="s">
        <v>97</v>
      </c>
      <c r="B4" s="338"/>
      <c r="C4" s="338"/>
      <c r="D4" s="338"/>
      <c r="E4" s="338"/>
      <c r="F4" s="338"/>
      <c r="G4" s="338"/>
      <c r="H4" s="338"/>
      <c r="I4" s="338"/>
    </row>
    <row r="5" spans="1:9" ht="18">
      <c r="A5" s="134"/>
      <c r="B5" s="208"/>
      <c r="C5" s="208"/>
      <c r="D5" s="208"/>
      <c r="E5" s="208"/>
      <c r="F5" s="208"/>
      <c r="G5" s="208"/>
      <c r="H5" s="208"/>
      <c r="I5" s="135"/>
    </row>
    <row r="6" spans="1:9">
      <c r="A6" s="133"/>
      <c r="B6" s="133"/>
      <c r="C6" s="133"/>
      <c r="D6" s="133"/>
      <c r="E6" s="133"/>
      <c r="F6" s="133"/>
      <c r="G6" s="133"/>
      <c r="H6" s="133"/>
      <c r="I6" s="133"/>
    </row>
    <row r="7" spans="1:9" ht="15.75">
      <c r="A7" s="331" t="str">
        <f>[1]Apertura!E8</f>
        <v>AON RISK SERVICES COLOMBIA S.A. CORREDORES DE SEGUROS</v>
      </c>
      <c r="B7" s="332"/>
      <c r="C7" s="332"/>
      <c r="D7" s="332"/>
      <c r="E7" s="332"/>
      <c r="F7" s="332"/>
      <c r="G7" s="332"/>
      <c r="H7" s="332"/>
      <c r="I7" s="333"/>
    </row>
    <row r="8" spans="1:9" ht="18.75" thickBot="1">
      <c r="A8" s="310" t="s">
        <v>98</v>
      </c>
      <c r="B8" s="312"/>
      <c r="C8" s="312"/>
      <c r="D8" s="312"/>
      <c r="E8" s="312"/>
      <c r="F8" s="312"/>
      <c r="G8" s="312"/>
      <c r="H8" s="312"/>
      <c r="I8" s="313"/>
    </row>
    <row r="9" spans="1:9" ht="60" customHeight="1" thickBot="1">
      <c r="A9" s="311"/>
      <c r="B9" s="167" t="s">
        <v>99</v>
      </c>
      <c r="C9" s="81" t="s">
        <v>100</v>
      </c>
      <c r="D9" s="168" t="s">
        <v>101</v>
      </c>
      <c r="E9" s="170" t="s">
        <v>102</v>
      </c>
      <c r="F9" s="82" t="s">
        <v>103</v>
      </c>
      <c r="G9" s="83" t="s">
        <v>104</v>
      </c>
      <c r="H9" s="83" t="s">
        <v>105</v>
      </c>
      <c r="I9" s="84" t="s">
        <v>106</v>
      </c>
    </row>
    <row r="10" spans="1:9">
      <c r="A10" s="321">
        <v>1</v>
      </c>
      <c r="B10" s="324" t="s">
        <v>107</v>
      </c>
      <c r="C10" s="327" t="s">
        <v>108</v>
      </c>
      <c r="D10" s="327" t="s">
        <v>109</v>
      </c>
      <c r="E10" s="175">
        <v>430000000</v>
      </c>
      <c r="F10" s="175">
        <v>430000000</v>
      </c>
      <c r="G10" s="179" t="s">
        <v>110</v>
      </c>
      <c r="H10" s="328">
        <v>1</v>
      </c>
      <c r="I10" s="314" t="s">
        <v>111</v>
      </c>
    </row>
    <row r="11" spans="1:9">
      <c r="A11" s="322"/>
      <c r="B11" s="325"/>
      <c r="C11" s="300"/>
      <c r="D11" s="300"/>
      <c r="E11" s="175">
        <v>358968633</v>
      </c>
      <c r="F11" s="175">
        <v>358968633</v>
      </c>
      <c r="G11" s="179" t="s">
        <v>112</v>
      </c>
      <c r="H11" s="329"/>
      <c r="I11" s="315"/>
    </row>
    <row r="12" spans="1:9" ht="15" customHeight="1">
      <c r="A12" s="322"/>
      <c r="B12" s="325"/>
      <c r="C12" s="300"/>
      <c r="D12" s="300"/>
      <c r="E12" s="175">
        <v>474686455</v>
      </c>
      <c r="F12" s="175">
        <v>474686455</v>
      </c>
      <c r="G12" s="179" t="s">
        <v>113</v>
      </c>
      <c r="H12" s="329"/>
      <c r="I12" s="315"/>
    </row>
    <row r="13" spans="1:9">
      <c r="A13" s="322"/>
      <c r="B13" s="325"/>
      <c r="C13" s="300"/>
      <c r="D13" s="300"/>
      <c r="E13" s="175">
        <v>145342976</v>
      </c>
      <c r="F13" s="175">
        <v>145342976</v>
      </c>
      <c r="G13" s="179" t="s">
        <v>114</v>
      </c>
      <c r="H13" s="329"/>
      <c r="I13" s="315"/>
    </row>
    <row r="14" spans="1:9" ht="42" customHeight="1">
      <c r="A14" s="323"/>
      <c r="B14" s="326"/>
      <c r="C14" s="301"/>
      <c r="D14" s="301"/>
      <c r="E14" s="175">
        <v>106572000</v>
      </c>
      <c r="F14" s="175">
        <v>106572000</v>
      </c>
      <c r="G14" s="179" t="s">
        <v>115</v>
      </c>
      <c r="H14" s="330"/>
      <c r="I14" s="316"/>
    </row>
    <row r="15" spans="1:9" s="86" customFormat="1" ht="89.25">
      <c r="A15" s="180">
        <v>2</v>
      </c>
      <c r="B15" s="172" t="s">
        <v>107</v>
      </c>
      <c r="C15" s="173" t="s">
        <v>116</v>
      </c>
      <c r="D15" s="174" t="s">
        <v>117</v>
      </c>
      <c r="E15" s="175">
        <v>8884221644</v>
      </c>
      <c r="F15" s="175">
        <v>7995799481</v>
      </c>
      <c r="G15" s="179" t="s">
        <v>118</v>
      </c>
      <c r="H15" s="178">
        <v>1</v>
      </c>
      <c r="I15" s="177" t="s">
        <v>111</v>
      </c>
    </row>
    <row r="16" spans="1:9" ht="89.25">
      <c r="A16" s="181">
        <v>3</v>
      </c>
      <c r="B16" s="172" t="s">
        <v>119</v>
      </c>
      <c r="C16" s="173" t="s">
        <v>120</v>
      </c>
      <c r="D16" s="174" t="s">
        <v>117</v>
      </c>
      <c r="E16" s="175">
        <v>56877557</v>
      </c>
      <c r="F16" s="175">
        <v>54033774</v>
      </c>
      <c r="G16" s="179" t="s">
        <v>118</v>
      </c>
      <c r="H16" s="178">
        <v>1</v>
      </c>
      <c r="I16" s="177" t="s">
        <v>111</v>
      </c>
    </row>
    <row r="17" spans="1:11" ht="124.5" customHeight="1">
      <c r="A17" s="236">
        <v>4</v>
      </c>
      <c r="B17" s="237" t="s">
        <v>121</v>
      </c>
      <c r="C17" s="238" t="s">
        <v>122</v>
      </c>
      <c r="D17" s="238" t="s">
        <v>123</v>
      </c>
      <c r="E17" s="175">
        <v>3889355970</v>
      </c>
      <c r="F17" s="175">
        <v>3889355970</v>
      </c>
      <c r="G17" s="179" t="s">
        <v>124</v>
      </c>
      <c r="H17" s="178">
        <v>1</v>
      </c>
      <c r="I17" s="183" t="s">
        <v>125</v>
      </c>
    </row>
    <row r="18" spans="1:11" ht="25.5">
      <c r="A18" s="317">
        <v>5</v>
      </c>
      <c r="B18" s="296" t="s">
        <v>126</v>
      </c>
      <c r="C18" s="299" t="s">
        <v>127</v>
      </c>
      <c r="D18" s="299" t="s">
        <v>128</v>
      </c>
      <c r="E18" s="175">
        <v>368486213</v>
      </c>
      <c r="F18" s="175">
        <v>368486213</v>
      </c>
      <c r="G18" s="179" t="s">
        <v>129</v>
      </c>
      <c r="H18" s="319">
        <v>1</v>
      </c>
      <c r="I18" s="302" t="s">
        <v>111</v>
      </c>
    </row>
    <row r="19" spans="1:11" ht="156" customHeight="1">
      <c r="A19" s="318"/>
      <c r="B19" s="298"/>
      <c r="C19" s="301"/>
      <c r="D19" s="301"/>
      <c r="E19" s="239">
        <v>486288183</v>
      </c>
      <c r="F19" s="239">
        <v>486288183</v>
      </c>
      <c r="G19" s="240" t="s">
        <v>93</v>
      </c>
      <c r="H19" s="320"/>
      <c r="I19" s="304"/>
      <c r="K19" s="171"/>
    </row>
    <row r="20" spans="1:11" ht="15.75" thickBot="1">
      <c r="A20" s="131"/>
      <c r="B20" s="305"/>
      <c r="C20" s="305"/>
      <c r="D20" s="305"/>
      <c r="E20" s="305"/>
      <c r="F20" s="241">
        <f>SUM(F10:F19)</f>
        <v>14309533685</v>
      </c>
      <c r="G20" s="78"/>
      <c r="H20" s="79"/>
      <c r="I20" s="85"/>
    </row>
    <row r="21" spans="1:11">
      <c r="A21" s="132"/>
      <c r="B21" s="132"/>
      <c r="C21" s="132"/>
      <c r="D21" s="132"/>
      <c r="E21" s="132"/>
      <c r="F21" s="132"/>
      <c r="G21" s="132"/>
      <c r="H21" s="132"/>
      <c r="I21" s="132"/>
    </row>
    <row r="22" spans="1:11" ht="15.75">
      <c r="A22" s="306"/>
      <c r="B22" s="306"/>
      <c r="C22" s="306"/>
      <c r="D22" s="306"/>
      <c r="E22" s="306"/>
      <c r="F22" s="306"/>
      <c r="G22" s="306"/>
      <c r="H22" s="306"/>
      <c r="I22" s="306"/>
    </row>
    <row r="23" spans="1:11" ht="15" customHeight="1">
      <c r="A23" s="307" t="str">
        <f>[1]Apertura!E9</f>
        <v>CORRECOL SA</v>
      </c>
      <c r="B23" s="308"/>
      <c r="C23" s="308"/>
      <c r="D23" s="308"/>
      <c r="E23" s="308"/>
      <c r="F23" s="308"/>
      <c r="G23" s="308"/>
      <c r="H23" s="308"/>
      <c r="I23" s="309"/>
    </row>
    <row r="24" spans="1:11" ht="18.75" thickBot="1">
      <c r="A24" s="310" t="s">
        <v>130</v>
      </c>
      <c r="B24" s="312"/>
      <c r="C24" s="312"/>
      <c r="D24" s="312"/>
      <c r="E24" s="312"/>
      <c r="F24" s="312"/>
      <c r="G24" s="312"/>
      <c r="H24" s="312"/>
      <c r="I24" s="313"/>
    </row>
    <row r="25" spans="1:11" ht="34.5" thickBot="1">
      <c r="A25" s="311"/>
      <c r="B25" s="80" t="s">
        <v>131</v>
      </c>
      <c r="C25" s="81" t="s">
        <v>132</v>
      </c>
      <c r="D25" s="242" t="s">
        <v>101</v>
      </c>
      <c r="E25" s="243" t="s">
        <v>102</v>
      </c>
      <c r="F25" s="82" t="s">
        <v>103</v>
      </c>
      <c r="G25" s="83" t="s">
        <v>104</v>
      </c>
      <c r="H25" s="83" t="s">
        <v>105</v>
      </c>
      <c r="I25" s="84" t="s">
        <v>106</v>
      </c>
    </row>
    <row r="26" spans="1:11" ht="114.75">
      <c r="A26" s="169">
        <v>1</v>
      </c>
      <c r="B26" s="172" t="s">
        <v>133</v>
      </c>
      <c r="C26" s="173" t="s">
        <v>134</v>
      </c>
      <c r="D26" s="174" t="s">
        <v>117</v>
      </c>
      <c r="E26" s="175">
        <v>10249183883</v>
      </c>
      <c r="F26" s="175">
        <v>8872325703</v>
      </c>
      <c r="G26" s="179" t="s">
        <v>135</v>
      </c>
      <c r="H26" s="176">
        <v>1</v>
      </c>
      <c r="I26" s="177" t="s">
        <v>111</v>
      </c>
    </row>
    <row r="27" spans="1:11" ht="89.25">
      <c r="A27" s="180">
        <v>2</v>
      </c>
      <c r="B27" s="172" t="s">
        <v>136</v>
      </c>
      <c r="C27" s="173" t="s">
        <v>137</v>
      </c>
      <c r="D27" s="174" t="s">
        <v>138</v>
      </c>
      <c r="E27" s="244">
        <v>150000000</v>
      </c>
      <c r="F27" s="244">
        <v>150000000</v>
      </c>
      <c r="G27" s="245" t="s">
        <v>93</v>
      </c>
      <c r="H27" s="178">
        <v>1</v>
      </c>
      <c r="I27" s="177" t="s">
        <v>111</v>
      </c>
    </row>
    <row r="28" spans="1:11">
      <c r="A28" s="293">
        <v>3</v>
      </c>
      <c r="B28" s="296" t="s">
        <v>139</v>
      </c>
      <c r="C28" s="299" t="s">
        <v>140</v>
      </c>
      <c r="D28" s="299" t="s">
        <v>141</v>
      </c>
      <c r="E28" s="244">
        <v>2886637740.5399995</v>
      </c>
      <c r="F28" s="175">
        <v>2886637740.5399995</v>
      </c>
      <c r="G28" s="245" t="s">
        <v>118</v>
      </c>
      <c r="H28" s="178">
        <v>1</v>
      </c>
      <c r="I28" s="302" t="s">
        <v>111</v>
      </c>
    </row>
    <row r="29" spans="1:11" ht="25.5">
      <c r="A29" s="294"/>
      <c r="B29" s="297"/>
      <c r="C29" s="300"/>
      <c r="D29" s="300"/>
      <c r="E29" s="244">
        <v>420671044</v>
      </c>
      <c r="F29" s="244">
        <v>420671044</v>
      </c>
      <c r="G29" s="245" t="s">
        <v>142</v>
      </c>
      <c r="H29" s="178">
        <v>1</v>
      </c>
      <c r="I29" s="303"/>
    </row>
    <row r="30" spans="1:11" ht="25.5">
      <c r="A30" s="294"/>
      <c r="B30" s="297"/>
      <c r="C30" s="300"/>
      <c r="D30" s="300"/>
      <c r="E30" s="244">
        <v>79451000</v>
      </c>
      <c r="F30" s="244">
        <v>79451000</v>
      </c>
      <c r="G30" s="245" t="s">
        <v>93</v>
      </c>
      <c r="H30" s="178">
        <v>1</v>
      </c>
      <c r="I30" s="303"/>
    </row>
    <row r="31" spans="1:11">
      <c r="A31" s="294"/>
      <c r="B31" s="297"/>
      <c r="C31" s="300"/>
      <c r="D31" s="300"/>
      <c r="E31" s="244">
        <v>4042392</v>
      </c>
      <c r="F31" s="244">
        <v>4042392</v>
      </c>
      <c r="G31" s="245" t="s">
        <v>143</v>
      </c>
      <c r="H31" s="178">
        <v>1</v>
      </c>
      <c r="I31" s="303"/>
    </row>
    <row r="32" spans="1:11">
      <c r="A32" s="294"/>
      <c r="B32" s="297"/>
      <c r="C32" s="300"/>
      <c r="D32" s="300"/>
      <c r="E32" s="244">
        <v>347208370</v>
      </c>
      <c r="F32" s="244">
        <v>347208370</v>
      </c>
      <c r="G32" s="245" t="s">
        <v>144</v>
      </c>
      <c r="H32" s="178">
        <v>1</v>
      </c>
      <c r="I32" s="303"/>
    </row>
    <row r="33" spans="1:9">
      <c r="A33" s="294"/>
      <c r="B33" s="297"/>
      <c r="C33" s="300"/>
      <c r="D33" s="300"/>
      <c r="E33" s="244">
        <v>370693110</v>
      </c>
      <c r="F33" s="244">
        <v>370693110</v>
      </c>
      <c r="G33" s="245" t="s">
        <v>145</v>
      </c>
      <c r="H33" s="178">
        <v>1</v>
      </c>
      <c r="I33" s="303"/>
    </row>
    <row r="34" spans="1:9">
      <c r="A34" s="295"/>
      <c r="B34" s="298"/>
      <c r="C34" s="301"/>
      <c r="D34" s="301"/>
      <c r="E34" s="244">
        <v>61005082</v>
      </c>
      <c r="F34" s="244">
        <v>61005082</v>
      </c>
      <c r="G34" s="245" t="s">
        <v>146</v>
      </c>
      <c r="H34" s="178">
        <v>1</v>
      </c>
      <c r="I34" s="304"/>
    </row>
    <row r="35" spans="1:9" ht="102">
      <c r="A35" s="182">
        <v>4</v>
      </c>
      <c r="B35" s="172" t="s">
        <v>147</v>
      </c>
      <c r="C35" s="173" t="s">
        <v>148</v>
      </c>
      <c r="D35" s="174" t="s">
        <v>149</v>
      </c>
      <c r="E35" s="244">
        <v>1242380778</v>
      </c>
      <c r="F35" s="244">
        <v>1242380778</v>
      </c>
      <c r="G35" s="245" t="s">
        <v>150</v>
      </c>
      <c r="H35" s="178">
        <v>1</v>
      </c>
      <c r="I35" s="177" t="s">
        <v>111</v>
      </c>
    </row>
    <row r="36" spans="1:9" ht="102">
      <c r="A36" s="181">
        <v>5</v>
      </c>
      <c r="B36" s="172" t="s">
        <v>151</v>
      </c>
      <c r="C36" s="173" t="s">
        <v>152</v>
      </c>
      <c r="D36" s="174" t="s">
        <v>149</v>
      </c>
      <c r="E36" s="244">
        <v>3250445741</v>
      </c>
      <c r="F36" s="175">
        <v>2250445741</v>
      </c>
      <c r="G36" s="245" t="s">
        <v>153</v>
      </c>
      <c r="H36" s="178">
        <v>1</v>
      </c>
      <c r="I36" s="177" t="s">
        <v>111</v>
      </c>
    </row>
    <row r="37" spans="1:9">
      <c r="A37" s="140"/>
      <c r="B37" s="291"/>
      <c r="C37" s="291"/>
      <c r="D37" s="209"/>
      <c r="E37" s="209"/>
      <c r="F37" s="136">
        <f>SUM(F26:F36)</f>
        <v>16684860960.539999</v>
      </c>
      <c r="G37" s="137"/>
      <c r="H37" s="138"/>
      <c r="I37" s="139"/>
    </row>
    <row r="38" spans="1:9" ht="37.5" customHeight="1">
      <c r="A38" s="292" t="s">
        <v>154</v>
      </c>
      <c r="B38" s="292"/>
      <c r="C38" s="292"/>
      <c r="D38" s="292"/>
      <c r="E38" s="292"/>
      <c r="F38" s="292"/>
      <c r="G38" s="292"/>
      <c r="H38" s="292"/>
      <c r="I38" s="292"/>
    </row>
  </sheetData>
  <mergeCells count="32">
    <mergeCell ref="A7:I7"/>
    <mergeCell ref="A8:A9"/>
    <mergeCell ref="B8:I8"/>
    <mergeCell ref="A1:I1"/>
    <mergeCell ref="A2:I2"/>
    <mergeCell ref="A3:I3"/>
    <mergeCell ref="A4:I4"/>
    <mergeCell ref="I10:I14"/>
    <mergeCell ref="A18:A19"/>
    <mergeCell ref="B18:B19"/>
    <mergeCell ref="C18:C19"/>
    <mergeCell ref="D18:D19"/>
    <mergeCell ref="H18:H19"/>
    <mergeCell ref="I18:I19"/>
    <mergeCell ref="A10:A14"/>
    <mergeCell ref="B10:B14"/>
    <mergeCell ref="C10:C14"/>
    <mergeCell ref="D10:D14"/>
    <mergeCell ref="H10:H14"/>
    <mergeCell ref="B20:C20"/>
    <mergeCell ref="D20:E20"/>
    <mergeCell ref="A22:I22"/>
    <mergeCell ref="A23:I23"/>
    <mergeCell ref="A24:A25"/>
    <mergeCell ref="B24:I24"/>
    <mergeCell ref="B37:C37"/>
    <mergeCell ref="A38:I38"/>
    <mergeCell ref="A28:A34"/>
    <mergeCell ref="B28:B34"/>
    <mergeCell ref="C28:C34"/>
    <mergeCell ref="D28:D34"/>
    <mergeCell ref="I28:I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175"/>
  <sheetViews>
    <sheetView topLeftCell="A7" zoomScale="98" zoomScaleNormal="98" workbookViewId="0">
      <selection activeCell="F10" sqref="F10"/>
    </sheetView>
  </sheetViews>
  <sheetFormatPr defaultColWidth="11.42578125" defaultRowHeight="14.25"/>
  <cols>
    <col min="1" max="1" width="27.28515625" style="87" customWidth="1"/>
    <col min="2" max="2" width="18.28515625" style="87" customWidth="1"/>
    <col min="3" max="3" width="10.7109375" style="87" bestFit="1" customWidth="1"/>
    <col min="4" max="4" width="44.7109375" style="87" customWidth="1"/>
    <col min="5" max="5" width="32.7109375" style="87" customWidth="1"/>
    <col min="6" max="6" width="35.28515625" style="87" customWidth="1"/>
    <col min="7" max="7" width="3.42578125" style="154" customWidth="1"/>
    <col min="8" max="9" width="43.42578125" style="87" customWidth="1"/>
    <col min="10" max="10" width="10.85546875" style="87" customWidth="1"/>
    <col min="11" max="11" width="0.140625" style="99" customWidth="1"/>
    <col min="12" max="79" width="11.42578125" style="154"/>
    <col min="80" max="16384" width="11.42578125" style="87"/>
  </cols>
  <sheetData>
    <row r="1" spans="1:79" ht="15.75">
      <c r="A1" s="342" t="str">
        <f>[1]Apertura!A1</f>
        <v>UNIVERSIDAD DE ANTIOQUIA</v>
      </c>
      <c r="B1" s="342"/>
      <c r="C1" s="342"/>
      <c r="D1" s="342"/>
      <c r="E1" s="342"/>
      <c r="F1" s="342"/>
      <c r="G1" s="342"/>
      <c r="H1" s="342"/>
      <c r="I1" s="342"/>
      <c r="J1" s="342"/>
      <c r="K1" s="342"/>
    </row>
    <row r="2" spans="1:79" ht="15.75">
      <c r="A2" s="342" t="str">
        <f>[1]Apertura!A2</f>
        <v>INVITACIÓN PÚBLICA VA-DSL-004-2024</v>
      </c>
      <c r="B2" s="342"/>
      <c r="C2" s="342"/>
      <c r="D2" s="342"/>
      <c r="E2" s="342"/>
      <c r="F2" s="342"/>
      <c r="G2" s="342"/>
      <c r="H2" s="342"/>
      <c r="I2" s="342"/>
      <c r="J2" s="342"/>
      <c r="K2" s="342"/>
    </row>
    <row r="3" spans="1:79" ht="33.75" customHeight="1">
      <c r="A3" s="343" t="str">
        <f>[1]Apertura!A3</f>
        <v>Objeto: Invitación para seleccionar un (1) Proveedor para “Prestar servicios de intermediación de seguros conforme con las Condiciones Técnicas y Comerciales Obligatorias (Anexo 1)”</v>
      </c>
      <c r="B3" s="343"/>
      <c r="C3" s="343"/>
      <c r="D3" s="343"/>
      <c r="E3" s="343"/>
      <c r="F3" s="343"/>
      <c r="G3" s="343"/>
      <c r="H3" s="343"/>
      <c r="I3" s="343"/>
      <c r="J3" s="343"/>
      <c r="K3" s="343"/>
    </row>
    <row r="4" spans="1:79" ht="18">
      <c r="A4" s="344" t="s">
        <v>155</v>
      </c>
      <c r="B4" s="344"/>
      <c r="C4" s="344"/>
      <c r="D4" s="344"/>
      <c r="E4" s="344"/>
      <c r="F4" s="344"/>
      <c r="G4" s="344"/>
      <c r="H4" s="344"/>
      <c r="I4" s="344"/>
      <c r="J4" s="344"/>
      <c r="K4" s="344"/>
    </row>
    <row r="5" spans="1:79" ht="30" customHeight="1" thickBot="1">
      <c r="A5" s="347" t="s">
        <v>67</v>
      </c>
      <c r="B5" s="349" t="s">
        <v>156</v>
      </c>
      <c r="C5" s="350"/>
      <c r="D5" s="350"/>
      <c r="E5" s="350"/>
      <c r="F5" s="350"/>
      <c r="G5" s="350" t="s">
        <v>157</v>
      </c>
      <c r="H5" s="351"/>
      <c r="I5" s="351"/>
      <c r="J5" s="352"/>
      <c r="K5" s="147"/>
    </row>
    <row r="6" spans="1:79" ht="44.25" customHeight="1" thickBot="1">
      <c r="A6" s="348"/>
      <c r="B6" s="155" t="s">
        <v>158</v>
      </c>
      <c r="C6" s="151" t="s">
        <v>159</v>
      </c>
      <c r="D6" s="165" t="s">
        <v>160</v>
      </c>
      <c r="E6" s="149" t="s">
        <v>161</v>
      </c>
      <c r="F6" s="165" t="s">
        <v>162</v>
      </c>
      <c r="G6" s="159"/>
      <c r="H6" s="166" t="s">
        <v>163</v>
      </c>
      <c r="I6" s="345" t="s">
        <v>164</v>
      </c>
      <c r="J6" s="346"/>
      <c r="K6" s="148"/>
    </row>
    <row r="7" spans="1:79" s="153" customFormat="1" ht="105.75" customHeight="1">
      <c r="A7" s="156"/>
      <c r="B7" s="157"/>
      <c r="C7" s="157"/>
      <c r="D7" s="158" t="s">
        <v>165</v>
      </c>
      <c r="E7" s="152"/>
      <c r="F7" s="158" t="s">
        <v>166</v>
      </c>
      <c r="G7" s="160"/>
      <c r="H7" s="164" t="s">
        <v>167</v>
      </c>
      <c r="I7" s="339" t="s">
        <v>168</v>
      </c>
      <c r="J7" s="340"/>
      <c r="K7" s="148"/>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row>
    <row r="8" spans="1:79" s="153" customFormat="1" ht="106.5" customHeight="1">
      <c r="A8" s="156"/>
      <c r="B8" s="157"/>
      <c r="C8" s="157"/>
      <c r="D8" s="158" t="s">
        <v>169</v>
      </c>
      <c r="E8" s="157"/>
      <c r="F8" s="158" t="s">
        <v>170</v>
      </c>
      <c r="G8" s="161"/>
      <c r="H8" s="164" t="s">
        <v>171</v>
      </c>
      <c r="I8" s="339" t="s">
        <v>172</v>
      </c>
      <c r="J8" s="340"/>
      <c r="K8" s="148"/>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row>
    <row r="9" spans="1:79" ht="114">
      <c r="A9" s="145" t="str">
        <f>[1]Apertura!E8</f>
        <v>AON RISK SERVICES COLOMBIA S.A. CORREDORES DE SEGUROS</v>
      </c>
      <c r="B9" s="247" t="s">
        <v>173</v>
      </c>
      <c r="C9" s="130">
        <v>43615850</v>
      </c>
      <c r="D9" s="246" t="s">
        <v>174</v>
      </c>
      <c r="E9" s="246" t="s">
        <v>175</v>
      </c>
      <c r="F9" s="248" t="s">
        <v>176</v>
      </c>
      <c r="G9" s="162"/>
      <c r="H9" s="248" t="s">
        <v>177</v>
      </c>
      <c r="I9" s="341" t="s">
        <v>178</v>
      </c>
      <c r="J9" s="353"/>
      <c r="K9" s="163"/>
    </row>
    <row r="10" spans="1:79" ht="114.75" thickBot="1">
      <c r="A10" s="146" t="str">
        <f>[1]Apertura!E9</f>
        <v>CORRECOL SA</v>
      </c>
      <c r="B10" s="247" t="s">
        <v>179</v>
      </c>
      <c r="C10" s="130">
        <v>71758256</v>
      </c>
      <c r="D10" s="246" t="s">
        <v>180</v>
      </c>
      <c r="E10" s="246" t="s">
        <v>181</v>
      </c>
      <c r="F10" s="248" t="s">
        <v>182</v>
      </c>
      <c r="G10" s="162"/>
      <c r="H10" s="248" t="s">
        <v>183</v>
      </c>
      <c r="I10" s="341" t="s">
        <v>184</v>
      </c>
      <c r="J10" s="353"/>
      <c r="K10" s="163"/>
    </row>
    <row r="11" spans="1:79" ht="36" customHeight="1">
      <c r="A11" s="99"/>
      <c r="B11" s="99"/>
      <c r="C11" s="99"/>
      <c r="D11" s="99"/>
      <c r="E11" s="99"/>
      <c r="F11" s="99"/>
      <c r="H11" s="99"/>
      <c r="I11" s="99"/>
      <c r="J11" s="99"/>
    </row>
    <row r="12" spans="1:79">
      <c r="A12" s="99"/>
      <c r="B12" s="99"/>
      <c r="C12" s="99"/>
      <c r="D12" s="99"/>
      <c r="E12" s="99"/>
      <c r="F12" s="99"/>
      <c r="H12" s="99"/>
      <c r="I12" s="99"/>
      <c r="J12" s="99"/>
    </row>
    <row r="13" spans="1:79">
      <c r="A13" s="99"/>
      <c r="B13" s="99"/>
      <c r="C13" s="99"/>
      <c r="D13" s="99"/>
      <c r="E13" s="99"/>
      <c r="F13" s="99"/>
      <c r="H13" s="99"/>
      <c r="I13" s="99"/>
      <c r="J13" s="99"/>
    </row>
    <row r="14" spans="1:79">
      <c r="A14" s="99"/>
      <c r="B14" s="99"/>
      <c r="C14" s="99"/>
      <c r="D14" s="99"/>
      <c r="E14" s="99"/>
      <c r="F14" s="99"/>
      <c r="H14" s="99"/>
      <c r="I14" s="99"/>
      <c r="J14" s="99"/>
    </row>
    <row r="15" spans="1:79">
      <c r="A15" s="99"/>
      <c r="B15" s="99"/>
      <c r="C15" s="99"/>
      <c r="D15" s="99"/>
      <c r="E15" s="99"/>
      <c r="F15" s="99"/>
      <c r="H15" s="99"/>
      <c r="I15" s="99"/>
      <c r="J15" s="99"/>
    </row>
    <row r="16" spans="1:79">
      <c r="A16" s="99"/>
      <c r="B16" s="99"/>
      <c r="C16" s="99"/>
      <c r="D16" s="99"/>
      <c r="E16" s="99"/>
      <c r="F16" s="99"/>
      <c r="H16" s="99"/>
      <c r="I16" s="99"/>
      <c r="J16" s="99"/>
    </row>
    <row r="17" spans="1:10">
      <c r="A17" s="99"/>
      <c r="B17" s="99"/>
      <c r="C17" s="99"/>
      <c r="D17" s="99"/>
      <c r="E17" s="99"/>
      <c r="F17" s="99"/>
      <c r="H17" s="99"/>
      <c r="I17" s="99"/>
      <c r="J17" s="99"/>
    </row>
    <row r="18" spans="1:10">
      <c r="A18" s="99"/>
      <c r="B18" s="99"/>
      <c r="C18" s="99"/>
      <c r="D18" s="99"/>
      <c r="E18" s="99"/>
      <c r="F18" s="99"/>
      <c r="H18" s="99"/>
      <c r="I18" s="99"/>
      <c r="J18" s="99"/>
    </row>
    <row r="19" spans="1:10">
      <c r="A19" s="99"/>
      <c r="B19" s="99"/>
      <c r="C19" s="99"/>
      <c r="D19" s="99"/>
      <c r="E19" s="99"/>
      <c r="F19" s="99"/>
      <c r="H19" s="99"/>
      <c r="I19" s="99"/>
      <c r="J19" s="99"/>
    </row>
    <row r="20" spans="1:10">
      <c r="A20" s="99"/>
      <c r="B20" s="99"/>
      <c r="C20" s="99"/>
      <c r="D20" s="99"/>
      <c r="E20" s="99"/>
      <c r="F20" s="99"/>
      <c r="H20" s="99"/>
      <c r="I20" s="99"/>
      <c r="J20" s="99"/>
    </row>
    <row r="21" spans="1:10">
      <c r="A21" s="99"/>
      <c r="B21" s="99"/>
      <c r="C21" s="99"/>
      <c r="D21" s="99"/>
      <c r="E21" s="99"/>
      <c r="F21" s="99"/>
      <c r="H21" s="99"/>
      <c r="I21" s="99"/>
      <c r="J21" s="99"/>
    </row>
    <row r="22" spans="1:10">
      <c r="A22" s="99"/>
      <c r="B22" s="99"/>
      <c r="C22" s="99"/>
      <c r="D22" s="99"/>
      <c r="E22" s="99"/>
      <c r="F22" s="99"/>
      <c r="H22" s="99"/>
      <c r="I22" s="99"/>
      <c r="J22" s="99"/>
    </row>
    <row r="23" spans="1:10">
      <c r="A23" s="99"/>
      <c r="B23" s="99"/>
      <c r="C23" s="99"/>
      <c r="D23" s="99"/>
      <c r="E23" s="99"/>
      <c r="F23" s="99"/>
      <c r="H23" s="99"/>
      <c r="I23" s="99"/>
      <c r="J23" s="99"/>
    </row>
    <row r="24" spans="1:10">
      <c r="A24" s="99"/>
      <c r="B24" s="99"/>
      <c r="C24" s="99"/>
      <c r="D24" s="99"/>
      <c r="E24" s="99"/>
      <c r="F24" s="99"/>
      <c r="H24" s="99"/>
      <c r="I24" s="99"/>
      <c r="J24" s="99"/>
    </row>
    <row r="25" spans="1:10">
      <c r="A25" s="99"/>
      <c r="B25" s="99"/>
      <c r="C25" s="99"/>
      <c r="D25" s="99"/>
      <c r="E25" s="99"/>
      <c r="F25" s="99"/>
      <c r="H25" s="99"/>
      <c r="I25" s="99"/>
      <c r="J25" s="99"/>
    </row>
    <row r="26" spans="1:10">
      <c r="A26" s="99"/>
      <c r="B26" s="99"/>
      <c r="C26" s="99"/>
      <c r="D26" s="99"/>
      <c r="E26" s="99"/>
      <c r="F26" s="99"/>
      <c r="H26" s="99"/>
      <c r="I26" s="99"/>
      <c r="J26" s="99"/>
    </row>
    <row r="27" spans="1:10">
      <c r="A27" s="99"/>
      <c r="B27" s="99"/>
      <c r="C27" s="99"/>
      <c r="D27" s="99"/>
      <c r="E27" s="99"/>
      <c r="F27" s="99"/>
      <c r="H27" s="99"/>
      <c r="I27" s="99"/>
      <c r="J27" s="99"/>
    </row>
    <row r="28" spans="1:10">
      <c r="A28" s="99"/>
      <c r="B28" s="99"/>
      <c r="C28" s="99"/>
      <c r="D28" s="99"/>
      <c r="E28" s="99"/>
      <c r="F28" s="99"/>
      <c r="H28" s="99"/>
      <c r="I28" s="99"/>
      <c r="J28" s="99"/>
    </row>
    <row r="29" spans="1:10">
      <c r="A29" s="99"/>
      <c r="B29" s="99"/>
      <c r="C29" s="99"/>
      <c r="D29" s="99"/>
      <c r="E29" s="99"/>
      <c r="F29" s="99"/>
      <c r="H29" s="99"/>
      <c r="I29" s="99"/>
      <c r="J29" s="99"/>
    </row>
    <row r="30" spans="1:10">
      <c r="A30" s="99"/>
      <c r="B30" s="99"/>
      <c r="C30" s="99"/>
      <c r="D30" s="99"/>
      <c r="E30" s="99"/>
      <c r="F30" s="99"/>
      <c r="H30" s="99"/>
      <c r="I30" s="99"/>
      <c r="J30" s="99"/>
    </row>
    <row r="31" spans="1:10">
      <c r="A31" s="99"/>
      <c r="B31" s="99"/>
      <c r="C31" s="99"/>
      <c r="D31" s="99"/>
      <c r="E31" s="99"/>
      <c r="F31" s="99"/>
      <c r="H31" s="99"/>
      <c r="I31" s="99"/>
      <c r="J31" s="99"/>
    </row>
    <row r="32" spans="1:10">
      <c r="A32" s="99"/>
      <c r="B32" s="99"/>
      <c r="C32" s="99"/>
      <c r="D32" s="99"/>
      <c r="E32" s="99"/>
      <c r="F32" s="99"/>
      <c r="H32" s="99"/>
      <c r="I32" s="99"/>
      <c r="J32" s="99"/>
    </row>
    <row r="33" spans="1:10">
      <c r="A33" s="99"/>
      <c r="B33" s="99"/>
      <c r="C33" s="99"/>
      <c r="D33" s="99"/>
      <c r="E33" s="99"/>
      <c r="F33" s="99"/>
      <c r="H33" s="99"/>
      <c r="I33" s="99"/>
      <c r="J33" s="99"/>
    </row>
    <row r="34" spans="1:10">
      <c r="A34" s="99"/>
      <c r="B34" s="99"/>
      <c r="C34" s="99"/>
      <c r="D34" s="99"/>
      <c r="E34" s="99"/>
      <c r="F34" s="99"/>
      <c r="H34" s="99"/>
      <c r="I34" s="99"/>
      <c r="J34" s="99"/>
    </row>
    <row r="35" spans="1:10">
      <c r="A35" s="99"/>
      <c r="B35" s="99"/>
      <c r="C35" s="99"/>
      <c r="D35" s="99"/>
      <c r="E35" s="99"/>
      <c r="F35" s="99"/>
      <c r="H35" s="99"/>
      <c r="I35" s="99"/>
      <c r="J35" s="99"/>
    </row>
    <row r="36" spans="1:10">
      <c r="A36" s="99"/>
      <c r="B36" s="99"/>
      <c r="C36" s="99"/>
      <c r="D36" s="99"/>
      <c r="E36" s="99"/>
      <c r="F36" s="99"/>
      <c r="H36" s="99"/>
      <c r="I36" s="99"/>
      <c r="J36" s="99"/>
    </row>
    <row r="37" spans="1:10">
      <c r="A37" s="99"/>
      <c r="B37" s="99"/>
      <c r="C37" s="99"/>
      <c r="D37" s="99"/>
      <c r="E37" s="99"/>
      <c r="F37" s="99"/>
      <c r="H37" s="99"/>
      <c r="I37" s="99"/>
      <c r="J37" s="99"/>
    </row>
    <row r="38" spans="1:10">
      <c r="A38" s="99"/>
      <c r="B38" s="99"/>
      <c r="C38" s="99"/>
      <c r="D38" s="99"/>
      <c r="E38" s="99"/>
      <c r="F38" s="99"/>
      <c r="H38" s="99"/>
      <c r="I38" s="99"/>
      <c r="J38" s="99"/>
    </row>
    <row r="39" spans="1:10">
      <c r="A39" s="99"/>
      <c r="B39" s="99"/>
      <c r="C39" s="99"/>
      <c r="D39" s="99"/>
      <c r="E39" s="99"/>
      <c r="F39" s="99"/>
      <c r="H39" s="99"/>
      <c r="I39" s="99"/>
      <c r="J39" s="99"/>
    </row>
    <row r="40" spans="1:10">
      <c r="A40" s="99"/>
      <c r="B40" s="99"/>
      <c r="C40" s="99"/>
      <c r="D40" s="99"/>
      <c r="E40" s="99"/>
      <c r="F40" s="99"/>
      <c r="H40" s="99"/>
      <c r="I40" s="99"/>
      <c r="J40" s="99"/>
    </row>
    <row r="41" spans="1:10">
      <c r="A41" s="99"/>
      <c r="B41" s="99"/>
      <c r="C41" s="99"/>
      <c r="D41" s="99"/>
      <c r="E41" s="99"/>
      <c r="F41" s="99"/>
      <c r="H41" s="99"/>
      <c r="I41" s="99"/>
      <c r="J41" s="99"/>
    </row>
    <row r="42" spans="1:10">
      <c r="A42" s="99"/>
      <c r="B42" s="99"/>
      <c r="C42" s="99"/>
      <c r="D42" s="99"/>
      <c r="E42" s="99"/>
      <c r="F42" s="99"/>
      <c r="H42" s="99"/>
      <c r="I42" s="99"/>
      <c r="J42" s="99"/>
    </row>
    <row r="43" spans="1:10">
      <c r="A43" s="99"/>
      <c r="B43" s="99"/>
      <c r="C43" s="99"/>
      <c r="D43" s="99"/>
      <c r="E43" s="99"/>
      <c r="F43" s="99"/>
      <c r="H43" s="99"/>
      <c r="I43" s="99"/>
      <c r="J43" s="99"/>
    </row>
    <row r="44" spans="1:10">
      <c r="A44" s="99"/>
      <c r="B44" s="99"/>
      <c r="C44" s="99"/>
      <c r="D44" s="99"/>
      <c r="E44" s="99"/>
      <c r="F44" s="99"/>
      <c r="H44" s="99"/>
      <c r="I44" s="99"/>
      <c r="J44" s="99"/>
    </row>
    <row r="45" spans="1:10">
      <c r="A45" s="99"/>
      <c r="B45" s="99"/>
      <c r="C45" s="99"/>
      <c r="D45" s="99"/>
      <c r="E45" s="99"/>
      <c r="F45" s="99"/>
      <c r="H45" s="99"/>
      <c r="I45" s="99"/>
      <c r="J45" s="99"/>
    </row>
    <row r="46" spans="1:10">
      <c r="A46" s="99"/>
      <c r="B46" s="99"/>
      <c r="C46" s="99"/>
      <c r="D46" s="99"/>
      <c r="E46" s="99"/>
      <c r="F46" s="99"/>
      <c r="H46" s="99"/>
      <c r="I46" s="99"/>
      <c r="J46" s="99"/>
    </row>
    <row r="47" spans="1:10">
      <c r="A47" s="99"/>
      <c r="B47" s="99"/>
      <c r="C47" s="99"/>
      <c r="D47" s="99"/>
      <c r="E47" s="99"/>
      <c r="F47" s="99"/>
      <c r="H47" s="99"/>
      <c r="I47" s="99"/>
      <c r="J47" s="99"/>
    </row>
    <row r="48" spans="1:10">
      <c r="A48" s="99"/>
      <c r="B48" s="99"/>
      <c r="C48" s="99"/>
      <c r="D48" s="99"/>
      <c r="E48" s="99"/>
      <c r="F48" s="99"/>
      <c r="H48" s="99"/>
      <c r="I48" s="99"/>
      <c r="J48" s="99"/>
    </row>
    <row r="49" spans="1:10">
      <c r="A49" s="99"/>
      <c r="B49" s="99"/>
      <c r="C49" s="99"/>
      <c r="D49" s="99"/>
      <c r="E49" s="99"/>
      <c r="F49" s="99"/>
      <c r="H49" s="99"/>
      <c r="I49" s="99"/>
      <c r="J49" s="99"/>
    </row>
    <row r="50" spans="1:10">
      <c r="A50" s="99"/>
      <c r="B50" s="99"/>
      <c r="C50" s="99"/>
      <c r="D50" s="99"/>
      <c r="E50" s="99"/>
      <c r="F50" s="99"/>
      <c r="H50" s="99"/>
      <c r="I50" s="99"/>
      <c r="J50" s="99"/>
    </row>
    <row r="51" spans="1:10">
      <c r="A51" s="99"/>
      <c r="B51" s="99"/>
      <c r="C51" s="99"/>
      <c r="D51" s="99"/>
      <c r="E51" s="99"/>
      <c r="F51" s="99"/>
      <c r="H51" s="99"/>
      <c r="I51" s="99"/>
      <c r="J51" s="99"/>
    </row>
    <row r="52" spans="1:10">
      <c r="A52" s="99"/>
      <c r="B52" s="99"/>
      <c r="C52" s="99"/>
      <c r="D52" s="99"/>
      <c r="E52" s="99"/>
      <c r="F52" s="99"/>
      <c r="H52" s="99"/>
      <c r="I52" s="99"/>
      <c r="J52" s="99"/>
    </row>
    <row r="53" spans="1:10">
      <c r="A53" s="99"/>
      <c r="B53" s="99"/>
      <c r="C53" s="99"/>
      <c r="D53" s="99"/>
      <c r="E53" s="99"/>
      <c r="F53" s="99"/>
      <c r="H53" s="99"/>
      <c r="I53" s="99"/>
      <c r="J53" s="99"/>
    </row>
    <row r="54" spans="1:10">
      <c r="A54" s="99"/>
      <c r="B54" s="99"/>
      <c r="C54" s="99"/>
      <c r="D54" s="99"/>
      <c r="E54" s="99"/>
      <c r="F54" s="99"/>
      <c r="H54" s="99"/>
      <c r="I54" s="99"/>
      <c r="J54" s="99"/>
    </row>
    <row r="55" spans="1:10">
      <c r="A55" s="99"/>
      <c r="B55" s="99"/>
      <c r="C55" s="99"/>
      <c r="D55" s="99"/>
      <c r="E55" s="99"/>
      <c r="F55" s="99"/>
      <c r="H55" s="99"/>
      <c r="I55" s="99"/>
      <c r="J55" s="99"/>
    </row>
    <row r="56" spans="1:10">
      <c r="A56" s="99"/>
      <c r="B56" s="99"/>
      <c r="C56" s="99"/>
      <c r="D56" s="99"/>
      <c r="E56" s="99"/>
      <c r="F56" s="99"/>
      <c r="H56" s="99"/>
      <c r="I56" s="99"/>
      <c r="J56" s="99"/>
    </row>
    <row r="57" spans="1:10">
      <c r="A57" s="99"/>
      <c r="B57" s="99"/>
      <c r="C57" s="99"/>
      <c r="D57" s="99"/>
      <c r="E57" s="99"/>
      <c r="F57" s="99"/>
      <c r="H57" s="99"/>
      <c r="I57" s="99"/>
      <c r="J57" s="99"/>
    </row>
    <row r="58" spans="1:10">
      <c r="A58" s="99"/>
      <c r="B58" s="99"/>
      <c r="C58" s="99"/>
      <c r="D58" s="99"/>
      <c r="E58" s="99"/>
      <c r="F58" s="99"/>
      <c r="H58" s="99"/>
      <c r="I58" s="99"/>
      <c r="J58" s="99"/>
    </row>
    <row r="59" spans="1:10">
      <c r="A59" s="99"/>
      <c r="B59" s="99"/>
      <c r="C59" s="99"/>
      <c r="D59" s="99"/>
      <c r="E59" s="99"/>
      <c r="F59" s="99"/>
      <c r="H59" s="99"/>
      <c r="I59" s="99"/>
      <c r="J59" s="99"/>
    </row>
    <row r="60" spans="1:10">
      <c r="A60" s="99"/>
      <c r="B60" s="99"/>
      <c r="C60" s="99"/>
      <c r="D60" s="99"/>
      <c r="E60" s="99"/>
      <c r="F60" s="99"/>
      <c r="H60" s="99"/>
      <c r="I60" s="99"/>
      <c r="J60" s="99"/>
    </row>
    <row r="61" spans="1:10">
      <c r="A61" s="99"/>
      <c r="B61" s="99"/>
      <c r="C61" s="99"/>
      <c r="D61" s="99"/>
      <c r="E61" s="99"/>
      <c r="F61" s="99"/>
      <c r="H61" s="99"/>
      <c r="I61" s="99"/>
      <c r="J61" s="99"/>
    </row>
    <row r="62" spans="1:10">
      <c r="A62" s="99"/>
      <c r="B62" s="99"/>
      <c r="C62" s="99"/>
      <c r="D62" s="99"/>
      <c r="E62" s="99"/>
      <c r="F62" s="99"/>
      <c r="H62" s="99"/>
      <c r="I62" s="99"/>
      <c r="J62" s="99"/>
    </row>
    <row r="63" spans="1:10">
      <c r="A63" s="99"/>
      <c r="B63" s="99"/>
      <c r="C63" s="99"/>
      <c r="D63" s="99"/>
      <c r="E63" s="99"/>
      <c r="F63" s="99"/>
      <c r="H63" s="99"/>
      <c r="I63" s="99"/>
      <c r="J63" s="99"/>
    </row>
    <row r="64" spans="1:10">
      <c r="A64" s="99"/>
      <c r="B64" s="99"/>
      <c r="C64" s="99"/>
      <c r="D64" s="99"/>
      <c r="E64" s="99"/>
      <c r="F64" s="99"/>
      <c r="H64" s="99"/>
      <c r="I64" s="99"/>
      <c r="J64" s="99"/>
    </row>
    <row r="65" spans="1:10">
      <c r="A65" s="99"/>
      <c r="B65" s="99"/>
      <c r="C65" s="99"/>
      <c r="D65" s="99"/>
      <c r="E65" s="99"/>
      <c r="F65" s="99"/>
      <c r="H65" s="99"/>
      <c r="I65" s="99"/>
      <c r="J65" s="99"/>
    </row>
    <row r="66" spans="1:10">
      <c r="A66" s="99"/>
      <c r="B66" s="99"/>
      <c r="C66" s="99"/>
      <c r="D66" s="99"/>
      <c r="E66" s="99"/>
      <c r="F66" s="99"/>
      <c r="H66" s="99"/>
      <c r="I66" s="99"/>
      <c r="J66" s="99"/>
    </row>
    <row r="67" spans="1:10">
      <c r="A67" s="99"/>
      <c r="B67" s="99"/>
      <c r="C67" s="99"/>
      <c r="D67" s="99"/>
      <c r="E67" s="99"/>
      <c r="F67" s="99"/>
      <c r="H67" s="99"/>
      <c r="I67" s="99"/>
      <c r="J67" s="99"/>
    </row>
    <row r="68" spans="1:10">
      <c r="A68" s="99"/>
      <c r="B68" s="99"/>
      <c r="C68" s="99"/>
      <c r="D68" s="99"/>
      <c r="E68" s="99"/>
      <c r="F68" s="99"/>
      <c r="H68" s="99"/>
      <c r="I68" s="99"/>
      <c r="J68" s="99"/>
    </row>
    <row r="69" spans="1:10">
      <c r="A69" s="99"/>
      <c r="B69" s="99"/>
      <c r="C69" s="99"/>
      <c r="D69" s="99"/>
      <c r="E69" s="99"/>
      <c r="F69" s="99"/>
      <c r="H69" s="99"/>
      <c r="I69" s="99"/>
      <c r="J69" s="99"/>
    </row>
    <row r="70" spans="1:10">
      <c r="A70" s="99"/>
      <c r="B70" s="99"/>
      <c r="C70" s="99"/>
      <c r="D70" s="99"/>
      <c r="E70" s="99"/>
      <c r="F70" s="99"/>
      <c r="H70" s="99"/>
      <c r="I70" s="99"/>
      <c r="J70" s="99"/>
    </row>
    <row r="71" spans="1:10">
      <c r="A71" s="99"/>
      <c r="B71" s="99"/>
      <c r="C71" s="99"/>
      <c r="D71" s="99"/>
      <c r="E71" s="99"/>
      <c r="F71" s="99"/>
      <c r="H71" s="99"/>
      <c r="I71" s="99"/>
      <c r="J71" s="99"/>
    </row>
    <row r="72" spans="1:10">
      <c r="A72" s="99"/>
      <c r="B72" s="99"/>
      <c r="C72" s="99"/>
      <c r="D72" s="99"/>
      <c r="E72" s="99"/>
      <c r="F72" s="99"/>
      <c r="H72" s="99"/>
      <c r="I72" s="99"/>
      <c r="J72" s="99"/>
    </row>
    <row r="73" spans="1:10">
      <c r="A73" s="99"/>
      <c r="B73" s="99"/>
      <c r="C73" s="99"/>
      <c r="D73" s="99"/>
      <c r="E73" s="99"/>
      <c r="F73" s="99"/>
      <c r="H73" s="99"/>
      <c r="I73" s="99"/>
      <c r="J73" s="99"/>
    </row>
    <row r="74" spans="1:10">
      <c r="A74" s="99"/>
      <c r="B74" s="99"/>
      <c r="C74" s="99"/>
      <c r="D74" s="99"/>
      <c r="E74" s="99"/>
      <c r="F74" s="99"/>
      <c r="H74" s="99"/>
      <c r="I74" s="99"/>
      <c r="J74" s="99"/>
    </row>
    <row r="75" spans="1:10">
      <c r="A75" s="99"/>
      <c r="B75" s="99"/>
      <c r="C75" s="99"/>
      <c r="D75" s="99"/>
      <c r="E75" s="99"/>
      <c r="F75" s="99"/>
      <c r="H75" s="99"/>
      <c r="I75" s="99"/>
      <c r="J75" s="99"/>
    </row>
    <row r="76" spans="1:10">
      <c r="A76" s="99"/>
      <c r="B76" s="99"/>
      <c r="C76" s="99"/>
      <c r="D76" s="99"/>
      <c r="E76" s="99"/>
      <c r="F76" s="99"/>
      <c r="H76" s="99"/>
      <c r="I76" s="99"/>
      <c r="J76" s="99"/>
    </row>
    <row r="77" spans="1:10">
      <c r="A77" s="99"/>
      <c r="B77" s="99"/>
      <c r="C77" s="99"/>
      <c r="D77" s="99"/>
      <c r="E77" s="99"/>
      <c r="F77" s="99"/>
      <c r="H77" s="99"/>
      <c r="I77" s="99"/>
      <c r="J77" s="99"/>
    </row>
    <row r="78" spans="1:10">
      <c r="A78" s="99"/>
      <c r="B78" s="99"/>
      <c r="C78" s="99"/>
      <c r="D78" s="99"/>
      <c r="E78" s="99"/>
      <c r="F78" s="99"/>
      <c r="H78" s="99"/>
      <c r="I78" s="99"/>
      <c r="J78" s="99"/>
    </row>
    <row r="79" spans="1:10">
      <c r="A79" s="99"/>
      <c r="B79" s="99"/>
      <c r="C79" s="99"/>
      <c r="D79" s="99"/>
      <c r="E79" s="99"/>
      <c r="F79" s="99"/>
      <c r="H79" s="99"/>
      <c r="I79" s="99"/>
      <c r="J79" s="99"/>
    </row>
    <row r="80" spans="1:10">
      <c r="A80" s="99"/>
      <c r="B80" s="99"/>
      <c r="C80" s="99"/>
      <c r="D80" s="99"/>
      <c r="E80" s="99"/>
      <c r="F80" s="99"/>
      <c r="H80" s="99"/>
      <c r="I80" s="99"/>
      <c r="J80" s="99"/>
    </row>
    <row r="81" spans="1:10">
      <c r="A81" s="99"/>
      <c r="B81" s="99"/>
      <c r="C81" s="99"/>
      <c r="D81" s="99"/>
      <c r="E81" s="99"/>
      <c r="F81" s="99"/>
      <c r="H81" s="99"/>
      <c r="I81" s="99"/>
      <c r="J81" s="99"/>
    </row>
    <row r="82" spans="1:10">
      <c r="A82" s="99"/>
      <c r="B82" s="99"/>
      <c r="C82" s="99"/>
      <c r="D82" s="99"/>
      <c r="E82" s="99"/>
      <c r="F82" s="99"/>
      <c r="H82" s="99"/>
      <c r="I82" s="99"/>
      <c r="J82" s="99"/>
    </row>
    <row r="83" spans="1:10">
      <c r="A83" s="99"/>
      <c r="B83" s="99"/>
      <c r="C83" s="99"/>
      <c r="D83" s="99"/>
      <c r="E83" s="99"/>
      <c r="F83" s="99"/>
      <c r="H83" s="99"/>
      <c r="I83" s="99"/>
      <c r="J83" s="99"/>
    </row>
    <row r="84" spans="1:10">
      <c r="A84" s="99"/>
      <c r="B84" s="99"/>
      <c r="C84" s="99"/>
      <c r="D84" s="99"/>
      <c r="E84" s="99"/>
      <c r="F84" s="99"/>
      <c r="H84" s="99"/>
      <c r="I84" s="99"/>
      <c r="J84" s="99"/>
    </row>
    <row r="85" spans="1:10">
      <c r="A85" s="99"/>
      <c r="B85" s="99"/>
      <c r="C85" s="99"/>
      <c r="D85" s="99"/>
      <c r="E85" s="99"/>
      <c r="F85" s="99"/>
      <c r="H85" s="99"/>
      <c r="I85" s="99"/>
      <c r="J85" s="99"/>
    </row>
    <row r="86" spans="1:10">
      <c r="A86" s="99"/>
      <c r="B86" s="99"/>
      <c r="C86" s="99"/>
      <c r="D86" s="99"/>
      <c r="E86" s="99"/>
      <c r="F86" s="99"/>
      <c r="H86" s="99"/>
      <c r="I86" s="99"/>
      <c r="J86" s="99"/>
    </row>
    <row r="87" spans="1:10">
      <c r="A87" s="99"/>
      <c r="B87" s="99"/>
      <c r="C87" s="99"/>
      <c r="D87" s="99"/>
      <c r="E87" s="99"/>
      <c r="F87" s="99"/>
      <c r="H87" s="99"/>
      <c r="I87" s="99"/>
      <c r="J87" s="99"/>
    </row>
    <row r="88" spans="1:10">
      <c r="A88" s="99"/>
      <c r="B88" s="99"/>
      <c r="C88" s="99"/>
      <c r="D88" s="99"/>
      <c r="E88" s="99"/>
      <c r="F88" s="99"/>
      <c r="H88" s="99"/>
      <c r="I88" s="99"/>
      <c r="J88" s="99"/>
    </row>
    <row r="89" spans="1:10">
      <c r="A89" s="99"/>
      <c r="B89" s="99"/>
      <c r="C89" s="99"/>
      <c r="D89" s="99"/>
      <c r="E89" s="99"/>
      <c r="F89" s="99"/>
      <c r="H89" s="99"/>
      <c r="I89" s="99"/>
      <c r="J89" s="99"/>
    </row>
    <row r="90" spans="1:10">
      <c r="A90" s="99"/>
      <c r="B90" s="99"/>
      <c r="C90" s="99"/>
      <c r="D90" s="99"/>
      <c r="E90" s="99"/>
      <c r="F90" s="99"/>
      <c r="H90" s="99"/>
      <c r="I90" s="99"/>
      <c r="J90" s="99"/>
    </row>
    <row r="91" spans="1:10">
      <c r="A91" s="99"/>
      <c r="B91" s="99"/>
      <c r="C91" s="99"/>
      <c r="D91" s="99"/>
      <c r="E91" s="99"/>
      <c r="F91" s="99"/>
      <c r="H91" s="99"/>
      <c r="I91" s="99"/>
      <c r="J91" s="99"/>
    </row>
    <row r="92" spans="1:10">
      <c r="A92" s="99"/>
      <c r="B92" s="99"/>
      <c r="C92" s="99"/>
      <c r="D92" s="99"/>
      <c r="E92" s="99"/>
      <c r="F92" s="99"/>
      <c r="H92" s="99"/>
      <c r="I92" s="99"/>
      <c r="J92" s="99"/>
    </row>
    <row r="93" spans="1:10">
      <c r="A93" s="99"/>
      <c r="B93" s="99"/>
      <c r="C93" s="99"/>
      <c r="D93" s="99"/>
      <c r="E93" s="99"/>
      <c r="F93" s="99"/>
      <c r="H93" s="99"/>
      <c r="I93" s="99"/>
      <c r="J93" s="99"/>
    </row>
    <row r="94" spans="1:10">
      <c r="A94" s="99"/>
      <c r="B94" s="99"/>
      <c r="C94" s="99"/>
      <c r="D94" s="99"/>
      <c r="E94" s="99"/>
      <c r="F94" s="99"/>
      <c r="H94" s="99"/>
      <c r="I94" s="99"/>
      <c r="J94" s="99"/>
    </row>
    <row r="95" spans="1:10">
      <c r="A95" s="99"/>
      <c r="B95" s="99"/>
      <c r="C95" s="99"/>
      <c r="D95" s="99"/>
      <c r="E95" s="99"/>
      <c r="F95" s="99"/>
      <c r="H95" s="99"/>
      <c r="I95" s="99"/>
      <c r="J95" s="99"/>
    </row>
    <row r="96" spans="1:10">
      <c r="A96" s="99"/>
      <c r="B96" s="99"/>
      <c r="C96" s="99"/>
      <c r="D96" s="99"/>
      <c r="E96" s="99"/>
      <c r="F96" s="99"/>
      <c r="H96" s="99"/>
      <c r="I96" s="99"/>
      <c r="J96" s="99"/>
    </row>
    <row r="97" spans="1:10">
      <c r="A97" s="99"/>
      <c r="B97" s="99"/>
      <c r="C97" s="99"/>
      <c r="D97" s="99"/>
      <c r="E97" s="99"/>
      <c r="F97" s="99"/>
      <c r="H97" s="99"/>
      <c r="I97" s="99"/>
      <c r="J97" s="99"/>
    </row>
    <row r="98" spans="1:10">
      <c r="A98" s="99"/>
      <c r="B98" s="99"/>
      <c r="C98" s="99"/>
      <c r="D98" s="99"/>
      <c r="E98" s="99"/>
      <c r="F98" s="99"/>
      <c r="H98" s="99"/>
      <c r="I98" s="99"/>
      <c r="J98" s="99"/>
    </row>
    <row r="99" spans="1:10">
      <c r="A99" s="99"/>
      <c r="B99" s="99"/>
      <c r="C99" s="99"/>
      <c r="D99" s="99"/>
      <c r="E99" s="99"/>
      <c r="F99" s="99"/>
      <c r="H99" s="99"/>
      <c r="I99" s="99"/>
      <c r="J99" s="99"/>
    </row>
    <row r="100" spans="1:10">
      <c r="A100" s="99"/>
      <c r="B100" s="99"/>
      <c r="C100" s="99"/>
      <c r="D100" s="99"/>
      <c r="E100" s="99"/>
      <c r="F100" s="99"/>
      <c r="H100" s="99"/>
      <c r="I100" s="99"/>
      <c r="J100" s="99"/>
    </row>
    <row r="101" spans="1:10">
      <c r="A101" s="99"/>
      <c r="B101" s="99"/>
      <c r="C101" s="99"/>
      <c r="D101" s="99"/>
      <c r="E101" s="99"/>
      <c r="F101" s="99"/>
      <c r="H101" s="99"/>
      <c r="I101" s="99"/>
      <c r="J101" s="99"/>
    </row>
    <row r="102" spans="1:10">
      <c r="A102" s="99"/>
      <c r="B102" s="99"/>
      <c r="C102" s="99"/>
      <c r="D102" s="99"/>
      <c r="E102" s="99"/>
      <c r="F102" s="99"/>
      <c r="H102" s="99"/>
      <c r="I102" s="99"/>
      <c r="J102" s="99"/>
    </row>
    <row r="103" spans="1:10">
      <c r="A103" s="99"/>
      <c r="B103" s="99"/>
      <c r="C103" s="99"/>
      <c r="D103" s="99"/>
      <c r="E103" s="99"/>
      <c r="F103" s="99"/>
      <c r="H103" s="99"/>
      <c r="I103" s="99"/>
      <c r="J103" s="99"/>
    </row>
    <row r="104" spans="1:10">
      <c r="A104" s="99"/>
      <c r="B104" s="99"/>
      <c r="C104" s="99"/>
      <c r="D104" s="99"/>
      <c r="E104" s="99"/>
      <c r="F104" s="99"/>
      <c r="H104" s="99"/>
      <c r="I104" s="99"/>
      <c r="J104" s="99"/>
    </row>
    <row r="105" spans="1:10">
      <c r="A105" s="99"/>
      <c r="B105" s="99"/>
      <c r="C105" s="99"/>
      <c r="D105" s="99"/>
      <c r="E105" s="99"/>
      <c r="F105" s="99"/>
      <c r="H105" s="99"/>
      <c r="I105" s="99"/>
      <c r="J105" s="99"/>
    </row>
    <row r="106" spans="1:10">
      <c r="A106" s="99"/>
      <c r="B106" s="99"/>
      <c r="C106" s="99"/>
      <c r="D106" s="99"/>
      <c r="E106" s="99"/>
      <c r="F106" s="99"/>
      <c r="H106" s="99"/>
      <c r="I106" s="99"/>
      <c r="J106" s="99"/>
    </row>
    <row r="107" spans="1:10">
      <c r="A107" s="99"/>
      <c r="B107" s="99"/>
      <c r="C107" s="99"/>
      <c r="D107" s="99"/>
      <c r="E107" s="99"/>
      <c r="F107" s="99"/>
      <c r="H107" s="99"/>
      <c r="I107" s="99"/>
      <c r="J107" s="99"/>
    </row>
    <row r="108" spans="1:10">
      <c r="A108" s="99"/>
      <c r="B108" s="99"/>
      <c r="C108" s="99"/>
      <c r="D108" s="99"/>
      <c r="E108" s="99"/>
      <c r="F108" s="99"/>
      <c r="H108" s="99"/>
      <c r="I108" s="99"/>
      <c r="J108" s="99"/>
    </row>
    <row r="109" spans="1:10">
      <c r="A109" s="99"/>
      <c r="B109" s="99"/>
      <c r="C109" s="99"/>
      <c r="D109" s="99"/>
      <c r="E109" s="99"/>
      <c r="F109" s="99"/>
      <c r="H109" s="99"/>
      <c r="I109" s="99"/>
      <c r="J109" s="99"/>
    </row>
    <row r="110" spans="1:10">
      <c r="A110" s="99"/>
      <c r="B110" s="99"/>
      <c r="C110" s="99"/>
      <c r="D110" s="99"/>
      <c r="E110" s="99"/>
      <c r="F110" s="99"/>
      <c r="H110" s="99"/>
      <c r="I110" s="99"/>
      <c r="J110" s="99"/>
    </row>
    <row r="111" spans="1:10">
      <c r="A111" s="99"/>
      <c r="B111" s="99"/>
      <c r="C111" s="99"/>
      <c r="D111" s="99"/>
      <c r="E111" s="99"/>
      <c r="F111" s="99"/>
      <c r="H111" s="99"/>
      <c r="I111" s="99"/>
      <c r="J111" s="99"/>
    </row>
    <row r="112" spans="1:10">
      <c r="A112" s="99"/>
      <c r="B112" s="99"/>
      <c r="C112" s="99"/>
      <c r="D112" s="99"/>
      <c r="E112" s="99"/>
      <c r="F112" s="99"/>
      <c r="H112" s="99"/>
      <c r="I112" s="99"/>
      <c r="J112" s="99"/>
    </row>
    <row r="113" spans="1:10">
      <c r="A113" s="99"/>
      <c r="B113" s="99"/>
      <c r="C113" s="99"/>
      <c r="D113" s="99"/>
      <c r="E113" s="99"/>
      <c r="F113" s="99"/>
      <c r="H113" s="99"/>
      <c r="I113" s="99"/>
      <c r="J113" s="99"/>
    </row>
    <row r="114" spans="1:10">
      <c r="A114" s="99"/>
      <c r="B114" s="99"/>
      <c r="C114" s="99"/>
      <c r="D114" s="99"/>
      <c r="E114" s="99"/>
      <c r="F114" s="99"/>
      <c r="H114" s="99"/>
      <c r="I114" s="99"/>
      <c r="J114" s="99"/>
    </row>
    <row r="115" spans="1:10">
      <c r="A115" s="99"/>
      <c r="B115" s="99"/>
      <c r="C115" s="99"/>
      <c r="D115" s="99"/>
      <c r="E115" s="99"/>
      <c r="F115" s="99"/>
      <c r="H115" s="99"/>
      <c r="I115" s="99"/>
      <c r="J115" s="99"/>
    </row>
    <row r="116" spans="1:10">
      <c r="A116" s="99"/>
      <c r="B116" s="99"/>
      <c r="C116" s="99"/>
      <c r="D116" s="99"/>
      <c r="E116" s="99"/>
      <c r="F116" s="99"/>
      <c r="H116" s="99"/>
      <c r="I116" s="99"/>
      <c r="J116" s="99"/>
    </row>
    <row r="117" spans="1:10">
      <c r="A117" s="99"/>
      <c r="B117" s="99"/>
      <c r="C117" s="99"/>
      <c r="D117" s="99"/>
      <c r="E117" s="99"/>
      <c r="F117" s="99"/>
      <c r="H117" s="99"/>
      <c r="I117" s="99"/>
      <c r="J117" s="99"/>
    </row>
    <row r="118" spans="1:10">
      <c r="A118" s="99"/>
      <c r="B118" s="99"/>
      <c r="C118" s="99"/>
      <c r="D118" s="99"/>
      <c r="E118" s="99"/>
      <c r="F118" s="99"/>
      <c r="H118" s="99"/>
      <c r="I118" s="99"/>
      <c r="J118" s="99"/>
    </row>
    <row r="119" spans="1:10">
      <c r="A119" s="99"/>
      <c r="B119" s="99"/>
      <c r="C119" s="99"/>
      <c r="D119" s="99"/>
      <c r="E119" s="99"/>
      <c r="F119" s="99"/>
      <c r="H119" s="99"/>
      <c r="I119" s="99"/>
      <c r="J119" s="99"/>
    </row>
    <row r="120" spans="1:10">
      <c r="A120" s="99"/>
      <c r="B120" s="99"/>
      <c r="C120" s="99"/>
      <c r="D120" s="99"/>
      <c r="E120" s="99"/>
      <c r="F120" s="99"/>
      <c r="H120" s="99"/>
      <c r="I120" s="99"/>
      <c r="J120" s="99"/>
    </row>
    <row r="121" spans="1:10">
      <c r="A121" s="99"/>
      <c r="B121" s="99"/>
      <c r="C121" s="99"/>
      <c r="D121" s="99"/>
      <c r="E121" s="99"/>
      <c r="F121" s="99"/>
      <c r="H121" s="99"/>
      <c r="I121" s="99"/>
      <c r="J121" s="99"/>
    </row>
    <row r="122" spans="1:10">
      <c r="A122" s="99"/>
      <c r="B122" s="99"/>
      <c r="C122" s="99"/>
      <c r="D122" s="99"/>
      <c r="E122" s="99"/>
      <c r="F122" s="99"/>
      <c r="H122" s="99"/>
      <c r="I122" s="99"/>
      <c r="J122" s="99"/>
    </row>
    <row r="123" spans="1:10">
      <c r="A123" s="99"/>
      <c r="B123" s="99"/>
      <c r="C123" s="99"/>
      <c r="D123" s="99"/>
      <c r="E123" s="99"/>
      <c r="F123" s="99"/>
      <c r="H123" s="99"/>
      <c r="I123" s="99"/>
      <c r="J123" s="99"/>
    </row>
    <row r="124" spans="1:10">
      <c r="A124" s="99"/>
      <c r="B124" s="99"/>
      <c r="C124" s="99"/>
      <c r="D124" s="99"/>
      <c r="E124" s="99"/>
      <c r="F124" s="99"/>
      <c r="H124" s="99"/>
      <c r="I124" s="99"/>
      <c r="J124" s="99"/>
    </row>
    <row r="125" spans="1:10">
      <c r="A125" s="99"/>
      <c r="B125" s="99"/>
      <c r="C125" s="99"/>
      <c r="D125" s="99"/>
      <c r="E125" s="99"/>
      <c r="F125" s="99"/>
      <c r="H125" s="99"/>
      <c r="I125" s="99"/>
      <c r="J125" s="99"/>
    </row>
    <row r="126" spans="1:10">
      <c r="A126" s="99"/>
      <c r="B126" s="99"/>
      <c r="C126" s="99"/>
      <c r="D126" s="99"/>
      <c r="E126" s="99"/>
      <c r="F126" s="99"/>
      <c r="H126" s="99"/>
      <c r="I126" s="99"/>
      <c r="J126" s="99"/>
    </row>
    <row r="127" spans="1:10">
      <c r="A127" s="99"/>
      <c r="B127" s="99"/>
      <c r="C127" s="99"/>
      <c r="D127" s="99"/>
      <c r="E127" s="99"/>
      <c r="F127" s="99"/>
      <c r="H127" s="99"/>
      <c r="I127" s="99"/>
      <c r="J127" s="99"/>
    </row>
    <row r="128" spans="1:10">
      <c r="A128" s="99"/>
      <c r="B128" s="99"/>
      <c r="C128" s="99"/>
      <c r="D128" s="99"/>
      <c r="E128" s="99"/>
      <c r="F128" s="99"/>
      <c r="H128" s="99"/>
      <c r="I128" s="99"/>
      <c r="J128" s="99"/>
    </row>
    <row r="129" spans="1:10">
      <c r="A129" s="99"/>
      <c r="B129" s="99"/>
      <c r="C129" s="99"/>
      <c r="D129" s="99"/>
      <c r="E129" s="99"/>
      <c r="F129" s="99"/>
      <c r="H129" s="99"/>
      <c r="I129" s="99"/>
      <c r="J129" s="99"/>
    </row>
    <row r="130" spans="1:10">
      <c r="A130" s="99"/>
      <c r="B130" s="99"/>
      <c r="C130" s="99"/>
      <c r="D130" s="99"/>
      <c r="E130" s="99"/>
      <c r="F130" s="99"/>
      <c r="H130" s="99"/>
      <c r="I130" s="99"/>
      <c r="J130" s="99"/>
    </row>
    <row r="131" spans="1:10">
      <c r="A131" s="99"/>
      <c r="B131" s="99"/>
      <c r="C131" s="99"/>
      <c r="D131" s="99"/>
      <c r="E131" s="99"/>
      <c r="F131" s="99"/>
      <c r="H131" s="99"/>
      <c r="I131" s="99"/>
      <c r="J131" s="99"/>
    </row>
    <row r="132" spans="1:10">
      <c r="A132" s="99"/>
      <c r="B132" s="99"/>
      <c r="C132" s="99"/>
      <c r="D132" s="99"/>
      <c r="E132" s="99"/>
      <c r="F132" s="99"/>
      <c r="H132" s="99"/>
      <c r="I132" s="99"/>
      <c r="J132" s="99"/>
    </row>
    <row r="133" spans="1:10">
      <c r="A133" s="99"/>
      <c r="B133" s="99"/>
      <c r="C133" s="99"/>
      <c r="D133" s="99"/>
      <c r="E133" s="99"/>
      <c r="F133" s="99"/>
      <c r="H133" s="99"/>
      <c r="I133" s="99"/>
      <c r="J133" s="99"/>
    </row>
    <row r="134" spans="1:10">
      <c r="A134" s="99"/>
      <c r="B134" s="99"/>
      <c r="C134" s="99"/>
      <c r="D134" s="99"/>
      <c r="E134" s="99"/>
      <c r="F134" s="99"/>
      <c r="H134" s="99"/>
      <c r="I134" s="99"/>
      <c r="J134" s="99"/>
    </row>
    <row r="135" spans="1:10">
      <c r="A135" s="99"/>
      <c r="B135" s="99"/>
      <c r="C135" s="99"/>
      <c r="D135" s="99"/>
      <c r="E135" s="99"/>
      <c r="F135" s="99"/>
      <c r="H135" s="99"/>
      <c r="I135" s="99"/>
      <c r="J135" s="99"/>
    </row>
    <row r="136" spans="1:10">
      <c r="A136" s="99"/>
      <c r="B136" s="99"/>
      <c r="C136" s="99"/>
      <c r="D136" s="99"/>
      <c r="E136" s="99"/>
      <c r="F136" s="99"/>
      <c r="H136" s="99"/>
      <c r="I136" s="99"/>
      <c r="J136" s="99"/>
    </row>
    <row r="137" spans="1:10">
      <c r="A137" s="99"/>
      <c r="B137" s="99"/>
      <c r="C137" s="99"/>
      <c r="D137" s="99"/>
      <c r="E137" s="99"/>
      <c r="F137" s="99"/>
      <c r="H137" s="99"/>
      <c r="I137" s="99"/>
      <c r="J137" s="99"/>
    </row>
    <row r="138" spans="1:10">
      <c r="A138" s="99"/>
      <c r="B138" s="99"/>
      <c r="C138" s="99"/>
      <c r="D138" s="99"/>
      <c r="E138" s="99"/>
      <c r="F138" s="99"/>
      <c r="H138" s="99"/>
      <c r="I138" s="99"/>
      <c r="J138" s="99"/>
    </row>
    <row r="139" spans="1:10">
      <c r="A139" s="99"/>
      <c r="B139" s="99"/>
      <c r="C139" s="99"/>
      <c r="D139" s="99"/>
      <c r="E139" s="99"/>
      <c r="F139" s="99"/>
      <c r="H139" s="99"/>
      <c r="I139" s="99"/>
      <c r="J139" s="99"/>
    </row>
    <row r="140" spans="1:10">
      <c r="A140" s="99"/>
      <c r="B140" s="99"/>
      <c r="C140" s="99"/>
      <c r="D140" s="99"/>
      <c r="E140" s="99"/>
      <c r="F140" s="99"/>
      <c r="H140" s="99"/>
      <c r="I140" s="99"/>
      <c r="J140" s="99"/>
    </row>
    <row r="141" spans="1:10">
      <c r="A141" s="99"/>
      <c r="B141" s="99"/>
      <c r="C141" s="99"/>
      <c r="D141" s="99"/>
      <c r="E141" s="99"/>
      <c r="F141" s="99"/>
      <c r="H141" s="99"/>
      <c r="I141" s="99"/>
      <c r="J141" s="99"/>
    </row>
    <row r="142" spans="1:10">
      <c r="A142" s="99"/>
      <c r="B142" s="99"/>
      <c r="C142" s="99"/>
      <c r="D142" s="99"/>
      <c r="E142" s="99"/>
      <c r="F142" s="99"/>
      <c r="H142" s="99"/>
      <c r="I142" s="99"/>
      <c r="J142" s="99"/>
    </row>
    <row r="143" spans="1:10">
      <c r="A143" s="99"/>
      <c r="B143" s="99"/>
      <c r="C143" s="99"/>
      <c r="D143" s="99"/>
      <c r="E143" s="99"/>
      <c r="F143" s="99"/>
      <c r="H143" s="99"/>
      <c r="I143" s="99"/>
      <c r="J143" s="99"/>
    </row>
    <row r="144" spans="1:10">
      <c r="A144" s="99"/>
      <c r="B144" s="99"/>
      <c r="C144" s="99"/>
      <c r="D144" s="99"/>
      <c r="E144" s="99"/>
      <c r="F144" s="99"/>
      <c r="H144" s="99"/>
      <c r="I144" s="99"/>
      <c r="J144" s="99"/>
    </row>
    <row r="145" spans="1:10">
      <c r="A145" s="99"/>
      <c r="B145" s="99"/>
      <c r="C145" s="99"/>
      <c r="D145" s="99"/>
      <c r="E145" s="99"/>
      <c r="F145" s="99"/>
      <c r="H145" s="99"/>
      <c r="I145" s="99"/>
      <c r="J145" s="99"/>
    </row>
    <row r="146" spans="1:10">
      <c r="A146" s="99"/>
      <c r="B146" s="99"/>
      <c r="C146" s="99"/>
      <c r="D146" s="99"/>
      <c r="E146" s="99"/>
      <c r="F146" s="99"/>
      <c r="H146" s="99"/>
      <c r="I146" s="99"/>
      <c r="J146" s="99"/>
    </row>
    <row r="147" spans="1:10">
      <c r="A147" s="99"/>
      <c r="B147" s="99"/>
      <c r="C147" s="99"/>
      <c r="D147" s="99"/>
      <c r="E147" s="99"/>
      <c r="F147" s="99"/>
      <c r="H147" s="99"/>
      <c r="I147" s="99"/>
      <c r="J147" s="99"/>
    </row>
    <row r="148" spans="1:10">
      <c r="A148" s="99"/>
      <c r="B148" s="99"/>
      <c r="C148" s="99"/>
      <c r="D148" s="99"/>
      <c r="E148" s="99"/>
      <c r="F148" s="99"/>
      <c r="H148" s="99"/>
      <c r="I148" s="99"/>
      <c r="J148" s="99"/>
    </row>
    <row r="149" spans="1:10">
      <c r="A149" s="99"/>
      <c r="B149" s="99"/>
      <c r="C149" s="99"/>
      <c r="D149" s="99"/>
      <c r="E149" s="99"/>
      <c r="F149" s="99"/>
      <c r="H149" s="99"/>
      <c r="I149" s="99"/>
      <c r="J149" s="99"/>
    </row>
    <row r="150" spans="1:10">
      <c r="A150" s="99"/>
      <c r="B150" s="99"/>
      <c r="C150" s="99"/>
      <c r="D150" s="99"/>
      <c r="E150" s="99"/>
      <c r="F150" s="99"/>
      <c r="H150" s="99"/>
      <c r="I150" s="99"/>
      <c r="J150" s="99"/>
    </row>
    <row r="151" spans="1:10">
      <c r="A151" s="99"/>
      <c r="B151" s="99"/>
      <c r="C151" s="99"/>
      <c r="D151" s="99"/>
      <c r="E151" s="99"/>
      <c r="F151" s="99"/>
      <c r="H151" s="99"/>
      <c r="I151" s="99"/>
      <c r="J151" s="99"/>
    </row>
    <row r="152" spans="1:10">
      <c r="A152" s="99"/>
      <c r="B152" s="99"/>
      <c r="C152" s="99"/>
      <c r="D152" s="99"/>
      <c r="E152" s="99"/>
      <c r="F152" s="99"/>
      <c r="H152" s="99"/>
      <c r="I152" s="99"/>
      <c r="J152" s="99"/>
    </row>
    <row r="153" spans="1:10">
      <c r="A153" s="99"/>
      <c r="B153" s="99"/>
      <c r="C153" s="99"/>
      <c r="D153" s="99"/>
      <c r="E153" s="99"/>
      <c r="F153" s="99"/>
      <c r="H153" s="99"/>
      <c r="I153" s="99"/>
      <c r="J153" s="99"/>
    </row>
    <row r="154" spans="1:10">
      <c r="A154" s="99"/>
      <c r="B154" s="99"/>
      <c r="C154" s="99"/>
      <c r="D154" s="99"/>
      <c r="E154" s="99"/>
      <c r="F154" s="99"/>
      <c r="H154" s="99"/>
      <c r="I154" s="99"/>
      <c r="J154" s="99"/>
    </row>
    <row r="155" spans="1:10">
      <c r="A155" s="99"/>
      <c r="B155" s="99"/>
      <c r="C155" s="99"/>
      <c r="D155" s="99"/>
      <c r="E155" s="99"/>
      <c r="F155" s="99"/>
      <c r="H155" s="99"/>
      <c r="I155" s="99"/>
      <c r="J155" s="99"/>
    </row>
    <row r="156" spans="1:10">
      <c r="A156" s="99"/>
      <c r="B156" s="99"/>
      <c r="C156" s="99"/>
      <c r="D156" s="99"/>
      <c r="E156" s="99"/>
      <c r="F156" s="99"/>
      <c r="H156" s="99"/>
      <c r="I156" s="99"/>
      <c r="J156" s="99"/>
    </row>
    <row r="157" spans="1:10">
      <c r="A157" s="99"/>
      <c r="B157" s="99"/>
      <c r="C157" s="99"/>
      <c r="D157" s="99"/>
      <c r="E157" s="99"/>
      <c r="F157" s="99"/>
      <c r="H157" s="99"/>
      <c r="I157" s="99"/>
      <c r="J157" s="99"/>
    </row>
    <row r="158" spans="1:10">
      <c r="A158" s="99"/>
      <c r="B158" s="99"/>
      <c r="C158" s="99"/>
      <c r="D158" s="99"/>
      <c r="E158" s="99"/>
      <c r="F158" s="99"/>
      <c r="H158" s="99"/>
      <c r="I158" s="99"/>
      <c r="J158" s="99"/>
    </row>
    <row r="159" spans="1:10">
      <c r="A159" s="99"/>
      <c r="B159" s="99"/>
      <c r="C159" s="99"/>
      <c r="D159" s="99"/>
      <c r="E159" s="99"/>
      <c r="F159" s="99"/>
      <c r="H159" s="99"/>
      <c r="I159" s="99"/>
      <c r="J159" s="99"/>
    </row>
    <row r="160" spans="1:10">
      <c r="A160" s="99"/>
      <c r="B160" s="99"/>
      <c r="C160" s="99"/>
      <c r="D160" s="99"/>
      <c r="E160" s="99"/>
      <c r="F160" s="99"/>
      <c r="H160" s="99"/>
      <c r="I160" s="99"/>
      <c r="J160" s="99"/>
    </row>
    <row r="161" spans="1:10">
      <c r="A161" s="99"/>
      <c r="B161" s="99"/>
      <c r="C161" s="99"/>
      <c r="D161" s="99"/>
      <c r="E161" s="99"/>
      <c r="F161" s="99"/>
      <c r="H161" s="99"/>
      <c r="I161" s="99"/>
      <c r="J161" s="99"/>
    </row>
    <row r="162" spans="1:10">
      <c r="A162" s="99"/>
      <c r="B162" s="99"/>
      <c r="C162" s="99"/>
      <c r="D162" s="99"/>
      <c r="E162" s="99"/>
      <c r="F162" s="99"/>
      <c r="H162" s="99"/>
      <c r="I162" s="99"/>
      <c r="J162" s="99"/>
    </row>
    <row r="163" spans="1:10">
      <c r="A163" s="99"/>
      <c r="B163" s="99"/>
      <c r="C163" s="99"/>
      <c r="D163" s="99"/>
      <c r="E163" s="99"/>
      <c r="F163" s="99"/>
      <c r="H163" s="99"/>
      <c r="I163" s="99"/>
      <c r="J163" s="99"/>
    </row>
    <row r="164" spans="1:10">
      <c r="A164" s="99"/>
      <c r="B164" s="99"/>
      <c r="C164" s="99"/>
      <c r="D164" s="99"/>
      <c r="E164" s="99"/>
      <c r="F164" s="99"/>
      <c r="H164" s="99"/>
      <c r="I164" s="99"/>
      <c r="J164" s="99"/>
    </row>
    <row r="165" spans="1:10">
      <c r="A165" s="99"/>
      <c r="B165" s="99"/>
      <c r="C165" s="99"/>
      <c r="D165" s="99"/>
      <c r="E165" s="99"/>
      <c r="F165" s="99"/>
      <c r="H165" s="99"/>
      <c r="I165" s="99"/>
      <c r="J165" s="99"/>
    </row>
    <row r="166" spans="1:10">
      <c r="A166" s="99"/>
      <c r="B166" s="99"/>
      <c r="C166" s="99"/>
      <c r="D166" s="99"/>
      <c r="E166" s="99"/>
      <c r="F166" s="99"/>
      <c r="H166" s="99"/>
      <c r="I166" s="99"/>
      <c r="J166" s="99"/>
    </row>
    <row r="167" spans="1:10">
      <c r="A167" s="99"/>
      <c r="B167" s="99"/>
      <c r="C167" s="99"/>
      <c r="D167" s="99"/>
      <c r="E167" s="99"/>
      <c r="F167" s="99"/>
      <c r="H167" s="99"/>
      <c r="I167" s="99"/>
      <c r="J167" s="99"/>
    </row>
    <row r="168" spans="1:10">
      <c r="A168" s="99"/>
      <c r="B168" s="99"/>
      <c r="C168" s="99"/>
      <c r="D168" s="99"/>
      <c r="E168" s="99"/>
      <c r="F168" s="99"/>
      <c r="H168" s="99"/>
      <c r="I168" s="99"/>
      <c r="J168" s="99"/>
    </row>
    <row r="169" spans="1:10">
      <c r="A169" s="99"/>
      <c r="B169" s="99"/>
      <c r="C169" s="99"/>
      <c r="D169" s="99"/>
      <c r="E169" s="99"/>
      <c r="F169" s="99"/>
      <c r="H169" s="99"/>
      <c r="I169" s="99"/>
      <c r="J169" s="99"/>
    </row>
    <row r="170" spans="1:10">
      <c r="A170" s="99"/>
      <c r="B170" s="99"/>
      <c r="C170" s="99"/>
      <c r="D170" s="99"/>
      <c r="E170" s="99"/>
      <c r="F170" s="99"/>
      <c r="H170" s="99"/>
      <c r="I170" s="99"/>
      <c r="J170" s="99"/>
    </row>
    <row r="171" spans="1:10">
      <c r="A171" s="99"/>
      <c r="B171" s="99"/>
      <c r="C171" s="99"/>
      <c r="D171" s="99"/>
      <c r="E171" s="99"/>
      <c r="F171" s="99"/>
      <c r="H171" s="99"/>
      <c r="I171" s="99"/>
      <c r="J171" s="99"/>
    </row>
    <row r="172" spans="1:10">
      <c r="A172" s="99"/>
      <c r="B172" s="99"/>
      <c r="C172" s="99"/>
      <c r="D172" s="99"/>
      <c r="E172" s="99"/>
      <c r="F172" s="99"/>
      <c r="H172" s="99"/>
      <c r="I172" s="99"/>
      <c r="J172" s="99"/>
    </row>
    <row r="173" spans="1:10">
      <c r="A173" s="99"/>
      <c r="B173" s="99"/>
      <c r="C173" s="99"/>
      <c r="D173" s="99"/>
      <c r="E173" s="99"/>
      <c r="F173" s="99"/>
      <c r="H173" s="99"/>
      <c r="I173" s="99"/>
      <c r="J173" s="99"/>
    </row>
    <row r="174" spans="1:10">
      <c r="A174" s="99"/>
      <c r="B174" s="99"/>
      <c r="C174" s="99"/>
      <c r="D174" s="99"/>
      <c r="E174" s="99"/>
      <c r="F174" s="99"/>
      <c r="H174" s="99"/>
      <c r="I174" s="99"/>
      <c r="J174" s="99"/>
    </row>
    <row r="175" spans="1:10">
      <c r="A175" s="99"/>
      <c r="B175" s="99"/>
      <c r="C175" s="99"/>
      <c r="D175" s="99"/>
      <c r="E175" s="99"/>
      <c r="F175" s="99"/>
      <c r="H175" s="99"/>
      <c r="I175" s="99"/>
      <c r="J175" s="99"/>
    </row>
  </sheetData>
  <mergeCells count="12">
    <mergeCell ref="I7:J7"/>
    <mergeCell ref="I8:J8"/>
    <mergeCell ref="I9:J9"/>
    <mergeCell ref="I10:J10"/>
    <mergeCell ref="A1:K1"/>
    <mergeCell ref="A2:K2"/>
    <mergeCell ref="A3:K3"/>
    <mergeCell ref="A4:K4"/>
    <mergeCell ref="I6:J6"/>
    <mergeCell ref="A5:A6"/>
    <mergeCell ref="B5:F5"/>
    <mergeCell ref="G5:J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66c0d12-bca0-47ec-b520-69493d67a0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7260C3C9C8F754096DD007A750BE462" ma:contentTypeVersion="16" ma:contentTypeDescription="Crear nuevo documento." ma:contentTypeScope="" ma:versionID="6cdfa464b41ea699deb0302ba771a692">
  <xsd:schema xmlns:xsd="http://www.w3.org/2001/XMLSchema" xmlns:xs="http://www.w3.org/2001/XMLSchema" xmlns:p="http://schemas.microsoft.com/office/2006/metadata/properties" xmlns:ns3="e66c0d12-bca0-47ec-b520-69493d67a0a7" xmlns:ns4="930cd190-ab64-491d-ad55-ca9e9af7ef30" targetNamespace="http://schemas.microsoft.com/office/2006/metadata/properties" ma:root="true" ma:fieldsID="eb5a7478b3de58ef4ac0591decb0d6e0" ns3:_="" ns4:_="">
    <xsd:import namespace="e66c0d12-bca0-47ec-b520-69493d67a0a7"/>
    <xsd:import namespace="930cd190-ab64-491d-ad55-ca9e9af7ef3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6c0d12-bca0-47ec-b520-69493d67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0cd190-ab64-491d-ad55-ca9e9af7ef3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63B153-EF78-44D2-BF4B-9C5960919811}"/>
</file>

<file path=customXml/itemProps2.xml><?xml version="1.0" encoding="utf-8"?>
<ds:datastoreItem xmlns:ds="http://schemas.openxmlformats.org/officeDocument/2006/customXml" ds:itemID="{8C4E1F85-14D5-43D9-A347-0867448F9DB0}"/>
</file>

<file path=customXml/itemProps3.xml><?xml version="1.0" encoding="utf-8"?>
<ds:datastoreItem xmlns:ds="http://schemas.openxmlformats.org/officeDocument/2006/customXml" ds:itemID="{DDCE0E50-0F8A-4BE0-B175-129FFFFF7052}"/>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diego.londono</dc:creator>
  <cp:keywords/>
  <dc:description/>
  <cp:lastModifiedBy>CARLOS ARTURO DIAZ MEJIA</cp:lastModifiedBy>
  <cp:revision/>
  <dcterms:created xsi:type="dcterms:W3CDTF">2016-07-26T14:29:17Z</dcterms:created>
  <dcterms:modified xsi:type="dcterms:W3CDTF">2024-07-18T13:39:29Z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0x010100D7260C3C9C8F754096DD007A750BE462</vt:lpwstr>
  </property>
</Properties>
</file>