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2. Invitaciones a cotizar\2_MEDIANA CUANTIA\VA-042-2020 Obra Civ Bq 17\1_Invitacion\"/>
    </mc:Choice>
  </mc:AlternateContent>
  <bookViews>
    <workbookView xWindow="0" yWindow="0" windowWidth="25200" windowHeight="10980"/>
  </bookViews>
  <sheets>
    <sheet name="Hoja1" sheetId="1" r:id="rId1"/>
  </sheets>
  <calcPr calcId="162913" iterate="1"/>
  <extLst>
    <ext uri="GoogleSheetsCustomDataVersion1">
      <go:sheetsCustomData xmlns:go="http://customooxmlschemas.google.com/" r:id="rId5" roundtripDataSignature="AMtx7mjsKR6gosvUjDNS9i32hGPlhdRPEA=="/>
    </ext>
  </extLst>
</workbook>
</file>

<file path=xl/calcChain.xml><?xml version="1.0" encoding="utf-8"?>
<calcChain xmlns="http://schemas.openxmlformats.org/spreadsheetml/2006/main">
  <c r="B318" i="1" l="1"/>
  <c r="B317" i="1"/>
  <c r="G310" i="1" l="1"/>
  <c r="H309" i="1"/>
  <c r="I308" i="1" s="1"/>
  <c r="H307" i="1"/>
  <c r="I306" i="1" s="1"/>
  <c r="H305" i="1"/>
  <c r="I304" i="1" s="1"/>
  <c r="H303" i="1"/>
  <c r="H302" i="1"/>
  <c r="H300" i="1"/>
  <c r="H299" i="1"/>
  <c r="H298" i="1"/>
  <c r="H297" i="1"/>
  <c r="H296" i="1"/>
  <c r="H295" i="1"/>
  <c r="H294" i="1"/>
  <c r="H293" i="1"/>
  <c r="H292" i="1"/>
  <c r="H291" i="1"/>
  <c r="H290" i="1"/>
  <c r="H289" i="1"/>
  <c r="H288" i="1"/>
  <c r="H287" i="1"/>
  <c r="H283" i="1"/>
  <c r="H282" i="1"/>
  <c r="H281" i="1"/>
  <c r="H280" i="1"/>
  <c r="H279" i="1"/>
  <c r="H277" i="1"/>
  <c r="H276" i="1"/>
  <c r="I275" i="1" s="1"/>
  <c r="H274" i="1"/>
  <c r="H273" i="1"/>
  <c r="H272" i="1"/>
  <c r="H271" i="1"/>
  <c r="H269" i="1"/>
  <c r="H268" i="1"/>
  <c r="H267" i="1"/>
  <c r="H266" i="1"/>
  <c r="H265" i="1"/>
  <c r="H264" i="1"/>
  <c r="H263" i="1"/>
  <c r="H261" i="1"/>
  <c r="H260" i="1"/>
  <c r="H259" i="1"/>
  <c r="H258" i="1"/>
  <c r="H257" i="1"/>
  <c r="H256" i="1"/>
  <c r="H255" i="1"/>
  <c r="H251" i="1"/>
  <c r="I250" i="1" s="1"/>
  <c r="H249" i="1"/>
  <c r="I247" i="1" s="1"/>
  <c r="H246" i="1"/>
  <c r="I244" i="1" s="1"/>
  <c r="H243" i="1"/>
  <c r="H242" i="1"/>
  <c r="H241" i="1"/>
  <c r="H240" i="1"/>
  <c r="H239" i="1"/>
  <c r="H238" i="1"/>
  <c r="H237" i="1"/>
  <c r="H236" i="1"/>
  <c r="H235" i="1"/>
  <c r="H234" i="1"/>
  <c r="H233" i="1"/>
  <c r="H232" i="1"/>
  <c r="H231" i="1"/>
  <c r="H230" i="1"/>
  <c r="H229" i="1"/>
  <c r="H228" i="1"/>
  <c r="H227"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88" i="1"/>
  <c r="H187" i="1"/>
  <c r="H186" i="1"/>
  <c r="H185" i="1"/>
  <c r="H184" i="1"/>
  <c r="H183" i="1"/>
  <c r="H182" i="1"/>
  <c r="H181" i="1"/>
  <c r="H180" i="1"/>
  <c r="H179" i="1"/>
  <c r="H178" i="1"/>
  <c r="H177" i="1"/>
  <c r="H172" i="1"/>
  <c r="H170" i="1"/>
  <c r="H169" i="1"/>
  <c r="H168" i="1"/>
  <c r="H167" i="1"/>
  <c r="H165" i="1"/>
  <c r="H164" i="1"/>
  <c r="H163" i="1"/>
  <c r="H162" i="1"/>
  <c r="H159" i="1"/>
  <c r="H158" i="1"/>
  <c r="H157" i="1"/>
  <c r="H156" i="1"/>
  <c r="H155" i="1"/>
  <c r="H154" i="1"/>
  <c r="H153" i="1"/>
  <c r="H152" i="1"/>
  <c r="H151" i="1"/>
  <c r="H150" i="1"/>
  <c r="H149" i="1"/>
  <c r="H148" i="1"/>
  <c r="H147" i="1"/>
  <c r="H146" i="1"/>
  <c r="H145" i="1"/>
  <c r="H143" i="1"/>
  <c r="H142" i="1"/>
  <c r="H141" i="1"/>
  <c r="H140" i="1"/>
  <c r="H139" i="1"/>
  <c r="H138" i="1"/>
  <c r="H137" i="1"/>
  <c r="H136" i="1"/>
  <c r="H135" i="1"/>
  <c r="H134" i="1"/>
  <c r="H133" i="1"/>
  <c r="H132" i="1"/>
  <c r="H131" i="1"/>
  <c r="H130" i="1"/>
  <c r="H129" i="1"/>
  <c r="H128" i="1"/>
  <c r="H127" i="1"/>
  <c r="H126" i="1"/>
  <c r="H125" i="1"/>
  <c r="H124" i="1"/>
  <c r="H123" i="1"/>
  <c r="H119" i="1"/>
  <c r="H118" i="1"/>
  <c r="H117" i="1"/>
  <c r="H116" i="1"/>
  <c r="H115" i="1"/>
  <c r="H114" i="1"/>
  <c r="H112" i="1"/>
  <c r="H111" i="1"/>
  <c r="H110" i="1"/>
  <c r="H109" i="1"/>
  <c r="H108" i="1"/>
  <c r="H106" i="1"/>
  <c r="H104" i="1"/>
  <c r="H102" i="1"/>
  <c r="H100" i="1"/>
  <c r="H99" i="1"/>
  <c r="H98" i="1"/>
  <c r="H97" i="1"/>
  <c r="H95" i="1"/>
  <c r="H94" i="1"/>
  <c r="H92" i="1"/>
  <c r="H91" i="1"/>
  <c r="H90" i="1"/>
  <c r="H89" i="1"/>
  <c r="H88" i="1"/>
  <c r="H85" i="1"/>
  <c r="H84" i="1"/>
  <c r="H83" i="1"/>
  <c r="H82" i="1"/>
  <c r="H81" i="1"/>
  <c r="H80" i="1"/>
  <c r="H78" i="1"/>
  <c r="H77" i="1"/>
  <c r="H76" i="1"/>
  <c r="H75" i="1"/>
  <c r="H74" i="1"/>
  <c r="H73" i="1"/>
  <c r="H72" i="1"/>
  <c r="F71" i="1"/>
  <c r="H71" i="1" s="1"/>
  <c r="H70" i="1"/>
  <c r="H68" i="1"/>
  <c r="H67" i="1"/>
  <c r="H66" i="1"/>
  <c r="H65" i="1"/>
  <c r="H64" i="1"/>
  <c r="H63" i="1"/>
  <c r="H62" i="1"/>
  <c r="H61" i="1"/>
  <c r="H60" i="1"/>
  <c r="H58" i="1"/>
  <c r="H57" i="1"/>
  <c r="F55" i="1"/>
  <c r="H55" i="1" s="1"/>
  <c r="H54" i="1"/>
  <c r="H52" i="1"/>
  <c r="H51" i="1"/>
  <c r="H50" i="1"/>
  <c r="H49" i="1"/>
  <c r="H48" i="1"/>
  <c r="H47" i="1"/>
  <c r="H46" i="1"/>
  <c r="H45" i="1"/>
  <c r="H44" i="1"/>
  <c r="H43" i="1"/>
  <c r="H42" i="1"/>
  <c r="H41" i="1"/>
  <c r="H39" i="1"/>
  <c r="H38" i="1"/>
  <c r="H37" i="1"/>
  <c r="H36" i="1"/>
  <c r="H35" i="1"/>
  <c r="H34" i="1"/>
  <c r="H33" i="1"/>
  <c r="F32" i="1"/>
  <c r="H32" i="1" s="1"/>
  <c r="H30" i="1"/>
  <c r="H29" i="1"/>
  <c r="H28" i="1"/>
  <c r="F27" i="1"/>
  <c r="H27" i="1" s="1"/>
  <c r="F26" i="1"/>
  <c r="H26" i="1" s="1"/>
  <c r="H25" i="1"/>
  <c r="H24" i="1"/>
  <c r="H23" i="1"/>
  <c r="H22" i="1"/>
  <c r="H21" i="1"/>
  <c r="H20" i="1"/>
  <c r="H19" i="1"/>
  <c r="H18" i="1"/>
  <c r="H17" i="1"/>
  <c r="H15" i="1"/>
  <c r="H14" i="1"/>
  <c r="H13" i="1"/>
  <c r="I270" i="1" l="1"/>
  <c r="I16" i="1"/>
  <c r="I56" i="1"/>
  <c r="I79" i="1"/>
  <c r="I160" i="1"/>
  <c r="I189" i="1"/>
  <c r="I262" i="1"/>
  <c r="I53" i="1"/>
  <c r="I69" i="1"/>
  <c r="I107" i="1"/>
  <c r="H173" i="1"/>
  <c r="I254" i="1"/>
  <c r="I278" i="1"/>
  <c r="I301" i="1"/>
  <c r="I12" i="1"/>
  <c r="I31" i="1"/>
  <c r="I113" i="1"/>
  <c r="I144" i="1"/>
  <c r="H252" i="1"/>
  <c r="I40" i="1"/>
  <c r="I59" i="1"/>
  <c r="I86" i="1"/>
  <c r="I225" i="1"/>
  <c r="I286" i="1"/>
  <c r="H310" i="1"/>
  <c r="H120" i="1"/>
  <c r="I175" i="1"/>
  <c r="H284" i="1"/>
  <c r="I122" i="1"/>
  <c r="H311" i="1" l="1"/>
  <c r="I120" i="1" s="1"/>
  <c r="I284" i="1" l="1"/>
  <c r="I310" i="1"/>
  <c r="H313" i="1"/>
  <c r="H314" i="1" s="1"/>
  <c r="H312" i="1"/>
  <c r="I173" i="1"/>
  <c r="I252" i="1"/>
  <c r="H315" i="1" l="1"/>
  <c r="I311" i="1"/>
</calcChain>
</file>

<file path=xl/sharedStrings.xml><?xml version="1.0" encoding="utf-8"?>
<sst xmlns="http://schemas.openxmlformats.org/spreadsheetml/2006/main" count="1094" uniqueCount="614">
  <si>
    <t>PEGUE AQUÍ EL LOGO DE LA EMPRESA</t>
  </si>
  <si>
    <t>UNIVERSIDAD DE ANTIOQUIA</t>
  </si>
  <si>
    <t>BLOQUE 17</t>
  </si>
  <si>
    <t xml:space="preserve">OBJETO: </t>
  </si>
  <si>
    <t>Adecuación y mantenimiento de la Sala de Artes Performativas Teresita Gómez ubicado en el bloque 17 de la Ciudadela Universitaria de la Universidad de Antioquia. Según las especificaciones técnicas, ítems contractuales y planos, los cuales hacen parte integral del contrato</t>
  </si>
  <si>
    <t xml:space="preserve">FECHA ACTUALIZACIÓN:                                                                                                                       </t>
  </si>
  <si>
    <t>R/NR</t>
  </si>
  <si>
    <t>Item</t>
  </si>
  <si>
    <t>Descripcion de la Actividad</t>
  </si>
  <si>
    <t>Unidad</t>
  </si>
  <si>
    <t>Cantidad</t>
  </si>
  <si>
    <t>Precio Unitario</t>
  </si>
  <si>
    <t>Valor Total</t>
  </si>
  <si>
    <t>Valor y Porcentaje por Capitulo</t>
  </si>
  <si>
    <t>OBRA CIVIL</t>
  </si>
  <si>
    <t>1.0</t>
  </si>
  <si>
    <t>PRELIMINARES</t>
  </si>
  <si>
    <t>NR</t>
  </si>
  <si>
    <t>1.1</t>
  </si>
  <si>
    <t>Instalación de CERRAMIENTO PROVISIONAL en tela verde o naranja con una altura de 2,1 m, y estructura en larguero común, concreto de 17.5 Mpa para fijación de estructura en madera común. Incluye suministro, transporte, instalación y desmonte de la tela, cargue, transporte y botada de material y todos los demás elementos necesarios para su correcta instalación.</t>
  </si>
  <si>
    <t>m</t>
  </si>
  <si>
    <t>1.2</t>
  </si>
  <si>
    <t>Rocería y limpieza, Incluye cargue, transporte y botada de material en botaderos oficiales o donde indique la interventoría, hasta cualquier altura de la vegetación, incluye desenraice de árboles hasta la altura de la vegetación y de diámetro inferiores a 10 cm. La rocería se realizará a ras de piso. Se utilizará guadaña o machete.</t>
  </si>
  <si>
    <t>m2</t>
  </si>
  <si>
    <t>1.3</t>
  </si>
  <si>
    <t>DESCAPOTE A MANO. Incluye el desenraice si es necesario, cargue transporte y botada de material sobrante en botaderos oficiales. Medido en sitio.</t>
  </si>
  <si>
    <t>m3</t>
  </si>
  <si>
    <t>2.0</t>
  </si>
  <si>
    <t>RETIROS Y DEMOLICIONES</t>
  </si>
  <si>
    <t>2.1</t>
  </si>
  <si>
    <t>RETIRO DE PUERTAS (marco y ala) metálicas, en aluminio, en madera o puerta reja. Incluye el retiro, cargue, transporte, botada de escombros en botaderos oficiales y recuperación de los materiales aprovechables y su transporte hasta la bodega o el sitio que lo indique la interventoría. Ancho variable desde 0,60 a 1,20 m.</t>
  </si>
  <si>
    <t>un</t>
  </si>
  <si>
    <t>2.2</t>
  </si>
  <si>
    <t>DEMOLICIÓN ESTRUCTURAS DE CONCRETO cargue, transporte y botada de escombros, manual o mecánicamente, de cualquier resistencia, reforzado o ciclópeo, y en cualquier clase de estructura. Incluye retiro de refuerzo y cualquier tipo de acabado (revoques y enchapes) o piso (en losas) e instalaciones embebidas, compresor neumático con martillo, además recuperación de los materiales aprovechables o su transporte hasta el sitio que lo indique la interventoría.</t>
  </si>
  <si>
    <t>2.3</t>
  </si>
  <si>
    <t>DEMOLICIÓN MURO EN PIEDRA, cargue, transporte y botada de escombros, espesor de 0.20 m a 0.25 m. Incluye demolición de revoques y enchapes en el muro a demoler e instalaciones embebidas. Además recuperación de los materiales aprovechables o su transporte hasta el sitio que lo indique la interventoría.</t>
  </si>
  <si>
    <t>2.4</t>
  </si>
  <si>
    <t>DEMOLICIÓN DE VENTANA con marco de 0.80x0.35 en concreto + reja metálica. Incluye el retiro, cargue, transporte, botada de escombros en botaderos oficiales y recuperación de los materiales aprovechables y su transporte hasta la bodega o el sitio que lo indique la interventoría.</t>
  </si>
  <si>
    <t>2.5</t>
  </si>
  <si>
    <t>DEMOLICIÓN DE REVOQUE DE CIELO EN PERLITA. Incluye: demolición de borde de losa hasta de 50cm, cargue, transporte y botada de escombros en botaderos oficiales, transporte hasta el sitio que lo indique la interventoría.</t>
  </si>
  <si>
    <t>R</t>
  </si>
  <si>
    <t>2.6</t>
  </si>
  <si>
    <t>DEMOLICIÓN ANDENES O PISOS EN CONCRETO. Incluye cargue, transporte y botada de escombros de ESPESOR MÁXIMO DE 0.25m. Incluye retiro de cordones, retiro de enchape (baldosa, baldosín forros en arenón, madera, vinilo, granito esmerilado, concreto, pisos en gres, entre otros), placa de concreto si existe, entresuelo y recebo; retiro y reinstalación de tapas de medidores de acueducto cualquier diámetro, tapas de energía y tapas cajas de teléfono. Incluye corte con máquina de disco según trazado y compresor neumático con martillo, además recuperación de los materiales aprovechables o su transporte hasta el sitio que lo indique la interventoría.</t>
  </si>
  <si>
    <t>2.7</t>
  </si>
  <si>
    <t>DEMOLICIÓN PISO EN BALDOSA sobre terreno. Incluye cargue, transporte y botada de escombros; demolición del mortero de nivelación espesor máximo 0.10m, refuerzo e instalaciones embebidas. Además recuperación de los materiales aprovechables o su transporte hasta el sitio que lo indique la interventoría.</t>
  </si>
  <si>
    <t>2.8</t>
  </si>
  <si>
    <t>DEMOLICIÓN PISO EN MADERA. Incluye cargue, transporte y botada de escombros; demolición de instalaciones embebidas. Además recuperación de los materiales aprovechables o su transporte hasta el sitio que lo indique la interventoría.</t>
  </si>
  <si>
    <t>2.9</t>
  </si>
  <si>
    <t>DEMOLICIÓN MAMPOSTERÍA EN LADRILLO DE 10 a 15 cm DE ESPESOR, incluye cargue, transporte y botada de escombros en botaderos oficiales, demolición de revoques y enchapes aplicados en el muro a demoler e instalaciones embebidas, además recuperación de los materiales aprovechables o su transporte hasta el sitio que lo indique la interventoría; se debe de utilizar cortadora para garantizar que los filetes de la demolición queden ortogonales.</t>
  </si>
  <si>
    <t>2.10</t>
  </si>
  <si>
    <t>PASES EN MURO de concreto y/o mampostería para paso de redes hidrosanitarias, eléctricas o de aire para tubería de 3/4" - 2". Incluye resane completo de la perforación en caso de ser requerido</t>
  </si>
  <si>
    <t>2.11</t>
  </si>
  <si>
    <t>DEMOLICIÓN PAVIMENTO ASFÁLTICO (para brecha), cargue, transporte y botada de escombros, HASTA ESPESOR DE 4". Incluye corte con máquina de disco según trazado y compresor neumático con martillo, además recuperación de los materiales aprovechables o su transporte hasta el sitio que lo indique la interventoría.</t>
  </si>
  <si>
    <t>2.12</t>
  </si>
  <si>
    <t>DESMONTE Y RETIRO DE ESTRUCTURA MESONES EN ACERO INOXIDABLE. Incluye: instalaciones embedidas eléctricas y/o hidrosanitarias, pozuelos, perfiles, estructura, cargue, transporte botada y disposición final en botaderos oficiales y la recuperación de los materiales aprovechables y/o su transporte hasta la bodega o el sitio que indique la interventoría.</t>
  </si>
  <si>
    <t>2.13</t>
  </si>
  <si>
    <t>RETIRO DE TUBERÍA DE AGUAS RESIDUALES y/o LLUVIAS colgadas o expuestas. Incluye el cargue y transporte de los materiales aprovechables hasta la bodega o donde lo indique la interventoría, el cargue transporte y botada de los escombros generados en botaderos oficiales o donde lo indique la interventoría.</t>
  </si>
  <si>
    <t>2.14</t>
  </si>
  <si>
    <t>DEMOLICIÓN MAMPOSTERÍA (canchas) para instalaciones eléctricas y/o hidrosanitarias DESARROLLO 0.10m. cargue, transporte y botada de escombros. Incluye botada del material proveniente de estas canchas en botaderos oficiales o donde indique la interventoría.</t>
  </si>
  <si>
    <t>3.0</t>
  </si>
  <si>
    <t>MOVIMIENTOS DE TIERRA</t>
  </si>
  <si>
    <t>3.1</t>
  </si>
  <si>
    <t>EXCAVACIÓN MANUAL de material heterogéneo DE 0-2 m., bajo cualquier grado de humedad. Incluye: roca descompuesta, bolas de roca de volumen inferior a 0.35 m³., el cargue, transporte interno y externo, factor de expansión (30%), botada de material proveniente de las excavaciones en los sitios donde lo indique la interventoría y su medida será en el sitio. No incluye entibado.</t>
  </si>
  <si>
    <t>3.2</t>
  </si>
  <si>
    <t>EXCAVACIÓN MANUAL PARA PILOTES Ø= 0.35m. En material heterogéneo (HASTA 2.0 m.). Incluye la extracción del material de los pilotes y acarreo interno de materiales, el cargue, transporte y botada del material proveniente de la excavación en botaderos oficiales o donde lo indique la interventoría Y SU MEDIDA SERA EN SITIO.</t>
  </si>
  <si>
    <t>3.3</t>
  </si>
  <si>
    <t>LLENOS EN MATERIAL PROVENIENTES DE LA EXCAVACIÓN, compactados mecánicamente hasta obtener una densidad del 95% de la máxima obtenida en el ensayo del próctor modificado. Incluye transporte interno. Su medida será en sitio ya compactado.</t>
  </si>
  <si>
    <t>3.4</t>
  </si>
  <si>
    <t>CARGUE MANUAL, TRANSPORTE Y BOTADA de  material proveniente de las EXPLANACIONES, EXCAVACIONES Y VOLADURAS DE ROCA. Incluye transportes internos, paleros, derecho de botadero. Se debe hacer en botaderos oficiales autorizados por la entidad competente o hasta el sitio que indique la interventoría. Su medida será en sitio.</t>
  </si>
  <si>
    <t>3.5</t>
  </si>
  <si>
    <t>Construcción de ENTIBADO TEMPORAL en tablón de madera (6 usos), bajo cualquier altura y grado de humedad. Incluye suministro, transporte y colocación de elementos en madera, el cargue, transporte interno y externo y botada de material sobrantes en los sitios donde lo indique la interventoría y su medida será en el sitio, su forma de pago se hará por el área que se encuentre en contacto con la tierra, según NORMAS Y ESPECIFICACIONES GENERALES DE CONSTRUCCIÓN de EEPP de Medellín, capitulo 2.</t>
  </si>
  <si>
    <t>3.6</t>
  </si>
  <si>
    <t>LLENOS EN ARENILLA, compactados mecánicamente hasta obtener una densidad del 98% de la máxima obtenida en el ensayo del Próctor modificado. Incluye el suministro, transporte, colocación de la arenilla, la compactación de la misma y transporte interno. Y su medida será en sitio ya compactado.</t>
  </si>
  <si>
    <t>3.7</t>
  </si>
  <si>
    <t>Colocación de MATERIAL GRANULAR limpio 3/4" para filtros, camas de triturado, reemplazos de suelo o la aplicación para la cual sea necesario. Incluye el suministro y transporte interno y externo del material y todo lo necesario para su correcta instalación según diseño y especificaciones de la interventoría. Su medida será en sitio.</t>
  </si>
  <si>
    <t>Suministro, transporte y colocación de subbase granular de máximo Ø 2½", reacomodado con medios mecánicos y compactado al 100% mínimo del ensayo del proctor modificado según normas para la construcción de pavimentos del INVIAS. Incluye todo lo necesario para su correcta construcción y funcionamiento. Su medida será tomada en sitio ya compactado.</t>
  </si>
  <si>
    <t>m³</t>
  </si>
  <si>
    <t>4.0</t>
  </si>
  <si>
    <t>CONCRETOS</t>
  </si>
  <si>
    <t>4.1</t>
  </si>
  <si>
    <t>Construcción de PEDESTALES en concreto de 28 Mpa. DE 0.45x0.45 a 0.50x0.50 con profundidad de 0.85m. Incluye suministro, transporte y la colocación del concreto, mano de obra, formaleta, vibrado, protección y curado, para estructuras de acuerdo con las diferentes dimensiones establecidas en los planos y diseños. No incluye refuerzo.</t>
  </si>
  <si>
    <t>4.2</t>
  </si>
  <si>
    <t>Construcción de VIGA DE FUNDACIÓN y DADOS DE FUNDACIÓN en concreto de 28 Mpa. Con impermeabilizante integral tipo Plastocrete Dm o equivalente. Incluye el suministro y transporte del concreto, mano de obra, vibrado, protección y curado, para estructuras de acuerdo con las diferentes dimensiones establecidas en los planos y diseños. incluye acarreo interno. No incluye refuerzo.</t>
  </si>
  <si>
    <t>4.3</t>
  </si>
  <si>
    <t>Construcción de ANCLAJE EPÓXICO sobre estructura de concreto existente para varillas de acero de diámetro hasta 1/2", incluye el suministro, transporte e instalación del epóxico, perforación mecánica del concreto con broca de diámetro 5/8" mas del diámetro de la barra de acero a anclar y una profundidad mínima de 12 cm, fijación de la barra y todo lo necesario para su correcto funcionamiento según recomendaciones del proveedor del epóxico. El acero del anclaje se pagará en su respectivo ítem.</t>
  </si>
  <si>
    <t>4.4</t>
  </si>
  <si>
    <t>Construcción de VENTANA CON MARCO EN CONCRETO de 21 mpa. 0.840x0.340 de alto. Incluye reja de seguridad, vidrio fijo templado, laminado 3+3mm y todo lo necesario para su correcto funcionamiento.</t>
  </si>
  <si>
    <t>4.5</t>
  </si>
  <si>
    <t>Colocación de concreto de 28 MPa para PILOTES Ø= 30cm. HASTA 3.0 m. de profundidad. Incluye suministro y el transporte del concreto, mano de obra, vibrado, protección y curado, para estructuras de acuerdo con las diferentes dimensiones establecidas en los planos y diseños. No incluye refuerzo.</t>
  </si>
  <si>
    <t>4.6</t>
  </si>
  <si>
    <t>Construcción de ZAPATAS en concreto de 28 Mpa. Incluye suministro, transporte e instalación del concreto, mano de obra, vibrado, formaleta, curado y protección. incluye acarreo interno.  No incluye refuerzo, según diseño.</t>
  </si>
  <si>
    <t>4.7</t>
  </si>
  <si>
    <t>Construcción de LOSA MACIZA AÉREA en concreto de 28 MPa., con un ESPESOR DE 10 cm. Incluye: suministro, transporte y la colocación del concreto hasta una altura de 3.0 m, formaleta de primera calidad en súper "T" de 19mm o su equivalente para acabado a la vista de cielos y bordes de losa, suministro, armado y desarmado de toda la obra falsa necesaria para el correcto vaciado (La súper T se coloca sobre el tendido de teleras de la obra falsa) biseles para cortagotera o donde se requieran, vibrado, protección y curado para estructuras, de acuerdo a las diferentes dimensiones establecidas en los planos y todos los demás elementos necesarios para su correcto vaciado, malla eletrosoldada D-221. El acero de refuerzo se pagará en su respectivo ítem según diseño. En el vaciado se deben dejar los hierros (pelos) para el amarre de los elementos no estructurales, ya que por ningún motivo de pagaran anclajes.</t>
  </si>
  <si>
    <t>4.8</t>
  </si>
  <si>
    <t>Construcción de BANCA en concreto de 21 Mpa. con un ANCHO DE 0.50 m. y una ALTURA DE 0.10m. Incluye suministro, transporte y colocación del concreto, formaleta en súper "T" de 19 mm. o equivalente para acabado a la vista, molduras, biseles, protección, curado y todos los elementos necesarios para su correcta construcción, según diseño. No incluye refuerzo.</t>
  </si>
  <si>
    <t>4.9</t>
  </si>
  <si>
    <t>Construcción de caja de inspección y/o empalme de 50x50x80 cm. medidas internas, en concreto de 21 Mpa, mortero 1:4 con impermeabilizante integral de morteros Sika 1 o equivalente. Incluye suministro,  transporte e instalación de los materiales, tapa, herraje, formaleta, vibrado y todos los elementos necesarios para su correcta construcción y funcionamiento. Según diseño y especificaciones de E.P.M. La excavación, llenos, entresuelo y acero de refuerzo se pagarán en su ítem respectivo.</t>
  </si>
  <si>
    <t>4.10</t>
  </si>
  <si>
    <t>Construcción de cajas de registro de 60 x 60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t>
  </si>
  <si>
    <t>4.11</t>
  </si>
  <si>
    <t>Construcción de cajas de registro de 80 x 80 x altura hasta 120 cm. en concreto de 21Mpa. con impermeabilizante integral tipo Sika o equivalente, con concrefibra el piso y tapa en concreto, la tapa con su respectivo herraje. Incluye suministro, transporte e instalación de los materiales, formaleta, vibrado y todos los elementos necesarios apara su correcta construcción y funcionamiento. Según diseño y especificaciones de E.P.M. La excavación, llenos, entresuelo y acero de refuerzo se pagarán en su ítem respectivo.</t>
  </si>
  <si>
    <t>4.12</t>
  </si>
  <si>
    <t>Construcción de caja para poliválvula de 0.20 x0.20 x0.15m. en concreto de 21 Mpa. Incluye suministro  transporte e instalación de los materiales, tapa metálica en lamina de 6.35mm, base de concreto de 0.4x 0.40 x 0.15m. y todos los elementos necesarios para su correcta construcción y funcionamiento.</t>
  </si>
  <si>
    <t>5.0</t>
  </si>
  <si>
    <t>ACERO/MALLAS/ESTRUCTURA METÁLICA</t>
  </si>
  <si>
    <t>5.1</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</si>
  <si>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</si>
  <si>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</si>
  <si>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5.2</t>
  </si>
  <si>
    <t>Construcción y montaje de ESTRUCTURA METÁLICA, en PERFILERIA TIPO IPE, HEA, PHR-C, PTE para elementos de cubierta, rampas, pasamanos, áreas de circulación metálicas y otros, según diseño. Incluye: suministro y transporte de láminas, platinas, uniones, soldaduras de acabado o presentación, anclajes y pernos a estructura de concreto y madera. Todos los elementos deben llevar dos manos de pintura anticorrosiva, (2) dos manos de esmalte base aceite mate, color por definir, ensayos a soldaduras, anticorrosivos y pinturas, obra falsa y todo el equipo y la herramienta necesaria para el montaje.</t>
  </si>
  <si>
    <t>6.0</t>
  </si>
  <si>
    <t>MAMPOSTERÍA</t>
  </si>
  <si>
    <t>6.1</t>
  </si>
  <si>
    <t>Construcción de MAMPOSTERÍA EN BLOQUE DE CONCRETO DE 20x20x40 cm. ESPESOR DE 20. resistencia 10 Mpa. Incluye el suministro y transporte del bloque, mortero de pega 1:5 espesor max=0.01 m, trabas, remates de enrases. Todos los cortes serán realizados a máquina. (Según norma Icontec 451, 296 y la Astm C-652 y C-34).</t>
  </si>
  <si>
    <t>6.2</t>
  </si>
  <si>
    <t>Construcción de MAMPOSTERÍA EN LADRILLO PARA REVOCAR O ENCHAPAR una cara o dos caras, DE 15 x 20 x 40 cm. ESPESOR DE 15 cm. Incluye el suministro y transporte del ladrillo, el mortero de pega 1:4 espesor max=0.01 m y todos los demás elementos necesarios para su correcta construcción y funcionamiento.</t>
  </si>
  <si>
    <t>7.0</t>
  </si>
  <si>
    <t>REVOQUES/ENCHAPES/PINTURA</t>
  </si>
  <si>
    <t>7.1</t>
  </si>
  <si>
    <t>Colocación de REVOQUE con mortero 1:4 EN CIELOS. Incluye suministro y transporte de los materiales, fajas, ranuras, filetes y todos los demás elementos necesarios para su correcta construcción.</t>
  </si>
  <si>
    <t>7.2</t>
  </si>
  <si>
    <t>Colocación de ENCHAPE EN PIEDRA MANÍ, Incluye: Suministro, mano de obra, transporte interno y externo, formaleta, concreto de 17Mpa, picada y selección de piedra, lavada con hidrolavadora, herramienta, equipo y todos los elementos necesarios para su normal funcionamiento.</t>
  </si>
  <si>
    <t>7.3</t>
  </si>
  <si>
    <t>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</si>
  <si>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7.4</t>
  </si>
  <si>
    <t>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t>
  </si>
  <si>
    <t>7.5</t>
  </si>
  <si>
    <t>Aplicación de PINTURA A BASE DE AGUA EN MUROS CON VINILO TIPO BAÑOS Y COCINAS ref Corona o similar,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</si>
  <si>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7.6</t>
  </si>
  <si>
    <t>Aplicación de PINTURA A BASE DE AGUA EN CIELOS CON VINILO TIPO BAÑOS Y COCINAS ref Corona o similar,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</si>
  <si>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7.7</t>
  </si>
  <si>
    <t>Aplicación de PINTURA ACRÍLICA EN MUROS para exteriores (hidrorepelente) tipo koraza o equivalente de primera calidad que cumpla con la Norma NTC 1335, con sellante para poros tipo Sellamax de Pintuco o su equivalente, 3 manos o las que sean necesarias para obtener una superficie pareja y homogénea, a satisfacción de la interventoría. Incluye suministro y transporte de los materiales, preparada y adecuación de la superficie a intervenir. Color a definir aprobado por la interventoría.</t>
  </si>
  <si>
    <t>7.8</t>
  </si>
  <si>
    <t>Aplicación de PINTURA ACRÍLICA EN CIELOS para exteriores (hidrorepelente) tipo koraza o equivalente de primera calidad que cumpla con la Norma NTC 1335, con sellante para poros tipo Sellamax de Pintuco o su equivalente, 3 manos o las que sean necesarias para obtener una superficie pareja y homogénea, a satisfacción de la interventoría. Incluye suministro y transporte de los materiales, preparada y adecuación de la superficie a intervenir. Color a definir aprobado por la interventoría.</t>
  </si>
  <si>
    <t>7.9</t>
  </si>
  <si>
    <t>Instalación de ENCHAPE CERÁMICO PARED, tipo Egeo DE 25 x 35 cm. o su equivalente, color blanco. Incluye suministro y transporte de los materiales, mortero adhesivo para enchapes tipo pegacor o equivalente, lechada preparada (boquilla) tipo Concolor de sumicol o equivalente del mismo color del enchape, moldura PVC remates toro acolillada y todos los elementos necesarios para su correcta instalación y funcionamiento.</t>
  </si>
  <si>
    <t>8.0</t>
  </si>
  <si>
    <t>PISOS</t>
  </si>
  <si>
    <t>8.1</t>
  </si>
  <si>
    <t>Construcción de GRADERÍAS SOBRE TERRENO en concreto de 28 Mpa. con un ESPESOR PROMEDIO DE 0.10 m. Incluye suministro y transporte de los materiales, llaves de confinamiento, perfilación, nivelación del terreno y adecuación de la superficie, entresuelo en piedra con un espesor de 0.15 m. y 0.07 m. de arenilla, malla electrosoldada D-188, polietileno negro, curado y todo lo necesario para su correcta construcción y funcionamiento y su medida será en planta, Según diseño. El acero de refuerzo adicional a la malla electrosoldada se pagará en su respectivo ítem.</t>
  </si>
  <si>
    <t>8.2</t>
  </si>
  <si>
    <t>Construcción de LOSA DE PISO en concreto de 28 Mpa, espesor de 0.10 m., pendientado y llaneado, vaciado alternado (en cuadros no superiores de 1.5 x 1.5 m). Incluye suministro y transporte de los materiales, nivelación  del terreno y adecuación de la superficie, entresuelo en piedra (e=0,15 m.), arenilla compactada (e=0,05 m.), malla electrosoldada D-188, polietileno negro, curado y todo lo necesario para su correcta construcción y funcionamiento. Según diseño. Las excavaciones, descapotes y acero de refuerzo se pagarán en su ítem respectivo.</t>
  </si>
  <si>
    <t>8.3</t>
  </si>
  <si>
    <t>Construcción de PISO EN BALDOSA DE GRANO PULIDO FONDO GRIS similar al existente o color indicado por interventoría, monocapa 30 x 30, tráfico 5. Incluye varilla de dilatación plástica 5x40 mm o en aluminio de 3mm, en reticulas de 1.80x1.80m, localización según diseño, mortero de nivelación y pega e= 0,05 m, polietileno negro, remates, pulida y brillada de piso y todo lo necesario para su correcta construcción y funcionamiento. Se debe entregar muestra previa a la instalación para la aprobación de la interventoría.</t>
  </si>
  <si>
    <t>8.4</t>
  </si>
  <si>
    <t>Construcción de ZÓCALO RECTO EN BALDOSA DE GRANO de 0,07 a 0,10m de altura, de la misma especificación de la baldosa de piso, con aristas biseladas. Incluye suministro y transporte de los materiales, pegante de capa delgada tipo pegacor o equivalente, lechada del mismo color de la baldosa, remates, y todos los elementos necesarios para su correcta construcción.</t>
  </si>
  <si>
    <t>8.5</t>
  </si>
  <si>
    <t>Suministro, transporte e instalación de PISO ACÚSTICO EN EPI COMFORTBASE ACOUSTIC  de 0.06m  o su equivalente. Incluye: placa EPI COMFORTBASE ACOUSTIC de 0.06m, polietileno negro, mortero de nivelación y todo lo necesario para su correcta construcción y funcionamiento.</t>
  </si>
  <si>
    <t>8.6</t>
  </si>
  <si>
    <t>Construcción de PISO EN MORTERO 1:5 de NIVELACIÓN, espesor de 0.05m. Incluye suministro y transporte de los materiales y todo lo necesario para su correcta construcción y funcionamiento.</t>
  </si>
  <si>
    <t>8.7</t>
  </si>
  <si>
    <t>Construcción de PISO EN CONCRETO PULIDO DE 21 Mpa, con un ESPESOR DE 8cm, modulado 1,0m x 1,0m. Incluye suministro y transporte de los materiales, formaletas, acabado con helicóptero, marcación de dilataciones con cortadora y todo lo necesario para su correcta ejecución y funcionamiento. El refuerzo y entresuelo serán pagados en el ítem correspondiente.</t>
  </si>
  <si>
    <t>8.8</t>
  </si>
  <si>
    <t>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</si>
  <si>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8.9</t>
  </si>
  <si>
    <t>Construcción de ANDÉN en concreto de 21 Mpa. espesor de 0.10m., con vaciado alternado cada metro. Incluye suministro y transporte de los materiales, nivelación del terreno y adecuación de la superficie, acabado escobillado y llaneado 0.10m en los bordes, entresuelo en piedra (e=0,15 m.), arenilla compactada (e=0,05 m.), malla electrosoldada D-84, formaleta en súper T para acabado a la vista, curado y todo lo necesario para su correcta construcción y funcionamiento. Según diseño. Las excavaciones o descapotes se pagarán en su ítem respectivo.</t>
  </si>
  <si>
    <t>m²</t>
  </si>
  <si>
    <t>9.0</t>
  </si>
  <si>
    <t>APARATOS/GRIFERIA/MUEBLES/MESONES</t>
  </si>
  <si>
    <t>9.1</t>
  </si>
  <si>
    <t>Suministro, transporte y colocación de ESPEJO FLOTADO en cristal de 4mm. de 1,20 x 1,20 m con luz led posterior perimetral regulable. Incluye: cinta led regulable blanco puro 12V, blanco puro de 5500k a 6000k temperature, LED SMD2835, estructura metálica de soporte, pulida de bordes, marco en aluminio anodizado mate 1-1/2" con pisavidrio de 1", empaques y todos los demás elementos necesarios para su correcta instalación.</t>
  </si>
  <si>
    <t>9.2</t>
  </si>
  <si>
    <t>Suministro, transporte y colocación de DISPENSADOR DE JABÓN LÍQUIDO 1,2Lt ref: 7704802083768 tipo SOCODA o equivalente. Incluye pegacor y todos los demás elementos necesarios para su correcta instalación.</t>
  </si>
  <si>
    <t>9.3</t>
  </si>
  <si>
    <t>Suministro, transporte y colocación de DISPENSADOR DE TOALLAS ref. 7704802037808 tipo SOCODA o su equivalente. Incluye todos los elementos necesarios para su correcta instalación y funcionamiento.</t>
  </si>
  <si>
    <t>9.4</t>
  </si>
  <si>
    <t>Suministro, transporte y colocación de DISPENSADOR DE PAPEL HIGIÉNICO ref. 7707021207991 tipo SOCODA o su equivalente. Incluye todos los elementos necesarios para su correcta instalación y funcionamiento.</t>
  </si>
  <si>
    <t>9.5</t>
  </si>
  <si>
    <t>Suministro, transporte y colocación de PERCHA METÁLICA CROMADA THAMES ref TH6020001 tipo Corona o equivalente. Incluye: elementos de fijación, pegacor y todos los demás elementos necesarios para su correcta instalación.</t>
  </si>
  <si>
    <t>9.6</t>
  </si>
  <si>
    <t>Construcción de MESÓN EN CONCRETO de 21Mpa. FORRADO EN GRANITO PULIDO color a definir por la Universidad de Antioquia, faldón y salpicadero según diseño, de ancho hasta 0,55 m., espesor 0,05 m. Incluye canche, botada de material, molduras para bordes redondeados, concreto para anclaje, vanos para empotrar lavamanos. Según diseño.</t>
  </si>
  <si>
    <t>10.0</t>
  </si>
  <si>
    <t>CARPINTERÍA METÁLICA/MADERA/SITEMAS LIVIANOS</t>
  </si>
  <si>
    <t>10.1.0</t>
  </si>
  <si>
    <t>MARCOS Y PUERTAS METÁLICAS</t>
  </si>
  <si>
    <t>10.1.1</t>
  </si>
  <si>
    <t>Suministro, transporte y colocación de PUERTA BATIENTE P3 de dimensiones 1,20x2,10 m. ala en madera (triplex) entamborada dos caras lisas, acabado con esmalte base aceite color a definir por interventoría, marco metálico en lámina cold rolled doblada calibre 20. Incluye cerradura de seguridad de primera calidad con doble cilindro, doble cerrojo y pestillo tipo Yale o equivalente, 2 manijas en acero inoxidable doble fin de Ø= 3/4", L= 316mm, 3 bisagras de cobre 3", acabado marco con wash primer, pintura anticorrosiva, acabado en esmalte base aceite color gris grafito mate y todos los demás elementos necesarios para su correcta instalación y funcionamiento, previa aprobación de la interventoría.</t>
  </si>
  <si>
    <t>10.1.2</t>
  </si>
  <si>
    <t>Suministro, transporte e instalación de PUERTA BATIENTE P7 dimensiones de 1,30 x 2.10m, ala en lámina calibre 18, estructura interna en lámina de acero calibre 18 con 7 refuerzos internos adicionales en omegas, marco anclado, soldado y vaciado en concreto con pernos alrededor, calibre 18 pintado sin vetas, cerradura de seguridad italiana de cilindro, con 8 puntos de bloqueo (1 al techo, 2 en la parte lateral bajo del ala, 5 en la chapa principal, ojo mágico panorámico 180 grados, Manijas en acero inoxidable, bisagras tipo capsula industriales con capacidad hasta de 1 tonelada. Incluye marco, concreto, bisagras, cerraduras, chapa y todos los elementos necesarios para sucorrecta instalacion y funcionamiento.</t>
  </si>
  <si>
    <t>10.1.3</t>
  </si>
  <si>
    <t>Suministro, transporte e instalación de PUERTA METÁLICA EN CELOSÍA P9 de dimensiones 1,0x2,10m. puerta con marco metálico de una sola carga para muro de 20 cm de espesor, cal 18 + anticorrosivo epoxipoliamida, ala metálica con celosía fija calibre 18 + anticorrosivo epoxipoliamida, tiradera cilíndrica en acero inoxidable para cara externa de la puerta de H=.50 mts, Ø1" y chapa de seguridad tipo cisa y al interior barra antipánico tipo cisa o equivalente. El acabado del marco y el ala será en pintura de esmalte poliuretano para exteriores color gris plata opaco aplicado con pistola. Incluye además bisagras, accesorios de anclaje y todos los demás elementos necesarios para su correcta instalación y funcionamiento, previa aprobación de la interventoría. Se debe garantizar el correcto empalme de los elementos para que no haya par galvánico y corrosión. Según diseño.</t>
  </si>
  <si>
    <t>10.1.4</t>
  </si>
  <si>
    <t>Suministro, transporte y colocación de PUERTA BATIENTE P4 de dimensiones 0,70x2,10 m. ala en madera (triplex) entamborada dos caras lisas, acabado con esmalte base aceite color a definir por interventoría, marco metálico en lámina cold rolled doblada calibre 20. Incluye cerradura de seguridad de primera calidad con doble cilindro, doble cerrojo y pestillo tipo Yale o equivalente, 2 manijas en acero inoxidable doble fin de Ø= 3/4", L= 316mm, 3 bisagras de cobre 3", acabado marco con wash primer, pintura anticorrosiva, acabado en esmalte base aceite color a definir por interventoría mate y todos los demás elementos necesarios para su correcta instalación y funcionamiento, previa aprobación de la interventoría.</t>
  </si>
  <si>
    <t>10.1.5</t>
  </si>
  <si>
    <t>Suministro, transporte y colocación de PUERTA BATIENTE DOBLE para buitrones técnicos, de dimensiones 1,0X2,10 m. ala en madera (triplex) entamborada dos caras lisas, acabado con esmalte base aceite color a definir por interventoría, marco metálico en lámina cold rolled doblada calibre 20. Incluye cerradura de seguridad de primera calidad con doble cilindro, doble cerrojo y pestillo tipo Yale o equivalente, 2 manijas en acero inoxidable doble fin de Ø= 3/4", L= 316mm, 3 bisagras de cobre 3", acabado marco con wash primer, pintura anticorrosiva, acabado en esmalte base aceite color a definir por interventoría mate y todos los demás elementos necesarios para su correcta instalación y funcionamiento, previa aprobación de la interventoría.</t>
  </si>
  <si>
    <t>10.2.0</t>
  </si>
  <si>
    <t>VENTANERÍA EN ALUMINIO/PVC</t>
  </si>
  <si>
    <t>10.2.1</t>
  </si>
  <si>
    <t>Suministro, transporte e instalación de VENTANA PARA CABINA DE SONIDO, compuesta por dos (2) cuerpos fijos - corredizas de dimensiones (4,47x1,37)m  sistema PC-744 de alúmina o equivalente, y dos (2) cuerpos fijos de (0,30x1,37)m según diseño. Incluye: marco y estructura en alumnio anodizado natural mate, cristal templado claro espesor 8mm, película antireflectiva,  empaques-pisavidrios de caucho en "U", cerrraduras, seguro, chapa, rodachines, sellado de marco (interior y exterior), fondo de junta con espuma poliolefina tipo sikarod o equivalente de de Ø= 8 mm. y acabado de junta con masilla elástica de poliuretano tipo sikaflex-1a o equivalente y todos los elementos necesarios para su correcta fabricación, instalación y funcionamiento. Ver cuadro de puertas y ventanas.</t>
  </si>
  <si>
    <t>10.2.2</t>
  </si>
  <si>
    <t>Suministro, transporte e instalación de PUERTA P8 de dimensiones 1.25x2.10m. Incluye marco en aluminio anodizado mate, ala en vidrio traslúcido templado y laminado 3+3mm PVB estandar, cerradura manija Antique Alcoba Austin ref 306681 o similar y todos los materiales para su correcta instalación.</t>
  </si>
  <si>
    <t>10.3.0</t>
  </si>
  <si>
    <t>MUROS Y CIELOS EN DRYWALL/FIBROCEMENTO</t>
  </si>
  <si>
    <t>10.3.1</t>
  </si>
  <si>
    <t>Suministro, transporte y colocación de MURO LIVIANO CON TRATAMIENTO ACÚSTICO. Incluye: cara exterior con una (1)  lámina de madera laminada perforada de 15mm + una (1) placa de superboard de 10mm, nucleo  de aislamiento en lámina black theater 2" (fibra de vidrio), cara interior con una (1) placa  superboard de 10mm, (ancho del perfil mas espesor de placa). estructura de acero galvanizado a 61 cm de distancia para armado y soporte, perfiles esquineros, canles 3" 5/8, refuerzo de vanos para puertas y ventanas, placas de superboard de 10mm, cinta en fibra de vidrio de 50 mm., tornillería de 6x1 y 7x7/16, esquineros, tapas, masilla, acabado en vinilo tipo 1 de Pintuco o equivalente (tres manos o las necesarias hasta obtener una superficie pareja y homogénea) y todos los demás elementos necesarios para su correcta instalación y funcionamiento.</t>
  </si>
  <si>
    <t>10.3.2</t>
  </si>
  <si>
    <t>Suministro, transporte y colocación de ENTREPISO EN SUPERBOARD sobre estructura metálica. Incluye: perfiles esquineros, placa de Superboard de 20mm, geotextil NT 1600, adhesivo acrílico para la fijación del geotextil, cinta en fibra de vidrio de 5 cm, tornillería de 6x1", masilla, avellanado de perforaciones, y todos los demás elementos necesarios para su correcta instalación y funcionamiento.</t>
  </si>
  <si>
    <t>10.3.3</t>
  </si>
  <si>
    <t>Suministro, transporte e instalación de CIELO RASO DESCOLGADO CON TRATAMIENTO ACÚSTICO. Incluye cara exterior con una (1) lámina de madera laminada perforada de 15mm + una (1) placa de superboard de 10mm, nucleo  de aislamiento en lámina black theater 2" (fibra de vidrio),estructura en acero galvanizado con perfiles tipo vigueta 1 1/2" X 3/4" CAL 20, separados cada 90 cms a eje +perfiles tipo angulo  3/4" X 3/4" CAL 20 + Perfiles tipo omega 2 1/2" X 7/8" CAL 20 cada 30 cms a eje. Incluye esquineros y tapas y todos los demás elementos necesarios para su correcta instalación y funcionamiento. El acabado en pintura para exteriores, se pagará en su ítem respectivo. Según detalle y diseño.</t>
  </si>
  <si>
    <t>10.3.4</t>
  </si>
  <si>
    <t>Suministro, transporte y colocación de muros en Drywall, 1 cara de fibrocemento y una cara de placa en yeso, con un espesor de 0.07 / 0.08. Incluye estructura metálica para armado y soporte, perfiles esquineros, refuerzo de vanos para puertas y ventanas, placa de fibrocemento de 10 mm (cara exterior) + placa de drywall de 1/2" (cara interior), cinta en fibra de vidrio de 50 mm., tornillería de 6x1 y 7x7/16, masilla y todos los demás elementos necesarios para su correcta instalación y funcionamiento. El acabado en pintura, se pagará en su ítem respectivo. Según detalle y diseño.</t>
  </si>
  <si>
    <t>10.4.0</t>
  </si>
  <si>
    <t>DIVISIONES EN ACERO INOXIDABLE</t>
  </si>
  <si>
    <t>10.4.1</t>
  </si>
  <si>
    <t>Suministro, transporte e instalación de POZUELO LAVAESCOBAS en acero inoxidable 304. Dimensiones 1.00x0.50x0.90. Superficie en acero inxidable 304 calibre 18, salpicadero de 10 cm de altura, sumidero industrial soldado y embebido al punto de desague de 2". Patas en acero inoxidable en tubería de 1 1/2", amarres en tubería de 1" y pines niveladores.</t>
  </si>
  <si>
    <t>10.5.0</t>
  </si>
  <si>
    <t>PASAMANOS</t>
  </si>
  <si>
    <t>10.5.1</t>
  </si>
  <si>
    <t>Suministro, transporte e instalación de PASAMANOS EN ACERO INOXIDABLE. Incluye: dos (2) barandas superior en acero inoxidable Ø=2" calibre 16, tres (3) barandas inferiores en acero inoxidable Ø=1,5" calibre 16, parales verticales en acero inoxidable Ø= 2" calibre 14, platinas rectangulares en acero inoxidable de dimensiones 0,15x0,10m espesor ¼", anclajes químicos con pernos en acero inoxidable fijados a placa, incluye todos los elementos necesarios para su correcta instalación.</t>
  </si>
  <si>
    <t>10.6.0</t>
  </si>
  <si>
    <t>GUACAL PIANO</t>
  </si>
  <si>
    <t>10.6.1</t>
  </si>
  <si>
    <t>Suministro, transporte, construcción e intalacion de GUACAL O CAJA PARA GUARDAR PIANO DE COLA: construccion en MDF, triplex o lamina fenolica que permita un alto grado de resistencia  y estabilidad,puede tener sistema de platina metalica  para su refuerzo, debe tener ruedas para su desplazamiento y pintura con acabado negro mate tipo laca o esmalte,se debe recubrir internamente con Yumbolon color negro o gris para proteccion del piano en su guardado.</t>
  </si>
  <si>
    <t>11.0</t>
  </si>
  <si>
    <t>ACONDICIONAMIENTO ACÚSTICO</t>
  </si>
  <si>
    <t>11.1</t>
  </si>
  <si>
    <t>Suministro, transporte e instalación de PANELES LATERALES compuesto por paneles laterales verticales, compuestos por marco en lamina calibre 20, tipo PU, con alma interna de fibra de vidrio tipo BlackTheter de 1 pulgada, + tablón exterior de 2 pulgadas * 2 pulgadas, + madera laminada de 15 mm (color por definir) con perforaciones según diseño, fijados a la pared de piedra por medio de pernos, y dilatadores metálicos con ojal de movimiento, calibre 14 con base anticorrosiva y pintura negra. Incluye todos los elementos necesarios para su correcta instalación y funcionamiento.</t>
  </si>
  <si>
    <t>11.2</t>
  </si>
  <si>
    <t>Suministro, transporte e instalación de PANELES MOVILES LATERALES DE ESCENARIO compuesto por paneles laterales verticales, compuestos por marco en lamina calibre 20, tipo PU, con alma interna de fibra de vidrio tipo BlackTheter de 1 pulgada, + tablón exterior de 2 pulgadas * 2 pulgadas con perforaciones según diseño (color por definir), fijados a la pared de piedra por medio de riel superior, y guía inferior, que permite movimiento horizontal y giro de ajuste, para acomodación de paneles delante de ventanas de escenario, incluye todos los elementos necesarios para su correcta instalación y funcionamiento.</t>
  </si>
  <si>
    <t>11.3</t>
  </si>
  <si>
    <t>Suministro, transporte e instalación de SELLOS DE MUROS PERIMETRALES CONTRA CUBIERTA. Incluye: encorozada de muros perimetrales, en sistema liviana que garantice la insonorización del espacio, muro en DryWall base 9 calibre 22, doble cara + lana de roca de 64 kg/m2 y sellos en poliuretano expandido. Incluye todos los elementos necesarios para su correcta instalación y funcionamiento.</t>
  </si>
  <si>
    <t>11.4</t>
  </si>
  <si>
    <t>REFORMA DE PUERTAS ACUSTICAS en madera existentes de dimensiones 2,0X2,10m, ala doble de acceso exterior (incluye marco en madera, aislamiento acústico en lana de roca de 60 kg/m2 + lamina de superboard de 10 mm acabado por ambas caras, tiraderas, sellos en neopreno en ala y marco) barras anti pánico vertical y horizontal con contacto seco. Incluye todos los elementos necesarios para su correcta instalación y funcionamiento.</t>
  </si>
  <si>
    <t>11.5</t>
  </si>
  <si>
    <t>REFORMA DE VENTANAS ACUSTICAS en madera, incluye: sellos acústicos a ventana existente y 1/3 de la ventana estructura nueva sistema batiente en vidrio laminado 3+4 cámara de aire vidrio laminado batiente 3+4 sellos. Incluye todos los elementos necesarios para su correcta instalación y funcionamiento.</t>
  </si>
  <si>
    <t>12.0</t>
  </si>
  <si>
    <t>OBRAS VARIAS</t>
  </si>
  <si>
    <t>12.1</t>
  </si>
  <si>
    <t>Suministro, transporte y colocación de mezcla asfáltica en caliente para pavimento (de 0 - 50 m3). Compactada con medios mecánicos según normas para la construcción de pavimentos del INVIAS. Incluye compactador Rodillo tipo DD-24 + Operador + Combustible o equivalente, Cuadrilla Pavimento: 1 Encargado + 2 Rastrilleros + 1 Ligador + 6 Ayudantes y todo lo necesario para su correcta construcción y funcionamiento. La excavación, la base y la emulsión asfáltica se pagan por su respectivo ítem.</t>
  </si>
  <si>
    <t>12.2</t>
  </si>
  <si>
    <t>Suministro, transporte e instalación de ABRAZADERA DOBLE ALA 2" para tubería PVC. Incluye todos los accesorios en acero galvanizado que se requieran para su correcta instalación. Estos deberán estar correctamente roscados y tornillados usando teflón, sin presentar fugas, fisuras o cualquier otra clase de anomalía. Incluye además las perforaciones (canchas) de paredes o pisos que lo requieran incluyendo cargue, transporte y botada de escombros en botaderos oficiales o donde indique la interventoría. Está se instalará para la red contra incendios que se encuentre expuesta.</t>
  </si>
  <si>
    <t>12.3</t>
  </si>
  <si>
    <t>Suministro, transporte e instalación de ABRAZADERA DOBLE ALA 3" para tubería PVC. Incluye todos los accesorios en acero galvanizado que se requieran para su correcta instalación. Estos deberán estar correctamente roscados y tornillados usando teflón, sin presentar fugas, fisuras o cualquier otra clase de anomalía. Incluye además las perforaciones (canchas) de paredes o pisos que lo requieran incluyendo cargue, transporte y botada de escombros en botaderos oficiales o donde indique la interventoría. Está se instalará para la red contra incendios que se encuentre expuesta.</t>
  </si>
  <si>
    <t>12.4</t>
  </si>
  <si>
    <t>Construcción de ATRAQUE O CAMA EN CONCRETO DE 21 Mpa PARA TUBERÍA EN CONCRETO O PVC. Incluye el suministro y el transporte del concreto y todos los demás elementos necesarios para su correcta construcción, incluye acarreo interno. Según diseño.</t>
  </si>
  <si>
    <t>12.5</t>
  </si>
  <si>
    <t>Construcción de mesa con diámetro de 1,60m y 0,20m de espesor y cañuela con un diámetro de 1,20m y 0,20m de espesor para cámara de inspección de diámetro de 1,20 m, la pendiente transversal de la cañuela será el 15% y debe ser en concreto de 21Mpa esmaltada con cemento, según especificaciones técnicas de EEPP de Medellín. Incluye suministro, transporte e instalación de los materiales, todo lo necesario para su correcta construcción. No incluye acero de refuerzo.</t>
  </si>
  <si>
    <t>12.6</t>
  </si>
  <si>
    <t>Suministro, transporte e instalación de grama tipo macana, de 1.0 - 2000 m2, para conformación de zonas verdes. Incluye conformación, nivelación de la superficie, regado y todo lo necesario hasta su total prendimiento.</t>
  </si>
  <si>
    <t>SUBTOTAL OBRA CIVIL</t>
  </si>
  <si>
    <t>INST. HIDRÁULICAS/SANITARIAS/GAS</t>
  </si>
  <si>
    <t xml:space="preserve"> </t>
  </si>
  <si>
    <t>13.0</t>
  </si>
  <si>
    <t>ABASTOS</t>
  </si>
  <si>
    <t>13.1</t>
  </si>
  <si>
    <t>Suministro, transporte e instalación de tubería PVC-P, RDE 21, 200 PSI, diámetro 2.1/2", Incluye cinta señalizadora para acueducto, accesorios en PVC de diámetro 2.1/2"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</si>
  <si>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13.2</t>
  </si>
  <si>
    <t>Suministro, transporte e instalación de tubería PVC-P, RDE 21, 200 PSI, diámetro 2 ", Incluye todos los accesorios en PVC de diámetro 2 " y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</si>
  <si>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13.3</t>
  </si>
  <si>
    <t>Suministro, transporte e instalación de tubería PVC-P, RDE 21, 200 PSI, diámetro 1 1/2 ", incluye todos los accesorios en PVC de diámetro 1 1/2 "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</si>
  <si>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13.4</t>
  </si>
  <si>
    <t>Suministro, transporte e instalación de tubería PVC-P, RDE 13.5, 315 PSI, diámetro 1", Incluye todos los accesorios en PVC de diámetro 1" y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</si>
  <si>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13.5</t>
  </si>
  <si>
    <t xml:space="preserve">Suministro, transporte e instalación de tubería PVC-P, RDE 11 (400 PSI), diámetro 3/4", Incluye todos los accesorios en PVC de diámetro 3/4" y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 </t>
  </si>
  <si>
    <t>13.6</t>
  </si>
  <si>
    <t xml:space="preserve">Suministro, transporte e instalación de tubería PVC-P, RDE 9 (500 PSI), diámetro 1/2", Incluye todos los accesorios en PVC de diámetro 1/2" y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 </t>
  </si>
  <si>
    <t>13.7</t>
  </si>
  <si>
    <t>Suministro transporte y colocación de tubería de cobre tipo M de 1/2", Incluye: Soldadura, fundente, canchada de muros y/o piso, accesorios en cobre y todos los elementos necesarios para su correcta instalación y funcionamiento</t>
  </si>
  <si>
    <t>13.8</t>
  </si>
  <si>
    <t>Suministro, transporte e instalación de terminal con L = 0.15m y con cámara de aire h = 0.30m, en tubería de cobre tipo M, con un DIÁMETRO DE 1". Incluye suministro y transporte de los materiales, canchada de muros y resane en mortero, accesorios de cobre y PVC, sellante, soldadura, teflón, y todo lo necesario para su correcta instalación y funcionamiento.</t>
  </si>
  <si>
    <t>13.9</t>
  </si>
  <si>
    <t>Suministro, transporte e instalación de terminal con L = 0.15m y con cámara de aire h = 0.30m, en tubería de cobre tipo M, con un DIÁMETRO DE 3/4". Incluye suministro y transporte de los materiales, canchada de muros y resane en mortero, accesorios de cobre y PVC, sellante, soldadura, teflón, y todo lo necesario para su correcta instalación y funcionamiento.</t>
  </si>
  <si>
    <t>13.10</t>
  </si>
  <si>
    <t>Suministro, transporte e instalación de terminal con L = 0.15m y con cámara de aire h = 0.30m, en tubería de cobre tipo M, con un DIÁMETRO DE 1/2". Incluye suministro y transporte de los materiales, canchada de muros y resane en mortero, accesorios de cobre y PVC, sellante, soldadura, teflón, y todo lo necesario para su correcta instalación y funcionamiento.</t>
  </si>
  <si>
    <t>13.11</t>
  </si>
  <si>
    <t>Suministro, transporte e instalación de salidas de abasto en diámetro 1" con tubería  RDE 13.5, 315 PSI,  Incluye 1.5 m de tubería y todos los accesorios en PVC de DIÁMETRO 1" que se requieran para su correcta instalación. Estos deberán estar correctamente pegados usando limpiador, soldadura y teflón apropiados, sin presentar fugas, fisuras o cualquier otra clase de anomalía. Se debe garantizar la correcta instalación y funcionamiento.</t>
  </si>
  <si>
    <t>13.12</t>
  </si>
  <si>
    <t>Suministro, transporte e instalación de salidas de abasto en diámetro 3/4" con tubería  RDE 11, 400 PSI, Incluye 1.5 m de tubería y todos los accesorios en PVC de DIÁMETRO 3/4" que se requieran para su correcta instalación. Estos deberán estar correctamente pegados usando limpiador, soldadura y teflón apropiados, sin presentar fugas, fisuras o cualquier otra clase de anomalía. Se debe garantizar la correcta instalación y funcionamiento.</t>
  </si>
  <si>
    <t>13.13</t>
  </si>
  <si>
    <t xml:space="preserve">Suministro, transporte e instalación de salidas de abasto en diámetro 1/2" con tubería  RDE 9, 500 PSI, Incluye 1.5 m de tubería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t>
  </si>
  <si>
    <t>13.14</t>
  </si>
  <si>
    <t>Suministro, transporte e instalación de Válvulas o llave contención tipo Red White o similar Ø 2.1/2", Incluye uniones para desmonte, accesorios de instalación y retiro de la existente cuando sea de cambio.</t>
  </si>
  <si>
    <t>13.15</t>
  </si>
  <si>
    <t>Suministro, transporte e instalación de Válvulas o llave contención tipo Red White o similar Ø 2", Incluye uniones universales para desmonte, accesorios de instalación y retiro de la existente cuando sea de cambio.</t>
  </si>
  <si>
    <t>13.16</t>
  </si>
  <si>
    <t>Suministro, transporte e instalación de Válvulas o llave contención tipo Red White o similar Ø 1.1/2", Incluye uniones universales para desmonte, accesorios de instalación y retiro de la existente cuando sea de cambio.</t>
  </si>
  <si>
    <t>13.17</t>
  </si>
  <si>
    <t>Suministro, transporte e instalación de Válvulas o llave contención tipo Red White o similar Ø 3/4" en muro, incluye tapa de registro metálica RN 15x15 marca Colrejillas o similar, uniones universales para desmonte, accesorios de instalación y retiro de la existente cuando sea de cambio</t>
  </si>
  <si>
    <t>13.18</t>
  </si>
  <si>
    <t>Suministro, transporte e instalación de Válvulas o llave contención tipo Red White o similar Ø 1/2", incluye accesorios de instalación y retiro de la existente cuando sea de cambio.</t>
  </si>
  <si>
    <t>13.19</t>
  </si>
  <si>
    <t>Suministro, transporte e instalación de llave jardín cromada marca Grival o similar incluye retiro de la existente cuando sea de cambio.</t>
  </si>
  <si>
    <t>13.20</t>
  </si>
  <si>
    <t>Suministro, transporte e instalación de  caja para válvula según Norma EPM - NC_AS_IL01_05. Incluye tapa metálica de 20*20 cm, adaptador limpieza de 6", unión sanitaria de 6", tubería sanitaria de 6", concreto de 28 Mpa, solado de 14 Mpa y bloques de concreto prefabricado R-10.</t>
  </si>
  <si>
    <t>13.21</t>
  </si>
  <si>
    <t>Empalme a red de acueducto de diámetro 4" x 2-1/2" en PVC. Incluye Unión rápida  Ø 4" referencia Unión Platino marca PAVCO o similar y todos los demás accesorios para su correcta instalación y funcionamiento.</t>
  </si>
  <si>
    <t>14.0</t>
  </si>
  <si>
    <t>DRENAJES - ALCANTARILLADO - DESAGÜES</t>
  </si>
  <si>
    <t>14.1</t>
  </si>
  <si>
    <t>Suministro, transporte e instalación de tubería PVC Novafort tipo Pavco o similar, con un diámetro de 6", para aguas residuales o lluvia enterrada.  Incluye suministro y transporte de los materiales, accesorios, pegante, limpiador y todos los elementos necesarios para su correcta instalación y funcionamiento.</t>
  </si>
  <si>
    <t>14.2</t>
  </si>
  <si>
    <t>Suministro, transporte e instalación de empalme a red de Aguas Lluvias (ALL) existente PVC-S Ø 3X2", tipo Pavco o similar. Incluye Yee sanitaria, uniones PVC-S de 3" y todas las respectivas conexiones u accesorios necesarios para su correcta instalación y funcionamiento.</t>
  </si>
  <si>
    <t>14.3</t>
  </si>
  <si>
    <t>Suministro, transporte e instalación de  tubería PVC sanitaria tipo Pavco o similar,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pagarán en su ítem respectivo.</t>
  </si>
  <si>
    <t>14.4</t>
  </si>
  <si>
    <t>Suministro, transporte e instalación de tubería PVC sanitaria tipo Pavco o similar, con un diámetro de 3", para aguas residuales o lluvia enterrada y/o empotrada por losas.  Incluye suministro y transporte de los materiales, accesorios, pegante, limpiador y todos los elementos necesarios para su correcta instalación y funcionamiento.La excavación y los llenos se pagaran en su ítem respectivo.</t>
  </si>
  <si>
    <t>14.5</t>
  </si>
  <si>
    <t>Suministro, transporte e instalación de tubería PVC sanitaria tipo Pavco o similar, con un diámetro de 2", para aguas residuales o lluvia enterrada y/o empotrada por losas.  Incluye suministro y transporte de los materiales, accesorios, pegante, limpiador y todos los elementos necesarios para su correcta instalación y funcionamiento.La excavación y los llenos se pagaran en su ítem respectivo.</t>
  </si>
  <si>
    <t>14.6</t>
  </si>
  <si>
    <t>Suministro, transporte e instalación de tubería PVC sanitaria tipo Pavco o similar, con un diámetro de 1 1/2"",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</si>
  <si>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14.7</t>
  </si>
  <si>
    <t>Suministro, transporte e instalación de tubería PVC ventilación tipo Pavco o similar, con un diámetro de 3", para ventilación de aguas residuales.  Incluye suministro y transporte de los materiales, accesorios, pegante, limpiador y todos los elementos necesarios para su correcta instalación y funcionamiento. La excavación y los llenos se pagarán en su ítem respectivo.</t>
  </si>
  <si>
    <t>14.8</t>
  </si>
  <si>
    <t>Suministro, transporte e instalación de tubería PVC ventilación tipo Pavco o similar, con un diámetro de 2", para ventilación de aguas residuales.  Incluye suministro y transporte de los materiales, accesorios, pegante, limpiador y todos los elementos necesarios para su correcta instalación y funcionamiento. La excavación y los llenos se pagarán en su ítem respectivo. respectivo.</t>
  </si>
  <si>
    <t>14.9</t>
  </si>
  <si>
    <t xml:space="preserve">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t>
  </si>
  <si>
    <t>14.10</t>
  </si>
  <si>
    <t>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t>
  </si>
  <si>
    <t>14.11</t>
  </si>
  <si>
    <t>Desobstrucción de tubería con sistema de presión hidrodinámica tipo Jetter Kj 3000/ o máquina eléctrica k1500 o similar; para Ø 2 a 10". Incluye mano de obra de 1 operador y ayudante, aseo y limpieza de la zona intervenida, incluye además el retiro y reinstalación de sifones botella, rejillas de piso con sosco de hasta 6", sifones botella y en P (para pozuelos, lavamanos, orinales, lava escobas, entre otros) y la apertura y cierre de registros sanitarios (adaptadores limpieza) en caso de ser necesario.</t>
  </si>
  <si>
    <t>Hr</t>
  </si>
  <si>
    <t>14.12</t>
  </si>
  <si>
    <t>Suministro, transporte e Instalación de rejilla de piso para desagüe, en aluminio, de 3"x2" anticucarachas tipo COLREJILLAS o similar.  Incluye reparaciones en enchapes y/o pisos y el retiro de la existente y la botada de material resultante de la reparación de los enchapes</t>
  </si>
  <si>
    <t>14.13</t>
  </si>
  <si>
    <t>Suministro, transporte e instalación de REJILLA TIPO GRANADA O CÚPULA TRADICIONAL combinada Aluminio/bronce de Ø 4x2". Incluye suministro y transporte de los materiales y todos los elementos necesarios para su correcta instalación.</t>
  </si>
  <si>
    <t>14.14</t>
  </si>
  <si>
    <t xml:space="preserve">Suministro, transporte e instalación de tapón registro para desagües en PVC-S Ø 2", altura0,40 m al N.P.A. Incluye tubería, tapón y tapa de registro metálica marca Colrejillas o similar de RN 20x20 cm. </t>
  </si>
  <si>
    <t>14.15</t>
  </si>
  <si>
    <t>Desmonte y clausura de desagüe de 2" a 4" de diámetro. Incluye suministro y transporte de los materiales, accesorios, pegante, limpiador y todos los elementos necesarios para su correcta instalación y funcionamiento</t>
  </si>
  <si>
    <t>15.0</t>
  </si>
  <si>
    <t>APARATOS / GRIFERÍA / MUEBLES / MESONES</t>
  </si>
  <si>
    <t>15.1.0</t>
  </si>
  <si>
    <t>APARATOS</t>
  </si>
  <si>
    <t>15.1.1</t>
  </si>
  <si>
    <t>Suministro, transporte e Instalación de taza Sanitario para descarga de Fluxómetro referencia Báltico entrada superior color blanco marca Corona o similar. Incluye el sanitario completo, brida de fijación, tapón con rosca para brida del color del sanitario, emboquillado con silicona antihongos y/o pasta en cemento blanco y todos los demás elementos necesarios para su correcta instalación y funcionamiento.</t>
  </si>
  <si>
    <t>15.1.2</t>
  </si>
  <si>
    <t>Suministro, transporte e instalación de lavamanos de sobreponer tipo Marcella o similar, color blanco. Marca Corona o similar. Incluye emboquillado con silicona antihongos y todos los demás elementos necesarios para su correcta instalación y funcionamiento.</t>
  </si>
  <si>
    <t>15.1.3</t>
  </si>
  <si>
    <t>Suministro, transporte e instalación de lavamanos de colgar sin pedestal tipo Milano o similar, color blanco. marca Corona o similar. Incluye emboquillado con silicona antihongos y todos los demás elementos necesarios para su correcta instalación y funcionamiento.</t>
  </si>
  <si>
    <t>15.1.4</t>
  </si>
  <si>
    <t>Suministro, transporte e instalación de fluxómetro para sanitario tipo Sloan Gem 2 o similar, color cromado. Incluye  todos los demás elementos necesarios para su correcta instalación y funcionamiento.</t>
  </si>
  <si>
    <t>15.2.0</t>
  </si>
  <si>
    <t>GRIFERIA LAVAMANOS Y POZUELOS DOCOL - CORONA</t>
  </si>
  <si>
    <t>15.2.1</t>
  </si>
  <si>
    <t>Suministro, transporte e instalación de grifería para lavamanos de sobreponer tipo Push línea Pressmatic ref. 110 ciclo fijo, marca DOCOL o similar, color cromado. Incluye acople fleximalla en acero de 60 cm, abasto metálico y todos los demás elementos necesarios para su correcta instalación y funcionamiento. Incluye el retiro de la existente de ser necesario</t>
  </si>
  <si>
    <t>15.2.2</t>
  </si>
  <si>
    <t>Suministro, transporte e instalación de Ducha pressmatic antivandálica marca DOCOL o similar. Incluye válvula antivandálica tipo PUSH y ducha de caudal constante cromada, diámetro de suministro 3/4", escudos y todos los demás elementos necesarios para su correcta instalación y funcionamiento (cumple certificación LEED).</t>
  </si>
  <si>
    <t>15.2.3</t>
  </si>
  <si>
    <t>Suministro, transporte e instalación de sifón botella para lavamanos y/o lavaplatos. Incluye el retiro del existente</t>
  </si>
  <si>
    <t>15.2.4</t>
  </si>
  <si>
    <t>Desmonte y clausura de punto de abasto de 1/2" de diámetro. Incluye suministro y transporte de los materiales, accesorios, pegante, limpiador y todos los elementos necesarios para su correcta instalación y funcionamiento</t>
  </si>
  <si>
    <t>15.3.0</t>
  </si>
  <si>
    <t>MICROMEDIDORES</t>
  </si>
  <si>
    <t>15.3.1</t>
  </si>
  <si>
    <t>Suministro, transporte e instalación de medidor chorro múltiple en 1/2" con acometida de 1" (el ítem no incluye la tubería de acometida pues está su respectivo ítem) incluye caja de andén, empalme a la red de acueducto proyectada, válvula de incorporación, codos o medios codos en PVC, llave de corte universal, universal, machos PVC,válvula de paso, cheque y accesorios necesarios para su adecuada instalación de acuerdo a las normas de EPM (NC_AS_IL01_23), todos los accesorios de la caja del medidor serán en 1/2".</t>
  </si>
  <si>
    <t>SUBTOTAL INST. HIDRÁULICAS/SANITARIAS/GAS</t>
  </si>
  <si>
    <t>INSTALACIONES ELÉCTRICAS</t>
  </si>
  <si>
    <t>16.0</t>
  </si>
  <si>
    <t>REDES EXTERIORES DE ENERGÍA</t>
  </si>
  <si>
    <t>Para cada item, ver planos, especificaciones técnicas y detalles constructivos. Los productos deben dar cumplimiento a los requisitos establecidos en el RETIE y demostrarlo mediante un certificado de conformidad de Producto.</t>
  </si>
  <si>
    <t>16.1</t>
  </si>
  <si>
    <t>Poste de concreto de 12m 1050kgf (Norma ET-TD-ME-04-01 antes Norma RA7-035). Incluye incada de poste, hueco y relleno</t>
  </si>
  <si>
    <t>16.2</t>
  </si>
  <si>
    <t>Vestida en aisladero trifasico en poste de transformador según norma EPM RA2-026. Incluye: Cruceteria, Herrajes, Estribos, cajas primarias, fusible tipo T o tipo K según proyecto,conectores y todos los elementos necesarios para su correcta instalación y funcionamiento</t>
  </si>
  <si>
    <t>16.3</t>
  </si>
  <si>
    <t xml:space="preserve">Bajante en Tuberia Metalica Galvanizada IMC 4''x6m. Incluye: elementos de fijación (cinta Bandit de 5/8'' con sus hebillas), boquilla o capacete de 4'' según proyecto, marcación y demás elementos requeridos para su correcta instalación. </t>
  </si>
  <si>
    <t>16.4</t>
  </si>
  <si>
    <t>Puesta a tierra en poste según norma  RA6-010 de EE.PP.M incluye 2 varillas copperweld 5/8" de 2.4 metros, cables de cobre calibre N°4, conectores en C de cobre y bimetalicos, aterrizaje de todos los elementos metalicos,aterrizaje del transformador, incluye excavación y lleno y demas elementos necesarios para su correcta instalación y funcionamiento segun norma. (ver detalles en planos)</t>
  </si>
  <si>
    <t>16.5</t>
  </si>
  <si>
    <t>Viento convencional primario (retenida completa) según norma RA6-001, incluye bloque, varilla de anclaje, cable super GX 1/4", Camisa protectora, excavación y lleno y demas elementos para su correcta instalación y funcionamiento</t>
  </si>
  <si>
    <t>16.6</t>
  </si>
  <si>
    <t>Suministro, transporte e instalación de Transformador Trifasico de 112.5 kVA, 13.2Kv/208-120V, PESO DEL TRANSFORMADOR MENOR A 750Kg, refrigerado en aceite instalado en poste según norma EPM RA2-026. Incluye: Transporte, pruebas ante EPM y legalizacion ante el operador. Incluye Tornillo espaciador, Collarin, Conectores, Bujes protectores de vida silvestre con cierre completo para evitar partes energizadas expuestas, Sujetadores de los DPS integrados al transformador desde fabrica, encintado de bujes secundaros con cinta autofundente y cinta aislante de maxima adherencia y demas elementos necesarios para su correcta instalación y funcionamiento</t>
  </si>
  <si>
    <t>16.7</t>
  </si>
  <si>
    <t>Cajas de distribución eléctrica, en andén. Norma RS3-003. Incluye herraje y tapa RS4-001.</t>
  </si>
  <si>
    <t>16.8</t>
  </si>
  <si>
    <t>Tubería plástica tipo PVC de  4". Incluye escavación, elementos de fijación (separador de tubería en zanjas de 4 y 2 tubos) y accesorios.  El producto debe ser certificado para uso electrico.</t>
  </si>
  <si>
    <t>ml</t>
  </si>
  <si>
    <t>16.9</t>
  </si>
  <si>
    <t>Varilla de acero electrodepositada con cobre electrolítico de por lo menos 250um de espesor, 5/8" de diámetro  y longitud de 2.4 metros, Incluye: varilla y demas elementos necesarios para su correcta instalación.</t>
  </si>
  <si>
    <t>16.10</t>
  </si>
  <si>
    <t xml:space="preserve">Acometida Trifásica para gabinete de medida y protección (GP1), en 6No 4/0 + 2No 2/0 Cu - AWG THWN. Incluye conectores, encintada y demás accesorios necesarios para su correcta instalación y funcionamiento según normas RETIE y EPM. </t>
  </si>
  <si>
    <t>16.11</t>
  </si>
  <si>
    <t>Cable de cobre desnudo para puesta a tierra de gabinete principal, en 1No1/0 AWG THHN/THW. Incluye conector en ´C´, cinta y demás elementos necesarios para su correcta instalación. Ver plano de redes</t>
  </si>
  <si>
    <t>16.12</t>
  </si>
  <si>
    <t>Gabinete de principal de Distribución (GP1), tipo Interior, puertas con bisagras tipo mariposa y chapas tipo pivote que permita la apertura a un angulo no inferior a los 90°. Frente muerto con bisagras tipo mariposa y chapas tipo pivote que permita la apertura a un angulo no inferior a los 90°,  Ubicado en espacio técnico, protección IP20, fabricado en lámina cold rolled calibre 14 y 16 y barrajes internos. Pintura en polvo de aplicación electrostática color RAL 7032, Tipo Interior con rebanco en mamposteria para soportar el gabinete y confinar la ducteria. Incluye el siguiente equipo:
* Un (1) interruptor termomagnético de 3x400A ajustable.
* Un (1) analizador de redesPM1000 o similar (con su respectivo cableado y conexionado)
* DPS tipo I+II FV40B+C/4-150, MCOV=150V, Iimp=12,5k, Vn 120V
* Un (1) interruptor termomagnético industrial de 3x40A para DPS
* Un (1) interruptor termomagnético industrial de 3x20A para Analizador Redes
* Un (1) interruptor termomagnético industrial de 3x40A para Equipos Sonido
* Un (1) interruptor termomagnético industrial de 3x 60A para GS1
* Un (1) interruptor termomagnético industrial de 3x125A para GS2
* Un (1) interruptor termomagnético industrial de 3x100A para GS3
* Un (1) interruptor termomagnético industrial de 3x50A  Para Iluminación escenas
* Un (1) barraje interno trifasico de 32 circuitos (GS1) para instalacion de breakers enchufables y capacidad por cada barra de fase de 225A.
* Un (1) barraje principal para neutro (habilitado con perforaciones para una capacidad minima de conexiones de 40 conductores).
* Un (1) barraje principal para tierras (habilitado con perforaciones para una capacidad minima de conexiones de 40 conductores).
* Un (1) espacio para ubicacion de control horario de la iluminacion de andenes (luminarias tipo farol existentes en el perimetro exterior del bloque)
NOTA: diseño segun requerimientos de la Universidad de Antioquia.</t>
  </si>
  <si>
    <t>17.0</t>
  </si>
  <si>
    <t>SALIDAS FUERZA</t>
  </si>
  <si>
    <t>17.1</t>
  </si>
  <si>
    <t>(GS2) Tablero eléctrico de distribución trifásico de 18 circuitos con espacio para totalizador de sobreponer (Distribución de energía normal); para interruptores de enchufables, 5 hilos ( 1 barra para tierra y 1 para neutro), con puerta y chapa. (TABLERO CAMERINOS Y AA)</t>
  </si>
  <si>
    <t>17.2</t>
  </si>
  <si>
    <t>(GS3) Tablero eléctrico de distribución trifásico de 24 circuitos con espacio para totalizador de sobreponer (Distribución de energía normal); para interruptores de enchufables, 5 hilos ( 1 barra para tierra y 1 para neutro), con puerta y chapa. Incluye medidor de energía (TABLERO CAFETERIA Y PERGOLA)</t>
  </si>
  <si>
    <t>17.3</t>
  </si>
  <si>
    <t xml:space="preserve">Alimentador para tablero proyectado Trifásico de 24 circuitos GS1 en 3Nº 6 AWG LSHF para fases, 1Nº 6 AWG LSHF  para neutro, 1Nº 10 AWG LSHF para puesta a tierra. Los conductores deberán estar fabricados para una temperatura de operación de 80ºC y una tensión de operación de 600V. </t>
  </si>
  <si>
    <t>17.4</t>
  </si>
  <si>
    <t xml:space="preserve">Alimentador para tablero proyectado Trifásico de 18 circuitos GS2 en 3Nº 1/0 AWG LSHF para fases, 1Nº 1/0 AWG LSHF  para neutro, 1Nº 4 AWG LSHF para puesta a tierra. Los conductores deberán estar fabricados para una temperatura de operación de 80ºC y una tensión de operación de 600V. </t>
  </si>
  <si>
    <t>17.5</t>
  </si>
  <si>
    <t xml:space="preserve">Alimentador para tablero proyectado Trifásico de 24 circuitos GS3 en 3Nº 2 AWG LSHF para fases, 1Nº 2 AWG LSHF  para neutro, 1Nº 6 AWG LSHF para puesta a tierra. Los conductores deberán estar fabricados para una temperatura de operación de 80ºC y una tensión de operación de 600V. </t>
  </si>
  <si>
    <t>17.6</t>
  </si>
  <si>
    <t>Interruptor automático baja tensión caja moldeada tipo totalizador de 3x125A, 25kA (Protección Principal en tablero GS2)</t>
  </si>
  <si>
    <t>17.7</t>
  </si>
  <si>
    <t>Interruptor automático baja tensión caja moldeada tipo totalizador de 3x100A, 25kA (Protección Principal en tablero GS3)</t>
  </si>
  <si>
    <t>17.8</t>
  </si>
  <si>
    <t>Interruptor automático (breaker) monopolar enchufable  1x20/30A Icc&gt;10 kA, 220 V.  Ver cuadro de cargas</t>
  </si>
  <si>
    <t>17.9</t>
  </si>
  <si>
    <t>Interruptor automático (breaker) bipolar enchufable  2x20/30A Icc&gt;10 kA, 220 V.  Ver cuadro de cargas</t>
  </si>
  <si>
    <t>17.10</t>
  </si>
  <si>
    <t>Interruptor automático (breaker) tripolar enchufable  3x100A Icc&gt;10 kA, 220 V.  Ver cuadro de cargas (AA patio norte)</t>
  </si>
  <si>
    <t>17.11</t>
  </si>
  <si>
    <t xml:space="preserve">Canaleta metalica con tapa (Perimetral) de 12x5cm con división central, pestañas para tapar hacia afuera, color gris texturizado.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 división central. El producto debe ser certificado para uso eléctrico. </t>
  </si>
  <si>
    <t>17.12</t>
  </si>
  <si>
    <t xml:space="preserve">Canaleta metalica con tapa (Techo) de 20x10cm con división central (segun detalle constructivo en planos)(15cm para Datos y 5cm para Energía), pestañas para tapar hacia afuera, color negro texturizado.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 división central. El producto debe ser certificado para uso electrico. </t>
  </si>
  <si>
    <t>17.13</t>
  </si>
  <si>
    <t xml:space="preserve">Canaleta metalica con tapa (Cerchas) de 8x4cm con división central (segun detalle constructivo en planos)(4cm para cable control luminarias y 4cm para Energía), pestañas para tapar hacia afuera, color negro texturizado. Incluye accesorios (curvas, derivaciones, etc), elementos de fijación, puente eléctrico en cable de cobre N° 12 AWG y terminales de ojo en todas las uniones. Todos los cortes deben quedar resanados y pulidos con masilla y pintura anticorrosiva del mismo color. Se debe garantizar la continuidad de la división central. El producto debe ser certificado para uso electrico. </t>
  </si>
  <si>
    <t>17.14</t>
  </si>
  <si>
    <t xml:space="preserve">Ducto cerrado con tapa (Energía, Datos y seguridad) de 8x20 cm expuesto según norma MSG pre galvanizada en calibre 22 y calibre 18 para los peldaños, color gris texturizado, ref. ducto BIC de Galco, dispuesta según diseño eléctrico. Incluye curvas, terminales soporte, tapa, 2 divisiónes (segun detalle constructivo en planos) de 8 cm de altura y demas accesorios necesarios para su correcta instalación. Conductor de tierra en 1N°6 desnudo AWG. </t>
  </si>
  <si>
    <t>17.15</t>
  </si>
  <si>
    <t>Tubería plástica tipo PVC de 1 1/2". Incluye elementos de fijación y accesorios.  El producto debe ser certificado para uso eléctrico.</t>
  </si>
  <si>
    <t>17.16</t>
  </si>
  <si>
    <t>Tubería plástica tipo PVC de 1". Incluye elementos de fijación y accesorios.  El producto debe ser certificado para uso eléctrico.</t>
  </si>
  <si>
    <t>17.17</t>
  </si>
  <si>
    <t>Tubería plástica tipo PVC de 3/4". Incluye elementos de fijación y accesorios.  El producto debe ser certificado para uso eléctrico.</t>
  </si>
  <si>
    <t>17.18</t>
  </si>
  <si>
    <t>Tubería metálica tipo EMT de 1". Incluye elementos de fijación y accesorios.  El producto debe ser certificado para uso eléctrico.</t>
  </si>
  <si>
    <t>17.19</t>
  </si>
  <si>
    <t>Tubería metálica tipo EMT de 3/4". Incluye elementos de fijación y accesorios.  El producto debe ser certificado para uso eléctrico.</t>
  </si>
  <si>
    <t>17.20</t>
  </si>
  <si>
    <t>Tubería metálica tipo EMT de 1 1/2". Incluye elementos de fijación y accesorios.  El producto debe ser certificado para uso eléctrico.</t>
  </si>
  <si>
    <t>17.21</t>
  </si>
  <si>
    <t xml:space="preserve">Salida eléctrica para toma corriente doble con polo a tierra  110V,  15A, color blanco, empotrado  en tubería PVC. Incluye: empalmes con soldadura, 3m de Cable N° 12 AWG LSHF , caja PVC 2"x4"/4"x4", receptaculo nema 5-15R ref. 5262-I de Leviton o similar y accesorios.  NO Incluye tubería. </t>
  </si>
  <si>
    <t>17.22</t>
  </si>
  <si>
    <t>Salida eléctrica para toma corriente doble con polo a tierra  110V,  15A, color blanco, en canaleta metálica (perimetral ó techo). Incluye: empalmes con soldadura, 3m de Cable N° 12 AWG LSHF , troquel, receptaculo nema 5-15R ref. 5262-I de Leviton o similar y accesorios.  NO Incluye tubería.</t>
  </si>
  <si>
    <t>17.23</t>
  </si>
  <si>
    <t xml:space="preserve">Salida eléctrica para toma corriente doble con polo a tierra  110V,  15A, color blanco, expuesto en tubería EMT. Incluye: empalmes con soldadura, 3m de Cable N° 12 AWG LSHF , caja matálica 12x12x5cm, receptaculo nema 5-15R ref. 5262-I de Leviton o similar y accesorios.  NO Incluye tubería. </t>
  </si>
  <si>
    <t>17.24</t>
  </si>
  <si>
    <t xml:space="preserve">Salida eléctrica monofásica 1f, 120V  30A, empotrado en tubería PVC. Incluye: empalmes con soldadura, 3m de Cable encauchetado N° 10 AWG THHN , caja aluminio inyectado 4"x4", Incluye aparato, NO incluye  tubería. </t>
  </si>
  <si>
    <t>17.25</t>
  </si>
  <si>
    <t xml:space="preserve">Salida eléctrica bifásica 2f, 220V  20A, empotrado en tubería PVC. Incluye: empalmes con soldadura, 3m de Cable N° 12 AWG LSHF , caja PVC 4"x4", NO Incluye aparato y  tubería. </t>
  </si>
  <si>
    <t>17.26</t>
  </si>
  <si>
    <t xml:space="preserve">Salida eléctrica bifásica 2f, 220V  20A, en canaleta metálica en tubería PVC. Incluye: empalmes con soldadura, 3m de Cable N° 12 AWG LSHF , troquel, NO Incluye aparato y  tubería. </t>
  </si>
  <si>
    <t>17.27</t>
  </si>
  <si>
    <t xml:space="preserve">Salida eléctrica bifásica 2f, 220V  20A, expuesta en tubería EMT. Incluye: empalmes con soldadura, 3m de Cable N° 12 AWG LSHF , caja metálica 12x12x5cm", NO Incluye aparato y  tubería. </t>
  </si>
  <si>
    <t>17.28</t>
  </si>
  <si>
    <t>Salida eléctrica trifásica 3f, 220V  100A, expuesta en tubería EMT. Incluye: empalmes con soldadura, 3m de Cable N° 2 AWG LSHF + 1m de Cable N° 6 AWG LSHF, caja metalica 15x15x10cm, NO Incluye aparato y  tubería. (para unidad de AA en patio)</t>
  </si>
  <si>
    <t>17.29</t>
  </si>
  <si>
    <t xml:space="preserve">Cable No 12 LSHF AWG para circuitos ramales de tomas, deberán estar fabricados para una temperatura de operación de 80ºC y una tensión de operación de 600V. </t>
  </si>
  <si>
    <t>17.30</t>
  </si>
  <si>
    <t xml:space="preserve">Cable No 10 LSHF AWG para circuitos ramales de tomas, deberán estar fabricados para una temperatura de operación de 80ºC y una tensión de operación de 600V. </t>
  </si>
  <si>
    <t>17.31</t>
  </si>
  <si>
    <t>Cable No 2 LSHF AWG para circuitos ramales de tomas, deberán estar fabricados para una temperatura de operación de 80ºC y una tensión de operación de 600V. (para unidad de AA en patio)</t>
  </si>
  <si>
    <t>17.32</t>
  </si>
  <si>
    <t>Cable No 6 LSHF AWG para circuitos ramales de tomas, deberán estar fabricados para una temperatura de operación de 80ºC y una tensión de operación de 600V. (para unidad de AA en patio)</t>
  </si>
  <si>
    <t>17.33</t>
  </si>
  <si>
    <t>Caja rawelt metalica 2x4 con tapa lisa metalica, entradas de 3/4". Incluye elementos de fijacion</t>
  </si>
  <si>
    <t>17.34</t>
  </si>
  <si>
    <t>Caja metalica 12x12x5cm con tapa lisa metalica. Incluye elementos de fijacion</t>
  </si>
  <si>
    <t>18.0</t>
  </si>
  <si>
    <t>SALIDAS DE ILUMINACIÓN</t>
  </si>
  <si>
    <t>18.1</t>
  </si>
  <si>
    <t>Salida eléctrica 120V para iluminación, expuesta en estructura madera del techo o expuesta en losa o empotrada en fachada. Incluye: 3m de Cable N° 12 AWG LSHF, conectores de empalme o soldadura, conduleta ref. OT/ORL ó caja PVC 2x4" ó caja 12x12x5cm según el caso, conector Moles y conexiones.  con elementos de fijación y accesorios de conexión. No incluye tubería o canaleta.</t>
  </si>
  <si>
    <t>18.2</t>
  </si>
  <si>
    <t>Salida eléctrica 120V para iluminación, expuesta en pedestal de concreto. Incluye: 3m de Cable N° 12 AWG LSHF, conectores de empalme o soldadura, caja PVC 4x4" , conexiones y pedestal tipo dado de 30x30cm.  con elementos de fijación y accesorios de conexión. No incluye tubería.</t>
  </si>
  <si>
    <t>18.3</t>
  </si>
  <si>
    <t xml:space="preserve">Salida para suiche sencillo, empotrado en tubería PVC. Incluye: accesorios, fijación, caja PVC 2"x4", 3m de Cable LSHF No 12 AWG, empalme con soldadura y aparato ref. Leviton Decora. No incluye tubería. </t>
  </si>
  <si>
    <t>18.4</t>
  </si>
  <si>
    <t>Salida para suiche doble, empotrado en tubería PVC. Incluye: accesorios, fijación, caja PVC 2"x4", 3m de Cable LSHF No 12 AWG, empalme con soldadura y aparato ref. Leviton Decora. No incluye tubería. .</t>
  </si>
  <si>
    <t>18.5</t>
  </si>
  <si>
    <t>Salida para suiche dimerizable giratorio 20A (dimerizacion 0-10V), compatible con luminarias LED lineales empotrado en tubería PVC. Incluye: accesorios, fijación, caja PVC 2"x4", 3m de Cable LSHF No 12 AWG, empalme con soldadura y aparato ref. Leviton Decora. No incluye tubería.</t>
  </si>
  <si>
    <t>18.6</t>
  </si>
  <si>
    <t>Luminaria rectangular de modulos LED tipo lineal de 1700x50x67mm 60.4W, 5642lm, dimerizable 0-10V, pantalla interna en aluminio, difusor en policarbonato (PMMA) opal, cerramiento IP 42, Ref. Lamp FIL LED o similar. Incluye guaya fijación según NSR-10, conexiones. Chasis exterior color negro, temperatura de color 3000°K, voltaje universal (100-277V, 50/60Hz), vida util igual o superior a 50.000 horas, incluye cable de cobre encauchetado 3x16 LSHF AWG.</t>
  </si>
  <si>
    <t>18.7</t>
  </si>
  <si>
    <t>Luminaria rectangular de modulos LED tipo lineal de 1700x50x67mm 60.4W, 5642lm, dimerizable 0-10V, con Kit de emergencia, pantalla interna en aluminio, difusor en policarbonato (PMMA) opal, cerramiento IP 42, Ref. Lamp FIL LED o similar. Incluye guaya fijación según NSR-10, conexiones. Chasis exterior color negro, temperatura de color 3000°K, voltaje universal (100-277V, 50/60Hz), vida util igual o superior a 50.000 horas.  incluye cable de cobre encauchetado 4x16 LSHF AWG.</t>
  </si>
  <si>
    <t>18.8</t>
  </si>
  <si>
    <t>Luminaria tipo panel Led 175x175x15 mm 10W, 700 lm, Chasis blanco, de sobreponer o empotrar segun el caso (verificar cantidades de cada tipo en planos electricos), con pantalla opalizada, con driver electronico , tecnologia garantizada para funcionamiento libre de mantenimiento por 50000 horas (L80@50000), temperatura de color 3000°K con un factor de eficiencia de 100%, garantia de 5 años certificada.  Incluye: guaya fijación según NSR-10, conexiones. incluye cable de cobre encauchetado 3x16 LSHF AWG.</t>
  </si>
  <si>
    <t>18.9</t>
  </si>
  <si>
    <t>Luminaria LED decorativa Estilo farol contemporaneo, para exteriores, instalación vertical en poste, color gris 100-277V, 45W, 4140lm, IP65 y, una vida útil de L70@50000(25°C). Ref: Wll Pack Sylvania o similar. Incluye: elementos necesarios para su instalación, Tubo IMC 3"</t>
  </si>
  <si>
    <t>18.10</t>
  </si>
  <si>
    <t xml:space="preserve">Aplique para instalación exterior,con bombillo led 17W, 2700K, 1600lm. Incluye elementos necesarios para su correcta instalación. </t>
  </si>
  <si>
    <t>18.11</t>
  </si>
  <si>
    <t>Luminaria LED tipo Wall Pack, color negro 110V, 38W, 3200lm, IP65 y, una vida útil de L70@50000(25°C). Ref: Wll Pack Sylvania o similar. Incluye: elementos necesarios para su instalación.</t>
  </si>
  <si>
    <t>18.12</t>
  </si>
  <si>
    <t xml:space="preserve">Luminaria tipo módulo de emergencia, con lámparas dirigible tipo led, autonomía de 90 min, 900mAh.  Ref. Paco de Beghelli. Incluye elementos de fijación. </t>
  </si>
  <si>
    <t>18.13</t>
  </si>
  <si>
    <t xml:space="preserve">Tira flexible de Led instalada en perfil de aluminio. Información por metro: 12W, 60 led, IP65, temperatura de color 3000°K. Incluye elementos necesarios para su instalación y puesta en marcha, perfil en aluminio, driver y cable de conexión entre la cinta y el driver. </t>
  </si>
  <si>
    <t>18.14</t>
  </si>
  <si>
    <t>Sensor infrarojo, autónomo para montaje en techo, sin unidad de control. Cobertura 360° - 49m - 120V. Incluye: todos los elementos necesarios para su correcta instalación.</t>
  </si>
  <si>
    <t>18.15</t>
  </si>
  <si>
    <t>Luminaria tipo señalización interior, led color verde con panel de texto transparente en doble cara, voltaje de alimentación 120/277V. Ref. Cyclone de Beghelli. Incluye elementos de fijación. Con texto: SALIDA</t>
  </si>
  <si>
    <t>18.16</t>
  </si>
  <si>
    <t xml:space="preserve">Luminaria tipo reflector, diseñada con módulos de LED. Para anclar en piso, poste o muro por medio del sujetador ubicado en la parte trasera. Compuesta en la parte interna por una pantalla en aluminio semi-especular y un difusor en vidrio templado. Potencia  de la luminaria 30W, Flujo luminoso de 2550lm, teperatura de color de 3000°K, voltaje universal (100-277V, 50/60Hz) . </t>
  </si>
  <si>
    <t>18.17</t>
  </si>
  <si>
    <t xml:space="preserve">Caja oval de derivación o empalme (Conduleta) para tubo EMT de 1/2". Ref. OT, OLL. OLR de rawelt. </t>
  </si>
  <si>
    <t>19.0</t>
  </si>
  <si>
    <t>RUTAS PARA SALIDAS VOZ/DATOS Y SEGURIDAD</t>
  </si>
  <si>
    <t>Para cada item, ver planos, especificaciones técnicas y detalles constructivos</t>
  </si>
  <si>
    <t>19.1</t>
  </si>
  <si>
    <t>Tubería plástica tipo PVC de 3". Incluye elementos de fijación y accesorios.  El producto debe ser certificado para uso eléctrico.</t>
  </si>
  <si>
    <t>20.0</t>
  </si>
  <si>
    <t>RETIROS/REUBICACIONES</t>
  </si>
  <si>
    <t>20.1</t>
  </si>
  <si>
    <t>Instalaciones eléctricas existentes. Incluye tomacorrientes, tuberías, cajas de paso, alimentadores.
Nota: todos lo elementos desmontados, deben entregarse a la interventoria.
Este item es calculado por mano de obra de pareja de electricistas.
El programador horario, de las luminarias tipo farol perimetrales al bloque, se debe reubicar en el gabinete principal GP1.</t>
  </si>
  <si>
    <t>dia</t>
  </si>
  <si>
    <t>21.0</t>
  </si>
  <si>
    <t>MARCACIÓN</t>
  </si>
  <si>
    <t>21.1</t>
  </si>
  <si>
    <t>Marcación de salidas eléctricas tanto de tomas como de iluminación con el respectivo circuito. Las marcas deben ser visibles y duraderas. Planos constructivos en medio físico y magnético. Se debe suscribir la Declaración de Cumplimiento y demás requisitos establecidos en N° 10.2.2 del RETIE</t>
  </si>
  <si>
    <t>SUBTOTAL INSTALACIONES ELÉCTRICAS</t>
  </si>
  <si>
    <t>INSTALACIONES AIRE ACONDICIONADO</t>
  </si>
  <si>
    <t>22.0</t>
  </si>
  <si>
    <t>EQUIPOS DE AIRE ACONDICIONADO</t>
  </si>
  <si>
    <t>22.1</t>
  </si>
  <si>
    <t xml:space="preserve">Suministro, transporte, instalacion y puesta en servicio de unidad condensadora Refrigerante variable 410A, condensada por aire, 220/3/60, 222.000 BTU/h. Incluye: soportes antivibración y demás elementos necesarios para su correcta instalación y funcionamiento </t>
  </si>
  <si>
    <t>22.2</t>
  </si>
  <si>
    <t>Suministro, transporte, instalacion y puesta en servicio de unidad interior tipo cassette de refrigerante variable de 54,100 BTU/h. Incluye; soporte para evaporador, absorvedores de vibración, panel fontal, minibomba de condensados y todos los accesorios necesarios para su correcta instalación.</t>
  </si>
  <si>
    <t>22.3</t>
  </si>
  <si>
    <t>Suministro, transporte, instalacion y puesta en servicio de unidad interior tipo pisotecho de refrigerante variable de 24,100 BTU/h. Incluye; soporte para evaporador, absorvedores de vibración, panel fontal y todos los accesorios necesarios para su correcta instalación.</t>
  </si>
  <si>
    <t>22.4</t>
  </si>
  <si>
    <t>Suministro, transporte, instalacion y puesta en servicio de unidad interior tipo minisplit de refrigerante variable de 12,100 KBTU/h. Incluye; soporte para evaporador, absorvedores de vibración, panel fontal y todos los accesorios necesarios para su correcta instalación.</t>
  </si>
  <si>
    <t>22.5</t>
  </si>
  <si>
    <t>Suministro, transporte, instalacion y arranque de Bifurcación en Y (líquido - succión)para conexion de unidades interiores. Incluye: soporte tipo mensula o riel mecano, varillas rosacadas, anclajes, elementos de fijación y demás accesorios necesarios para su correcta instlación y funcionamiento</t>
  </si>
  <si>
    <t>22.6</t>
  </si>
  <si>
    <t>Suministro, transporte, instalacion y puesta en servicio de Control central TOUCH de 5",  para operación de 64 evaporadores. Incluye: la programación, capacitación y todos los accesorios necesarios  para su correcta instalación y funcionamiento</t>
  </si>
  <si>
    <t>22.7</t>
  </si>
  <si>
    <t>Suministro, transporte, instalacion y puesta en servicio de control remoto para la operación de evaporadores. Incluye: capacitación y todos los accesorios necesarios  para su correcta instalación y funcionamiento</t>
  </si>
  <si>
    <t>23.0</t>
  </si>
  <si>
    <t>TUBERÍA DE REFRIGERACIÓN (Ver Especificaciones Técnicas).</t>
  </si>
  <si>
    <t>23.1</t>
  </si>
  <si>
    <t>Suministro, transporte, instalacion y puesta en servicio de Tubería de refrigeración de cobre tipo K aislada de 1 3/8". Incluye: soporte tipo mensula o riel mecano, varillas rosacadas, anclajes, elementos de fijación, y demás accesorios necesarios para su correcta instlación y funcionamiento</t>
  </si>
  <si>
    <t>23.2</t>
  </si>
  <si>
    <t>Suministro, transporte, instalacion y puesta en servicio de Tubería de refrigeración de cobre tipo K aislada de 1 1/8". Incluye: soporte tipo mensula o riel mecano, varillas rosacadas, anclajes, elementos de fijación y demás accesorios necesarios para su correcta instlación y funcionamiento</t>
  </si>
  <si>
    <t>23.3</t>
  </si>
  <si>
    <t>Suministro, transporte, instalacion y puesta en servicio de Tubería de refrigeración de cobre tipo K aislada de 7/8". Incluye: soporte tipo mensula o riel mecano, varillas rosacadas, anclajes, elementos de fijación y demás accesorios necesarios para su correcta instlación y funcionamiento</t>
  </si>
  <si>
    <t>23.4</t>
  </si>
  <si>
    <t>Suministro, transporte, instalacion y puesta en servicio de Tubería de refrigeración de cobre tipo K aislada de 5/8". Incluye: soporte tipo mensula o riel mecano, varillas rosacadas, anclajes, elementos de fijación y demás accesorios necesarios para su correcta instlación y funcionamiento</t>
  </si>
  <si>
    <t>23.5</t>
  </si>
  <si>
    <t>Suministro, transporte, instalacion y puesta en servicio de Tubería de refrigeración de cobre tipo K aislada de 1/2". Incluye: soporte tipo mensula o riel mecano, varillas rosacadas, anclajes, elementos de fijación y demás accesorios necesarios para su correcta instlación y funcionamiento</t>
  </si>
  <si>
    <t>23.6</t>
  </si>
  <si>
    <t>Suministro, transporte, instalacion y puesta en servicio de Tubería de refrigeración de cobre tipo K aislada de 1/4". Incluye: soporte tipo mensula o riel mecano, varillas rosacadas, anclajes, elementos de fijación y demás accesorios necesarios para su correcta instlación y funcionamiento</t>
  </si>
  <si>
    <t>23.7</t>
  </si>
  <si>
    <t>Suministro, tansporte y carga de Refrigerante 410A</t>
  </si>
  <si>
    <t>lb</t>
  </si>
  <si>
    <t>24.0</t>
  </si>
  <si>
    <t>CONTROL</t>
  </si>
  <si>
    <t>24.1</t>
  </si>
  <si>
    <t xml:space="preserve">Suministro, transporte, instalacion y puesta en servicio de Cable control apantallado 3 x 18 </t>
  </si>
  <si>
    <t>24.2</t>
  </si>
  <si>
    <t>Suministro, transporte, instalacion y puesta en servicio de Tuberia metalica EMT de 3/4 incluye: accsesorios (adaptadores, curvas, uniones, elementos de sujecion, abrazaderas doble ala y demás accesorios necesarios para su correcta instalacion.)</t>
  </si>
  <si>
    <t>24.3</t>
  </si>
  <si>
    <t>Suministro, transporte, instalacion y puesta en servicio de Caja metalica  12x12x5 cm con tapa lisa, tercol o similar. Incluye todos los accesorios para su correcta instalación.</t>
  </si>
  <si>
    <t>24.4</t>
  </si>
  <si>
    <t xml:space="preserve">Suministro, transporte, instalacion y puesta en servicio de Tuberia metálica Flexible (coraza americana) de 3/4" de diámetro,Incluye: Elementos de fijacion con grapa doble ala y conectores curvos y rectos y demas elementos necesarios para su correcta instalación </t>
  </si>
  <si>
    <t>25.0</t>
  </si>
  <si>
    <t>DRENAJE</t>
  </si>
  <si>
    <t>25.1</t>
  </si>
  <si>
    <t>Suministro, transporte, instalacion y puesta en servicio de tubería de PVC RDE 21 de 1"  para descarga drenaje aislada termicamente con rubatex de 1/2" de espesor. Incluye: soporte tipo mensula o riel mecano, varillas rosacadas, anclajes, elementos de fijación y demás accesorios necesarios para su correcta instlación y funcionamiento</t>
  </si>
  <si>
    <t>25.2</t>
  </si>
  <si>
    <t>Suministro, transporte, instalacion y puesta en funcionamiento de minibomba de condensados. Icluye: manguera cristal para descarga de condensados, cheques y demas elemntos necesarios para su correcta instalacion y funcionamiento.</t>
  </si>
  <si>
    <t>UN</t>
  </si>
  <si>
    <t>26.0</t>
  </si>
  <si>
    <t>AIRE ACONDICIONADO CUARTO DE SISTEMAS</t>
  </si>
  <si>
    <t>26.1</t>
  </si>
  <si>
    <t>Suministro, transporte, instalacion y puesta en funcionamiento de equipo de aire acondicionado tipo minisplit de pared, capacidad 9.000 Btu/hr, Refrigerante ecologico R410A,Condensadora de descarga horizontal, Compresor INVERTER, 220v, 60 Hz. Incluye: Soportes, anclajes, cauchos antivibratorios y demas elementos necesarios para su correcta instalacion y funcionamiento.</t>
  </si>
  <si>
    <t>26.2</t>
  </si>
  <si>
    <t>Suministro, transporte, instalacion y puesta en funcionamiento de tuberia de refrigeracion en cobre tipo L, succion: 3/8", Liquido: 1/4" ambas con aislamiento termico tipo rubatex de 1/2" de espesor. Incluye: soportes, anclajes, refrigerante, racores, pruebas y demas elementos necesarios para su correcta instalacion y funcionamiento.</t>
  </si>
  <si>
    <t>26.3</t>
  </si>
  <si>
    <t>26.4</t>
  </si>
  <si>
    <t>Suministro, trasnporte e instalacion de cable encahuchetado 5 X #14 AWG, para la conexión de potencia y comunicación de unidad evaporadora y condensadora. Incluye: terminales, cinta aislante, marcaciones y demas elementos necesarios para su correcta instalacion y fincionamiento</t>
  </si>
  <si>
    <t>26.5</t>
  </si>
  <si>
    <t>Suministro, transporte, instalacion y puesta enfuncionamiento de tuberia de drenaje en PVC RDE21 en 3/4" aislafdo termicamnte en rubaex de 1/2" de espesor.</t>
  </si>
  <si>
    <t>SUBTOTAL INSTALACIONES AIRE ACONDICIONADO</t>
  </si>
  <si>
    <t>SEGURIDAD ELECTRÓNICA</t>
  </si>
  <si>
    <t>27.0</t>
  </si>
  <si>
    <t>SISTEMA DE DETECCIÓN DE INTRUSOS E INCENDIO</t>
  </si>
  <si>
    <t>27.1</t>
  </si>
  <si>
    <t>Suministro, transporte, instalación y puesta en marcha de panel de alarma. Incluye panel DSC Powerseries HS3128 con comunicador IP integrado, tamper switche, adaptador de fuente DSC HS65WPSNA, batería 12v 7A, cable duplex 2x18, elementos de fijación y demás accesorios para su correcto funcionamiento.</t>
  </si>
  <si>
    <t>27.2</t>
  </si>
  <si>
    <t>Suministro, transporte, instalación y puesta en marcha de Sirena cableada de 30w, color blanco.  Incluye elementos de fijación y demás accesorios para su correcto funcionamiento.</t>
  </si>
  <si>
    <t>27.3</t>
  </si>
  <si>
    <t>Suministro, transporte, instalación y puesta en marcha de    teclado de alarma LCD alfanumérico, elementos de fijación y demás accesorios para su correcto funcionamiento. Marca requerida: DSC referencia HS2LCDPRO</t>
  </si>
  <si>
    <t>27.4</t>
  </si>
  <si>
    <t>Suministro, transporte, instalación y puesta en marcha de Teclado de alarma LCD alfanumérico con transceptor, elementos de fijación y demás accesorios para su correcto funcionamiento. Marca requerida: DSC referencia HS2LCDRFPRO9.</t>
  </si>
  <si>
    <t>27.5</t>
  </si>
  <si>
    <t>Suministro, transporte, instalación y puesta en marcha de    módulo expansor de 08 zonas. Incluye elementos de fijación y demás accesorios para su correcto funcionamiento. Marca requerida: DSC PRO  referencia HSM3408</t>
  </si>
  <si>
    <t>27.6</t>
  </si>
  <si>
    <t>Suministro, transporte, instalación y puesta en marcha de Módulo de fuente de alimentación supervisada de 3A, incluye adaptador de corriente HS65WPSNA. Marca: DSC, referencia: HSM3350</t>
  </si>
  <si>
    <t>27.7</t>
  </si>
  <si>
    <t>Suministro, transporte, instalación y puesta en marcha de    módulo de salidas programable.  Incluye elementos de fijación y demás accesorios para su correcto funcionamiento. Marca requerida: DSC referencia HSM2208</t>
  </si>
  <si>
    <t>27.8</t>
  </si>
  <si>
    <t>Suministro, transporte, instalación y puesta en marcha de    gabinete metálico 40x60x15 cm color blanco, fondo madera con cerradura,  elementos de fijación y demás accesorios para su correcto funcionamiento. Marca sugerida: Tercol</t>
  </si>
  <si>
    <t>27.9</t>
  </si>
  <si>
    <t>Suministro, transporte, instalación y puesta en marcha de    sensor de humo cableado, color blanco, 4 hilos, listado UL. Incluye resistencias, elementos de fijación y demás accesorios para su correcto funcionamiento. Marca sugerida: DSC, Bosh, Honeywell, Mircom.</t>
  </si>
  <si>
    <t>27.10</t>
  </si>
  <si>
    <t>Suministro, transporte, instalación y puesta en marcha de Sensor de movimiento inalámbrico, tecnología dual (infrarrojo + microondas, antienmascaramiento), antimascotas, color blanco. Incluye pila, elementos de fijación y demás accesorios para su correcto funcionamiento. Marca sugerida: DSC referencia PG9984P.</t>
  </si>
  <si>
    <t>27.11</t>
  </si>
  <si>
    <t>Suministro, transporte, instalación y puesta en marcha de Sensor magnético liviano, inalámbrico, color blanco. Incluye pila, elementos de fijación y demás accesorios para su correcto funcionamiento. Marca sugerida: DSC referencia NEO PG9945</t>
  </si>
  <si>
    <t>27.12</t>
  </si>
  <si>
    <t>Suministro, transporte, instalación y puesta en marcha de    sensor magnético liviano, cableado, color blanco. Incluye resistencias,  elementos de fijación y demás accesorios para su correcto funcionamiento. Marca sugerida: Secolarm, Lynx.</t>
  </si>
  <si>
    <t>27.13</t>
  </si>
  <si>
    <t>Suministro, transporte, instalación y puesta en marcha de sensor infrarrojo cableado dual (infrarrojo+microondas),anti mascotas,blanco.Incluye resistencias, elementos de fijación,accesorios para su correcto funcionamiento.Marca sugerida:DSC LC-104</t>
  </si>
  <si>
    <t>27.14</t>
  </si>
  <si>
    <t>Suministro, transporte, instalación y puesta en marcha de repetidor inalámbrico NEO PG9920 para panel de alarma. Incluye elementos de fijación y demás accesorios para su correcto funcionamiento.</t>
  </si>
  <si>
    <t>28.0</t>
  </si>
  <si>
    <t>CIRCUITO CERRADO DE TELEVISIÓN</t>
  </si>
  <si>
    <t>28.1</t>
  </si>
  <si>
    <t>Suministro, transporte, instalación y puesta en marcha de    cámara IP tipo minidomo, 4mpx, PoE,WDR, varifocal, día/noche, certificación ONVIF. Incluye elementos de fijación y accesorios para su correcto funcionamiento.. Incluye elementos para su correcta fijación y operación. Marca sugerida: Vivotek)</t>
  </si>
  <si>
    <t>28.2</t>
  </si>
  <si>
    <t>Suministro, transporte, instalación y puesta en marcha de    licencia para cámara IP tipo Enterprise, para servidor Exacvision. marca requerida: Exacq Vision . Incluye elementos para su correcta fijación y operación)</t>
  </si>
  <si>
    <t>29.0</t>
  </si>
  <si>
    <t>SISTEMA DE CONTROL DE ACCESO</t>
  </si>
  <si>
    <t>29.1</t>
  </si>
  <si>
    <t>Suministro, transporte, instalación y puesta en marcha de    Electroimán de 600 Lb, 12V DC, con contactos seco (NC, COM, NO), Listado UL. Incluye resistencias, soporte U, Z, L o ZL, elementos de fijación y demás accesorios para su correcto funcionamiento. Marca sugerida: Yale, Secolarm</t>
  </si>
  <si>
    <t>30.0</t>
  </si>
  <si>
    <t>CABLEADO</t>
  </si>
  <si>
    <t>30.1</t>
  </si>
  <si>
    <t>Suministro, transporte, instalación y puesta en marcha de    cable de par trenzado apantallado (UTP categoría 5e), de interior, color gris. La composición del cable debe ser de 100% cobre, 24 AWG, certificado UL. Marcas sugeridas: Commscope, Leviton, 3M, Ceconet.</t>
  </si>
  <si>
    <t>31.0</t>
  </si>
  <si>
    <t>CANALIZACIONES</t>
  </si>
  <si>
    <t>31.1</t>
  </si>
  <si>
    <t>Suministro, transporte, instalación y puesta en marcha de    canaleta plástica ranurada 25x25 mm color gris y  elementos de fijación</t>
  </si>
  <si>
    <t>SUBTOTAL SEGURIDAD ELECTRÓNICA</t>
  </si>
  <si>
    <t>TOTAL COSTO DIRECTO</t>
  </si>
  <si>
    <t xml:space="preserve">ADMINISTRACIÓN </t>
  </si>
  <si>
    <t xml:space="preserve">UTILIDAD </t>
  </si>
  <si>
    <t>IVA 19% SOBRE UTILIDAD</t>
  </si>
  <si>
    <t>TOTAL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</si>
</sst>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quot;$&quot;\ #,##0"/>
    <numFmt numFmtId="166" formatCode="&quot;$&quot;#,##0"/>
    <numFmt numFmtId="167" formatCode="0.000%"/>
    <numFmt numFmtId="168" formatCode="_-&quot;$&quot;* #,##0_-;\-&quot;$&quot;* #,##0_-;_-&quot;$&quot;* &quot;-&quot;??_-;_-@"/>
    <numFmt numFmtId="169" formatCode="0.0%"/>
    <numFmt numFmtId="170" formatCode="&quot;$&quot;#,##0.00"/>
  </numFmts>
  <fonts count="23" x14ac:knownFonts="1">
    <font>
      <sz val="11"/>
      <color theme="1"/>
      <name val="Arial"/>
    </font>
    <font>
      <b/>
      <sz val="14"/>
      <color rgb="FFFF0000"/>
      <name val="Swis721 LtCn BT"/>
      <family val="2"/>
    </font>
    <font>
      <sz val="11"/>
      <name val="Arial"/>
      <family val="2"/>
    </font>
    <font>
      <b/>
      <sz val="14"/>
      <color theme="1"/>
      <name val="Swis721 LtCn BT"/>
      <family val="2"/>
    </font>
    <font>
      <b/>
      <sz val="16"/>
      <color theme="1"/>
      <name val="Swis721 LtCn BT"/>
      <family val="2"/>
    </font>
    <font>
      <b/>
      <sz val="12"/>
      <color theme="1"/>
      <name val="Swis721 LtCn BT"/>
      <family val="2"/>
    </font>
    <font>
      <b/>
      <sz val="11"/>
      <color theme="1"/>
      <name val="Swis721 LtCn BT"/>
      <family val="2"/>
    </font>
    <font>
      <sz val="10"/>
      <color theme="0"/>
      <name val="Swis721 LtCn BT"/>
      <family val="2"/>
    </font>
    <font>
      <b/>
      <sz val="10"/>
      <color theme="0"/>
      <name val="Swis721 LtCn BT"/>
      <family val="2"/>
    </font>
    <font>
      <b/>
      <sz val="10"/>
      <color theme="1"/>
      <name val="Century Gothic"/>
      <family val="2"/>
    </font>
    <font>
      <b/>
      <sz val="11"/>
      <color theme="0"/>
      <name val="Century Gothic"/>
      <family val="2"/>
    </font>
    <font>
      <b/>
      <sz val="11"/>
      <color rgb="FF000000"/>
      <name val="Swis721 LtCn BT"/>
      <family val="2"/>
    </font>
    <font>
      <b/>
      <sz val="11"/>
      <color theme="1"/>
      <name val="Century Gothic"/>
      <family val="2"/>
    </font>
    <font>
      <sz val="11"/>
      <color theme="1"/>
      <name val="Century Gothic"/>
      <family val="2"/>
    </font>
    <font>
      <u/>
      <sz val="10"/>
      <color theme="10"/>
      <name val="Arial"/>
      <family val="2"/>
    </font>
    <font>
      <sz val="11"/>
      <color theme="1"/>
      <name val="Swis721 LtCn BT"/>
      <family val="2"/>
    </font>
    <font>
      <u/>
      <sz val="10"/>
      <color theme="10"/>
      <name val="Arial"/>
      <family val="2"/>
    </font>
    <font>
      <u/>
      <sz val="10"/>
      <color theme="10"/>
      <name val="Arial"/>
      <family val="2"/>
    </font>
    <font>
      <u/>
      <sz val="10"/>
      <color theme="10"/>
      <name val="Arial"/>
      <family val="2"/>
    </font>
    <font>
      <u/>
      <sz val="10"/>
      <color theme="10"/>
      <name val="Arial"/>
      <family val="2"/>
    </font>
    <font>
      <u/>
      <sz val="10"/>
      <color theme="10"/>
      <name val="Arial"/>
      <family val="2"/>
    </font>
    <font>
      <u/>
      <sz val="10"/>
      <color theme="10"/>
      <name val="Arial"/>
      <family val="2"/>
    </font>
    <font>
      <b/>
      <sz val="12"/>
      <color theme="1"/>
      <name val="Arial"/>
      <family val="2"/>
    </font>
  </fonts>
  <fills count="14">
    <fill>
      <patternFill patternType="none"/>
    </fill>
    <fill>
      <patternFill patternType="gray125"/>
    </fill>
    <fill>
      <patternFill patternType="solid">
        <fgColor rgb="FFFFFF00"/>
        <bgColor rgb="FFFFFF00"/>
      </patternFill>
    </fill>
    <fill>
      <patternFill patternType="solid">
        <fgColor rgb="FFDADADA"/>
        <bgColor rgb="FFDADADA"/>
      </patternFill>
    </fill>
    <fill>
      <patternFill patternType="solid">
        <fgColor rgb="FF7B7B7B"/>
        <bgColor rgb="FF7B7B7B"/>
      </patternFill>
    </fill>
    <fill>
      <patternFill patternType="solid">
        <fgColor rgb="FF63CB7E"/>
        <bgColor rgb="FF63CB7E"/>
      </patternFill>
    </fill>
    <fill>
      <patternFill patternType="solid">
        <fgColor rgb="FFC8C8C8"/>
        <bgColor rgb="FFC8C8C8"/>
      </patternFill>
    </fill>
    <fill>
      <patternFill patternType="solid">
        <fgColor rgb="FF92D050"/>
        <bgColor rgb="FF92D050"/>
      </patternFill>
    </fill>
    <fill>
      <patternFill patternType="solid">
        <fgColor theme="0"/>
        <bgColor theme="0"/>
      </patternFill>
    </fill>
    <fill>
      <patternFill patternType="solid">
        <fgColor rgb="FFBFBFBF"/>
        <bgColor rgb="FFBFBFBF"/>
      </patternFill>
    </fill>
    <fill>
      <patternFill patternType="solid">
        <fgColor rgb="FF9CC2E5"/>
        <bgColor rgb="FF9CC2E5"/>
      </patternFill>
    </fill>
    <fill>
      <patternFill patternType="solid">
        <fgColor rgb="FFFFD965"/>
        <bgColor rgb="FFFFD965"/>
      </patternFill>
    </fill>
    <fill>
      <patternFill patternType="solid">
        <fgColor rgb="FFA8D08D"/>
        <bgColor rgb="FFA8D08D"/>
      </patternFill>
    </fill>
    <fill>
      <patternFill patternType="solid">
        <fgColor rgb="FFF4B083"/>
        <bgColor rgb="FFF4B083"/>
      </patternFill>
    </fill>
  </fills>
  <borders count="89">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bottom/>
      <diagonal/>
    </border>
    <border>
      <left style="double">
        <color rgb="FF000000"/>
      </left>
      <right style="medium">
        <color rgb="FF000000"/>
      </right>
      <top style="double">
        <color rgb="FF000000"/>
      </top>
      <bottom style="medium">
        <color rgb="FF000000"/>
      </bottom>
      <diagonal/>
    </border>
    <border>
      <left/>
      <right/>
      <top style="double">
        <color rgb="FF000000"/>
      </top>
      <bottom style="medium">
        <color rgb="FF000000"/>
      </bottom>
      <diagonal/>
    </border>
    <border>
      <left style="medium">
        <color rgb="FF000000"/>
      </left>
      <right/>
      <top style="double">
        <color rgb="FF000000"/>
      </top>
      <bottom style="medium">
        <color rgb="FF000000"/>
      </bottom>
      <diagonal/>
    </border>
    <border>
      <left/>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style="medium">
        <color rgb="FF000000"/>
      </top>
      <bottom style="double">
        <color rgb="FF000000"/>
      </bottom>
      <diagonal/>
    </border>
    <border>
      <left/>
      <right/>
      <top/>
      <bottom style="double">
        <color rgb="FF000000"/>
      </bottom>
      <diagonal/>
    </border>
    <border>
      <left style="medium">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double">
        <color rgb="FF000000"/>
      </right>
      <top/>
      <bottom style="double">
        <color rgb="FF000000"/>
      </bottom>
      <diagonal/>
    </border>
    <border>
      <left/>
      <right style="medium">
        <color rgb="FF000000"/>
      </right>
      <top style="double">
        <color rgb="FF000000"/>
      </top>
      <bottom style="double">
        <color rgb="FF000000"/>
      </bottom>
      <diagonal/>
    </border>
    <border>
      <left style="medium">
        <color rgb="FF000000"/>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medium">
        <color rgb="FF000000"/>
      </right>
      <top style="double">
        <color rgb="FF000000"/>
      </top>
      <bottom/>
      <diagonal/>
    </border>
    <border>
      <left style="medium">
        <color rgb="FF000000"/>
      </left>
      <right style="medium">
        <color rgb="FF000000"/>
      </right>
      <top style="double">
        <color rgb="FF000000"/>
      </top>
      <bottom/>
      <diagonal/>
    </border>
    <border>
      <left style="medium">
        <color rgb="FF000000"/>
      </left>
      <right style="medium">
        <color rgb="FF000000"/>
      </right>
      <top style="double">
        <color rgb="FF000000"/>
      </top>
      <bottom style="hair">
        <color rgb="FF000000"/>
      </bottom>
      <diagonal/>
    </border>
    <border>
      <left/>
      <right/>
      <top style="double">
        <color rgb="FF000000"/>
      </top>
      <bottom style="hair">
        <color rgb="FF000000"/>
      </bottom>
      <diagonal/>
    </border>
    <border>
      <left style="medium">
        <color rgb="FF000000"/>
      </left>
      <right style="double">
        <color rgb="FF000000"/>
      </right>
      <top/>
      <bottom style="hair">
        <color rgb="FF000000"/>
      </bottom>
      <diagonal/>
    </border>
    <border>
      <left style="double">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right/>
      <top style="hair">
        <color rgb="FF000000"/>
      </top>
      <bottom style="hair">
        <color rgb="FF000000"/>
      </bottom>
      <diagonal/>
    </border>
    <border>
      <left style="double">
        <color rgb="FF000000"/>
      </left>
      <right style="double">
        <color rgb="FF000000"/>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double">
        <color rgb="FF000000"/>
      </left>
      <right style="double">
        <color rgb="FF000000"/>
      </right>
      <top/>
      <bottom style="double">
        <color rgb="FF000000"/>
      </bottom>
      <diagonal/>
    </border>
    <border>
      <left style="medium">
        <color rgb="FF000000"/>
      </left>
      <right style="medium">
        <color rgb="FF000000"/>
      </right>
      <top style="hair">
        <color rgb="FF000000"/>
      </top>
      <bottom/>
      <diagonal/>
    </border>
    <border>
      <left style="medium">
        <color rgb="FF000000"/>
      </left>
      <right style="medium">
        <color rgb="FF000000"/>
      </right>
      <top style="hair">
        <color rgb="FF000000"/>
      </top>
      <bottom/>
      <diagonal/>
    </border>
    <border>
      <left/>
      <right/>
      <top style="hair">
        <color rgb="FF000000"/>
      </top>
      <bottom/>
      <diagonal/>
    </border>
    <border>
      <left style="medium">
        <color rgb="FF000000"/>
      </left>
      <right style="double">
        <color rgb="FF000000"/>
      </right>
      <top style="double">
        <color rgb="FF000000"/>
      </top>
      <bottom style="hair">
        <color rgb="FF000000"/>
      </bottom>
      <diagonal/>
    </border>
    <border>
      <left style="medium">
        <color rgb="FF000000"/>
      </left>
      <right style="medium">
        <color rgb="FF000000"/>
      </right>
      <top/>
      <bottom style="hair">
        <color rgb="FF000000"/>
      </bottom>
      <diagonal/>
    </border>
    <border>
      <left/>
      <right/>
      <top/>
      <bottom style="hair">
        <color rgb="FF000000"/>
      </bottom>
      <diagonal/>
    </border>
    <border>
      <left style="medium">
        <color rgb="FF000000"/>
      </left>
      <right style="medium">
        <color rgb="FF000000"/>
      </right>
      <top/>
      <bottom style="hair">
        <color rgb="FF000000"/>
      </bottom>
      <diagonal/>
    </border>
    <border>
      <left style="medium">
        <color rgb="FF000000"/>
      </left>
      <right/>
      <top style="hair">
        <color rgb="FF000000"/>
      </top>
      <bottom style="hair">
        <color rgb="FF000000"/>
      </bottom>
      <diagonal/>
    </border>
    <border>
      <left style="medium">
        <color rgb="FF000000"/>
      </left>
      <right style="double">
        <color rgb="FF000000"/>
      </right>
      <top style="hair">
        <color rgb="FF000000"/>
      </top>
      <bottom style="hair">
        <color rgb="FF000000"/>
      </bottom>
      <diagonal/>
    </border>
    <border>
      <left style="double">
        <color rgb="FF000000"/>
      </left>
      <right style="medium">
        <color rgb="FF000000"/>
      </right>
      <top/>
      <bottom/>
      <diagonal/>
    </border>
    <border>
      <left style="medium">
        <color rgb="FF000000"/>
      </left>
      <right style="medium">
        <color rgb="FF000000"/>
      </right>
      <top style="hair">
        <color rgb="FF000000"/>
      </top>
      <bottom style="double">
        <color rgb="FF000000"/>
      </bottom>
      <diagonal/>
    </border>
    <border>
      <left style="medium">
        <color rgb="FF000000"/>
      </left>
      <right style="double">
        <color rgb="FF000000"/>
      </right>
      <top/>
      <bottom style="hair">
        <color rgb="FF000000"/>
      </bottom>
      <diagonal/>
    </border>
    <border>
      <left style="double">
        <color rgb="FF000000"/>
      </left>
      <right style="medium">
        <color rgb="FF000000"/>
      </right>
      <top/>
      <bottom style="hair">
        <color rgb="FF000000"/>
      </bottom>
      <diagonal/>
    </border>
    <border>
      <left/>
      <right style="double">
        <color rgb="FF000000"/>
      </right>
      <top/>
      <bottom/>
      <diagonal/>
    </border>
    <border>
      <left style="double">
        <color rgb="FF000000"/>
      </left>
      <right style="medium">
        <color rgb="FF000000"/>
      </right>
      <top style="double">
        <color rgb="FF000000"/>
      </top>
      <bottom style="hair">
        <color rgb="FF000000"/>
      </bottom>
      <diagonal/>
    </border>
    <border>
      <left/>
      <right style="double">
        <color rgb="FF000000"/>
      </right>
      <top style="hair">
        <color rgb="FF000000"/>
      </top>
      <bottom style="hair">
        <color rgb="FF000000"/>
      </bottom>
      <diagonal/>
    </border>
    <border>
      <left style="medium">
        <color rgb="FF000000"/>
      </left>
      <right style="medium">
        <color rgb="FF000000"/>
      </right>
      <top/>
      <bottom style="double">
        <color rgb="FF000000"/>
      </bottom>
      <diagonal/>
    </border>
    <border>
      <left style="medium">
        <color rgb="FF000000"/>
      </left>
      <right style="double">
        <color rgb="FF000000"/>
      </right>
      <top style="double">
        <color rgb="FF000000"/>
      </top>
      <bottom style="double">
        <color rgb="FF000000"/>
      </bottom>
      <diagonal/>
    </border>
    <border>
      <left style="double">
        <color rgb="FF000000"/>
      </left>
      <right style="medium">
        <color rgb="FF000000"/>
      </right>
      <top style="hair">
        <color rgb="FF000000"/>
      </top>
      <bottom/>
      <diagonal/>
    </border>
    <border>
      <left style="medium">
        <color rgb="FF000000"/>
      </left>
      <right style="double">
        <color rgb="FF000000"/>
      </right>
      <top/>
      <bottom/>
      <diagonal/>
    </border>
    <border>
      <left style="medium">
        <color rgb="FF000000"/>
      </left>
      <right/>
      <top style="hair">
        <color rgb="FF000000"/>
      </top>
      <bottom style="hair">
        <color rgb="FF000000"/>
      </bottom>
      <diagonal/>
    </border>
    <border>
      <left style="medium">
        <color rgb="FF000000"/>
      </left>
      <right/>
      <top style="double">
        <color rgb="FF000000"/>
      </top>
      <bottom style="double">
        <color rgb="FF000000"/>
      </bottom>
      <diagonal/>
    </border>
    <border>
      <left/>
      <right/>
      <top/>
      <bottom style="hair">
        <color rgb="FF000000"/>
      </bottom>
      <diagonal/>
    </border>
    <border>
      <left/>
      <right/>
      <top style="hair">
        <color rgb="FF000000"/>
      </top>
      <bottom style="hair">
        <color rgb="FF000000"/>
      </bottom>
      <diagonal/>
    </border>
    <border>
      <left/>
      <right/>
      <top/>
      <bottom/>
      <diagonal/>
    </border>
    <border>
      <left/>
      <right/>
      <top style="double">
        <color rgb="FF000000"/>
      </top>
      <bottom style="hair">
        <color rgb="FF000000"/>
      </bottom>
      <diagonal/>
    </border>
    <border>
      <left style="double">
        <color rgb="FF000000"/>
      </left>
      <right style="medium">
        <color rgb="FF000000"/>
      </right>
      <top style="double">
        <color rgb="FF000000"/>
      </top>
      <bottom style="double">
        <color rgb="FF000000"/>
      </bottom>
      <diagonal/>
    </border>
    <border>
      <left style="double">
        <color rgb="FF000000"/>
      </left>
      <right style="double">
        <color rgb="FF000000"/>
      </right>
      <top/>
      <bottom/>
      <diagonal/>
    </border>
    <border>
      <left style="double">
        <color rgb="FF000000"/>
      </left>
      <right style="double">
        <color rgb="FF000000"/>
      </right>
      <top/>
      <bottom/>
      <diagonal/>
    </border>
    <border>
      <left style="double">
        <color rgb="FF000000"/>
      </left>
      <right/>
      <top style="double">
        <color rgb="FF000000"/>
      </top>
      <bottom style="medium">
        <color rgb="FF000000"/>
      </bottom>
      <diagonal/>
    </border>
    <border>
      <left/>
      <right style="medium">
        <color rgb="FF000000"/>
      </right>
      <top style="double">
        <color rgb="FF000000"/>
      </top>
      <bottom style="medium">
        <color rgb="FF000000"/>
      </bottom>
      <diagonal/>
    </border>
    <border>
      <left style="medium">
        <color rgb="FF000000"/>
      </left>
      <right style="medium">
        <color rgb="FF000000"/>
      </right>
      <top style="double">
        <color rgb="FF000000"/>
      </top>
      <bottom style="medium">
        <color rgb="FF000000"/>
      </bottom>
      <diagonal/>
    </border>
    <border>
      <left style="medium">
        <color rgb="FF000000"/>
      </left>
      <right style="double">
        <color rgb="FF000000"/>
      </right>
      <top style="double">
        <color rgb="FF000000"/>
      </top>
      <bottom style="medium">
        <color rgb="FF000000"/>
      </bottom>
      <diagonal/>
    </border>
    <border>
      <left style="double">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double">
        <color rgb="FF000000"/>
      </right>
      <top style="medium">
        <color rgb="FF000000"/>
      </top>
      <bottom style="hair">
        <color rgb="FF000000"/>
      </bottom>
      <diagonal/>
    </border>
    <border>
      <left style="double">
        <color rgb="FF000000"/>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double">
        <color rgb="FF000000"/>
      </right>
      <top style="hair">
        <color rgb="FF000000"/>
      </top>
      <bottom style="medium">
        <color rgb="FF000000"/>
      </bottom>
      <diagonal/>
    </border>
    <border>
      <left style="double">
        <color rgb="FF000000"/>
      </left>
      <right/>
      <top style="medium">
        <color rgb="FF000000"/>
      </top>
      <bottom style="double">
        <color rgb="FF000000"/>
      </bottom>
      <diagonal/>
    </border>
    <border>
      <left/>
      <right/>
      <top style="medium">
        <color rgb="FF000000"/>
      </top>
      <bottom style="double">
        <color rgb="FF000000"/>
      </bottom>
      <diagonal/>
    </border>
    <border>
      <left/>
      <right style="medium">
        <color rgb="FF000000"/>
      </right>
      <top style="medium">
        <color rgb="FF000000"/>
      </top>
      <bottom style="double">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double">
        <color rgb="FF000000"/>
      </right>
      <top style="medium">
        <color rgb="FF000000"/>
      </top>
      <bottom style="double">
        <color rgb="FF000000"/>
      </bottom>
      <diagonal/>
    </border>
  </borders>
  <cellStyleXfs count="1">
    <xf numFmtId="0" fontId="0" fillId="0" borderId="0"/>
  </cellStyleXfs>
  <cellXfs count="200">
    <xf numFmtId="0" fontId="0" fillId="0" borderId="0" xfId="0" applyFont="1" applyAlignment="1"/>
    <xf numFmtId="0" fontId="0" fillId="0" borderId="0" xfId="0" applyFont="1" applyAlignment="1" applyProtection="1">
      <protection locked="0"/>
    </xf>
    <xf numFmtId="0" fontId="7" fillId="4" borderId="14" xfId="0" applyFont="1" applyFill="1" applyBorder="1" applyAlignment="1" applyProtection="1">
      <alignment horizontal="center"/>
      <protection locked="0"/>
    </xf>
    <xf numFmtId="0" fontId="8" fillId="4" borderId="15" xfId="0" applyFont="1" applyFill="1" applyBorder="1" applyAlignment="1" applyProtection="1">
      <alignment horizontal="center" wrapText="1"/>
      <protection locked="0"/>
    </xf>
    <xf numFmtId="0" fontId="10" fillId="4" borderId="19" xfId="0" applyFont="1" applyFill="1" applyBorder="1" applyAlignment="1" applyProtection="1">
      <alignment horizontal="center" vertical="center"/>
      <protection locked="0"/>
    </xf>
    <xf numFmtId="0" fontId="10" fillId="4" borderId="20" xfId="0" applyFont="1" applyFill="1" applyBorder="1" applyAlignment="1" applyProtection="1">
      <alignment horizontal="center" vertical="center" wrapText="1"/>
      <protection locked="0"/>
    </xf>
    <xf numFmtId="0" fontId="10" fillId="4" borderId="21" xfId="0" applyFont="1" applyFill="1" applyBorder="1" applyAlignment="1" applyProtection="1">
      <alignment horizontal="center" vertical="center"/>
      <protection locked="0"/>
    </xf>
    <xf numFmtId="4" fontId="10" fillId="4" borderId="22" xfId="0" applyNumberFormat="1" applyFont="1" applyFill="1" applyBorder="1" applyAlignment="1" applyProtection="1">
      <alignment horizontal="center" vertical="center"/>
      <protection locked="0"/>
    </xf>
    <xf numFmtId="3" fontId="10" fillId="4" borderId="22" xfId="0" applyNumberFormat="1" applyFont="1" applyFill="1" applyBorder="1" applyAlignment="1" applyProtection="1">
      <alignment horizontal="center" vertical="center" wrapText="1"/>
      <protection locked="0"/>
    </xf>
    <xf numFmtId="3" fontId="10" fillId="4" borderId="23" xfId="0" applyNumberFormat="1" applyFont="1" applyFill="1" applyBorder="1" applyAlignment="1" applyProtection="1">
      <alignment horizontal="center" vertical="center" wrapText="1"/>
      <protection locked="0"/>
    </xf>
    <xf numFmtId="3" fontId="6" fillId="5" borderId="20" xfId="0" applyNumberFormat="1" applyFont="1" applyFill="1" applyBorder="1" applyAlignment="1" applyProtection="1">
      <alignment horizontal="center" vertical="center" wrapText="1"/>
      <protection locked="0"/>
    </xf>
    <xf numFmtId="3" fontId="6" fillId="5" borderId="26" xfId="0" applyNumberFormat="1" applyFont="1" applyFill="1" applyBorder="1" applyAlignment="1" applyProtection="1">
      <alignment horizontal="center" vertical="center" wrapText="1"/>
      <protection locked="0"/>
    </xf>
    <xf numFmtId="165" fontId="13" fillId="6" borderId="27" xfId="0" applyNumberFormat="1" applyFont="1" applyFill="1" applyBorder="1" applyAlignment="1" applyProtection="1">
      <alignment horizontal="center" vertical="center"/>
      <protection locked="0"/>
    </xf>
    <xf numFmtId="165" fontId="13" fillId="6" borderId="29" xfId="0" applyNumberFormat="1" applyFont="1" applyFill="1" applyBorder="1" applyAlignment="1" applyProtection="1">
      <alignment horizontal="center" vertical="center"/>
      <protection locked="0"/>
    </xf>
    <xf numFmtId="165" fontId="12" fillId="6" borderId="29" xfId="0" applyNumberFormat="1" applyFont="1" applyFill="1" applyBorder="1" applyAlignment="1" applyProtection="1">
      <alignment horizontal="center" vertical="center"/>
      <protection locked="0"/>
    </xf>
    <xf numFmtId="165" fontId="15" fillId="2" borderId="32" xfId="0" applyNumberFormat="1" applyFont="1" applyFill="1" applyBorder="1" applyAlignment="1" applyProtection="1">
      <alignment horizontal="center" vertical="center"/>
      <protection locked="0"/>
    </xf>
    <xf numFmtId="166" fontId="15" fillId="8" borderId="34" xfId="0" applyNumberFormat="1" applyFont="1" applyFill="1" applyBorder="1" applyAlignment="1" applyProtection="1">
      <alignment horizontal="center" vertical="center"/>
      <protection locked="0"/>
    </xf>
    <xf numFmtId="165" fontId="15" fillId="2" borderId="36" xfId="0" applyNumberFormat="1" applyFont="1" applyFill="1" applyBorder="1" applyAlignment="1" applyProtection="1">
      <alignment horizontal="center" vertical="center"/>
      <protection locked="0"/>
    </xf>
    <xf numFmtId="165" fontId="15" fillId="2" borderId="40" xfId="0" applyNumberFormat="1" applyFont="1" applyFill="1" applyBorder="1" applyAlignment="1" applyProtection="1">
      <alignment horizontal="center" vertical="center"/>
      <protection locked="0"/>
    </xf>
    <xf numFmtId="165" fontId="15" fillId="2" borderId="43" xfId="0" applyNumberFormat="1" applyFont="1" applyFill="1" applyBorder="1" applyAlignment="1" applyProtection="1">
      <alignment horizontal="center" vertical="center"/>
      <protection locked="0"/>
    </xf>
    <xf numFmtId="166" fontId="12" fillId="6" borderId="29" xfId="0" applyNumberFormat="1" applyFont="1" applyFill="1" applyBorder="1" applyAlignment="1" applyProtection="1">
      <alignment horizontal="center" vertical="center"/>
      <protection locked="0"/>
    </xf>
    <xf numFmtId="166" fontId="15" fillId="8" borderId="45" xfId="0" applyNumberFormat="1" applyFont="1" applyFill="1" applyBorder="1" applyAlignment="1" applyProtection="1">
      <alignment horizontal="center" vertical="center"/>
      <protection locked="0"/>
    </xf>
    <xf numFmtId="165" fontId="15" fillId="2" borderId="46" xfId="0" applyNumberFormat="1" applyFont="1" applyFill="1" applyBorder="1" applyAlignment="1" applyProtection="1">
      <alignment horizontal="center" vertical="center"/>
      <protection locked="0"/>
    </xf>
    <xf numFmtId="166" fontId="15" fillId="8" borderId="50" xfId="0" applyNumberFormat="1" applyFont="1" applyFill="1" applyBorder="1" applyAlignment="1" applyProtection="1">
      <alignment horizontal="center" vertical="center"/>
      <protection locked="0"/>
    </xf>
    <xf numFmtId="166" fontId="15" fillId="0" borderId="53" xfId="0" applyNumberFormat="1" applyFont="1" applyBorder="1" applyAlignment="1" applyProtection="1">
      <alignment horizontal="center" vertical="center"/>
      <protection locked="0"/>
    </xf>
    <xf numFmtId="166" fontId="15" fillId="8" borderId="55" xfId="0" applyNumberFormat="1" applyFont="1" applyFill="1" applyBorder="1" applyAlignment="1" applyProtection="1">
      <alignment horizontal="center" vertical="center"/>
      <protection locked="0"/>
    </xf>
    <xf numFmtId="166" fontId="15" fillId="8" borderId="57" xfId="0" applyNumberFormat="1" applyFont="1" applyFill="1" applyBorder="1" applyAlignment="1" applyProtection="1">
      <alignment horizontal="center" vertical="center"/>
      <protection locked="0"/>
    </xf>
    <xf numFmtId="165" fontId="13" fillId="9" borderId="58" xfId="0" applyNumberFormat="1" applyFont="1" applyFill="1" applyBorder="1" applyAlignment="1" applyProtection="1">
      <alignment horizontal="center" vertical="center"/>
      <protection locked="0"/>
    </xf>
    <xf numFmtId="165" fontId="13" fillId="9" borderId="59" xfId="0" applyNumberFormat="1" applyFont="1" applyFill="1" applyBorder="1" applyAlignment="1" applyProtection="1">
      <alignment horizontal="center" vertical="center"/>
      <protection locked="0"/>
    </xf>
    <xf numFmtId="166" fontId="15" fillId="8" borderId="61" xfId="0" applyNumberFormat="1" applyFont="1" applyFill="1" applyBorder="1" applyAlignment="1" applyProtection="1">
      <alignment horizontal="center" vertical="center"/>
      <protection locked="0"/>
    </xf>
    <xf numFmtId="165" fontId="13" fillId="9" borderId="27" xfId="0" applyNumberFormat="1" applyFont="1" applyFill="1" applyBorder="1" applyAlignment="1" applyProtection="1">
      <alignment horizontal="center" vertical="center"/>
      <protection locked="0"/>
    </xf>
    <xf numFmtId="165" fontId="15" fillId="2" borderId="62" xfId="0" applyNumberFormat="1" applyFont="1" applyFill="1" applyBorder="1" applyAlignment="1" applyProtection="1">
      <alignment horizontal="center" vertical="center"/>
      <protection locked="0"/>
    </xf>
    <xf numFmtId="3" fontId="6" fillId="5" borderId="28" xfId="0" applyNumberFormat="1" applyFont="1" applyFill="1" applyBorder="1" applyAlignment="1" applyProtection="1">
      <alignment horizontal="center" vertical="center" wrapText="1"/>
      <protection locked="0"/>
    </xf>
    <xf numFmtId="168" fontId="5" fillId="5" borderId="29" xfId="0" applyNumberFormat="1" applyFont="1" applyFill="1" applyBorder="1" applyAlignment="1" applyProtection="1">
      <alignment horizontal="center" vertical="center" wrapText="1"/>
      <protection locked="0"/>
    </xf>
    <xf numFmtId="10" fontId="6" fillId="5" borderId="29" xfId="0" applyNumberFormat="1" applyFont="1" applyFill="1" applyBorder="1" applyAlignment="1" applyProtection="1">
      <alignment horizontal="center" vertical="center" wrapText="1"/>
      <protection locked="0"/>
    </xf>
    <xf numFmtId="0" fontId="6" fillId="10" borderId="63" xfId="0" applyFont="1" applyFill="1" applyBorder="1" applyAlignment="1" applyProtection="1">
      <alignment horizontal="center" vertical="center"/>
      <protection locked="0"/>
    </xf>
    <xf numFmtId="166" fontId="12" fillId="10" borderId="29" xfId="0" applyNumberFormat="1" applyFont="1" applyFill="1" applyBorder="1" applyAlignment="1" applyProtection="1">
      <alignment horizontal="center" vertical="center"/>
      <protection locked="0"/>
    </xf>
    <xf numFmtId="165" fontId="15" fillId="2" borderId="52" xfId="0" applyNumberFormat="1" applyFont="1" applyFill="1" applyBorder="1" applyAlignment="1" applyProtection="1">
      <alignment horizontal="center" vertical="center"/>
      <protection locked="0"/>
    </xf>
    <xf numFmtId="3" fontId="6" fillId="10" borderId="28" xfId="0" applyNumberFormat="1" applyFont="1" applyFill="1" applyBorder="1" applyAlignment="1" applyProtection="1">
      <alignment horizontal="center" vertical="center" wrapText="1"/>
      <protection locked="0"/>
    </xf>
    <xf numFmtId="168" fontId="5" fillId="10" borderId="29" xfId="0" applyNumberFormat="1" applyFont="1" applyFill="1" applyBorder="1" applyAlignment="1" applyProtection="1">
      <alignment horizontal="center" vertical="center" wrapText="1"/>
      <protection locked="0"/>
    </xf>
    <xf numFmtId="10" fontId="6" fillId="10" borderId="29" xfId="0" applyNumberFormat="1" applyFont="1" applyFill="1" applyBorder="1" applyAlignment="1" applyProtection="1">
      <alignment horizontal="center" vertical="center" wrapText="1"/>
      <protection locked="0"/>
    </xf>
    <xf numFmtId="3" fontId="6" fillId="11" borderId="28" xfId="0" applyNumberFormat="1" applyFont="1" applyFill="1" applyBorder="1" applyAlignment="1" applyProtection="1">
      <alignment horizontal="center" vertical="center" wrapText="1"/>
      <protection locked="0"/>
    </xf>
    <xf numFmtId="3" fontId="6" fillId="11" borderId="29" xfId="0" applyNumberFormat="1" applyFont="1" applyFill="1" applyBorder="1" applyAlignment="1" applyProtection="1">
      <alignment horizontal="center" vertical="center" wrapText="1"/>
      <protection locked="0"/>
    </xf>
    <xf numFmtId="165" fontId="15" fillId="8" borderId="46" xfId="0" applyNumberFormat="1" applyFont="1" applyFill="1" applyBorder="1" applyAlignment="1" applyProtection="1">
      <alignment horizontal="center" vertical="center"/>
      <protection locked="0"/>
    </xf>
    <xf numFmtId="10" fontId="6" fillId="8" borderId="55" xfId="0" applyNumberFormat="1" applyFont="1" applyFill="1" applyBorder="1" applyAlignment="1" applyProtection="1">
      <alignment horizontal="center" vertical="center"/>
      <protection locked="0"/>
    </xf>
    <xf numFmtId="10" fontId="6" fillId="8" borderId="34" xfId="0" applyNumberFormat="1" applyFont="1" applyFill="1" applyBorder="1" applyAlignment="1" applyProtection="1">
      <alignment horizontal="center" vertical="center"/>
      <protection locked="0"/>
    </xf>
    <xf numFmtId="168" fontId="5" fillId="11" borderId="29" xfId="0" applyNumberFormat="1" applyFont="1" applyFill="1" applyBorder="1" applyAlignment="1" applyProtection="1">
      <alignment horizontal="center" vertical="center" wrapText="1"/>
      <protection locked="0"/>
    </xf>
    <xf numFmtId="10" fontId="6" fillId="11" borderId="29" xfId="0" applyNumberFormat="1" applyFont="1" applyFill="1" applyBorder="1" applyAlignment="1" applyProtection="1">
      <alignment horizontal="center" vertical="center" wrapText="1"/>
      <protection locked="0"/>
    </xf>
    <xf numFmtId="3" fontId="6" fillId="12" borderId="28" xfId="0" applyNumberFormat="1" applyFont="1" applyFill="1" applyBorder="1" applyAlignment="1" applyProtection="1">
      <alignment horizontal="center" vertical="center" wrapText="1"/>
      <protection locked="0"/>
    </xf>
    <xf numFmtId="3" fontId="6" fillId="12" borderId="29" xfId="0" applyNumberFormat="1" applyFont="1" applyFill="1" applyBorder="1" applyAlignment="1" applyProtection="1">
      <alignment horizontal="center" vertical="center" wrapText="1"/>
      <protection locked="0"/>
    </xf>
    <xf numFmtId="168" fontId="5" fillId="12" borderId="29" xfId="0" applyNumberFormat="1" applyFont="1" applyFill="1" applyBorder="1" applyAlignment="1" applyProtection="1">
      <alignment horizontal="center" vertical="center" wrapText="1"/>
      <protection locked="0"/>
    </xf>
    <xf numFmtId="10" fontId="6" fillId="12" borderId="29" xfId="0" applyNumberFormat="1" applyFont="1" applyFill="1" applyBorder="1" applyAlignment="1" applyProtection="1">
      <alignment horizontal="center" vertical="center" wrapText="1"/>
      <protection locked="0"/>
    </xf>
    <xf numFmtId="0" fontId="6" fillId="13" borderId="68" xfId="0" applyFont="1" applyFill="1" applyBorder="1" applyAlignment="1" applyProtection="1">
      <alignment horizontal="center" vertical="center"/>
      <protection locked="0"/>
    </xf>
    <xf numFmtId="0" fontId="5" fillId="13" borderId="28" xfId="0" applyFont="1" applyFill="1" applyBorder="1" applyAlignment="1" applyProtection="1">
      <alignment horizontal="center" vertical="center" wrapText="1"/>
      <protection locked="0"/>
    </xf>
    <xf numFmtId="0" fontId="6" fillId="13" borderId="63" xfId="0" applyFont="1" applyFill="1" applyBorder="1" applyAlignment="1" applyProtection="1">
      <alignment horizontal="center" vertical="center"/>
      <protection locked="0"/>
    </xf>
    <xf numFmtId="3" fontId="6" fillId="13" borderId="28" xfId="0" applyNumberFormat="1" applyFont="1" applyFill="1" applyBorder="1" applyAlignment="1" applyProtection="1">
      <alignment horizontal="center" vertical="center" wrapText="1"/>
      <protection locked="0"/>
    </xf>
    <xf numFmtId="3" fontId="6" fillId="13" borderId="29" xfId="0" applyNumberFormat="1" applyFont="1" applyFill="1" applyBorder="1" applyAlignment="1" applyProtection="1">
      <alignment horizontal="center" vertical="center" wrapText="1"/>
      <protection locked="0"/>
    </xf>
    <xf numFmtId="10" fontId="6" fillId="8" borderId="70" xfId="0" applyNumberFormat="1" applyFont="1" applyFill="1" applyBorder="1" applyAlignment="1" applyProtection="1">
      <alignment horizontal="center" vertical="center" wrapText="1"/>
      <protection locked="0"/>
    </xf>
    <xf numFmtId="10" fontId="6" fillId="8" borderId="70" xfId="0" applyNumberFormat="1" applyFont="1" applyFill="1" applyBorder="1" applyAlignment="1" applyProtection="1">
      <alignment vertical="center" wrapText="1"/>
      <protection locked="0"/>
    </xf>
    <xf numFmtId="168" fontId="5" fillId="13" borderId="29" xfId="0" applyNumberFormat="1" applyFont="1" applyFill="1" applyBorder="1" applyAlignment="1" applyProtection="1">
      <alignment horizontal="center" vertical="center" wrapText="1"/>
      <protection locked="0"/>
    </xf>
    <xf numFmtId="10" fontId="6" fillId="13" borderId="29" xfId="0" applyNumberFormat="1" applyFont="1" applyFill="1" applyBorder="1" applyAlignment="1" applyProtection="1">
      <alignment horizontal="center" vertical="center" wrapText="1"/>
      <protection locked="0"/>
    </xf>
    <xf numFmtId="0" fontId="15" fillId="6" borderId="73" xfId="0" applyFont="1" applyFill="1" applyBorder="1" applyAlignment="1" applyProtection="1">
      <alignment vertical="center"/>
      <protection locked="0"/>
    </xf>
    <xf numFmtId="165" fontId="5" fillId="6" borderId="74" xfId="0" applyNumberFormat="1" applyFont="1" applyFill="1" applyBorder="1" applyAlignment="1" applyProtection="1">
      <alignment horizontal="center"/>
      <protection locked="0"/>
    </xf>
    <xf numFmtId="10" fontId="6" fillId="6" borderId="74" xfId="0" applyNumberFormat="1" applyFont="1" applyFill="1" applyBorder="1" applyAlignment="1" applyProtection="1">
      <alignment horizontal="center"/>
      <protection locked="0"/>
    </xf>
    <xf numFmtId="10" fontId="15" fillId="2" borderId="78" xfId="0" applyNumberFormat="1" applyFont="1" applyFill="1" applyBorder="1" applyAlignment="1" applyProtection="1">
      <alignment horizontal="center" vertical="center"/>
      <protection locked="0"/>
    </xf>
    <xf numFmtId="165" fontId="15" fillId="3" borderId="79" xfId="0" applyNumberFormat="1" applyFont="1" applyFill="1" applyBorder="1" applyAlignment="1" applyProtection="1">
      <alignment horizontal="center"/>
      <protection locked="0"/>
    </xf>
    <xf numFmtId="10" fontId="15" fillId="8" borderId="66" xfId="0" applyNumberFormat="1" applyFont="1" applyFill="1" applyBorder="1" applyAlignment="1" applyProtection="1">
      <alignment horizontal="center" vertical="center"/>
      <protection locked="0"/>
    </xf>
    <xf numFmtId="10" fontId="15" fillId="2" borderId="36" xfId="0" applyNumberFormat="1" applyFont="1" applyFill="1" applyBorder="1" applyAlignment="1" applyProtection="1">
      <alignment horizontal="center" vertical="center"/>
      <protection locked="0"/>
    </xf>
    <xf numFmtId="165" fontId="15" fillId="3" borderId="50" xfId="0" applyNumberFormat="1" applyFont="1" applyFill="1" applyBorder="1" applyAlignment="1" applyProtection="1">
      <alignment horizontal="center"/>
      <protection locked="0"/>
    </xf>
    <xf numFmtId="0" fontId="0" fillId="8" borderId="66" xfId="0" applyFont="1" applyFill="1" applyBorder="1" applyProtection="1">
      <protection locked="0"/>
    </xf>
    <xf numFmtId="10" fontId="15" fillId="8" borderId="82" xfId="0" applyNumberFormat="1" applyFont="1" applyFill="1" applyBorder="1" applyAlignment="1" applyProtection="1">
      <alignment horizontal="center" vertical="center"/>
      <protection locked="0"/>
    </xf>
    <xf numFmtId="165" fontId="15" fillId="0" borderId="83" xfId="0" applyNumberFormat="1" applyFont="1" applyBorder="1" applyAlignment="1" applyProtection="1">
      <alignment horizontal="center"/>
      <protection locked="0"/>
    </xf>
    <xf numFmtId="9" fontId="5" fillId="6" borderId="87" xfId="0" applyNumberFormat="1" applyFont="1" applyFill="1" applyBorder="1" applyAlignment="1" applyProtection="1">
      <alignment vertical="center"/>
      <protection locked="0"/>
    </xf>
    <xf numFmtId="165" fontId="5" fillId="6" borderId="88" xfId="0" applyNumberFormat="1" applyFont="1" applyFill="1" applyBorder="1" applyAlignment="1" applyProtection="1">
      <alignment horizontal="center"/>
      <protection locked="0"/>
    </xf>
    <xf numFmtId="0" fontId="22" fillId="8" borderId="66" xfId="0" applyFont="1" applyFill="1" applyBorder="1" applyProtection="1">
      <protection locked="0"/>
    </xf>
    <xf numFmtId="0" fontId="15" fillId="0" borderId="0" xfId="0" applyFont="1" applyProtection="1">
      <protection locked="0"/>
    </xf>
    <xf numFmtId="0" fontId="0" fillId="0" borderId="0" xfId="0" applyFont="1" applyAlignment="1" applyProtection="1">
      <alignment wrapText="1"/>
      <protection locked="0"/>
    </xf>
    <xf numFmtId="0" fontId="0" fillId="0" borderId="0" xfId="0" applyFont="1" applyProtection="1">
      <protection locked="0"/>
    </xf>
    <xf numFmtId="0" fontId="6" fillId="5" borderId="25" xfId="0" applyFont="1" applyFill="1" applyBorder="1" applyAlignment="1" applyProtection="1">
      <alignment horizontal="center" vertical="center"/>
    </xf>
    <xf numFmtId="4" fontId="6" fillId="5" borderId="20" xfId="0" applyNumberFormat="1" applyFont="1" applyFill="1" applyBorder="1" applyAlignment="1" applyProtection="1">
      <alignment horizontal="center" vertical="center"/>
    </xf>
    <xf numFmtId="0" fontId="12" fillId="6" borderId="27" xfId="0" applyFont="1" applyFill="1" applyBorder="1" applyAlignment="1" applyProtection="1">
      <alignment horizontal="center" vertical="center" wrapText="1"/>
    </xf>
    <xf numFmtId="0" fontId="13" fillId="6" borderId="27" xfId="0" applyFont="1" applyFill="1" applyBorder="1" applyAlignment="1" applyProtection="1">
      <alignment horizontal="center" vertical="center"/>
    </xf>
    <xf numFmtId="164" fontId="13" fillId="6" borderId="28" xfId="0" applyNumberFormat="1" applyFont="1" applyFill="1" applyBorder="1" applyAlignment="1" applyProtection="1">
      <alignment horizontal="center" vertical="center"/>
    </xf>
    <xf numFmtId="0" fontId="14" fillId="7" borderId="30" xfId="0" applyFont="1" applyFill="1" applyBorder="1" applyAlignment="1" applyProtection="1">
      <alignment horizontal="center" vertical="center"/>
    </xf>
    <xf numFmtId="0" fontId="15" fillId="0" borderId="31" xfId="0" applyFont="1" applyBorder="1" applyAlignment="1" applyProtection="1">
      <alignment horizontal="left" vertical="center" wrapText="1"/>
    </xf>
    <xf numFmtId="0" fontId="15" fillId="8" borderId="32" xfId="0" applyFont="1" applyFill="1" applyBorder="1" applyAlignment="1" applyProtection="1">
      <alignment horizontal="center" vertical="center"/>
    </xf>
    <xf numFmtId="164" fontId="15" fillId="0" borderId="33" xfId="0" applyNumberFormat="1" applyFont="1" applyBorder="1" applyAlignment="1" applyProtection="1">
      <alignment horizontal="center" vertical="center"/>
    </xf>
    <xf numFmtId="0" fontId="16" fillId="7" borderId="35" xfId="0" applyFont="1" applyFill="1" applyBorder="1" applyAlignment="1" applyProtection="1">
      <alignment horizontal="center" vertical="center"/>
    </xf>
    <xf numFmtId="0" fontId="15" fillId="0" borderId="36" xfId="0" applyFont="1" applyBorder="1" applyAlignment="1" applyProtection="1">
      <alignment horizontal="left" vertical="center" wrapText="1"/>
    </xf>
    <xf numFmtId="0" fontId="15" fillId="8" borderId="36" xfId="0" applyFont="1" applyFill="1" applyBorder="1" applyAlignment="1" applyProtection="1">
      <alignment horizontal="center" vertical="center"/>
    </xf>
    <xf numFmtId="164" fontId="15" fillId="0" borderId="37" xfId="0" applyNumberFormat="1" applyFont="1" applyBorder="1" applyAlignment="1" applyProtection="1">
      <alignment horizontal="center" vertical="center"/>
    </xf>
    <xf numFmtId="0" fontId="15" fillId="0" borderId="39" xfId="0" applyFont="1" applyBorder="1" applyAlignment="1" applyProtection="1">
      <alignment horizontal="left" vertical="center" wrapText="1"/>
    </xf>
    <xf numFmtId="0" fontId="15" fillId="8" borderId="40" xfId="0" applyFont="1" applyFill="1" applyBorder="1" applyAlignment="1" applyProtection="1">
      <alignment horizontal="center" vertical="center"/>
    </xf>
    <xf numFmtId="164" fontId="15" fillId="0" borderId="0" xfId="0" applyNumberFormat="1" applyFont="1" applyAlignment="1" applyProtection="1">
      <alignment horizontal="center" vertical="center"/>
    </xf>
    <xf numFmtId="0" fontId="15" fillId="0" borderId="36" xfId="0" applyFont="1" applyBorder="1" applyAlignment="1" applyProtection="1">
      <alignment horizontal="center" vertical="center"/>
    </xf>
    <xf numFmtId="0" fontId="15" fillId="0" borderId="42" xfId="0" applyFont="1" applyBorder="1" applyAlignment="1" applyProtection="1">
      <alignment horizontal="left" vertical="center" wrapText="1"/>
    </xf>
    <xf numFmtId="0" fontId="15" fillId="8" borderId="43" xfId="0" applyFont="1" applyFill="1" applyBorder="1" applyAlignment="1" applyProtection="1">
      <alignment horizontal="center" vertical="center"/>
    </xf>
    <xf numFmtId="164" fontId="15" fillId="0" borderId="44" xfId="0" applyNumberFormat="1" applyFont="1" applyBorder="1" applyAlignment="1" applyProtection="1">
      <alignment horizontal="center" vertical="center"/>
    </xf>
    <xf numFmtId="164" fontId="15" fillId="0" borderId="36" xfId="0" applyNumberFormat="1" applyFont="1" applyBorder="1" applyAlignment="1" applyProtection="1">
      <alignment horizontal="center" vertical="center"/>
    </xf>
    <xf numFmtId="0" fontId="15" fillId="0" borderId="32" xfId="0" applyFont="1" applyBorder="1" applyAlignment="1" applyProtection="1">
      <alignment horizontal="left" vertical="center" wrapText="1"/>
    </xf>
    <xf numFmtId="2" fontId="15" fillId="0" borderId="33" xfId="0" applyNumberFormat="1" applyFont="1" applyBorder="1" applyAlignment="1" applyProtection="1">
      <alignment horizontal="center" vertical="center"/>
    </xf>
    <xf numFmtId="0" fontId="15" fillId="8" borderId="46" xfId="0" applyFont="1" applyFill="1" applyBorder="1" applyAlignment="1" applyProtection="1">
      <alignment horizontal="center" vertical="center"/>
    </xf>
    <xf numFmtId="164" fontId="15" fillId="0" borderId="47" xfId="0" applyNumberFormat="1" applyFont="1" applyBorder="1" applyAlignment="1" applyProtection="1">
      <alignment horizontal="center" vertical="center"/>
    </xf>
    <xf numFmtId="0" fontId="15" fillId="0" borderId="48" xfId="0" applyFont="1" applyBorder="1" applyAlignment="1" applyProtection="1">
      <alignment horizontal="left" vertical="center" wrapText="1"/>
    </xf>
    <xf numFmtId="164" fontId="15" fillId="0" borderId="49" xfId="0" applyNumberFormat="1" applyFont="1" applyBorder="1" applyAlignment="1" applyProtection="1">
      <alignment horizontal="center" vertical="center"/>
    </xf>
    <xf numFmtId="0" fontId="17" fillId="7" borderId="51" xfId="0" applyFont="1" applyFill="1" applyBorder="1" applyAlignment="1" applyProtection="1">
      <alignment horizontal="center" vertical="center"/>
    </xf>
    <xf numFmtId="0" fontId="15" fillId="0" borderId="52" xfId="0" applyFont="1" applyBorder="1" applyAlignment="1" applyProtection="1">
      <alignment horizontal="left" vertical="center" wrapText="1"/>
    </xf>
    <xf numFmtId="0" fontId="15" fillId="8" borderId="52" xfId="0" applyFont="1" applyFill="1" applyBorder="1" applyAlignment="1" applyProtection="1">
      <alignment horizontal="center" vertical="center"/>
    </xf>
    <xf numFmtId="0" fontId="15" fillId="0" borderId="48" xfId="0" applyFont="1" applyBorder="1" applyAlignment="1" applyProtection="1">
      <alignment horizontal="center" vertical="center"/>
    </xf>
    <xf numFmtId="0" fontId="18" fillId="7" borderId="54" xfId="0" applyFont="1" applyFill="1" applyBorder="1" applyAlignment="1" applyProtection="1">
      <alignment horizontal="center" vertical="center"/>
    </xf>
    <xf numFmtId="2" fontId="15" fillId="0" borderId="48" xfId="0" applyNumberFormat="1" applyFont="1" applyBorder="1" applyAlignment="1" applyProtection="1">
      <alignment horizontal="center" vertical="center"/>
    </xf>
    <xf numFmtId="0" fontId="19" fillId="7" borderId="56" xfId="0" applyFont="1" applyFill="1" applyBorder="1" applyAlignment="1" applyProtection="1">
      <alignment horizontal="center" vertical="center"/>
    </xf>
    <xf numFmtId="0" fontId="15" fillId="0" borderId="39" xfId="0" applyFont="1" applyBorder="1" applyAlignment="1" applyProtection="1">
      <alignment horizontal="center" vertical="center"/>
    </xf>
    <xf numFmtId="2" fontId="15" fillId="0" borderId="37" xfId="0" applyNumberFormat="1" applyFont="1" applyBorder="1" applyAlignment="1" applyProtection="1">
      <alignment horizontal="center" vertical="center"/>
    </xf>
    <xf numFmtId="0" fontId="12" fillId="9" borderId="27" xfId="0" applyFont="1" applyFill="1" applyBorder="1" applyAlignment="1" applyProtection="1">
      <alignment horizontal="center" vertical="center" wrapText="1"/>
    </xf>
    <xf numFmtId="0" fontId="13" fillId="9" borderId="58" xfId="0" applyFont="1" applyFill="1" applyBorder="1" applyAlignment="1" applyProtection="1">
      <alignment horizontal="center" vertical="center"/>
    </xf>
    <xf numFmtId="164" fontId="13" fillId="9" borderId="27" xfId="0" applyNumberFormat="1" applyFont="1" applyFill="1" applyBorder="1" applyAlignment="1" applyProtection="1">
      <alignment horizontal="center" vertical="center"/>
    </xf>
    <xf numFmtId="0" fontId="20" fillId="7" borderId="60" xfId="0" applyFont="1" applyFill="1" applyBorder="1" applyAlignment="1" applyProtection="1">
      <alignment horizontal="center" vertical="center"/>
    </xf>
    <xf numFmtId="0" fontId="13" fillId="9" borderId="27" xfId="0" applyFont="1" applyFill="1" applyBorder="1" applyAlignment="1" applyProtection="1">
      <alignment horizontal="center" vertical="center"/>
    </xf>
    <xf numFmtId="0" fontId="15" fillId="0" borderId="0" xfId="0" applyFont="1" applyAlignment="1" applyProtection="1">
      <alignment horizontal="left" vertical="center" wrapText="1"/>
    </xf>
    <xf numFmtId="0" fontId="5" fillId="5" borderId="28" xfId="0" applyFont="1" applyFill="1" applyBorder="1" applyAlignment="1" applyProtection="1">
      <alignment horizontal="center" vertical="center" wrapText="1"/>
    </xf>
    <xf numFmtId="0" fontId="6" fillId="5" borderId="63" xfId="0" applyFont="1" applyFill="1" applyBorder="1" applyAlignment="1" applyProtection="1">
      <alignment horizontal="center" vertical="center"/>
    </xf>
    <xf numFmtId="4" fontId="6" fillId="5" borderId="28" xfId="0" applyNumberFormat="1" applyFont="1" applyFill="1" applyBorder="1" applyAlignment="1" applyProtection="1">
      <alignment horizontal="center" vertical="center"/>
    </xf>
    <xf numFmtId="0" fontId="12" fillId="10" borderId="27" xfId="0" applyFont="1" applyFill="1" applyBorder="1" applyAlignment="1" applyProtection="1">
      <alignment horizontal="center" vertical="center" wrapText="1"/>
    </xf>
    <xf numFmtId="0" fontId="6" fillId="10" borderId="63" xfId="0" applyFont="1" applyFill="1" applyBorder="1" applyAlignment="1" applyProtection="1">
      <alignment horizontal="center" vertical="center"/>
    </xf>
    <xf numFmtId="164" fontId="15" fillId="8" borderId="64" xfId="0" applyNumberFormat="1" applyFont="1" applyFill="1" applyBorder="1" applyAlignment="1" applyProtection="1">
      <alignment horizontal="center" vertical="center"/>
    </xf>
    <xf numFmtId="164" fontId="15" fillId="8" borderId="65" xfId="0" applyNumberFormat="1" applyFont="1" applyFill="1" applyBorder="1" applyAlignment="1" applyProtection="1">
      <alignment horizontal="center" vertical="center"/>
    </xf>
    <xf numFmtId="164" fontId="15" fillId="8" borderId="36" xfId="0" applyNumberFormat="1" applyFont="1" applyFill="1" applyBorder="1" applyAlignment="1" applyProtection="1">
      <alignment horizontal="center" vertical="center"/>
    </xf>
    <xf numFmtId="164" fontId="15" fillId="8" borderId="66" xfId="0" applyNumberFormat="1" applyFont="1" applyFill="1" applyBorder="1" applyAlignment="1" applyProtection="1">
      <alignment horizontal="center" vertical="center"/>
    </xf>
    <xf numFmtId="164" fontId="15" fillId="8" borderId="67" xfId="0" applyNumberFormat="1" applyFont="1" applyFill="1" applyBorder="1" applyAlignment="1" applyProtection="1">
      <alignment horizontal="center" vertical="center"/>
    </xf>
    <xf numFmtId="0" fontId="5" fillId="10" borderId="28" xfId="0" applyFont="1" applyFill="1" applyBorder="1" applyAlignment="1" applyProtection="1">
      <alignment horizontal="center" vertical="center" wrapText="1"/>
    </xf>
    <xf numFmtId="4" fontId="6" fillId="10" borderId="28" xfId="0" applyNumberFormat="1" applyFont="1" applyFill="1" applyBorder="1" applyAlignment="1" applyProtection="1">
      <alignment horizontal="center" vertical="center"/>
    </xf>
    <xf numFmtId="0" fontId="5" fillId="11" borderId="28" xfId="0" applyFont="1" applyFill="1" applyBorder="1" applyAlignment="1" applyProtection="1">
      <alignment horizontal="center" vertical="center" wrapText="1"/>
    </xf>
    <xf numFmtId="0" fontId="6" fillId="11" borderId="63" xfId="0" applyFont="1" applyFill="1" applyBorder="1" applyAlignment="1" applyProtection="1">
      <alignment horizontal="center" vertical="center"/>
    </xf>
    <xf numFmtId="4" fontId="6" fillId="11" borderId="28" xfId="0" applyNumberFormat="1" applyFont="1" applyFill="1" applyBorder="1" applyAlignment="1" applyProtection="1">
      <alignment horizontal="center" vertical="center"/>
    </xf>
    <xf numFmtId="2" fontId="15" fillId="8" borderId="46" xfId="0" applyNumberFormat="1" applyFont="1" applyFill="1" applyBorder="1" applyAlignment="1" applyProtection="1">
      <alignment horizontal="center" vertical="center"/>
    </xf>
    <xf numFmtId="0" fontId="5" fillId="12" borderId="28" xfId="0" applyFont="1" applyFill="1" applyBorder="1" applyAlignment="1" applyProtection="1">
      <alignment horizontal="center" vertical="center" wrapText="1"/>
    </xf>
    <xf numFmtId="0" fontId="6" fillId="12" borderId="63" xfId="0" applyFont="1" applyFill="1" applyBorder="1" applyAlignment="1" applyProtection="1">
      <alignment horizontal="center" vertical="center"/>
    </xf>
    <xf numFmtId="4" fontId="6" fillId="12" borderId="28" xfId="0" applyNumberFormat="1" applyFont="1" applyFill="1" applyBorder="1" applyAlignment="1" applyProtection="1">
      <alignment horizontal="center" vertical="center"/>
    </xf>
    <xf numFmtId="2" fontId="13" fillId="6" borderId="28" xfId="0" applyNumberFormat="1" applyFont="1" applyFill="1" applyBorder="1" applyAlignment="1" applyProtection="1">
      <alignment horizontal="center" vertical="center"/>
    </xf>
    <xf numFmtId="2" fontId="15" fillId="8" borderId="66" xfId="0" applyNumberFormat="1" applyFont="1" applyFill="1" applyBorder="1" applyAlignment="1" applyProtection="1">
      <alignment horizontal="center" vertical="center"/>
    </xf>
    <xf numFmtId="16" fontId="21" fillId="7" borderId="54" xfId="0" applyNumberFormat="1" applyFont="1" applyFill="1" applyBorder="1" applyAlignment="1" applyProtection="1">
      <alignment horizontal="center" vertical="center"/>
    </xf>
    <xf numFmtId="0" fontId="6" fillId="12" borderId="68" xfId="0" applyFont="1" applyFill="1" applyBorder="1" applyAlignment="1" applyProtection="1">
      <alignment horizontal="center" vertical="center"/>
    </xf>
    <xf numFmtId="0" fontId="6" fillId="13" borderId="68" xfId="0" applyFont="1" applyFill="1" applyBorder="1" applyAlignment="1" applyProtection="1">
      <alignment horizontal="center" vertical="center"/>
    </xf>
    <xf numFmtId="0" fontId="5" fillId="13" borderId="28" xfId="0" applyFont="1" applyFill="1" applyBorder="1" applyAlignment="1" applyProtection="1">
      <alignment horizontal="center" vertical="center" wrapText="1"/>
    </xf>
    <xf numFmtId="0" fontId="6" fillId="13" borderId="63" xfId="0" applyFont="1" applyFill="1" applyBorder="1" applyAlignment="1" applyProtection="1">
      <alignment horizontal="center" vertical="center"/>
    </xf>
    <xf numFmtId="4" fontId="6" fillId="13" borderId="28" xfId="0" applyNumberFormat="1" applyFont="1" applyFill="1" applyBorder="1" applyAlignment="1" applyProtection="1">
      <alignment horizontal="center" vertical="center"/>
    </xf>
    <xf numFmtId="0" fontId="0" fillId="0" borderId="0" xfId="0" applyFont="1" applyAlignment="1" applyProtection="1">
      <protection locked="0"/>
    </xf>
    <xf numFmtId="10" fontId="12" fillId="0" borderId="12" xfId="0" applyNumberFormat="1" applyFont="1" applyBorder="1" applyAlignment="1" applyProtection="1">
      <alignment horizontal="center" vertical="center"/>
      <protection locked="0"/>
    </xf>
    <xf numFmtId="0" fontId="2" fillId="0" borderId="38" xfId="0" applyFont="1" applyBorder="1" applyProtection="1">
      <protection locked="0"/>
    </xf>
    <xf numFmtId="10" fontId="12" fillId="0" borderId="38" xfId="0" applyNumberFormat="1" applyFont="1" applyBorder="1" applyAlignment="1" applyProtection="1">
      <alignment horizontal="center" vertical="center"/>
      <protection locked="0"/>
    </xf>
    <xf numFmtId="0" fontId="2" fillId="0" borderId="41" xfId="0" applyFont="1" applyBorder="1" applyProtection="1">
      <protection locked="0"/>
    </xf>
    <xf numFmtId="10" fontId="6" fillId="8" borderId="12" xfId="0" applyNumberFormat="1" applyFont="1" applyFill="1" applyBorder="1" applyAlignment="1" applyProtection="1">
      <alignment horizontal="center" vertical="center"/>
      <protection locked="0"/>
    </xf>
    <xf numFmtId="0" fontId="2" fillId="0" borderId="13" xfId="0" applyFont="1" applyBorder="1" applyProtection="1">
      <protection locked="0"/>
    </xf>
    <xf numFmtId="169" fontId="6" fillId="8" borderId="12" xfId="0" applyNumberFormat="1" applyFont="1" applyFill="1" applyBorder="1" applyAlignment="1" applyProtection="1">
      <alignment horizontal="center" vertical="center"/>
      <protection locked="0"/>
    </xf>
    <xf numFmtId="170" fontId="12" fillId="0" borderId="12" xfId="0" applyNumberFormat="1" applyFont="1" applyBorder="1" applyAlignment="1" applyProtection="1">
      <alignment horizontal="center" vertical="center"/>
      <protection locked="0"/>
    </xf>
    <xf numFmtId="10" fontId="6" fillId="8" borderId="12" xfId="0" applyNumberFormat="1" applyFont="1" applyFill="1" applyBorder="1" applyAlignment="1" applyProtection="1">
      <alignment horizontal="center" vertical="center" wrapText="1"/>
      <protection locked="0"/>
    </xf>
    <xf numFmtId="10" fontId="6" fillId="8" borderId="69" xfId="0" applyNumberFormat="1" applyFont="1" applyFill="1" applyBorder="1" applyAlignment="1" applyProtection="1">
      <alignment horizontal="center" vertical="center" wrapText="1"/>
      <protection locked="0"/>
    </xf>
    <xf numFmtId="49" fontId="11" fillId="6" borderId="4" xfId="0" applyNumberFormat="1" applyFont="1" applyFill="1" applyBorder="1" applyAlignment="1" applyProtection="1">
      <alignment horizontal="center" vertical="center" wrapText="1"/>
    </xf>
    <xf numFmtId="0" fontId="2" fillId="0" borderId="24" xfId="0" applyFont="1" applyBorder="1" applyProtection="1"/>
    <xf numFmtId="0" fontId="6" fillId="11" borderId="4" xfId="0" applyFont="1" applyFill="1" applyBorder="1" applyAlignment="1" applyProtection="1">
      <alignment horizontal="center" vertical="center"/>
    </xf>
    <xf numFmtId="0" fontId="6" fillId="12" borderId="4" xfId="0" applyFont="1" applyFill="1" applyBorder="1" applyAlignment="1" applyProtection="1">
      <alignment horizontal="center" vertical="center"/>
    </xf>
    <xf numFmtId="0" fontId="6" fillId="3" borderId="75" xfId="0" applyFont="1" applyFill="1" applyBorder="1" applyAlignment="1" applyProtection="1">
      <alignment horizontal="center" vertical="center"/>
      <protection locked="0"/>
    </xf>
    <xf numFmtId="0" fontId="2" fillId="0" borderId="76" xfId="0" applyFont="1" applyBorder="1" applyProtection="1">
      <protection locked="0"/>
    </xf>
    <xf numFmtId="0" fontId="2" fillId="0" borderId="77" xfId="0" applyFont="1" applyBorder="1" applyProtection="1">
      <protection locked="0"/>
    </xf>
    <xf numFmtId="0" fontId="6" fillId="3" borderId="80" xfId="0" applyFont="1" applyFill="1" applyBorder="1" applyAlignment="1" applyProtection="1">
      <alignment horizontal="center" vertical="center"/>
      <protection locked="0"/>
    </xf>
    <xf numFmtId="0" fontId="2" fillId="0" borderId="37" xfId="0" applyFont="1" applyBorder="1" applyProtection="1">
      <protection locked="0"/>
    </xf>
    <xf numFmtId="0" fontId="2" fillId="0" borderId="81" xfId="0" applyFont="1" applyBorder="1" applyProtection="1">
      <protection locked="0"/>
    </xf>
    <xf numFmtId="0" fontId="6" fillId="8" borderId="80" xfId="0" applyFont="1" applyFill="1" applyBorder="1" applyAlignment="1" applyProtection="1">
      <alignment horizontal="center" vertical="center"/>
      <protection locked="0"/>
    </xf>
    <xf numFmtId="0" fontId="5" fillId="6" borderId="84" xfId="0" applyFont="1" applyFill="1" applyBorder="1" applyAlignment="1" applyProtection="1">
      <alignment horizontal="center" vertical="center"/>
      <protection locked="0"/>
    </xf>
    <xf numFmtId="0" fontId="2" fillId="0" borderId="85" xfId="0" applyFont="1" applyBorder="1" applyProtection="1">
      <protection locked="0"/>
    </xf>
    <xf numFmtId="0" fontId="2" fillId="0" borderId="86" xfId="0" applyFont="1" applyBorder="1" applyProtection="1">
      <protection locked="0"/>
    </xf>
    <xf numFmtId="0" fontId="6" fillId="6" borderId="71" xfId="0" applyFont="1" applyFill="1" applyBorder="1" applyAlignment="1" applyProtection="1">
      <alignment horizontal="center" vertical="center"/>
      <protection locked="0"/>
    </xf>
    <xf numFmtId="0" fontId="2" fillId="0" borderId="17" xfId="0" applyFont="1" applyBorder="1" applyProtection="1">
      <protection locked="0"/>
    </xf>
    <xf numFmtId="0" fontId="2" fillId="0" borderId="72" xfId="0" applyFont="1" applyBorder="1" applyProtection="1">
      <protection locked="0"/>
    </xf>
    <xf numFmtId="0" fontId="5" fillId="5" borderId="4" xfId="0" applyFont="1" applyFill="1" applyBorder="1" applyAlignment="1" applyProtection="1">
      <alignment horizontal="center" vertical="center" wrapText="1"/>
    </xf>
    <xf numFmtId="0" fontId="2" fillId="0" borderId="5" xfId="0" applyFont="1" applyBorder="1" applyProtection="1"/>
    <xf numFmtId="0" fontId="6" fillId="3" borderId="1" xfId="0" applyFont="1" applyFill="1" applyBorder="1" applyAlignment="1" applyProtection="1">
      <alignment horizontal="left" vertical="center" wrapText="1"/>
      <protection locked="0"/>
    </xf>
    <xf numFmtId="0" fontId="2" fillId="0" borderId="2" xfId="0" applyFont="1" applyBorder="1" applyProtection="1">
      <protection locked="0"/>
    </xf>
    <xf numFmtId="0" fontId="2" fillId="0" borderId="3"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11" xfId="0" applyFont="1" applyBorder="1" applyProtection="1">
      <protection locked="0"/>
    </xf>
    <xf numFmtId="0" fontId="1" fillId="2" borderId="1" xfId="0" quotePrefix="1" applyFont="1" applyFill="1" applyBorder="1" applyAlignment="1" applyProtection="1">
      <alignment horizontal="center" vertical="center" wrapText="1"/>
      <protection locked="0"/>
    </xf>
    <xf numFmtId="0" fontId="2" fillId="0" borderId="7" xfId="0" applyFont="1" applyBorder="1" applyProtection="1">
      <protection locked="0"/>
    </xf>
    <xf numFmtId="0" fontId="0" fillId="0" borderId="0" xfId="0" applyFont="1" applyAlignment="1" applyProtection="1">
      <protection locked="0"/>
    </xf>
    <xf numFmtId="0" fontId="2" fillId="0" borderId="8" xfId="0" applyFont="1" applyBorder="1" applyProtection="1">
      <protection locked="0"/>
    </xf>
    <xf numFmtId="0" fontId="3" fillId="3" borderId="4" xfId="0" quotePrefix="1" applyFont="1" applyFill="1" applyBorder="1" applyAlignment="1" applyProtection="1">
      <alignment horizontal="center" vertical="center" wrapText="1"/>
      <protection locked="0"/>
    </xf>
    <xf numFmtId="0" fontId="2" fillId="0" borderId="5" xfId="0" applyFont="1" applyBorder="1" applyProtection="1">
      <protection locked="0"/>
    </xf>
    <xf numFmtId="0" fontId="2" fillId="0" borderId="6" xfId="0" applyFont="1" applyBorder="1" applyProtection="1">
      <protection locked="0"/>
    </xf>
    <xf numFmtId="0" fontId="4" fillId="3" borderId="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9" fillId="2" borderId="16" xfId="0" applyFont="1" applyFill="1" applyBorder="1" applyAlignment="1" applyProtection="1">
      <alignment horizontal="left" vertical="center"/>
      <protection locked="0"/>
    </xf>
    <xf numFmtId="0" fontId="2" fillId="0" borderId="18" xfId="0" applyFont="1" applyBorder="1" applyProtection="1">
      <protection locked="0"/>
    </xf>
    <xf numFmtId="49" fontId="11" fillId="9" borderId="4" xfId="0" applyNumberFormat="1" applyFont="1" applyFill="1" applyBorder="1" applyAlignment="1" applyProtection="1">
      <alignment horizontal="center" vertical="center" wrapText="1"/>
    </xf>
    <xf numFmtId="10" fontId="12" fillId="0" borderId="38" xfId="0" applyNumberFormat="1" applyFont="1" applyBorder="1" applyAlignment="1" applyProtection="1">
      <alignment horizontal="center" vertical="center" wrapText="1"/>
      <protection locked="0"/>
    </xf>
    <xf numFmtId="167" fontId="12" fillId="0" borderId="12" xfId="0" applyNumberFormat="1" applyFont="1" applyBorder="1" applyAlignment="1" applyProtection="1">
      <alignment horizontal="center" vertical="center"/>
      <protection locked="0"/>
    </xf>
    <xf numFmtId="0" fontId="6" fillId="5" borderId="4" xfId="0" applyFont="1" applyFill="1" applyBorder="1" applyAlignment="1" applyProtection="1">
      <alignment horizontal="center" vertical="center"/>
    </xf>
    <xf numFmtId="49" fontId="11" fillId="10" borderId="4" xfId="0" applyNumberFormat="1"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1000"/>
  <sheetViews>
    <sheetView tabSelected="1" topLeftCell="A304" zoomScale="70" zoomScaleNormal="70" workbookViewId="0">
      <selection activeCell="D326" sqref="D326"/>
    </sheetView>
  </sheetViews>
  <sheetFormatPr baseColWidth="10" defaultColWidth="12.625" defaultRowHeight="15" customHeight="1" x14ac:dyDescent="0.2"/>
  <cols>
    <col min="1" max="3" width="9.375" style="1" customWidth="1"/>
    <col min="4" max="4" width="111.5" style="1" customWidth="1"/>
    <col min="5" max="5" width="13.75" style="1" customWidth="1"/>
    <col min="6" max="6" width="9.375" style="1" customWidth="1"/>
    <col min="7" max="7" width="27.375" style="1" customWidth="1"/>
    <col min="8" max="8" width="16" style="1" customWidth="1"/>
    <col min="9" max="9" width="27.5" style="1" customWidth="1"/>
    <col min="10" max="26" width="9.375" style="1" customWidth="1"/>
    <col min="27" max="16384" width="12.625" style="1"/>
  </cols>
  <sheetData>
    <row r="3" spans="2:9" ht="14.25" x14ac:dyDescent="0.2">
      <c r="B3" s="183" t="s">
        <v>0</v>
      </c>
      <c r="C3" s="178"/>
      <c r="D3" s="179"/>
      <c r="E3" s="187" t="s">
        <v>1</v>
      </c>
      <c r="F3" s="188"/>
      <c r="G3" s="188"/>
      <c r="H3" s="188"/>
      <c r="I3" s="189"/>
    </row>
    <row r="4" spans="2:9" ht="14.25" x14ac:dyDescent="0.2">
      <c r="B4" s="184"/>
      <c r="C4" s="185"/>
      <c r="D4" s="186"/>
      <c r="E4" s="190" t="s">
        <v>2</v>
      </c>
      <c r="F4" s="178"/>
      <c r="G4" s="178"/>
      <c r="H4" s="178"/>
      <c r="I4" s="179"/>
    </row>
    <row r="5" spans="2:9" ht="14.25" x14ac:dyDescent="0.2">
      <c r="B5" s="184"/>
      <c r="C5" s="185"/>
      <c r="D5" s="186"/>
      <c r="E5" s="184"/>
      <c r="F5" s="185"/>
      <c r="G5" s="185"/>
      <c r="H5" s="185"/>
      <c r="I5" s="186"/>
    </row>
    <row r="6" spans="2:9" ht="14.25" x14ac:dyDescent="0.2">
      <c r="B6" s="184"/>
      <c r="C6" s="185"/>
      <c r="D6" s="186"/>
      <c r="E6" s="180"/>
      <c r="F6" s="181"/>
      <c r="G6" s="181"/>
      <c r="H6" s="181"/>
      <c r="I6" s="182"/>
    </row>
    <row r="7" spans="2:9" ht="14.25" x14ac:dyDescent="0.2">
      <c r="B7" s="184"/>
      <c r="C7" s="185"/>
      <c r="D7" s="186"/>
      <c r="E7" s="191" t="s">
        <v>3</v>
      </c>
      <c r="F7" s="177" t="s">
        <v>4</v>
      </c>
      <c r="G7" s="178"/>
      <c r="H7" s="178"/>
      <c r="I7" s="179"/>
    </row>
    <row r="8" spans="2:9" ht="78" customHeight="1" x14ac:dyDescent="0.2">
      <c r="B8" s="180"/>
      <c r="C8" s="181"/>
      <c r="D8" s="182"/>
      <c r="E8" s="153"/>
      <c r="F8" s="180"/>
      <c r="G8" s="181"/>
      <c r="H8" s="181"/>
      <c r="I8" s="182"/>
    </row>
    <row r="9" spans="2:9" ht="14.25" x14ac:dyDescent="0.2">
      <c r="B9" s="2"/>
      <c r="C9" s="2"/>
      <c r="D9" s="3"/>
      <c r="E9" s="192" t="s">
        <v>5</v>
      </c>
      <c r="F9" s="173"/>
      <c r="G9" s="173"/>
      <c r="H9" s="173"/>
      <c r="I9" s="193"/>
    </row>
    <row r="10" spans="2:9" ht="41.25" customHeight="1" x14ac:dyDescent="0.2">
      <c r="B10" s="4" t="s">
        <v>6</v>
      </c>
      <c r="C10" s="4" t="s">
        <v>7</v>
      </c>
      <c r="D10" s="5" t="s">
        <v>8</v>
      </c>
      <c r="E10" s="6" t="s">
        <v>9</v>
      </c>
      <c r="F10" s="7" t="s">
        <v>10</v>
      </c>
      <c r="G10" s="8" t="s">
        <v>11</v>
      </c>
      <c r="H10" s="9" t="s">
        <v>12</v>
      </c>
      <c r="I10" s="9" t="s">
        <v>13</v>
      </c>
    </row>
    <row r="11" spans="2:9" ht="16.5" customHeight="1" x14ac:dyDescent="0.2">
      <c r="B11" s="175" t="s">
        <v>14</v>
      </c>
      <c r="C11" s="176"/>
      <c r="D11" s="159"/>
      <c r="E11" s="78"/>
      <c r="F11" s="79"/>
      <c r="G11" s="10"/>
      <c r="H11" s="11"/>
      <c r="I11" s="11"/>
    </row>
    <row r="12" spans="2:9" ht="16.5" x14ac:dyDescent="0.2">
      <c r="B12" s="158" t="s">
        <v>15</v>
      </c>
      <c r="C12" s="159"/>
      <c r="D12" s="80" t="s">
        <v>16</v>
      </c>
      <c r="E12" s="81"/>
      <c r="F12" s="82"/>
      <c r="G12" s="12"/>
      <c r="H12" s="13"/>
      <c r="I12" s="14">
        <f>SUM(H13:H15)</f>
        <v>0</v>
      </c>
    </row>
    <row r="13" spans="2:9" ht="68.25" customHeight="1" x14ac:dyDescent="0.2">
      <c r="B13" s="83" t="s">
        <v>17</v>
      </c>
      <c r="C13" s="83" t="s">
        <v>18</v>
      </c>
      <c r="D13" s="84" t="s">
        <v>19</v>
      </c>
      <c r="E13" s="85" t="s">
        <v>20</v>
      </c>
      <c r="F13" s="86">
        <v>35</v>
      </c>
      <c r="G13" s="15"/>
      <c r="H13" s="16">
        <f t="shared" ref="H13:H15" si="0">ROUND(F13*G13,0)</f>
        <v>0</v>
      </c>
      <c r="I13" s="148"/>
    </row>
    <row r="14" spans="2:9" ht="76.5" customHeight="1" x14ac:dyDescent="0.2">
      <c r="B14" s="87" t="s">
        <v>17</v>
      </c>
      <c r="C14" s="87" t="s">
        <v>21</v>
      </c>
      <c r="D14" s="88" t="s">
        <v>22</v>
      </c>
      <c r="E14" s="89" t="s">
        <v>23</v>
      </c>
      <c r="F14" s="90">
        <v>19</v>
      </c>
      <c r="G14" s="17"/>
      <c r="H14" s="16">
        <f t="shared" si="0"/>
        <v>0</v>
      </c>
      <c r="I14" s="149"/>
    </row>
    <row r="15" spans="2:9" ht="48" customHeight="1" x14ac:dyDescent="0.2">
      <c r="B15" s="87" t="s">
        <v>17</v>
      </c>
      <c r="C15" s="87" t="s">
        <v>24</v>
      </c>
      <c r="D15" s="91" t="s">
        <v>25</v>
      </c>
      <c r="E15" s="92" t="s">
        <v>26</v>
      </c>
      <c r="F15" s="93">
        <v>2</v>
      </c>
      <c r="G15" s="18"/>
      <c r="H15" s="16">
        <f t="shared" si="0"/>
        <v>0</v>
      </c>
      <c r="I15" s="151"/>
    </row>
    <row r="16" spans="2:9" ht="16.5" x14ac:dyDescent="0.2">
      <c r="B16" s="158" t="s">
        <v>27</v>
      </c>
      <c r="C16" s="159"/>
      <c r="D16" s="80" t="s">
        <v>28</v>
      </c>
      <c r="E16" s="81"/>
      <c r="F16" s="82"/>
      <c r="G16" s="12"/>
      <c r="H16" s="13"/>
      <c r="I16" s="14">
        <f>SUM(H17:H30)</f>
        <v>0</v>
      </c>
    </row>
    <row r="17" spans="2:9" ht="66.75" customHeight="1" x14ac:dyDescent="0.2">
      <c r="B17" s="87" t="s">
        <v>17</v>
      </c>
      <c r="C17" s="87" t="s">
        <v>29</v>
      </c>
      <c r="D17" s="84" t="s">
        <v>30</v>
      </c>
      <c r="E17" s="85" t="s">
        <v>31</v>
      </c>
      <c r="F17" s="86">
        <v>8</v>
      </c>
      <c r="G17" s="15"/>
      <c r="H17" s="16">
        <f t="shared" ref="H17:H30" si="1">ROUND(F17*G17,0)</f>
        <v>0</v>
      </c>
      <c r="I17" s="148"/>
    </row>
    <row r="18" spans="2:9" ht="111.75" customHeight="1" x14ac:dyDescent="0.2">
      <c r="B18" s="87" t="s">
        <v>17</v>
      </c>
      <c r="C18" s="87" t="s">
        <v>32</v>
      </c>
      <c r="D18" s="88" t="s">
        <v>33</v>
      </c>
      <c r="E18" s="89" t="s">
        <v>26</v>
      </c>
      <c r="F18" s="90">
        <v>1</v>
      </c>
      <c r="G18" s="17"/>
      <c r="H18" s="16">
        <f t="shared" si="1"/>
        <v>0</v>
      </c>
      <c r="I18" s="149"/>
    </row>
    <row r="19" spans="2:9" ht="92.25" customHeight="1" x14ac:dyDescent="0.2">
      <c r="B19" s="87" t="s">
        <v>17</v>
      </c>
      <c r="C19" s="87" t="s">
        <v>34</v>
      </c>
      <c r="D19" s="88" t="s">
        <v>35</v>
      </c>
      <c r="E19" s="89" t="s">
        <v>23</v>
      </c>
      <c r="F19" s="90">
        <v>13</v>
      </c>
      <c r="G19" s="17"/>
      <c r="H19" s="16">
        <f t="shared" si="1"/>
        <v>0</v>
      </c>
      <c r="I19" s="149"/>
    </row>
    <row r="20" spans="2:9" ht="89.25" customHeight="1" x14ac:dyDescent="0.2">
      <c r="B20" s="87" t="s">
        <v>17</v>
      </c>
      <c r="C20" s="87" t="s">
        <v>36</v>
      </c>
      <c r="D20" s="88" t="s">
        <v>37</v>
      </c>
      <c r="E20" s="89" t="s">
        <v>31</v>
      </c>
      <c r="F20" s="90">
        <v>9</v>
      </c>
      <c r="G20" s="17"/>
      <c r="H20" s="16">
        <f t="shared" si="1"/>
        <v>0</v>
      </c>
      <c r="I20" s="149"/>
    </row>
    <row r="21" spans="2:9" ht="69.75" customHeight="1" x14ac:dyDescent="0.2">
      <c r="B21" s="87" t="s">
        <v>17</v>
      </c>
      <c r="C21" s="87" t="s">
        <v>38</v>
      </c>
      <c r="D21" s="88" t="s">
        <v>39</v>
      </c>
      <c r="E21" s="89" t="s">
        <v>23</v>
      </c>
      <c r="F21" s="90">
        <v>162</v>
      </c>
      <c r="G21" s="17"/>
      <c r="H21" s="16">
        <f t="shared" si="1"/>
        <v>0</v>
      </c>
      <c r="I21" s="149"/>
    </row>
    <row r="22" spans="2:9" ht="134.25" customHeight="1" x14ac:dyDescent="0.2">
      <c r="B22" s="87" t="s">
        <v>40</v>
      </c>
      <c r="C22" s="87" t="s">
        <v>41</v>
      </c>
      <c r="D22" s="88" t="s">
        <v>42</v>
      </c>
      <c r="E22" s="89" t="s">
        <v>23</v>
      </c>
      <c r="F22" s="90">
        <v>241</v>
      </c>
      <c r="G22" s="17"/>
      <c r="H22" s="16">
        <f t="shared" si="1"/>
        <v>0</v>
      </c>
      <c r="I22" s="149"/>
    </row>
    <row r="23" spans="2:9" ht="84.75" customHeight="1" x14ac:dyDescent="0.2">
      <c r="B23" s="87" t="s">
        <v>17</v>
      </c>
      <c r="C23" s="87" t="s">
        <v>43</v>
      </c>
      <c r="D23" s="88" t="s">
        <v>44</v>
      </c>
      <c r="E23" s="94" t="s">
        <v>23</v>
      </c>
      <c r="F23" s="90">
        <v>111</v>
      </c>
      <c r="G23" s="17"/>
      <c r="H23" s="16">
        <f t="shared" si="1"/>
        <v>0</v>
      </c>
      <c r="I23" s="149"/>
    </row>
    <row r="24" spans="2:9" ht="80.25" customHeight="1" x14ac:dyDescent="0.2">
      <c r="B24" s="87" t="s">
        <v>17</v>
      </c>
      <c r="C24" s="87" t="s">
        <v>45</v>
      </c>
      <c r="D24" s="88" t="s">
        <v>46</v>
      </c>
      <c r="E24" s="89" t="s">
        <v>23</v>
      </c>
      <c r="F24" s="90">
        <v>73</v>
      </c>
      <c r="G24" s="17"/>
      <c r="H24" s="16">
        <f t="shared" si="1"/>
        <v>0</v>
      </c>
      <c r="I24" s="149"/>
    </row>
    <row r="25" spans="2:9" ht="114.75" customHeight="1" x14ac:dyDescent="0.2">
      <c r="B25" s="87" t="s">
        <v>17</v>
      </c>
      <c r="C25" s="87" t="s">
        <v>47</v>
      </c>
      <c r="D25" s="88" t="s">
        <v>48</v>
      </c>
      <c r="E25" s="89" t="s">
        <v>23</v>
      </c>
      <c r="F25" s="90">
        <v>37</v>
      </c>
      <c r="G25" s="17"/>
      <c r="H25" s="16">
        <f t="shared" si="1"/>
        <v>0</v>
      </c>
      <c r="I25" s="149"/>
    </row>
    <row r="26" spans="2:9" ht="79.5" customHeight="1" x14ac:dyDescent="0.2">
      <c r="B26" s="87" t="s">
        <v>17</v>
      </c>
      <c r="C26" s="87" t="s">
        <v>49</v>
      </c>
      <c r="D26" s="88" t="s">
        <v>50</v>
      </c>
      <c r="E26" s="89" t="s">
        <v>31</v>
      </c>
      <c r="F26" s="90">
        <f>1+4+7</f>
        <v>12</v>
      </c>
      <c r="G26" s="17"/>
      <c r="H26" s="16">
        <f t="shared" si="1"/>
        <v>0</v>
      </c>
      <c r="I26" s="149"/>
    </row>
    <row r="27" spans="2:9" ht="99.75" customHeight="1" x14ac:dyDescent="0.2">
      <c r="B27" s="87" t="s">
        <v>17</v>
      </c>
      <c r="C27" s="87" t="s">
        <v>51</v>
      </c>
      <c r="D27" s="88" t="s">
        <v>52</v>
      </c>
      <c r="E27" s="89" t="s">
        <v>23</v>
      </c>
      <c r="F27" s="90">
        <f>7+5</f>
        <v>12</v>
      </c>
      <c r="G27" s="17"/>
      <c r="H27" s="16">
        <f t="shared" si="1"/>
        <v>0</v>
      </c>
      <c r="I27" s="149"/>
    </row>
    <row r="28" spans="2:9" ht="102.75" customHeight="1" x14ac:dyDescent="0.2">
      <c r="B28" s="87" t="s">
        <v>17</v>
      </c>
      <c r="C28" s="87" t="s">
        <v>53</v>
      </c>
      <c r="D28" s="88" t="s">
        <v>54</v>
      </c>
      <c r="E28" s="89" t="s">
        <v>31</v>
      </c>
      <c r="F28" s="90">
        <v>1</v>
      </c>
      <c r="G28" s="17"/>
      <c r="H28" s="16">
        <f t="shared" si="1"/>
        <v>0</v>
      </c>
      <c r="I28" s="149"/>
    </row>
    <row r="29" spans="2:9" ht="109.5" customHeight="1" x14ac:dyDescent="0.2">
      <c r="B29" s="87" t="s">
        <v>17</v>
      </c>
      <c r="C29" s="87" t="s">
        <v>55</v>
      </c>
      <c r="D29" s="95" t="s">
        <v>56</v>
      </c>
      <c r="E29" s="96" t="s">
        <v>20</v>
      </c>
      <c r="F29" s="97">
        <v>40</v>
      </c>
      <c r="G29" s="19"/>
      <c r="H29" s="16">
        <f t="shared" si="1"/>
        <v>0</v>
      </c>
      <c r="I29" s="149"/>
    </row>
    <row r="30" spans="2:9" ht="105.75" customHeight="1" x14ac:dyDescent="0.2">
      <c r="B30" s="87" t="s">
        <v>17</v>
      </c>
      <c r="C30" s="87" t="s">
        <v>57</v>
      </c>
      <c r="D30" s="95" t="s">
        <v>58</v>
      </c>
      <c r="E30" s="89" t="s">
        <v>20</v>
      </c>
      <c r="F30" s="98">
        <v>21</v>
      </c>
      <c r="G30" s="17"/>
      <c r="H30" s="16">
        <f t="shared" si="1"/>
        <v>0</v>
      </c>
      <c r="I30" s="151"/>
    </row>
    <row r="31" spans="2:9" ht="15.75" customHeight="1" x14ac:dyDescent="0.2">
      <c r="B31" s="158" t="s">
        <v>59</v>
      </c>
      <c r="C31" s="159"/>
      <c r="D31" s="80" t="s">
        <v>60</v>
      </c>
      <c r="E31" s="81"/>
      <c r="F31" s="82"/>
      <c r="G31" s="12"/>
      <c r="H31" s="13"/>
      <c r="I31" s="20">
        <f>SUM(H32:H39)</f>
        <v>0</v>
      </c>
    </row>
    <row r="32" spans="2:9" ht="104.25" customHeight="1" x14ac:dyDescent="0.2">
      <c r="B32" s="87" t="s">
        <v>40</v>
      </c>
      <c r="C32" s="87" t="s">
        <v>61</v>
      </c>
      <c r="D32" s="99" t="s">
        <v>62</v>
      </c>
      <c r="E32" s="85" t="s">
        <v>26</v>
      </c>
      <c r="F32" s="100">
        <f>105+83</f>
        <v>188</v>
      </c>
      <c r="G32" s="15"/>
      <c r="H32" s="21">
        <f t="shared" ref="H32:H39" si="2">ROUND(F32*G32,0)</f>
        <v>0</v>
      </c>
      <c r="I32" s="148"/>
    </row>
    <row r="33" spans="2:9" ht="101.25" customHeight="1" x14ac:dyDescent="0.2">
      <c r="B33" s="87" t="s">
        <v>17</v>
      </c>
      <c r="C33" s="87" t="s">
        <v>63</v>
      </c>
      <c r="D33" s="88" t="s">
        <v>64</v>
      </c>
      <c r="E33" s="101" t="s">
        <v>20</v>
      </c>
      <c r="F33" s="102">
        <v>40</v>
      </c>
      <c r="G33" s="22"/>
      <c r="H33" s="16">
        <f t="shared" si="2"/>
        <v>0</v>
      </c>
      <c r="I33" s="149"/>
    </row>
    <row r="34" spans="2:9" ht="81.75" customHeight="1" x14ac:dyDescent="0.2">
      <c r="B34" s="87" t="s">
        <v>17</v>
      </c>
      <c r="C34" s="87" t="s">
        <v>65</v>
      </c>
      <c r="D34" s="103" t="s">
        <v>66</v>
      </c>
      <c r="E34" s="101" t="s">
        <v>26</v>
      </c>
      <c r="F34" s="102">
        <v>25</v>
      </c>
      <c r="G34" s="22"/>
      <c r="H34" s="16">
        <f t="shared" si="2"/>
        <v>0</v>
      </c>
      <c r="I34" s="149"/>
    </row>
    <row r="35" spans="2:9" ht="96.75" customHeight="1" x14ac:dyDescent="0.2">
      <c r="B35" s="87" t="s">
        <v>17</v>
      </c>
      <c r="C35" s="87" t="s">
        <v>67</v>
      </c>
      <c r="D35" s="103" t="s">
        <v>68</v>
      </c>
      <c r="E35" s="101" t="s">
        <v>26</v>
      </c>
      <c r="F35" s="102">
        <v>10</v>
      </c>
      <c r="G35" s="22"/>
      <c r="H35" s="16">
        <f t="shared" si="2"/>
        <v>0</v>
      </c>
      <c r="I35" s="149"/>
    </row>
    <row r="36" spans="2:9" ht="91.5" customHeight="1" x14ac:dyDescent="0.2">
      <c r="B36" s="87" t="s">
        <v>17</v>
      </c>
      <c r="C36" s="87" t="s">
        <v>69</v>
      </c>
      <c r="D36" s="103" t="s">
        <v>70</v>
      </c>
      <c r="E36" s="101" t="s">
        <v>23</v>
      </c>
      <c r="F36" s="102">
        <v>1</v>
      </c>
      <c r="G36" s="22"/>
      <c r="H36" s="16">
        <f t="shared" si="2"/>
        <v>0</v>
      </c>
      <c r="I36" s="149"/>
    </row>
    <row r="37" spans="2:9" ht="102" customHeight="1" x14ac:dyDescent="0.2">
      <c r="B37" s="87" t="s">
        <v>17</v>
      </c>
      <c r="C37" s="87" t="s">
        <v>71</v>
      </c>
      <c r="D37" s="103" t="s">
        <v>72</v>
      </c>
      <c r="E37" s="101" t="s">
        <v>26</v>
      </c>
      <c r="F37" s="102">
        <v>43</v>
      </c>
      <c r="G37" s="22"/>
      <c r="H37" s="16">
        <f t="shared" si="2"/>
        <v>0</v>
      </c>
      <c r="I37" s="149"/>
    </row>
    <row r="38" spans="2:9" ht="105" customHeight="1" x14ac:dyDescent="0.2">
      <c r="B38" s="87" t="s">
        <v>17</v>
      </c>
      <c r="C38" s="87" t="s">
        <v>73</v>
      </c>
      <c r="D38" s="91" t="s">
        <v>74</v>
      </c>
      <c r="E38" s="92" t="s">
        <v>26</v>
      </c>
      <c r="F38" s="104">
        <v>1</v>
      </c>
      <c r="G38" s="17"/>
      <c r="H38" s="23">
        <f t="shared" si="2"/>
        <v>0</v>
      </c>
      <c r="I38" s="149"/>
    </row>
    <row r="39" spans="2:9" ht="92.25" customHeight="1" x14ac:dyDescent="0.2">
      <c r="B39" s="105" t="s">
        <v>17</v>
      </c>
      <c r="C39" s="105">
        <v>3.8</v>
      </c>
      <c r="D39" s="106" t="s">
        <v>75</v>
      </c>
      <c r="E39" s="107" t="s">
        <v>76</v>
      </c>
      <c r="F39" s="93">
        <v>27</v>
      </c>
      <c r="G39" s="18"/>
      <c r="H39" s="23">
        <f t="shared" si="2"/>
        <v>0</v>
      </c>
      <c r="I39" s="151"/>
    </row>
    <row r="40" spans="2:9" ht="15.75" customHeight="1" x14ac:dyDescent="0.2">
      <c r="B40" s="158" t="s">
        <v>77</v>
      </c>
      <c r="C40" s="159"/>
      <c r="D40" s="80" t="s">
        <v>78</v>
      </c>
      <c r="E40" s="81"/>
      <c r="F40" s="82"/>
      <c r="G40" s="12"/>
      <c r="H40" s="13"/>
      <c r="I40" s="20">
        <f>SUM(H41:H52)</f>
        <v>0</v>
      </c>
    </row>
    <row r="41" spans="2:9" ht="106.5" customHeight="1" x14ac:dyDescent="0.2">
      <c r="B41" s="87" t="s">
        <v>17</v>
      </c>
      <c r="C41" s="87" t="s">
        <v>79</v>
      </c>
      <c r="D41" s="103" t="s">
        <v>80</v>
      </c>
      <c r="E41" s="101" t="s">
        <v>26</v>
      </c>
      <c r="F41" s="102">
        <v>1</v>
      </c>
      <c r="G41" s="22"/>
      <c r="H41" s="16">
        <f t="shared" ref="H41:H52" si="3">ROUND(F41*G41,0)</f>
        <v>0</v>
      </c>
      <c r="I41" s="195"/>
    </row>
    <row r="42" spans="2:9" ht="114" customHeight="1" x14ac:dyDescent="0.2">
      <c r="B42" s="87" t="s">
        <v>40</v>
      </c>
      <c r="C42" s="87" t="s">
        <v>81</v>
      </c>
      <c r="D42" s="103" t="s">
        <v>82</v>
      </c>
      <c r="E42" s="108" t="s">
        <v>26</v>
      </c>
      <c r="F42" s="102">
        <v>6</v>
      </c>
      <c r="G42" s="22"/>
      <c r="H42" s="24">
        <f t="shared" si="3"/>
        <v>0</v>
      </c>
      <c r="I42" s="149"/>
    </row>
    <row r="43" spans="2:9" ht="96.75" customHeight="1" x14ac:dyDescent="0.2">
      <c r="B43" s="87" t="s">
        <v>17</v>
      </c>
      <c r="C43" s="87" t="s">
        <v>83</v>
      </c>
      <c r="D43" s="103" t="s">
        <v>84</v>
      </c>
      <c r="E43" s="101" t="s">
        <v>31</v>
      </c>
      <c r="F43" s="102">
        <v>45</v>
      </c>
      <c r="G43" s="22"/>
      <c r="H43" s="16">
        <f t="shared" si="3"/>
        <v>0</v>
      </c>
      <c r="I43" s="149"/>
    </row>
    <row r="44" spans="2:9" ht="81.75" customHeight="1" x14ac:dyDescent="0.2">
      <c r="B44" s="87" t="s">
        <v>17</v>
      </c>
      <c r="C44" s="87" t="s">
        <v>85</v>
      </c>
      <c r="D44" s="103" t="s">
        <v>86</v>
      </c>
      <c r="E44" s="101" t="s">
        <v>31</v>
      </c>
      <c r="F44" s="102">
        <v>4</v>
      </c>
      <c r="G44" s="22"/>
      <c r="H44" s="16">
        <f t="shared" si="3"/>
        <v>0</v>
      </c>
      <c r="I44" s="149"/>
    </row>
    <row r="45" spans="2:9" ht="110.25" customHeight="1" x14ac:dyDescent="0.2">
      <c r="B45" s="87" t="s">
        <v>17</v>
      </c>
      <c r="C45" s="87" t="s">
        <v>87</v>
      </c>
      <c r="D45" s="103" t="s">
        <v>88</v>
      </c>
      <c r="E45" s="101" t="s">
        <v>26</v>
      </c>
      <c r="F45" s="102">
        <v>3</v>
      </c>
      <c r="G45" s="22"/>
      <c r="H45" s="16">
        <f t="shared" si="3"/>
        <v>0</v>
      </c>
      <c r="I45" s="149"/>
    </row>
    <row r="46" spans="2:9" ht="96.75" customHeight="1" x14ac:dyDescent="0.2">
      <c r="B46" s="87" t="s">
        <v>17</v>
      </c>
      <c r="C46" s="87" t="s">
        <v>89</v>
      </c>
      <c r="D46" s="103" t="s">
        <v>90</v>
      </c>
      <c r="E46" s="101" t="s">
        <v>26</v>
      </c>
      <c r="F46" s="102">
        <v>2</v>
      </c>
      <c r="G46" s="22"/>
      <c r="H46" s="16">
        <f t="shared" si="3"/>
        <v>0</v>
      </c>
      <c r="I46" s="149"/>
    </row>
    <row r="47" spans="2:9" ht="165" customHeight="1" x14ac:dyDescent="0.2">
      <c r="B47" s="87" t="s">
        <v>17</v>
      </c>
      <c r="C47" s="87" t="s">
        <v>91</v>
      </c>
      <c r="D47" s="103" t="s">
        <v>92</v>
      </c>
      <c r="E47" s="108" t="s">
        <v>23</v>
      </c>
      <c r="F47" s="102">
        <v>12</v>
      </c>
      <c r="G47" s="22"/>
      <c r="H47" s="24">
        <f t="shared" si="3"/>
        <v>0</v>
      </c>
      <c r="I47" s="149"/>
    </row>
    <row r="48" spans="2:9" ht="106.5" customHeight="1" x14ac:dyDescent="0.2">
      <c r="B48" s="87" t="s">
        <v>17</v>
      </c>
      <c r="C48" s="87" t="s">
        <v>93</v>
      </c>
      <c r="D48" s="103" t="s">
        <v>94</v>
      </c>
      <c r="E48" s="101" t="s">
        <v>20</v>
      </c>
      <c r="F48" s="102">
        <v>2</v>
      </c>
      <c r="G48" s="22"/>
      <c r="H48" s="16">
        <f t="shared" si="3"/>
        <v>0</v>
      </c>
      <c r="I48" s="149"/>
    </row>
    <row r="49" spans="2:9" ht="109.5" customHeight="1" x14ac:dyDescent="0.2">
      <c r="B49" s="87" t="s">
        <v>17</v>
      </c>
      <c r="C49" s="87" t="s">
        <v>95</v>
      </c>
      <c r="D49" s="103" t="s">
        <v>96</v>
      </c>
      <c r="E49" s="101" t="s">
        <v>31</v>
      </c>
      <c r="F49" s="102">
        <v>1</v>
      </c>
      <c r="G49" s="22"/>
      <c r="H49" s="16">
        <f t="shared" si="3"/>
        <v>0</v>
      </c>
      <c r="I49" s="149"/>
    </row>
    <row r="50" spans="2:9" ht="121.5" customHeight="1" x14ac:dyDescent="0.2">
      <c r="B50" s="87" t="s">
        <v>17</v>
      </c>
      <c r="C50" s="87" t="s">
        <v>97</v>
      </c>
      <c r="D50" s="103" t="s">
        <v>98</v>
      </c>
      <c r="E50" s="101" t="s">
        <v>31</v>
      </c>
      <c r="F50" s="102">
        <v>1</v>
      </c>
      <c r="G50" s="22"/>
      <c r="H50" s="16">
        <f t="shared" si="3"/>
        <v>0</v>
      </c>
      <c r="I50" s="149"/>
    </row>
    <row r="51" spans="2:9" ht="102" customHeight="1" x14ac:dyDescent="0.2">
      <c r="B51" s="87" t="s">
        <v>17</v>
      </c>
      <c r="C51" s="87" t="s">
        <v>99</v>
      </c>
      <c r="D51" s="103" t="s">
        <v>100</v>
      </c>
      <c r="E51" s="101" t="s">
        <v>31</v>
      </c>
      <c r="F51" s="102">
        <v>1</v>
      </c>
      <c r="G51" s="22"/>
      <c r="H51" s="16">
        <f t="shared" si="3"/>
        <v>0</v>
      </c>
      <c r="I51" s="149"/>
    </row>
    <row r="52" spans="2:9" ht="91.5" customHeight="1" x14ac:dyDescent="0.2">
      <c r="B52" s="87" t="s">
        <v>17</v>
      </c>
      <c r="C52" s="87" t="s">
        <v>101</v>
      </c>
      <c r="D52" s="103" t="s">
        <v>102</v>
      </c>
      <c r="E52" s="101" t="s">
        <v>31</v>
      </c>
      <c r="F52" s="102">
        <v>1</v>
      </c>
      <c r="G52" s="22"/>
      <c r="H52" s="16">
        <f t="shared" si="3"/>
        <v>0</v>
      </c>
      <c r="I52" s="151"/>
    </row>
    <row r="53" spans="2:9" ht="15.75" customHeight="1" x14ac:dyDescent="0.2">
      <c r="B53" s="158" t="s">
        <v>103</v>
      </c>
      <c r="C53" s="159"/>
      <c r="D53" s="80" t="s">
        <v>104</v>
      </c>
      <c r="E53" s="81"/>
      <c r="F53" s="82"/>
      <c r="G53" s="12"/>
      <c r="H53" s="13"/>
      <c r="I53" s="20">
        <f>SUM(H54:H55)</f>
        <v>0</v>
      </c>
    </row>
    <row r="54" spans="2:9" ht="95.25" customHeight="1" x14ac:dyDescent="0.2">
      <c r="B54" s="109" t="s">
        <v>40</v>
      </c>
      <c r="C54" s="109" t="s">
        <v>105</v>
      </c>
      <c r="D54" s="103" t="s">
        <v>106</v>
      </c>
      <c r="E54" s="108" t="s">
        <v>107</v>
      </c>
      <c r="F54" s="110">
        <v>1900</v>
      </c>
      <c r="G54" s="22"/>
      <c r="H54" s="24">
        <f t="shared" ref="H54:H55" si="4">ROUND(F54*G54,0)</f>
        <v>0</v>
      </c>
      <c r="I54" s="196"/>
    </row>
    <row r="55" spans="2:9" ht="122.25" customHeight="1" x14ac:dyDescent="0.2">
      <c r="B55" s="87" t="s">
        <v>40</v>
      </c>
      <c r="C55" s="87" t="s">
        <v>108</v>
      </c>
      <c r="D55" s="103" t="s">
        <v>109</v>
      </c>
      <c r="E55" s="101" t="s">
        <v>107</v>
      </c>
      <c r="F55" s="102">
        <f>914+2223</f>
        <v>3137</v>
      </c>
      <c r="G55" s="22"/>
      <c r="H55" s="16">
        <f t="shared" si="4"/>
        <v>0</v>
      </c>
      <c r="I55" s="149"/>
    </row>
    <row r="56" spans="2:9" ht="15.75" customHeight="1" x14ac:dyDescent="0.2">
      <c r="B56" s="158" t="s">
        <v>110</v>
      </c>
      <c r="C56" s="159"/>
      <c r="D56" s="80" t="s">
        <v>111</v>
      </c>
      <c r="E56" s="81"/>
      <c r="F56" s="82"/>
      <c r="G56" s="12"/>
      <c r="H56" s="13"/>
      <c r="I56" s="20">
        <f>SUM(H57:H58)</f>
        <v>0</v>
      </c>
    </row>
    <row r="57" spans="2:9" ht="85.5" customHeight="1" x14ac:dyDescent="0.2">
      <c r="B57" s="87" t="s">
        <v>17</v>
      </c>
      <c r="C57" s="87" t="s">
        <v>112</v>
      </c>
      <c r="D57" s="103" t="s">
        <v>113</v>
      </c>
      <c r="E57" s="108" t="s">
        <v>23</v>
      </c>
      <c r="F57" s="102">
        <v>12</v>
      </c>
      <c r="G57" s="22"/>
      <c r="H57" s="24">
        <f t="shared" ref="H57:H58" si="5">ROUND(F57*G57,0)</f>
        <v>0</v>
      </c>
      <c r="I57" s="148"/>
    </row>
    <row r="58" spans="2:9" ht="94.5" customHeight="1" x14ac:dyDescent="0.2">
      <c r="B58" s="87" t="s">
        <v>17</v>
      </c>
      <c r="C58" s="87" t="s">
        <v>114</v>
      </c>
      <c r="D58" s="103" t="s">
        <v>115</v>
      </c>
      <c r="E58" s="101" t="s">
        <v>23</v>
      </c>
      <c r="F58" s="102">
        <v>48</v>
      </c>
      <c r="G58" s="22"/>
      <c r="H58" s="16">
        <f t="shared" si="5"/>
        <v>0</v>
      </c>
      <c r="I58" s="149"/>
    </row>
    <row r="59" spans="2:9" ht="15.75" customHeight="1" x14ac:dyDescent="0.2">
      <c r="B59" s="158" t="s">
        <v>116</v>
      </c>
      <c r="C59" s="159"/>
      <c r="D59" s="80" t="s">
        <v>117</v>
      </c>
      <c r="E59" s="81"/>
      <c r="F59" s="82"/>
      <c r="G59" s="12"/>
      <c r="H59" s="13"/>
      <c r="I59" s="20">
        <f>SUM(H60:H68)</f>
        <v>0</v>
      </c>
    </row>
    <row r="60" spans="2:9" ht="75.75" customHeight="1" x14ac:dyDescent="0.2">
      <c r="B60" s="109" t="s">
        <v>40</v>
      </c>
      <c r="C60" s="109" t="s">
        <v>118</v>
      </c>
      <c r="D60" s="103" t="s">
        <v>119</v>
      </c>
      <c r="E60" s="101" t="s">
        <v>23</v>
      </c>
      <c r="F60" s="102">
        <v>156</v>
      </c>
      <c r="G60" s="22"/>
      <c r="H60" s="16">
        <f t="shared" ref="H60:H68" si="6">ROUND(F60*G60,0)</f>
        <v>0</v>
      </c>
      <c r="I60" s="148"/>
    </row>
    <row r="61" spans="2:9" ht="99.75" customHeight="1" x14ac:dyDescent="0.2">
      <c r="B61" s="87" t="s">
        <v>17</v>
      </c>
      <c r="C61" s="87" t="s">
        <v>120</v>
      </c>
      <c r="D61" s="88" t="s">
        <v>121</v>
      </c>
      <c r="E61" s="89" t="s">
        <v>23</v>
      </c>
      <c r="F61" s="90">
        <v>13</v>
      </c>
      <c r="G61" s="17"/>
      <c r="H61" s="16">
        <f t="shared" si="6"/>
        <v>0</v>
      </c>
      <c r="I61" s="149"/>
    </row>
    <row r="62" spans="2:9" ht="111" customHeight="1" x14ac:dyDescent="0.2">
      <c r="B62" s="87" t="s">
        <v>17</v>
      </c>
      <c r="C62" s="87" t="s">
        <v>122</v>
      </c>
      <c r="D62" s="88" t="s">
        <v>123</v>
      </c>
      <c r="E62" s="89" t="s">
        <v>23</v>
      </c>
      <c r="F62" s="90">
        <v>56</v>
      </c>
      <c r="G62" s="17"/>
      <c r="H62" s="16">
        <f t="shared" si="6"/>
        <v>0</v>
      </c>
      <c r="I62" s="149"/>
    </row>
    <row r="63" spans="2:9" ht="124.5" customHeight="1" x14ac:dyDescent="0.2">
      <c r="B63" s="87" t="s">
        <v>17</v>
      </c>
      <c r="C63" s="87" t="s">
        <v>124</v>
      </c>
      <c r="D63" s="88" t="s">
        <v>125</v>
      </c>
      <c r="E63" s="89" t="s">
        <v>23</v>
      </c>
      <c r="F63" s="90">
        <v>25</v>
      </c>
      <c r="G63" s="17"/>
      <c r="H63" s="16">
        <f t="shared" si="6"/>
        <v>0</v>
      </c>
      <c r="I63" s="149"/>
    </row>
    <row r="64" spans="2:9" ht="105" customHeight="1" x14ac:dyDescent="0.2">
      <c r="B64" s="87" t="s">
        <v>17</v>
      </c>
      <c r="C64" s="87" t="s">
        <v>126</v>
      </c>
      <c r="D64" s="88" t="s">
        <v>127</v>
      </c>
      <c r="E64" s="89" t="s">
        <v>23</v>
      </c>
      <c r="F64" s="90">
        <v>88</v>
      </c>
      <c r="G64" s="17"/>
      <c r="H64" s="16">
        <f t="shared" si="6"/>
        <v>0</v>
      </c>
      <c r="I64" s="149"/>
    </row>
    <row r="65" spans="2:9" ht="127.5" customHeight="1" x14ac:dyDescent="0.2">
      <c r="B65" s="87" t="s">
        <v>17</v>
      </c>
      <c r="C65" s="87" t="s">
        <v>128</v>
      </c>
      <c r="D65" s="88" t="s">
        <v>129</v>
      </c>
      <c r="E65" s="89" t="s">
        <v>23</v>
      </c>
      <c r="F65" s="90">
        <v>52</v>
      </c>
      <c r="G65" s="17"/>
      <c r="H65" s="16">
        <f t="shared" si="6"/>
        <v>0</v>
      </c>
      <c r="I65" s="149"/>
    </row>
    <row r="66" spans="2:9" ht="130.5" customHeight="1" x14ac:dyDescent="0.2">
      <c r="B66" s="87" t="s">
        <v>17</v>
      </c>
      <c r="C66" s="87" t="s">
        <v>130</v>
      </c>
      <c r="D66" s="88" t="s">
        <v>131</v>
      </c>
      <c r="E66" s="89" t="s">
        <v>23</v>
      </c>
      <c r="F66" s="90">
        <v>23</v>
      </c>
      <c r="G66" s="17"/>
      <c r="H66" s="16">
        <f t="shared" si="6"/>
        <v>0</v>
      </c>
      <c r="I66" s="149"/>
    </row>
    <row r="67" spans="2:9" ht="119.25" customHeight="1" x14ac:dyDescent="0.2">
      <c r="B67" s="87" t="s">
        <v>17</v>
      </c>
      <c r="C67" s="87" t="s">
        <v>132</v>
      </c>
      <c r="D67" s="88" t="s">
        <v>133</v>
      </c>
      <c r="E67" s="89" t="s">
        <v>23</v>
      </c>
      <c r="F67" s="90">
        <v>40</v>
      </c>
      <c r="G67" s="17"/>
      <c r="H67" s="16">
        <f t="shared" si="6"/>
        <v>0</v>
      </c>
      <c r="I67" s="149"/>
    </row>
    <row r="68" spans="2:9" ht="141.75" customHeight="1" x14ac:dyDescent="0.2">
      <c r="B68" s="105" t="s">
        <v>40</v>
      </c>
      <c r="C68" s="105" t="s">
        <v>134</v>
      </c>
      <c r="D68" s="91" t="s">
        <v>135</v>
      </c>
      <c r="E68" s="92" t="s">
        <v>23</v>
      </c>
      <c r="F68" s="93">
        <v>57</v>
      </c>
      <c r="G68" s="18"/>
      <c r="H68" s="25">
        <f t="shared" si="6"/>
        <v>0</v>
      </c>
      <c r="I68" s="151"/>
    </row>
    <row r="69" spans="2:9" ht="15.75" customHeight="1" x14ac:dyDescent="0.2">
      <c r="B69" s="158" t="s">
        <v>136</v>
      </c>
      <c r="C69" s="159"/>
      <c r="D69" s="80" t="s">
        <v>137</v>
      </c>
      <c r="E69" s="81"/>
      <c r="F69" s="82"/>
      <c r="G69" s="12"/>
      <c r="H69" s="13"/>
      <c r="I69" s="20">
        <f>SUM(H70:H78)</f>
        <v>0</v>
      </c>
    </row>
    <row r="70" spans="2:9" ht="134.25" customHeight="1" x14ac:dyDescent="0.2">
      <c r="B70" s="111" t="s">
        <v>40</v>
      </c>
      <c r="C70" s="111" t="s">
        <v>138</v>
      </c>
      <c r="D70" s="99" t="s">
        <v>139</v>
      </c>
      <c r="E70" s="85" t="s">
        <v>23</v>
      </c>
      <c r="F70" s="86">
        <v>117</v>
      </c>
      <c r="G70" s="15"/>
      <c r="H70" s="21">
        <f t="shared" ref="H70:H78" si="7">ROUND(F70*G70,0)</f>
        <v>0</v>
      </c>
      <c r="I70" s="148"/>
    </row>
    <row r="71" spans="2:9" ht="134.25" customHeight="1" x14ac:dyDescent="0.2">
      <c r="B71" s="87" t="s">
        <v>40</v>
      </c>
      <c r="C71" s="87" t="s">
        <v>140</v>
      </c>
      <c r="D71" s="88" t="s">
        <v>141</v>
      </c>
      <c r="E71" s="94" t="s">
        <v>23</v>
      </c>
      <c r="F71" s="90">
        <f>75+40</f>
        <v>115</v>
      </c>
      <c r="G71" s="17"/>
      <c r="H71" s="24">
        <f t="shared" si="7"/>
        <v>0</v>
      </c>
      <c r="I71" s="149"/>
    </row>
    <row r="72" spans="2:9" ht="132" customHeight="1" x14ac:dyDescent="0.2">
      <c r="B72" s="87" t="s">
        <v>40</v>
      </c>
      <c r="C72" s="87" t="s">
        <v>142</v>
      </c>
      <c r="D72" s="88" t="s">
        <v>143</v>
      </c>
      <c r="E72" s="89" t="s">
        <v>23</v>
      </c>
      <c r="F72" s="90">
        <v>33</v>
      </c>
      <c r="G72" s="17"/>
      <c r="H72" s="16">
        <f t="shared" si="7"/>
        <v>0</v>
      </c>
      <c r="I72" s="149"/>
    </row>
    <row r="73" spans="2:9" ht="89.25" customHeight="1" x14ac:dyDescent="0.2">
      <c r="B73" s="109" t="s">
        <v>17</v>
      </c>
      <c r="C73" s="109" t="s">
        <v>144</v>
      </c>
      <c r="D73" s="88" t="s">
        <v>145</v>
      </c>
      <c r="E73" s="89" t="s">
        <v>20</v>
      </c>
      <c r="F73" s="90">
        <v>77</v>
      </c>
      <c r="G73" s="17"/>
      <c r="H73" s="16">
        <f t="shared" si="7"/>
        <v>0</v>
      </c>
      <c r="I73" s="149"/>
    </row>
    <row r="74" spans="2:9" ht="110.25" customHeight="1" x14ac:dyDescent="0.2">
      <c r="B74" s="87" t="s">
        <v>40</v>
      </c>
      <c r="C74" s="87" t="s">
        <v>146</v>
      </c>
      <c r="D74" s="88" t="s">
        <v>147</v>
      </c>
      <c r="E74" s="94" t="s">
        <v>23</v>
      </c>
      <c r="F74" s="90">
        <v>247</v>
      </c>
      <c r="G74" s="17"/>
      <c r="H74" s="16">
        <f t="shared" si="7"/>
        <v>0</v>
      </c>
      <c r="I74" s="149"/>
    </row>
    <row r="75" spans="2:9" ht="93" customHeight="1" x14ac:dyDescent="0.2">
      <c r="B75" s="87" t="s">
        <v>17</v>
      </c>
      <c r="C75" s="87" t="s">
        <v>148</v>
      </c>
      <c r="D75" s="88" t="s">
        <v>149</v>
      </c>
      <c r="E75" s="94" t="s">
        <v>23</v>
      </c>
      <c r="F75" s="90">
        <v>12</v>
      </c>
      <c r="G75" s="17"/>
      <c r="H75" s="16">
        <f t="shared" si="7"/>
        <v>0</v>
      </c>
      <c r="I75" s="149"/>
    </row>
    <row r="76" spans="2:9" ht="111.75" customHeight="1" x14ac:dyDescent="0.2">
      <c r="B76" s="109" t="s">
        <v>40</v>
      </c>
      <c r="C76" s="109" t="s">
        <v>150</v>
      </c>
      <c r="D76" s="88" t="s">
        <v>151</v>
      </c>
      <c r="E76" s="94" t="s">
        <v>23</v>
      </c>
      <c r="F76" s="90">
        <v>89</v>
      </c>
      <c r="G76" s="17"/>
      <c r="H76" s="16">
        <f t="shared" si="7"/>
        <v>0</v>
      </c>
      <c r="I76" s="149"/>
    </row>
    <row r="77" spans="2:9" ht="125.25" customHeight="1" x14ac:dyDescent="0.2">
      <c r="B77" s="87" t="s">
        <v>17</v>
      </c>
      <c r="C77" s="87" t="s">
        <v>152</v>
      </c>
      <c r="D77" s="88" t="s">
        <v>153</v>
      </c>
      <c r="E77" s="94" t="s">
        <v>20</v>
      </c>
      <c r="F77" s="90">
        <v>10</v>
      </c>
      <c r="G77" s="17"/>
      <c r="H77" s="26">
        <f t="shared" si="7"/>
        <v>0</v>
      </c>
      <c r="I77" s="149"/>
    </row>
    <row r="78" spans="2:9" ht="125.25" customHeight="1" x14ac:dyDescent="0.2">
      <c r="B78" s="105" t="s">
        <v>17</v>
      </c>
      <c r="C78" s="105" t="s">
        <v>154</v>
      </c>
      <c r="D78" s="91" t="s">
        <v>155</v>
      </c>
      <c r="E78" s="112" t="s">
        <v>156</v>
      </c>
      <c r="F78" s="93">
        <v>1</v>
      </c>
      <c r="G78" s="18"/>
      <c r="H78" s="25">
        <f t="shared" si="7"/>
        <v>0</v>
      </c>
      <c r="I78" s="151"/>
    </row>
    <row r="79" spans="2:9" ht="15.75" customHeight="1" x14ac:dyDescent="0.2">
      <c r="B79" s="158" t="s">
        <v>157</v>
      </c>
      <c r="C79" s="159"/>
      <c r="D79" s="80" t="s">
        <v>158</v>
      </c>
      <c r="E79" s="81"/>
      <c r="F79" s="82"/>
      <c r="G79" s="12"/>
      <c r="H79" s="13"/>
      <c r="I79" s="20">
        <f>SUM(H80:H85)</f>
        <v>0</v>
      </c>
    </row>
    <row r="80" spans="2:9" ht="120" customHeight="1" x14ac:dyDescent="0.2">
      <c r="B80" s="87" t="s">
        <v>17</v>
      </c>
      <c r="C80" s="87" t="s">
        <v>159</v>
      </c>
      <c r="D80" s="88" t="s">
        <v>160</v>
      </c>
      <c r="E80" s="89" t="s">
        <v>31</v>
      </c>
      <c r="F80" s="90">
        <v>4</v>
      </c>
      <c r="G80" s="17"/>
      <c r="H80" s="16">
        <f t="shared" ref="H80:H85" si="8">ROUND(F80*G80,0)</f>
        <v>0</v>
      </c>
      <c r="I80" s="150"/>
    </row>
    <row r="81" spans="2:9" ht="84.75" customHeight="1" x14ac:dyDescent="0.2">
      <c r="B81" s="87" t="s">
        <v>17</v>
      </c>
      <c r="C81" s="87" t="s">
        <v>161</v>
      </c>
      <c r="D81" s="88" t="s">
        <v>162</v>
      </c>
      <c r="E81" s="89" t="s">
        <v>31</v>
      </c>
      <c r="F81" s="90">
        <v>2</v>
      </c>
      <c r="G81" s="17"/>
      <c r="H81" s="16">
        <f t="shared" si="8"/>
        <v>0</v>
      </c>
      <c r="I81" s="149"/>
    </row>
    <row r="82" spans="2:9" ht="86.25" customHeight="1" x14ac:dyDescent="0.2">
      <c r="B82" s="87" t="s">
        <v>17</v>
      </c>
      <c r="C82" s="87" t="s">
        <v>163</v>
      </c>
      <c r="D82" s="88" t="s">
        <v>164</v>
      </c>
      <c r="E82" s="89" t="s">
        <v>31</v>
      </c>
      <c r="F82" s="90">
        <v>2</v>
      </c>
      <c r="G82" s="17"/>
      <c r="H82" s="16">
        <f t="shared" si="8"/>
        <v>0</v>
      </c>
      <c r="I82" s="149"/>
    </row>
    <row r="83" spans="2:9" ht="85.5" customHeight="1" x14ac:dyDescent="0.2">
      <c r="B83" s="87" t="s">
        <v>17</v>
      </c>
      <c r="C83" s="87" t="s">
        <v>165</v>
      </c>
      <c r="D83" s="88" t="s">
        <v>166</v>
      </c>
      <c r="E83" s="89" t="s">
        <v>31</v>
      </c>
      <c r="F83" s="90">
        <v>2</v>
      </c>
      <c r="G83" s="17"/>
      <c r="H83" s="16">
        <f t="shared" si="8"/>
        <v>0</v>
      </c>
      <c r="I83" s="149"/>
    </row>
    <row r="84" spans="2:9" ht="96.75" customHeight="1" x14ac:dyDescent="0.2">
      <c r="B84" s="87" t="s">
        <v>17</v>
      </c>
      <c r="C84" s="87" t="s">
        <v>167</v>
      </c>
      <c r="D84" s="88" t="s">
        <v>168</v>
      </c>
      <c r="E84" s="89" t="s">
        <v>31</v>
      </c>
      <c r="F84" s="90">
        <v>2</v>
      </c>
      <c r="G84" s="17"/>
      <c r="H84" s="16">
        <f t="shared" si="8"/>
        <v>0</v>
      </c>
      <c r="I84" s="149"/>
    </row>
    <row r="85" spans="2:9" ht="99" customHeight="1" x14ac:dyDescent="0.2">
      <c r="B85" s="87" t="s">
        <v>17</v>
      </c>
      <c r="C85" s="87" t="s">
        <v>169</v>
      </c>
      <c r="D85" s="88" t="s">
        <v>170</v>
      </c>
      <c r="E85" s="89" t="s">
        <v>20</v>
      </c>
      <c r="F85" s="113">
        <v>8</v>
      </c>
      <c r="G85" s="17"/>
      <c r="H85" s="16">
        <f t="shared" si="8"/>
        <v>0</v>
      </c>
      <c r="I85" s="149"/>
    </row>
    <row r="86" spans="2:9" ht="15.75" customHeight="1" x14ac:dyDescent="0.2">
      <c r="B86" s="158" t="s">
        <v>171</v>
      </c>
      <c r="C86" s="159"/>
      <c r="D86" s="80" t="s">
        <v>172</v>
      </c>
      <c r="E86" s="81"/>
      <c r="F86" s="82"/>
      <c r="G86" s="12"/>
      <c r="H86" s="13"/>
      <c r="I86" s="20">
        <f>SUM(H88:H106)</f>
        <v>0</v>
      </c>
    </row>
    <row r="87" spans="2:9" ht="15.75" customHeight="1" x14ac:dyDescent="0.2">
      <c r="B87" s="194" t="s">
        <v>173</v>
      </c>
      <c r="C87" s="159"/>
      <c r="D87" s="114" t="s">
        <v>174</v>
      </c>
      <c r="E87" s="115"/>
      <c r="F87" s="116"/>
      <c r="G87" s="27"/>
      <c r="H87" s="28"/>
      <c r="I87" s="148"/>
    </row>
    <row r="88" spans="2:9" ht="129.75" customHeight="1" x14ac:dyDescent="0.2">
      <c r="B88" s="117" t="s">
        <v>17</v>
      </c>
      <c r="C88" s="117" t="s">
        <v>175</v>
      </c>
      <c r="D88" s="88" t="s">
        <v>176</v>
      </c>
      <c r="E88" s="89" t="s">
        <v>31</v>
      </c>
      <c r="F88" s="90">
        <v>2</v>
      </c>
      <c r="G88" s="17"/>
      <c r="H88" s="16">
        <f t="shared" ref="H88:H92" si="9">ROUND(F88*G88,0)</f>
        <v>0</v>
      </c>
      <c r="I88" s="149"/>
    </row>
    <row r="89" spans="2:9" ht="145.5" customHeight="1" x14ac:dyDescent="0.2">
      <c r="B89" s="87" t="s">
        <v>17</v>
      </c>
      <c r="C89" s="87" t="s">
        <v>177</v>
      </c>
      <c r="D89" s="88" t="s">
        <v>178</v>
      </c>
      <c r="E89" s="89" t="s">
        <v>31</v>
      </c>
      <c r="F89" s="90">
        <v>2</v>
      </c>
      <c r="G89" s="17"/>
      <c r="H89" s="16">
        <f t="shared" si="9"/>
        <v>0</v>
      </c>
      <c r="I89" s="149"/>
    </row>
    <row r="90" spans="2:9" ht="161.25" customHeight="1" x14ac:dyDescent="0.2">
      <c r="B90" s="105" t="s">
        <v>17</v>
      </c>
      <c r="C90" s="105" t="s">
        <v>179</v>
      </c>
      <c r="D90" s="88" t="s">
        <v>180</v>
      </c>
      <c r="E90" s="89" t="s">
        <v>31</v>
      </c>
      <c r="F90" s="90">
        <v>1</v>
      </c>
      <c r="G90" s="17"/>
      <c r="H90" s="16">
        <f t="shared" si="9"/>
        <v>0</v>
      </c>
      <c r="I90" s="149"/>
    </row>
    <row r="91" spans="2:9" ht="133.5" customHeight="1" x14ac:dyDescent="0.2">
      <c r="B91" s="87" t="s">
        <v>17</v>
      </c>
      <c r="C91" s="87" t="s">
        <v>181</v>
      </c>
      <c r="D91" s="88" t="s">
        <v>182</v>
      </c>
      <c r="E91" s="89" t="s">
        <v>31</v>
      </c>
      <c r="F91" s="90">
        <v>5</v>
      </c>
      <c r="G91" s="17"/>
      <c r="H91" s="23">
        <f t="shared" si="9"/>
        <v>0</v>
      </c>
      <c r="I91" s="149"/>
    </row>
    <row r="92" spans="2:9" ht="170.25" customHeight="1" x14ac:dyDescent="0.2">
      <c r="B92" s="109" t="s">
        <v>17</v>
      </c>
      <c r="C92" s="109" t="s">
        <v>183</v>
      </c>
      <c r="D92" s="88" t="s">
        <v>184</v>
      </c>
      <c r="E92" s="92" t="s">
        <v>31</v>
      </c>
      <c r="F92" s="93">
        <v>2</v>
      </c>
      <c r="G92" s="18"/>
      <c r="H92" s="29">
        <f t="shared" si="9"/>
        <v>0</v>
      </c>
      <c r="I92" s="149"/>
    </row>
    <row r="93" spans="2:9" ht="15.75" customHeight="1" x14ac:dyDescent="0.2">
      <c r="B93" s="194" t="s">
        <v>185</v>
      </c>
      <c r="C93" s="159"/>
      <c r="D93" s="114" t="s">
        <v>186</v>
      </c>
      <c r="E93" s="118"/>
      <c r="F93" s="116"/>
      <c r="G93" s="30"/>
      <c r="H93" s="28"/>
      <c r="I93" s="149"/>
    </row>
    <row r="94" spans="2:9" ht="152.25" customHeight="1" x14ac:dyDescent="0.2">
      <c r="B94" s="87" t="s">
        <v>17</v>
      </c>
      <c r="C94" s="87" t="s">
        <v>187</v>
      </c>
      <c r="D94" s="88" t="s">
        <v>188</v>
      </c>
      <c r="E94" s="89" t="s">
        <v>31</v>
      </c>
      <c r="F94" s="90">
        <v>1</v>
      </c>
      <c r="G94" s="17"/>
      <c r="H94" s="16">
        <f t="shared" ref="H94:H95" si="10">ROUND(F94*G94,0)</f>
        <v>0</v>
      </c>
      <c r="I94" s="149"/>
    </row>
    <row r="95" spans="2:9" ht="104.25" customHeight="1" x14ac:dyDescent="0.2">
      <c r="B95" s="105" t="s">
        <v>17</v>
      </c>
      <c r="C95" s="105" t="s">
        <v>189</v>
      </c>
      <c r="D95" s="91" t="s">
        <v>190</v>
      </c>
      <c r="E95" s="92" t="s">
        <v>31</v>
      </c>
      <c r="F95" s="93">
        <v>1</v>
      </c>
      <c r="G95" s="18"/>
      <c r="H95" s="16">
        <f t="shared" si="10"/>
        <v>0</v>
      </c>
      <c r="I95" s="149"/>
    </row>
    <row r="96" spans="2:9" ht="15.75" customHeight="1" x14ac:dyDescent="0.2">
      <c r="B96" s="194" t="s">
        <v>191</v>
      </c>
      <c r="C96" s="159"/>
      <c r="D96" s="114" t="s">
        <v>192</v>
      </c>
      <c r="E96" s="118"/>
      <c r="F96" s="116"/>
      <c r="G96" s="30"/>
      <c r="H96" s="28"/>
      <c r="I96" s="149"/>
    </row>
    <row r="97" spans="2:9" ht="196.5" customHeight="1" x14ac:dyDescent="0.2">
      <c r="B97" s="87" t="s">
        <v>40</v>
      </c>
      <c r="C97" s="87" t="s">
        <v>193</v>
      </c>
      <c r="D97" s="88" t="s">
        <v>194</v>
      </c>
      <c r="E97" s="101" t="s">
        <v>23</v>
      </c>
      <c r="F97" s="90">
        <v>66</v>
      </c>
      <c r="G97" s="22"/>
      <c r="H97" s="16">
        <f t="shared" ref="H97:H100" si="11">ROUND(F97*G97,0)</f>
        <v>0</v>
      </c>
      <c r="I97" s="149"/>
    </row>
    <row r="98" spans="2:9" ht="115.5" customHeight="1" x14ac:dyDescent="0.2">
      <c r="B98" s="87" t="s">
        <v>17</v>
      </c>
      <c r="C98" s="87" t="s">
        <v>195</v>
      </c>
      <c r="D98" s="88" t="s">
        <v>196</v>
      </c>
      <c r="E98" s="89" t="s">
        <v>23</v>
      </c>
      <c r="F98" s="90">
        <v>12</v>
      </c>
      <c r="G98" s="17"/>
      <c r="H98" s="16">
        <f t="shared" si="11"/>
        <v>0</v>
      </c>
      <c r="I98" s="149"/>
    </row>
    <row r="99" spans="2:9" ht="146.25" customHeight="1" x14ac:dyDescent="0.2">
      <c r="B99" s="87" t="s">
        <v>17</v>
      </c>
      <c r="C99" s="87" t="s">
        <v>197</v>
      </c>
      <c r="D99" s="88" t="s">
        <v>198</v>
      </c>
      <c r="E99" s="89" t="s">
        <v>23</v>
      </c>
      <c r="F99" s="90">
        <v>24</v>
      </c>
      <c r="G99" s="17"/>
      <c r="H99" s="16">
        <f t="shared" si="11"/>
        <v>0</v>
      </c>
      <c r="I99" s="149"/>
    </row>
    <row r="100" spans="2:9" ht="129.75" customHeight="1" x14ac:dyDescent="0.2">
      <c r="B100" s="87" t="s">
        <v>17</v>
      </c>
      <c r="C100" s="87" t="s">
        <v>199</v>
      </c>
      <c r="D100" s="91" t="s">
        <v>200</v>
      </c>
      <c r="E100" s="112" t="s">
        <v>23</v>
      </c>
      <c r="F100" s="93">
        <v>26</v>
      </c>
      <c r="G100" s="18"/>
      <c r="H100" s="16">
        <f t="shared" si="11"/>
        <v>0</v>
      </c>
      <c r="I100" s="149"/>
    </row>
    <row r="101" spans="2:9" ht="15.75" customHeight="1" x14ac:dyDescent="0.2">
      <c r="B101" s="194" t="s">
        <v>201</v>
      </c>
      <c r="C101" s="159"/>
      <c r="D101" s="114" t="s">
        <v>202</v>
      </c>
      <c r="E101" s="118"/>
      <c r="F101" s="116"/>
      <c r="G101" s="30"/>
      <c r="H101" s="28"/>
      <c r="I101" s="149"/>
    </row>
    <row r="102" spans="2:9" ht="92.25" customHeight="1" x14ac:dyDescent="0.2">
      <c r="B102" s="87" t="s">
        <v>17</v>
      </c>
      <c r="C102" s="87" t="s">
        <v>203</v>
      </c>
      <c r="D102" s="88" t="s">
        <v>204</v>
      </c>
      <c r="E102" s="89" t="s">
        <v>31</v>
      </c>
      <c r="F102" s="90">
        <v>1</v>
      </c>
      <c r="G102" s="17"/>
      <c r="H102" s="16">
        <f>ROUND(F102*G102,0)</f>
        <v>0</v>
      </c>
      <c r="I102" s="149"/>
    </row>
    <row r="103" spans="2:9" ht="15.75" customHeight="1" x14ac:dyDescent="0.2">
      <c r="B103" s="194" t="s">
        <v>205</v>
      </c>
      <c r="C103" s="159"/>
      <c r="D103" s="114" t="s">
        <v>206</v>
      </c>
      <c r="E103" s="118"/>
      <c r="F103" s="116"/>
      <c r="G103" s="30"/>
      <c r="H103" s="28"/>
      <c r="I103" s="149"/>
    </row>
    <row r="104" spans="2:9" ht="117" customHeight="1" x14ac:dyDescent="0.2">
      <c r="B104" s="87" t="s">
        <v>17</v>
      </c>
      <c r="C104" s="87" t="s">
        <v>207</v>
      </c>
      <c r="D104" s="88" t="s">
        <v>208</v>
      </c>
      <c r="E104" s="89" t="s">
        <v>20</v>
      </c>
      <c r="F104" s="90">
        <v>5</v>
      </c>
      <c r="G104" s="17"/>
      <c r="H104" s="16">
        <f>ROUND(F104*G104,0)</f>
        <v>0</v>
      </c>
      <c r="I104" s="149"/>
    </row>
    <row r="105" spans="2:9" ht="15.75" customHeight="1" x14ac:dyDescent="0.2">
      <c r="B105" s="194" t="s">
        <v>209</v>
      </c>
      <c r="C105" s="159"/>
      <c r="D105" s="114" t="s">
        <v>210</v>
      </c>
      <c r="E105" s="118"/>
      <c r="F105" s="116"/>
      <c r="G105" s="30"/>
      <c r="H105" s="28"/>
      <c r="I105" s="149"/>
    </row>
    <row r="106" spans="2:9" ht="126.75" customHeight="1" x14ac:dyDescent="0.2">
      <c r="B106" s="105" t="s">
        <v>17</v>
      </c>
      <c r="C106" s="105" t="s">
        <v>211</v>
      </c>
      <c r="D106" s="103" t="s">
        <v>212</v>
      </c>
      <c r="E106" s="108" t="s">
        <v>31</v>
      </c>
      <c r="F106" s="110">
        <v>1</v>
      </c>
      <c r="G106" s="22"/>
      <c r="H106" s="25">
        <f>ROUND(F106*G106,0)</f>
        <v>0</v>
      </c>
      <c r="I106" s="151"/>
    </row>
    <row r="107" spans="2:9" ht="15.75" customHeight="1" x14ac:dyDescent="0.2">
      <c r="B107" s="158" t="s">
        <v>213</v>
      </c>
      <c r="C107" s="159"/>
      <c r="D107" s="80" t="s">
        <v>214</v>
      </c>
      <c r="E107" s="81"/>
      <c r="F107" s="82"/>
      <c r="G107" s="12"/>
      <c r="H107" s="13"/>
      <c r="I107" s="20">
        <f>SUM(H108:H112)</f>
        <v>0</v>
      </c>
    </row>
    <row r="108" spans="2:9" ht="126" customHeight="1" x14ac:dyDescent="0.2">
      <c r="B108" s="87" t="s">
        <v>40</v>
      </c>
      <c r="C108" s="87" t="s">
        <v>215</v>
      </c>
      <c r="D108" s="88" t="s">
        <v>216</v>
      </c>
      <c r="E108" s="89" t="s">
        <v>20</v>
      </c>
      <c r="F108" s="90">
        <v>352</v>
      </c>
      <c r="G108" s="17"/>
      <c r="H108" s="16">
        <f t="shared" ref="H108:H112" si="12">ROUND(F108*G108,0)</f>
        <v>0</v>
      </c>
      <c r="I108" s="148"/>
    </row>
    <row r="109" spans="2:9" ht="135" customHeight="1" x14ac:dyDescent="0.2">
      <c r="B109" s="87" t="s">
        <v>40</v>
      </c>
      <c r="C109" s="87" t="s">
        <v>217</v>
      </c>
      <c r="D109" s="88" t="s">
        <v>218</v>
      </c>
      <c r="E109" s="89" t="s">
        <v>23</v>
      </c>
      <c r="F109" s="90">
        <v>42</v>
      </c>
      <c r="G109" s="17"/>
      <c r="H109" s="16">
        <f t="shared" si="12"/>
        <v>0</v>
      </c>
      <c r="I109" s="149"/>
    </row>
    <row r="110" spans="2:9" ht="107.25" customHeight="1" x14ac:dyDescent="0.2">
      <c r="B110" s="87" t="s">
        <v>17</v>
      </c>
      <c r="C110" s="87" t="s">
        <v>219</v>
      </c>
      <c r="D110" s="88" t="s">
        <v>220</v>
      </c>
      <c r="E110" s="89" t="s">
        <v>20</v>
      </c>
      <c r="F110" s="90">
        <v>64</v>
      </c>
      <c r="G110" s="17"/>
      <c r="H110" s="16">
        <f t="shared" si="12"/>
        <v>0</v>
      </c>
      <c r="I110" s="149"/>
    </row>
    <row r="111" spans="2:9" ht="110.25" customHeight="1" x14ac:dyDescent="0.2">
      <c r="B111" s="87" t="s">
        <v>40</v>
      </c>
      <c r="C111" s="87" t="s">
        <v>221</v>
      </c>
      <c r="D111" s="88" t="s">
        <v>222</v>
      </c>
      <c r="E111" s="89" t="s">
        <v>31</v>
      </c>
      <c r="F111" s="90">
        <v>2</v>
      </c>
      <c r="G111" s="17"/>
      <c r="H111" s="16">
        <f t="shared" si="12"/>
        <v>0</v>
      </c>
      <c r="I111" s="149"/>
    </row>
    <row r="112" spans="2:9" ht="69.75" customHeight="1" x14ac:dyDescent="0.2">
      <c r="B112" s="87" t="s">
        <v>17</v>
      </c>
      <c r="C112" s="87" t="s">
        <v>223</v>
      </c>
      <c r="D112" s="88" t="s">
        <v>224</v>
      </c>
      <c r="E112" s="89" t="s">
        <v>31</v>
      </c>
      <c r="F112" s="90">
        <v>5</v>
      </c>
      <c r="G112" s="17"/>
      <c r="H112" s="16">
        <f t="shared" si="12"/>
        <v>0</v>
      </c>
      <c r="I112" s="149"/>
    </row>
    <row r="113" spans="2:9" ht="15.75" customHeight="1" x14ac:dyDescent="0.2">
      <c r="B113" s="158" t="s">
        <v>225</v>
      </c>
      <c r="C113" s="159"/>
      <c r="D113" s="80" t="s">
        <v>226</v>
      </c>
      <c r="E113" s="81"/>
      <c r="F113" s="82"/>
      <c r="G113" s="12"/>
      <c r="H113" s="13"/>
      <c r="I113" s="20">
        <f>SUM(H114:H119)</f>
        <v>0</v>
      </c>
    </row>
    <row r="114" spans="2:9" ht="114" customHeight="1" x14ac:dyDescent="0.2">
      <c r="B114" s="87" t="s">
        <v>17</v>
      </c>
      <c r="C114" s="87" t="s">
        <v>227</v>
      </c>
      <c r="D114" s="88" t="s">
        <v>228</v>
      </c>
      <c r="E114" s="89" t="s">
        <v>26</v>
      </c>
      <c r="F114" s="90">
        <v>1</v>
      </c>
      <c r="G114" s="17"/>
      <c r="H114" s="16">
        <f t="shared" ref="H114:H119" si="13">ROUND(F114*G114,0)</f>
        <v>0</v>
      </c>
      <c r="I114" s="150"/>
    </row>
    <row r="115" spans="2:9" ht="111.75" customHeight="1" x14ac:dyDescent="0.2">
      <c r="B115" s="87" t="s">
        <v>17</v>
      </c>
      <c r="C115" s="87" t="s">
        <v>229</v>
      </c>
      <c r="D115" s="88" t="s">
        <v>230</v>
      </c>
      <c r="E115" s="89" t="s">
        <v>31</v>
      </c>
      <c r="F115" s="104">
        <v>4</v>
      </c>
      <c r="G115" s="31"/>
      <c r="H115" s="16">
        <f t="shared" si="13"/>
        <v>0</v>
      </c>
      <c r="I115" s="149"/>
    </row>
    <row r="116" spans="2:9" ht="126.75" customHeight="1" x14ac:dyDescent="0.2">
      <c r="B116" s="87" t="s">
        <v>17</v>
      </c>
      <c r="C116" s="87" t="s">
        <v>231</v>
      </c>
      <c r="D116" s="88" t="s">
        <v>232</v>
      </c>
      <c r="E116" s="89" t="s">
        <v>31</v>
      </c>
      <c r="F116" s="104">
        <v>4</v>
      </c>
      <c r="G116" s="31"/>
      <c r="H116" s="16">
        <f t="shared" si="13"/>
        <v>0</v>
      </c>
      <c r="I116" s="149"/>
    </row>
    <row r="117" spans="2:9" ht="68.25" customHeight="1" x14ac:dyDescent="0.2">
      <c r="B117" s="87" t="s">
        <v>17</v>
      </c>
      <c r="C117" s="87" t="s">
        <v>233</v>
      </c>
      <c r="D117" s="88" t="s">
        <v>234</v>
      </c>
      <c r="E117" s="89" t="s">
        <v>26</v>
      </c>
      <c r="F117" s="104">
        <v>1</v>
      </c>
      <c r="G117" s="31"/>
      <c r="H117" s="16">
        <f t="shared" si="13"/>
        <v>0</v>
      </c>
      <c r="I117" s="149"/>
    </row>
    <row r="118" spans="2:9" ht="124.5" customHeight="1" x14ac:dyDescent="0.2">
      <c r="B118" s="87" t="s">
        <v>17</v>
      </c>
      <c r="C118" s="87" t="s">
        <v>235</v>
      </c>
      <c r="D118" s="88" t="s">
        <v>236</v>
      </c>
      <c r="E118" s="89" t="s">
        <v>31</v>
      </c>
      <c r="F118" s="104">
        <v>1</v>
      </c>
      <c r="G118" s="31"/>
      <c r="H118" s="16">
        <f t="shared" si="13"/>
        <v>0</v>
      </c>
      <c r="I118" s="149"/>
    </row>
    <row r="119" spans="2:9" ht="58.5" customHeight="1" x14ac:dyDescent="0.2">
      <c r="B119" s="87" t="s">
        <v>17</v>
      </c>
      <c r="C119" s="87" t="s">
        <v>237</v>
      </c>
      <c r="D119" s="119" t="s">
        <v>238</v>
      </c>
      <c r="E119" s="89" t="s">
        <v>23</v>
      </c>
      <c r="F119" s="104">
        <v>19</v>
      </c>
      <c r="G119" s="31"/>
      <c r="H119" s="16">
        <f t="shared" si="13"/>
        <v>0</v>
      </c>
      <c r="I119" s="151"/>
    </row>
    <row r="120" spans="2:9" ht="15.75" customHeight="1" x14ac:dyDescent="0.2">
      <c r="B120" s="197"/>
      <c r="C120" s="159"/>
      <c r="D120" s="120" t="s">
        <v>239</v>
      </c>
      <c r="E120" s="121"/>
      <c r="F120" s="122"/>
      <c r="G120" s="32"/>
      <c r="H120" s="33">
        <f>SUM(H13:H119)</f>
        <v>0</v>
      </c>
      <c r="I120" s="34" t="e">
        <f>+H120/$H$311</f>
        <v>#DIV/0!</v>
      </c>
    </row>
    <row r="121" spans="2:9" ht="15.75" customHeight="1" x14ac:dyDescent="0.2">
      <c r="B121" s="198"/>
      <c r="C121" s="159"/>
      <c r="D121" s="123" t="s">
        <v>240</v>
      </c>
      <c r="E121" s="124" t="s">
        <v>241</v>
      </c>
      <c r="F121" s="124"/>
      <c r="G121" s="35"/>
      <c r="H121" s="35"/>
      <c r="I121" s="36"/>
    </row>
    <row r="122" spans="2:9" ht="15.75" customHeight="1" x14ac:dyDescent="0.2">
      <c r="B122" s="158" t="s">
        <v>242</v>
      </c>
      <c r="C122" s="159"/>
      <c r="D122" s="80" t="s">
        <v>243</v>
      </c>
      <c r="E122" s="81"/>
      <c r="F122" s="82"/>
      <c r="G122" s="12"/>
      <c r="H122" s="13"/>
      <c r="I122" s="20">
        <f>SUM(H123:H143)</f>
        <v>0</v>
      </c>
    </row>
    <row r="123" spans="2:9" ht="123.75" customHeight="1" x14ac:dyDescent="0.2">
      <c r="B123" s="111" t="s">
        <v>17</v>
      </c>
      <c r="C123" s="111" t="s">
        <v>244</v>
      </c>
      <c r="D123" s="84" t="s">
        <v>245</v>
      </c>
      <c r="E123" s="85" t="s">
        <v>20</v>
      </c>
      <c r="F123" s="125">
        <v>93</v>
      </c>
      <c r="G123" s="15"/>
      <c r="H123" s="16">
        <f t="shared" ref="H123:H143" si="14">ROUND(F123*G123,0)</f>
        <v>0</v>
      </c>
      <c r="I123" s="148"/>
    </row>
    <row r="124" spans="2:9" ht="125.25" customHeight="1" x14ac:dyDescent="0.2">
      <c r="B124" s="105" t="s">
        <v>17</v>
      </c>
      <c r="C124" s="105" t="s">
        <v>246</v>
      </c>
      <c r="D124" s="88" t="s">
        <v>247</v>
      </c>
      <c r="E124" s="89" t="s">
        <v>20</v>
      </c>
      <c r="F124" s="126">
        <v>18</v>
      </c>
      <c r="G124" s="17"/>
      <c r="H124" s="16">
        <f t="shared" si="14"/>
        <v>0</v>
      </c>
      <c r="I124" s="149"/>
    </row>
    <row r="125" spans="2:9" ht="102.75" customHeight="1" x14ac:dyDescent="0.2">
      <c r="B125" s="87" t="s">
        <v>17</v>
      </c>
      <c r="C125" s="87" t="s">
        <v>248</v>
      </c>
      <c r="D125" s="88" t="s">
        <v>249</v>
      </c>
      <c r="E125" s="89" t="s">
        <v>20</v>
      </c>
      <c r="F125" s="127">
        <v>24</v>
      </c>
      <c r="G125" s="17"/>
      <c r="H125" s="16">
        <f t="shared" si="14"/>
        <v>0</v>
      </c>
      <c r="I125" s="149"/>
    </row>
    <row r="126" spans="2:9" ht="112.5" customHeight="1" x14ac:dyDescent="0.2">
      <c r="B126" s="105" t="s">
        <v>17</v>
      </c>
      <c r="C126" s="105" t="s">
        <v>250</v>
      </c>
      <c r="D126" s="103" t="s">
        <v>251</v>
      </c>
      <c r="E126" s="89" t="s">
        <v>20</v>
      </c>
      <c r="F126" s="126">
        <v>21</v>
      </c>
      <c r="G126" s="17"/>
      <c r="H126" s="16">
        <f t="shared" si="14"/>
        <v>0</v>
      </c>
      <c r="I126" s="149"/>
    </row>
    <row r="127" spans="2:9" ht="90.75" customHeight="1" x14ac:dyDescent="0.2">
      <c r="B127" s="87" t="s">
        <v>17</v>
      </c>
      <c r="C127" s="87" t="s">
        <v>252</v>
      </c>
      <c r="D127" s="103" t="s">
        <v>253</v>
      </c>
      <c r="E127" s="89" t="s">
        <v>20</v>
      </c>
      <c r="F127" s="126">
        <v>16</v>
      </c>
      <c r="G127" s="17"/>
      <c r="H127" s="16">
        <f t="shared" si="14"/>
        <v>0</v>
      </c>
      <c r="I127" s="149"/>
    </row>
    <row r="128" spans="2:9" ht="112.5" customHeight="1" x14ac:dyDescent="0.2">
      <c r="B128" s="105" t="s">
        <v>17</v>
      </c>
      <c r="C128" s="105" t="s">
        <v>254</v>
      </c>
      <c r="D128" s="103" t="s">
        <v>255</v>
      </c>
      <c r="E128" s="89" t="s">
        <v>20</v>
      </c>
      <c r="F128" s="126">
        <v>24</v>
      </c>
      <c r="G128" s="17"/>
      <c r="H128" s="16">
        <f t="shared" si="14"/>
        <v>0</v>
      </c>
      <c r="I128" s="149"/>
    </row>
    <row r="129" spans="2:9" ht="73.5" customHeight="1" x14ac:dyDescent="0.2">
      <c r="B129" s="87" t="s">
        <v>17</v>
      </c>
      <c r="C129" s="87" t="s">
        <v>256</v>
      </c>
      <c r="D129" s="103" t="s">
        <v>257</v>
      </c>
      <c r="E129" s="89" t="s">
        <v>20</v>
      </c>
      <c r="F129" s="126">
        <v>0.5</v>
      </c>
      <c r="G129" s="17"/>
      <c r="H129" s="16">
        <f t="shared" si="14"/>
        <v>0</v>
      </c>
      <c r="I129" s="149"/>
    </row>
    <row r="130" spans="2:9" ht="102" customHeight="1" x14ac:dyDescent="0.2">
      <c r="B130" s="105" t="s">
        <v>17</v>
      </c>
      <c r="C130" s="105" t="s">
        <v>258</v>
      </c>
      <c r="D130" s="103" t="s">
        <v>259</v>
      </c>
      <c r="E130" s="89" t="s">
        <v>31</v>
      </c>
      <c r="F130" s="126">
        <v>6</v>
      </c>
      <c r="G130" s="17"/>
      <c r="H130" s="16">
        <f t="shared" si="14"/>
        <v>0</v>
      </c>
      <c r="I130" s="149"/>
    </row>
    <row r="131" spans="2:9" ht="96.75" customHeight="1" x14ac:dyDescent="0.2">
      <c r="B131" s="87" t="s">
        <v>17</v>
      </c>
      <c r="C131" s="87" t="s">
        <v>260</v>
      </c>
      <c r="D131" s="103" t="s">
        <v>261</v>
      </c>
      <c r="E131" s="89" t="s">
        <v>31</v>
      </c>
      <c r="F131" s="126">
        <v>4</v>
      </c>
      <c r="G131" s="17"/>
      <c r="H131" s="16">
        <f t="shared" si="14"/>
        <v>0</v>
      </c>
      <c r="I131" s="149"/>
    </row>
    <row r="132" spans="2:9" ht="104.25" customHeight="1" x14ac:dyDescent="0.2">
      <c r="B132" s="105" t="s">
        <v>17</v>
      </c>
      <c r="C132" s="105" t="s">
        <v>262</v>
      </c>
      <c r="D132" s="103" t="s">
        <v>263</v>
      </c>
      <c r="E132" s="89" t="s">
        <v>31</v>
      </c>
      <c r="F132" s="126">
        <v>10</v>
      </c>
      <c r="G132" s="17"/>
      <c r="H132" s="16">
        <f t="shared" si="14"/>
        <v>0</v>
      </c>
      <c r="I132" s="149"/>
    </row>
    <row r="133" spans="2:9" ht="114.75" customHeight="1" x14ac:dyDescent="0.2">
      <c r="B133" s="87" t="s">
        <v>17</v>
      </c>
      <c r="C133" s="87" t="s">
        <v>264</v>
      </c>
      <c r="D133" s="103" t="s">
        <v>265</v>
      </c>
      <c r="E133" s="89" t="s">
        <v>31</v>
      </c>
      <c r="F133" s="126">
        <v>6</v>
      </c>
      <c r="G133" s="17"/>
      <c r="H133" s="16">
        <f t="shared" si="14"/>
        <v>0</v>
      </c>
      <c r="I133" s="149"/>
    </row>
    <row r="134" spans="2:9" ht="114.75" customHeight="1" x14ac:dyDescent="0.2">
      <c r="B134" s="87" t="s">
        <v>17</v>
      </c>
      <c r="C134" s="87" t="s">
        <v>266</v>
      </c>
      <c r="D134" s="103" t="s">
        <v>267</v>
      </c>
      <c r="E134" s="89" t="s">
        <v>31</v>
      </c>
      <c r="F134" s="126">
        <v>4</v>
      </c>
      <c r="G134" s="17"/>
      <c r="H134" s="16">
        <f t="shared" si="14"/>
        <v>0</v>
      </c>
      <c r="I134" s="149"/>
    </row>
    <row r="135" spans="2:9" ht="118.5" customHeight="1" x14ac:dyDescent="0.2">
      <c r="B135" s="87" t="s">
        <v>17</v>
      </c>
      <c r="C135" s="87" t="s">
        <v>268</v>
      </c>
      <c r="D135" s="103" t="s">
        <v>269</v>
      </c>
      <c r="E135" s="89" t="s">
        <v>31</v>
      </c>
      <c r="F135" s="126">
        <v>10</v>
      </c>
      <c r="G135" s="17"/>
      <c r="H135" s="16">
        <f t="shared" si="14"/>
        <v>0</v>
      </c>
      <c r="I135" s="149"/>
    </row>
    <row r="136" spans="2:9" ht="77.25" customHeight="1" x14ac:dyDescent="0.2">
      <c r="B136" s="87" t="s">
        <v>17</v>
      </c>
      <c r="C136" s="87" t="s">
        <v>270</v>
      </c>
      <c r="D136" s="103" t="s">
        <v>271</v>
      </c>
      <c r="E136" s="89" t="s">
        <v>31</v>
      </c>
      <c r="F136" s="126">
        <v>1</v>
      </c>
      <c r="G136" s="17"/>
      <c r="H136" s="16">
        <f t="shared" si="14"/>
        <v>0</v>
      </c>
      <c r="I136" s="149"/>
    </row>
    <row r="137" spans="2:9" ht="93" customHeight="1" x14ac:dyDescent="0.2">
      <c r="B137" s="87" t="s">
        <v>17</v>
      </c>
      <c r="C137" s="87" t="s">
        <v>272</v>
      </c>
      <c r="D137" s="103" t="s">
        <v>273</v>
      </c>
      <c r="E137" s="89" t="s">
        <v>31</v>
      </c>
      <c r="F137" s="126">
        <v>1</v>
      </c>
      <c r="G137" s="17"/>
      <c r="H137" s="16">
        <f t="shared" si="14"/>
        <v>0</v>
      </c>
      <c r="I137" s="149"/>
    </row>
    <row r="138" spans="2:9" ht="81.75" customHeight="1" x14ac:dyDescent="0.2">
      <c r="B138" s="87" t="s">
        <v>17</v>
      </c>
      <c r="C138" s="87" t="s">
        <v>274</v>
      </c>
      <c r="D138" s="103" t="s">
        <v>275</v>
      </c>
      <c r="E138" s="89" t="s">
        <v>31</v>
      </c>
      <c r="F138" s="126">
        <v>1</v>
      </c>
      <c r="G138" s="17"/>
      <c r="H138" s="16">
        <f t="shared" si="14"/>
        <v>0</v>
      </c>
      <c r="I138" s="149"/>
    </row>
    <row r="139" spans="2:9" ht="96.75" customHeight="1" x14ac:dyDescent="0.2">
      <c r="B139" s="87" t="s">
        <v>17</v>
      </c>
      <c r="C139" s="87" t="s">
        <v>276</v>
      </c>
      <c r="D139" s="103" t="s">
        <v>277</v>
      </c>
      <c r="E139" s="89" t="s">
        <v>31</v>
      </c>
      <c r="F139" s="126">
        <v>2</v>
      </c>
      <c r="G139" s="17"/>
      <c r="H139" s="16">
        <f t="shared" si="14"/>
        <v>0</v>
      </c>
      <c r="I139" s="149"/>
    </row>
    <row r="140" spans="2:9" ht="53.25" customHeight="1" x14ac:dyDescent="0.2">
      <c r="B140" s="87" t="s">
        <v>17</v>
      </c>
      <c r="C140" s="87" t="s">
        <v>278</v>
      </c>
      <c r="D140" s="103" t="s">
        <v>279</v>
      </c>
      <c r="E140" s="94" t="s">
        <v>31</v>
      </c>
      <c r="F140" s="90">
        <v>1</v>
      </c>
      <c r="G140" s="17"/>
      <c r="H140" s="24">
        <f t="shared" si="14"/>
        <v>0</v>
      </c>
      <c r="I140" s="149"/>
    </row>
    <row r="141" spans="2:9" ht="60" customHeight="1" x14ac:dyDescent="0.2">
      <c r="B141" s="87" t="s">
        <v>17</v>
      </c>
      <c r="C141" s="87" t="s">
        <v>280</v>
      </c>
      <c r="D141" s="103" t="s">
        <v>281</v>
      </c>
      <c r="E141" s="89" t="s">
        <v>31</v>
      </c>
      <c r="F141" s="126">
        <v>3</v>
      </c>
      <c r="G141" s="17"/>
      <c r="H141" s="16">
        <f t="shared" si="14"/>
        <v>0</v>
      </c>
      <c r="I141" s="149"/>
    </row>
    <row r="142" spans="2:9" ht="75" customHeight="1" x14ac:dyDescent="0.2">
      <c r="B142" s="105" t="s">
        <v>17</v>
      </c>
      <c r="C142" s="105" t="s">
        <v>282</v>
      </c>
      <c r="D142" s="103" t="s">
        <v>283</v>
      </c>
      <c r="E142" s="89" t="s">
        <v>31</v>
      </c>
      <c r="F142" s="126">
        <v>2</v>
      </c>
      <c r="G142" s="17"/>
      <c r="H142" s="16">
        <f t="shared" si="14"/>
        <v>0</v>
      </c>
      <c r="I142" s="149"/>
    </row>
    <row r="143" spans="2:9" ht="75.75" customHeight="1" x14ac:dyDescent="0.2">
      <c r="B143" s="87" t="s">
        <v>17</v>
      </c>
      <c r="C143" s="87" t="s">
        <v>284</v>
      </c>
      <c r="D143" s="91" t="s">
        <v>285</v>
      </c>
      <c r="E143" s="92" t="s">
        <v>31</v>
      </c>
      <c r="F143" s="128">
        <v>1</v>
      </c>
      <c r="G143" s="18"/>
      <c r="H143" s="16">
        <f t="shared" si="14"/>
        <v>0</v>
      </c>
      <c r="I143" s="151"/>
    </row>
    <row r="144" spans="2:9" ht="15.75" customHeight="1" x14ac:dyDescent="0.2">
      <c r="B144" s="158" t="s">
        <v>286</v>
      </c>
      <c r="C144" s="159"/>
      <c r="D144" s="80" t="s">
        <v>287</v>
      </c>
      <c r="E144" s="81"/>
      <c r="F144" s="82"/>
      <c r="G144" s="12"/>
      <c r="H144" s="13"/>
      <c r="I144" s="20">
        <f>SUM(H145:H159)</f>
        <v>0</v>
      </c>
    </row>
    <row r="145" spans="2:9" ht="84.75" customHeight="1" x14ac:dyDescent="0.2">
      <c r="B145" s="83" t="s">
        <v>17</v>
      </c>
      <c r="C145" s="83" t="s">
        <v>288</v>
      </c>
      <c r="D145" s="84" t="s">
        <v>289</v>
      </c>
      <c r="E145" s="85" t="s">
        <v>20</v>
      </c>
      <c r="F145" s="129">
        <v>8</v>
      </c>
      <c r="G145" s="15"/>
      <c r="H145" s="16">
        <f t="shared" ref="H145:H159" si="15">ROUND(F145*G145,0)</f>
        <v>0</v>
      </c>
      <c r="I145" s="148"/>
    </row>
    <row r="146" spans="2:9" ht="105" customHeight="1" x14ac:dyDescent="0.2">
      <c r="B146" s="87" t="s">
        <v>17</v>
      </c>
      <c r="C146" s="87" t="s">
        <v>290</v>
      </c>
      <c r="D146" s="95" t="s">
        <v>291</v>
      </c>
      <c r="E146" s="89" t="s">
        <v>31</v>
      </c>
      <c r="F146" s="126">
        <v>1</v>
      </c>
      <c r="G146" s="17"/>
      <c r="H146" s="23">
        <f t="shared" si="15"/>
        <v>0</v>
      </c>
      <c r="I146" s="149"/>
    </row>
    <row r="147" spans="2:9" ht="89.25" customHeight="1" x14ac:dyDescent="0.2">
      <c r="B147" s="87" t="s">
        <v>17</v>
      </c>
      <c r="C147" s="87" t="s">
        <v>292</v>
      </c>
      <c r="D147" s="95" t="s">
        <v>293</v>
      </c>
      <c r="E147" s="89" t="s">
        <v>20</v>
      </c>
      <c r="F147" s="126">
        <v>34</v>
      </c>
      <c r="G147" s="17"/>
      <c r="H147" s="23">
        <f t="shared" si="15"/>
        <v>0</v>
      </c>
      <c r="I147" s="149"/>
    </row>
    <row r="148" spans="2:9" ht="84" customHeight="1" x14ac:dyDescent="0.2">
      <c r="B148" s="87" t="s">
        <v>17</v>
      </c>
      <c r="C148" s="87" t="s">
        <v>294</v>
      </c>
      <c r="D148" s="95" t="s">
        <v>295</v>
      </c>
      <c r="E148" s="89" t="s">
        <v>20</v>
      </c>
      <c r="F148" s="126">
        <v>7</v>
      </c>
      <c r="G148" s="17"/>
      <c r="H148" s="23">
        <f t="shared" si="15"/>
        <v>0</v>
      </c>
      <c r="I148" s="149"/>
    </row>
    <row r="149" spans="2:9" ht="111.75" customHeight="1" x14ac:dyDescent="0.2">
      <c r="B149" s="87" t="s">
        <v>17</v>
      </c>
      <c r="C149" s="87" t="s">
        <v>296</v>
      </c>
      <c r="D149" s="95" t="s">
        <v>297</v>
      </c>
      <c r="E149" s="89" t="s">
        <v>20</v>
      </c>
      <c r="F149" s="126">
        <v>45</v>
      </c>
      <c r="G149" s="17"/>
      <c r="H149" s="23">
        <f t="shared" si="15"/>
        <v>0</v>
      </c>
      <c r="I149" s="149"/>
    </row>
    <row r="150" spans="2:9" ht="100.5" customHeight="1" x14ac:dyDescent="0.2">
      <c r="B150" s="87" t="s">
        <v>17</v>
      </c>
      <c r="C150" s="87" t="s">
        <v>298</v>
      </c>
      <c r="D150" s="95" t="s">
        <v>299</v>
      </c>
      <c r="E150" s="89" t="s">
        <v>20</v>
      </c>
      <c r="F150" s="126">
        <v>2</v>
      </c>
      <c r="G150" s="17"/>
      <c r="H150" s="23">
        <f t="shared" si="15"/>
        <v>0</v>
      </c>
      <c r="I150" s="149"/>
    </row>
    <row r="151" spans="2:9" ht="89.25" customHeight="1" x14ac:dyDescent="0.2">
      <c r="B151" s="87" t="s">
        <v>17</v>
      </c>
      <c r="C151" s="87" t="s">
        <v>300</v>
      </c>
      <c r="D151" s="95" t="s">
        <v>301</v>
      </c>
      <c r="E151" s="89" t="s">
        <v>20</v>
      </c>
      <c r="F151" s="126">
        <v>9</v>
      </c>
      <c r="G151" s="17"/>
      <c r="H151" s="23">
        <f t="shared" si="15"/>
        <v>0</v>
      </c>
      <c r="I151" s="149"/>
    </row>
    <row r="152" spans="2:9" ht="90" customHeight="1" x14ac:dyDescent="0.2">
      <c r="B152" s="87" t="s">
        <v>17</v>
      </c>
      <c r="C152" s="87" t="s">
        <v>302</v>
      </c>
      <c r="D152" s="95" t="s">
        <v>303</v>
      </c>
      <c r="E152" s="89" t="s">
        <v>20</v>
      </c>
      <c r="F152" s="126">
        <v>27</v>
      </c>
      <c r="G152" s="17"/>
      <c r="H152" s="23">
        <f t="shared" si="15"/>
        <v>0</v>
      </c>
      <c r="I152" s="149"/>
    </row>
    <row r="153" spans="2:9" ht="97.5" customHeight="1" x14ac:dyDescent="0.2">
      <c r="B153" s="87" t="s">
        <v>17</v>
      </c>
      <c r="C153" s="87" t="s">
        <v>304</v>
      </c>
      <c r="D153" s="95" t="s">
        <v>305</v>
      </c>
      <c r="E153" s="89" t="s">
        <v>31</v>
      </c>
      <c r="F153" s="126">
        <v>6</v>
      </c>
      <c r="G153" s="17"/>
      <c r="H153" s="23">
        <f t="shared" si="15"/>
        <v>0</v>
      </c>
      <c r="I153" s="149"/>
    </row>
    <row r="154" spans="2:9" ht="97.5" customHeight="1" x14ac:dyDescent="0.2">
      <c r="B154" s="87" t="s">
        <v>17</v>
      </c>
      <c r="C154" s="87" t="s">
        <v>306</v>
      </c>
      <c r="D154" s="95" t="s">
        <v>307</v>
      </c>
      <c r="E154" s="89" t="s">
        <v>31</v>
      </c>
      <c r="F154" s="126">
        <v>12</v>
      </c>
      <c r="G154" s="17"/>
      <c r="H154" s="23">
        <f t="shared" si="15"/>
        <v>0</v>
      </c>
      <c r="I154" s="149"/>
    </row>
    <row r="155" spans="2:9" ht="116.25" customHeight="1" x14ac:dyDescent="0.2">
      <c r="B155" s="87" t="s">
        <v>17</v>
      </c>
      <c r="C155" s="87" t="s">
        <v>308</v>
      </c>
      <c r="D155" s="95" t="s">
        <v>309</v>
      </c>
      <c r="E155" s="89" t="s">
        <v>310</v>
      </c>
      <c r="F155" s="126">
        <v>5</v>
      </c>
      <c r="G155" s="17"/>
      <c r="H155" s="23">
        <f t="shared" si="15"/>
        <v>0</v>
      </c>
      <c r="I155" s="149"/>
    </row>
    <row r="156" spans="2:9" ht="80.25" customHeight="1" x14ac:dyDescent="0.2">
      <c r="B156" s="87" t="s">
        <v>17</v>
      </c>
      <c r="C156" s="87" t="s">
        <v>311</v>
      </c>
      <c r="D156" s="95" t="s">
        <v>312</v>
      </c>
      <c r="E156" s="89" t="s">
        <v>31</v>
      </c>
      <c r="F156" s="126">
        <v>10</v>
      </c>
      <c r="G156" s="17"/>
      <c r="H156" s="23">
        <f t="shared" si="15"/>
        <v>0</v>
      </c>
      <c r="I156" s="149"/>
    </row>
    <row r="157" spans="2:9" ht="82.5" customHeight="1" x14ac:dyDescent="0.2">
      <c r="B157" s="87" t="s">
        <v>17</v>
      </c>
      <c r="C157" s="87" t="s">
        <v>313</v>
      </c>
      <c r="D157" s="95" t="s">
        <v>314</v>
      </c>
      <c r="E157" s="89" t="s">
        <v>31</v>
      </c>
      <c r="F157" s="126">
        <v>2</v>
      </c>
      <c r="G157" s="17"/>
      <c r="H157" s="23">
        <f t="shared" si="15"/>
        <v>0</v>
      </c>
      <c r="I157" s="149"/>
    </row>
    <row r="158" spans="2:9" ht="70.5" customHeight="1" x14ac:dyDescent="0.2">
      <c r="B158" s="87" t="s">
        <v>17</v>
      </c>
      <c r="C158" s="87" t="s">
        <v>315</v>
      </c>
      <c r="D158" s="103" t="s">
        <v>316</v>
      </c>
      <c r="E158" s="89" t="s">
        <v>31</v>
      </c>
      <c r="F158" s="126">
        <v>5</v>
      </c>
      <c r="G158" s="17"/>
      <c r="H158" s="16">
        <f t="shared" si="15"/>
        <v>0</v>
      </c>
      <c r="I158" s="149"/>
    </row>
    <row r="159" spans="2:9" ht="83.25" customHeight="1" x14ac:dyDescent="0.2">
      <c r="B159" s="87" t="s">
        <v>17</v>
      </c>
      <c r="C159" s="87" t="s">
        <v>317</v>
      </c>
      <c r="D159" s="103" t="s">
        <v>318</v>
      </c>
      <c r="E159" s="89" t="s">
        <v>31</v>
      </c>
      <c r="F159" s="126">
        <v>1</v>
      </c>
      <c r="G159" s="17"/>
      <c r="H159" s="16">
        <f t="shared" si="15"/>
        <v>0</v>
      </c>
      <c r="I159" s="149"/>
    </row>
    <row r="160" spans="2:9" ht="15.75" customHeight="1" x14ac:dyDescent="0.2">
      <c r="B160" s="158" t="s">
        <v>319</v>
      </c>
      <c r="C160" s="159"/>
      <c r="D160" s="80" t="s">
        <v>320</v>
      </c>
      <c r="E160" s="81"/>
      <c r="F160" s="82"/>
      <c r="G160" s="12"/>
      <c r="H160" s="13"/>
      <c r="I160" s="20">
        <f>SUM(H162:H172)</f>
        <v>0</v>
      </c>
    </row>
    <row r="161" spans="2:9" ht="15.75" customHeight="1" x14ac:dyDescent="0.2">
      <c r="B161" s="194" t="s">
        <v>321</v>
      </c>
      <c r="C161" s="159"/>
      <c r="D161" s="114" t="s">
        <v>322</v>
      </c>
      <c r="E161" s="115"/>
      <c r="F161" s="116"/>
      <c r="G161" s="27"/>
      <c r="H161" s="28"/>
      <c r="I161" s="148"/>
    </row>
    <row r="162" spans="2:9" ht="90" customHeight="1" x14ac:dyDescent="0.2">
      <c r="B162" s="87" t="s">
        <v>17</v>
      </c>
      <c r="C162" s="87" t="s">
        <v>323</v>
      </c>
      <c r="D162" s="95" t="s">
        <v>324</v>
      </c>
      <c r="E162" s="89" t="s">
        <v>31</v>
      </c>
      <c r="F162" s="90">
        <v>2</v>
      </c>
      <c r="G162" s="17"/>
      <c r="H162" s="23">
        <f t="shared" ref="H162:H165" si="16">ROUND(F162*G162,0)</f>
        <v>0</v>
      </c>
      <c r="I162" s="149"/>
    </row>
    <row r="163" spans="2:9" ht="79.5" customHeight="1" x14ac:dyDescent="0.2">
      <c r="B163" s="87" t="s">
        <v>17</v>
      </c>
      <c r="C163" s="87" t="s">
        <v>325</v>
      </c>
      <c r="D163" s="95" t="s">
        <v>326</v>
      </c>
      <c r="E163" s="89" t="s">
        <v>31</v>
      </c>
      <c r="F163" s="90">
        <v>1</v>
      </c>
      <c r="G163" s="17"/>
      <c r="H163" s="23">
        <f t="shared" si="16"/>
        <v>0</v>
      </c>
      <c r="I163" s="149"/>
    </row>
    <row r="164" spans="2:9" ht="97.5" customHeight="1" x14ac:dyDescent="0.2">
      <c r="B164" s="87" t="s">
        <v>17</v>
      </c>
      <c r="C164" s="87" t="s">
        <v>327</v>
      </c>
      <c r="D164" s="95" t="s">
        <v>328</v>
      </c>
      <c r="E164" s="89" t="s">
        <v>31</v>
      </c>
      <c r="F164" s="90">
        <v>2</v>
      </c>
      <c r="G164" s="17"/>
      <c r="H164" s="23">
        <f t="shared" si="16"/>
        <v>0</v>
      </c>
      <c r="I164" s="149"/>
    </row>
    <row r="165" spans="2:9" ht="75" customHeight="1" x14ac:dyDescent="0.2">
      <c r="B165" s="87" t="s">
        <v>17</v>
      </c>
      <c r="C165" s="87" t="s">
        <v>329</v>
      </c>
      <c r="D165" s="95" t="s">
        <v>330</v>
      </c>
      <c r="E165" s="96" t="s">
        <v>31</v>
      </c>
      <c r="F165" s="90">
        <v>2</v>
      </c>
      <c r="G165" s="37"/>
      <c r="H165" s="23">
        <f t="shared" si="16"/>
        <v>0</v>
      </c>
      <c r="I165" s="149"/>
    </row>
    <row r="166" spans="2:9" ht="15.75" customHeight="1" x14ac:dyDescent="0.2">
      <c r="B166" s="194" t="s">
        <v>331</v>
      </c>
      <c r="C166" s="159"/>
      <c r="D166" s="114" t="s">
        <v>332</v>
      </c>
      <c r="E166" s="118"/>
      <c r="F166" s="116"/>
      <c r="G166" s="27"/>
      <c r="H166" s="28"/>
      <c r="I166" s="149"/>
    </row>
    <row r="167" spans="2:9" ht="95.25" customHeight="1" x14ac:dyDescent="0.2">
      <c r="B167" s="87" t="s">
        <v>17</v>
      </c>
      <c r="C167" s="87" t="s">
        <v>333</v>
      </c>
      <c r="D167" s="95" t="s">
        <v>334</v>
      </c>
      <c r="E167" s="89" t="s">
        <v>31</v>
      </c>
      <c r="F167" s="90">
        <v>3</v>
      </c>
      <c r="G167" s="17"/>
      <c r="H167" s="23">
        <f t="shared" ref="H167:H170" si="17">ROUND(F167*G167,0)</f>
        <v>0</v>
      </c>
      <c r="I167" s="149"/>
    </row>
    <row r="168" spans="2:9" ht="99" customHeight="1" x14ac:dyDescent="0.2">
      <c r="B168" s="87" t="s">
        <v>17</v>
      </c>
      <c r="C168" s="87" t="s">
        <v>335</v>
      </c>
      <c r="D168" s="95" t="s">
        <v>336</v>
      </c>
      <c r="E168" s="89" t="s">
        <v>31</v>
      </c>
      <c r="F168" s="126">
        <v>2</v>
      </c>
      <c r="G168" s="17"/>
      <c r="H168" s="23">
        <f t="shared" si="17"/>
        <v>0</v>
      </c>
      <c r="I168" s="149"/>
    </row>
    <row r="169" spans="2:9" ht="50.25" customHeight="1" x14ac:dyDescent="0.2">
      <c r="B169" s="87" t="s">
        <v>17</v>
      </c>
      <c r="C169" s="87" t="s">
        <v>337</v>
      </c>
      <c r="D169" s="95" t="s">
        <v>338</v>
      </c>
      <c r="E169" s="89" t="s">
        <v>31</v>
      </c>
      <c r="F169" s="126">
        <v>8</v>
      </c>
      <c r="G169" s="17"/>
      <c r="H169" s="23">
        <f t="shared" si="17"/>
        <v>0</v>
      </c>
      <c r="I169" s="149"/>
    </row>
    <row r="170" spans="2:9" ht="75.75" customHeight="1" x14ac:dyDescent="0.2">
      <c r="B170" s="87" t="s">
        <v>17</v>
      </c>
      <c r="C170" s="87" t="s">
        <v>339</v>
      </c>
      <c r="D170" s="95" t="s">
        <v>340</v>
      </c>
      <c r="E170" s="89" t="s">
        <v>31</v>
      </c>
      <c r="F170" s="126">
        <v>2</v>
      </c>
      <c r="G170" s="37"/>
      <c r="H170" s="23">
        <f t="shared" si="17"/>
        <v>0</v>
      </c>
      <c r="I170" s="149"/>
    </row>
    <row r="171" spans="2:9" ht="15.75" customHeight="1" x14ac:dyDescent="0.2">
      <c r="B171" s="194" t="s">
        <v>341</v>
      </c>
      <c r="C171" s="159"/>
      <c r="D171" s="114" t="s">
        <v>342</v>
      </c>
      <c r="E171" s="118"/>
      <c r="F171" s="116"/>
      <c r="G171" s="27"/>
      <c r="H171" s="28"/>
      <c r="I171" s="149"/>
    </row>
    <row r="172" spans="2:9" ht="126.75" customHeight="1" x14ac:dyDescent="0.2">
      <c r="B172" s="87" t="s">
        <v>17</v>
      </c>
      <c r="C172" s="87" t="s">
        <v>343</v>
      </c>
      <c r="D172" s="95" t="s">
        <v>344</v>
      </c>
      <c r="E172" s="89" t="s">
        <v>31</v>
      </c>
      <c r="F172" s="126">
        <v>1</v>
      </c>
      <c r="G172" s="17"/>
      <c r="H172" s="23">
        <f>ROUND(F172*G172,0)</f>
        <v>0</v>
      </c>
      <c r="I172" s="149"/>
    </row>
    <row r="173" spans="2:9" ht="15.75" customHeight="1" x14ac:dyDescent="0.2">
      <c r="B173" s="199"/>
      <c r="C173" s="159"/>
      <c r="D173" s="130" t="s">
        <v>345</v>
      </c>
      <c r="E173" s="124"/>
      <c r="F173" s="131"/>
      <c r="G173" s="38"/>
      <c r="H173" s="39">
        <f>SUM(H123:H172)</f>
        <v>0</v>
      </c>
      <c r="I173" s="40" t="e">
        <f>+H173/$H$311</f>
        <v>#DIV/0!</v>
      </c>
    </row>
    <row r="174" spans="2:9" ht="15.75" customHeight="1" x14ac:dyDescent="0.2">
      <c r="B174" s="160"/>
      <c r="C174" s="159"/>
      <c r="D174" s="132" t="s">
        <v>346</v>
      </c>
      <c r="E174" s="133"/>
      <c r="F174" s="134"/>
      <c r="G174" s="41"/>
      <c r="H174" s="42"/>
      <c r="I174" s="42"/>
    </row>
    <row r="175" spans="2:9" ht="15.75" customHeight="1" x14ac:dyDescent="0.2">
      <c r="B175" s="158" t="s">
        <v>347</v>
      </c>
      <c r="C175" s="159"/>
      <c r="D175" s="80" t="s">
        <v>348</v>
      </c>
      <c r="E175" s="81"/>
      <c r="F175" s="82"/>
      <c r="G175" s="12"/>
      <c r="H175" s="13"/>
      <c r="I175" s="20">
        <f>SUM(H176:H188)</f>
        <v>0</v>
      </c>
    </row>
    <row r="176" spans="2:9" ht="49.5" customHeight="1" x14ac:dyDescent="0.2">
      <c r="B176" s="109"/>
      <c r="C176" s="109"/>
      <c r="D176" s="103" t="s">
        <v>349</v>
      </c>
      <c r="E176" s="101"/>
      <c r="F176" s="135"/>
      <c r="G176" s="43"/>
      <c r="H176" s="16"/>
      <c r="I176" s="152"/>
    </row>
    <row r="177" spans="2:9" ht="68.25" customHeight="1" x14ac:dyDescent="0.2">
      <c r="B177" s="87" t="s">
        <v>40</v>
      </c>
      <c r="C177" s="87" t="s">
        <v>350</v>
      </c>
      <c r="D177" s="95" t="s">
        <v>351</v>
      </c>
      <c r="E177" s="89" t="s">
        <v>31</v>
      </c>
      <c r="F177" s="126">
        <v>1</v>
      </c>
      <c r="G177" s="17"/>
      <c r="H177" s="23">
        <f t="shared" ref="H177:H188" si="18">ROUND(F177*G177,0)</f>
        <v>0</v>
      </c>
      <c r="I177" s="149"/>
    </row>
    <row r="178" spans="2:9" ht="80.25" customHeight="1" x14ac:dyDescent="0.2">
      <c r="B178" s="87" t="s">
        <v>40</v>
      </c>
      <c r="C178" s="87" t="s">
        <v>352</v>
      </c>
      <c r="D178" s="95" t="s">
        <v>353</v>
      </c>
      <c r="E178" s="89" t="s">
        <v>31</v>
      </c>
      <c r="F178" s="126">
        <v>1</v>
      </c>
      <c r="G178" s="17"/>
      <c r="H178" s="23">
        <f t="shared" si="18"/>
        <v>0</v>
      </c>
      <c r="I178" s="149"/>
    </row>
    <row r="179" spans="2:9" ht="87.75" customHeight="1" x14ac:dyDescent="0.2">
      <c r="B179" s="87" t="s">
        <v>17</v>
      </c>
      <c r="C179" s="87" t="s">
        <v>354</v>
      </c>
      <c r="D179" s="95" t="s">
        <v>355</v>
      </c>
      <c r="E179" s="89" t="s">
        <v>31</v>
      </c>
      <c r="F179" s="126">
        <v>1</v>
      </c>
      <c r="G179" s="17"/>
      <c r="H179" s="23">
        <f t="shared" si="18"/>
        <v>0</v>
      </c>
      <c r="I179" s="149"/>
    </row>
    <row r="180" spans="2:9" ht="108.75" customHeight="1" x14ac:dyDescent="0.2">
      <c r="B180" s="87" t="s">
        <v>17</v>
      </c>
      <c r="C180" s="87" t="s">
        <v>356</v>
      </c>
      <c r="D180" s="95" t="s">
        <v>357</v>
      </c>
      <c r="E180" s="89" t="s">
        <v>31</v>
      </c>
      <c r="F180" s="126">
        <v>1</v>
      </c>
      <c r="G180" s="17"/>
      <c r="H180" s="23">
        <f t="shared" si="18"/>
        <v>0</v>
      </c>
      <c r="I180" s="149"/>
    </row>
    <row r="181" spans="2:9" ht="82.5" customHeight="1" x14ac:dyDescent="0.2">
      <c r="B181" s="87" t="s">
        <v>17</v>
      </c>
      <c r="C181" s="87" t="s">
        <v>358</v>
      </c>
      <c r="D181" s="95" t="s">
        <v>359</v>
      </c>
      <c r="E181" s="89" t="s">
        <v>31</v>
      </c>
      <c r="F181" s="126">
        <v>2</v>
      </c>
      <c r="G181" s="17"/>
      <c r="H181" s="23">
        <f t="shared" si="18"/>
        <v>0</v>
      </c>
      <c r="I181" s="149"/>
    </row>
    <row r="182" spans="2:9" ht="148.5" customHeight="1" x14ac:dyDescent="0.2">
      <c r="B182" s="87" t="s">
        <v>40</v>
      </c>
      <c r="C182" s="87" t="s">
        <v>360</v>
      </c>
      <c r="D182" s="95" t="s">
        <v>361</v>
      </c>
      <c r="E182" s="89" t="s">
        <v>31</v>
      </c>
      <c r="F182" s="126">
        <v>1</v>
      </c>
      <c r="G182" s="17"/>
      <c r="H182" s="23">
        <f t="shared" si="18"/>
        <v>0</v>
      </c>
      <c r="I182" s="149"/>
    </row>
    <row r="183" spans="2:9" ht="37.5" customHeight="1" x14ac:dyDescent="0.2">
      <c r="B183" s="87" t="s">
        <v>17</v>
      </c>
      <c r="C183" s="87" t="s">
        <v>362</v>
      </c>
      <c r="D183" s="95" t="s">
        <v>363</v>
      </c>
      <c r="E183" s="89" t="s">
        <v>31</v>
      </c>
      <c r="F183" s="126">
        <v>3</v>
      </c>
      <c r="G183" s="17"/>
      <c r="H183" s="23">
        <f t="shared" si="18"/>
        <v>0</v>
      </c>
      <c r="I183" s="149"/>
    </row>
    <row r="184" spans="2:9" ht="65.25" customHeight="1" x14ac:dyDescent="0.2">
      <c r="B184" s="87" t="s">
        <v>17</v>
      </c>
      <c r="C184" s="87" t="s">
        <v>364</v>
      </c>
      <c r="D184" s="95" t="s">
        <v>365</v>
      </c>
      <c r="E184" s="89" t="s">
        <v>366</v>
      </c>
      <c r="F184" s="126">
        <v>32</v>
      </c>
      <c r="G184" s="17"/>
      <c r="H184" s="23">
        <f t="shared" si="18"/>
        <v>0</v>
      </c>
      <c r="I184" s="149"/>
    </row>
    <row r="185" spans="2:9" ht="84.75" customHeight="1" x14ac:dyDescent="0.2">
      <c r="B185" s="87" t="s">
        <v>17</v>
      </c>
      <c r="C185" s="87" t="s">
        <v>367</v>
      </c>
      <c r="D185" s="95" t="s">
        <v>368</v>
      </c>
      <c r="E185" s="89" t="s">
        <v>31</v>
      </c>
      <c r="F185" s="126">
        <v>1</v>
      </c>
      <c r="G185" s="17"/>
      <c r="H185" s="23">
        <f t="shared" si="18"/>
        <v>0</v>
      </c>
      <c r="I185" s="149"/>
    </row>
    <row r="186" spans="2:9" ht="64.5" customHeight="1" x14ac:dyDescent="0.2">
      <c r="B186" s="87" t="s">
        <v>17</v>
      </c>
      <c r="C186" s="87" t="s">
        <v>369</v>
      </c>
      <c r="D186" s="95" t="s">
        <v>370</v>
      </c>
      <c r="E186" s="89" t="s">
        <v>366</v>
      </c>
      <c r="F186" s="126">
        <v>25</v>
      </c>
      <c r="G186" s="17"/>
      <c r="H186" s="23">
        <f t="shared" si="18"/>
        <v>0</v>
      </c>
      <c r="I186" s="149"/>
    </row>
    <row r="187" spans="2:9" ht="69.75" customHeight="1" x14ac:dyDescent="0.2">
      <c r="B187" s="87" t="s">
        <v>17</v>
      </c>
      <c r="C187" s="87" t="s">
        <v>371</v>
      </c>
      <c r="D187" s="95" t="s">
        <v>372</v>
      </c>
      <c r="E187" s="89" t="s">
        <v>366</v>
      </c>
      <c r="F187" s="126">
        <v>3</v>
      </c>
      <c r="G187" s="17"/>
      <c r="H187" s="23">
        <f t="shared" si="18"/>
        <v>0</v>
      </c>
      <c r="I187" s="153"/>
    </row>
    <row r="188" spans="2:9" ht="357.75" customHeight="1" x14ac:dyDescent="0.2">
      <c r="B188" s="87" t="s">
        <v>40</v>
      </c>
      <c r="C188" s="87" t="s">
        <v>373</v>
      </c>
      <c r="D188" s="91" t="s">
        <v>374</v>
      </c>
      <c r="E188" s="92" t="s">
        <v>31</v>
      </c>
      <c r="F188" s="128">
        <v>1</v>
      </c>
      <c r="G188" s="18"/>
      <c r="H188" s="23">
        <f t="shared" si="18"/>
        <v>0</v>
      </c>
      <c r="I188" s="44"/>
    </row>
    <row r="189" spans="2:9" ht="15.75" customHeight="1" x14ac:dyDescent="0.2">
      <c r="B189" s="158" t="s">
        <v>375</v>
      </c>
      <c r="C189" s="159"/>
      <c r="D189" s="80" t="s">
        <v>376</v>
      </c>
      <c r="E189" s="81"/>
      <c r="F189" s="82"/>
      <c r="G189" s="12"/>
      <c r="H189" s="13"/>
      <c r="I189" s="20">
        <f>SUM(H190:H224)</f>
        <v>0</v>
      </c>
    </row>
    <row r="190" spans="2:9" ht="42" customHeight="1" x14ac:dyDescent="0.2">
      <c r="B190" s="109"/>
      <c r="C190" s="109"/>
      <c r="D190" s="103" t="s">
        <v>349</v>
      </c>
      <c r="E190" s="101"/>
      <c r="F190" s="135"/>
      <c r="G190" s="43"/>
      <c r="H190" s="16"/>
      <c r="I190" s="154"/>
    </row>
    <row r="191" spans="2:9" ht="80.25" customHeight="1" x14ac:dyDescent="0.2">
      <c r="B191" s="87" t="s">
        <v>17</v>
      </c>
      <c r="C191" s="87" t="s">
        <v>377</v>
      </c>
      <c r="D191" s="95" t="s">
        <v>378</v>
      </c>
      <c r="E191" s="89" t="s">
        <v>31</v>
      </c>
      <c r="F191" s="126">
        <v>1</v>
      </c>
      <c r="G191" s="17"/>
      <c r="H191" s="23">
        <f t="shared" ref="H191:H224" si="19">ROUND(F191*G191,0)</f>
        <v>0</v>
      </c>
      <c r="I191" s="149"/>
    </row>
    <row r="192" spans="2:9" ht="101.25" customHeight="1" x14ac:dyDescent="0.2">
      <c r="B192" s="87" t="s">
        <v>17</v>
      </c>
      <c r="C192" s="87" t="s">
        <v>379</v>
      </c>
      <c r="D192" s="95" t="s">
        <v>380</v>
      </c>
      <c r="E192" s="89" t="s">
        <v>31</v>
      </c>
      <c r="F192" s="126">
        <v>1</v>
      </c>
      <c r="G192" s="17"/>
      <c r="H192" s="23">
        <f t="shared" si="19"/>
        <v>0</v>
      </c>
      <c r="I192" s="149"/>
    </row>
    <row r="193" spans="2:9" ht="95.25" customHeight="1" x14ac:dyDescent="0.2">
      <c r="B193" s="87" t="s">
        <v>17</v>
      </c>
      <c r="C193" s="87" t="s">
        <v>381</v>
      </c>
      <c r="D193" s="95" t="s">
        <v>382</v>
      </c>
      <c r="E193" s="89" t="s">
        <v>366</v>
      </c>
      <c r="F193" s="126">
        <v>3</v>
      </c>
      <c r="G193" s="17"/>
      <c r="H193" s="23">
        <f t="shared" si="19"/>
        <v>0</v>
      </c>
      <c r="I193" s="149"/>
    </row>
    <row r="194" spans="2:9" ht="102" customHeight="1" x14ac:dyDescent="0.2">
      <c r="B194" s="87" t="s">
        <v>17</v>
      </c>
      <c r="C194" s="87" t="s">
        <v>383</v>
      </c>
      <c r="D194" s="95" t="s">
        <v>384</v>
      </c>
      <c r="E194" s="89" t="s">
        <v>366</v>
      </c>
      <c r="F194" s="126">
        <v>36</v>
      </c>
      <c r="G194" s="17"/>
      <c r="H194" s="23">
        <f t="shared" si="19"/>
        <v>0</v>
      </c>
      <c r="I194" s="149"/>
    </row>
    <row r="195" spans="2:9" ht="78" customHeight="1" x14ac:dyDescent="0.2">
      <c r="B195" s="87" t="s">
        <v>17</v>
      </c>
      <c r="C195" s="87" t="s">
        <v>385</v>
      </c>
      <c r="D195" s="95" t="s">
        <v>386</v>
      </c>
      <c r="E195" s="89" t="s">
        <v>366</v>
      </c>
      <c r="F195" s="126">
        <v>36</v>
      </c>
      <c r="G195" s="17"/>
      <c r="H195" s="23">
        <f t="shared" si="19"/>
        <v>0</v>
      </c>
      <c r="I195" s="149"/>
    </row>
    <row r="196" spans="2:9" ht="64.5" customHeight="1" x14ac:dyDescent="0.2">
      <c r="B196" s="87" t="s">
        <v>17</v>
      </c>
      <c r="C196" s="87" t="s">
        <v>387</v>
      </c>
      <c r="D196" s="95" t="s">
        <v>388</v>
      </c>
      <c r="E196" s="89" t="s">
        <v>31</v>
      </c>
      <c r="F196" s="126">
        <v>1</v>
      </c>
      <c r="G196" s="17"/>
      <c r="H196" s="23">
        <f t="shared" si="19"/>
        <v>0</v>
      </c>
      <c r="I196" s="149"/>
    </row>
    <row r="197" spans="2:9" ht="65.25" customHeight="1" x14ac:dyDescent="0.2">
      <c r="B197" s="87" t="s">
        <v>17</v>
      </c>
      <c r="C197" s="87" t="s">
        <v>389</v>
      </c>
      <c r="D197" s="95" t="s">
        <v>390</v>
      </c>
      <c r="E197" s="89" t="s">
        <v>31</v>
      </c>
      <c r="F197" s="126">
        <v>1</v>
      </c>
      <c r="G197" s="17"/>
      <c r="H197" s="23">
        <f t="shared" si="19"/>
        <v>0</v>
      </c>
      <c r="I197" s="149"/>
    </row>
    <row r="198" spans="2:9" ht="55.5" customHeight="1" x14ac:dyDescent="0.2">
      <c r="B198" s="87" t="s">
        <v>17</v>
      </c>
      <c r="C198" s="87" t="s">
        <v>391</v>
      </c>
      <c r="D198" s="95" t="s">
        <v>392</v>
      </c>
      <c r="E198" s="89" t="s">
        <v>31</v>
      </c>
      <c r="F198" s="126">
        <v>17</v>
      </c>
      <c r="G198" s="17"/>
      <c r="H198" s="23">
        <f t="shared" si="19"/>
        <v>0</v>
      </c>
      <c r="I198" s="149"/>
    </row>
    <row r="199" spans="2:9" ht="45" customHeight="1" x14ac:dyDescent="0.2">
      <c r="B199" s="87" t="s">
        <v>17</v>
      </c>
      <c r="C199" s="87" t="s">
        <v>393</v>
      </c>
      <c r="D199" s="95" t="s">
        <v>394</v>
      </c>
      <c r="E199" s="89" t="s">
        <v>31</v>
      </c>
      <c r="F199" s="126">
        <v>4</v>
      </c>
      <c r="G199" s="17"/>
      <c r="H199" s="23">
        <f t="shared" si="19"/>
        <v>0</v>
      </c>
      <c r="I199" s="149"/>
    </row>
    <row r="200" spans="2:9" ht="45" customHeight="1" x14ac:dyDescent="0.2">
      <c r="B200" s="87" t="s">
        <v>17</v>
      </c>
      <c r="C200" s="87" t="s">
        <v>395</v>
      </c>
      <c r="D200" s="95" t="s">
        <v>396</v>
      </c>
      <c r="E200" s="89" t="s">
        <v>31</v>
      </c>
      <c r="F200" s="126">
        <v>1</v>
      </c>
      <c r="G200" s="17"/>
      <c r="H200" s="23">
        <f t="shared" si="19"/>
        <v>0</v>
      </c>
      <c r="I200" s="149"/>
    </row>
    <row r="201" spans="2:9" ht="92.25" customHeight="1" x14ac:dyDescent="0.2">
      <c r="B201" s="87" t="s">
        <v>17</v>
      </c>
      <c r="C201" s="87" t="s">
        <v>397</v>
      </c>
      <c r="D201" s="95" t="s">
        <v>398</v>
      </c>
      <c r="E201" s="89" t="s">
        <v>366</v>
      </c>
      <c r="F201" s="126">
        <v>58</v>
      </c>
      <c r="G201" s="17"/>
      <c r="H201" s="23">
        <f t="shared" si="19"/>
        <v>0</v>
      </c>
      <c r="I201" s="149"/>
    </row>
    <row r="202" spans="2:9" ht="114.75" customHeight="1" x14ac:dyDescent="0.2">
      <c r="B202" s="87" t="s">
        <v>40</v>
      </c>
      <c r="C202" s="87" t="s">
        <v>399</v>
      </c>
      <c r="D202" s="95" t="s">
        <v>400</v>
      </c>
      <c r="E202" s="89" t="s">
        <v>366</v>
      </c>
      <c r="F202" s="126">
        <v>92</v>
      </c>
      <c r="G202" s="17"/>
      <c r="H202" s="23">
        <f t="shared" si="19"/>
        <v>0</v>
      </c>
      <c r="I202" s="149"/>
    </row>
    <row r="203" spans="2:9" ht="111.75" customHeight="1" x14ac:dyDescent="0.2">
      <c r="B203" s="87" t="s">
        <v>17</v>
      </c>
      <c r="C203" s="87" t="s">
        <v>401</v>
      </c>
      <c r="D203" s="95" t="s">
        <v>402</v>
      </c>
      <c r="E203" s="89" t="s">
        <v>366</v>
      </c>
      <c r="F203" s="126">
        <v>56</v>
      </c>
      <c r="G203" s="17"/>
      <c r="H203" s="23">
        <f t="shared" si="19"/>
        <v>0</v>
      </c>
      <c r="I203" s="149"/>
    </row>
    <row r="204" spans="2:9" ht="114" customHeight="1" x14ac:dyDescent="0.2">
      <c r="B204" s="87" t="s">
        <v>17</v>
      </c>
      <c r="C204" s="87" t="s">
        <v>403</v>
      </c>
      <c r="D204" s="95" t="s">
        <v>404</v>
      </c>
      <c r="E204" s="89" t="s">
        <v>366</v>
      </c>
      <c r="F204" s="126">
        <v>14</v>
      </c>
      <c r="G204" s="17"/>
      <c r="H204" s="23">
        <f t="shared" si="19"/>
        <v>0</v>
      </c>
      <c r="I204" s="149"/>
    </row>
    <row r="205" spans="2:9" ht="56.25" customHeight="1" x14ac:dyDescent="0.2">
      <c r="B205" s="87" t="s">
        <v>40</v>
      </c>
      <c r="C205" s="87" t="s">
        <v>405</v>
      </c>
      <c r="D205" s="95" t="s">
        <v>406</v>
      </c>
      <c r="E205" s="89" t="s">
        <v>366</v>
      </c>
      <c r="F205" s="126">
        <v>416</v>
      </c>
      <c r="G205" s="17"/>
      <c r="H205" s="23">
        <f t="shared" si="19"/>
        <v>0</v>
      </c>
      <c r="I205" s="149"/>
    </row>
    <row r="206" spans="2:9" ht="48" customHeight="1" x14ac:dyDescent="0.2">
      <c r="B206" s="87" t="s">
        <v>17</v>
      </c>
      <c r="C206" s="87" t="s">
        <v>407</v>
      </c>
      <c r="D206" s="95" t="s">
        <v>408</v>
      </c>
      <c r="E206" s="89" t="s">
        <v>366</v>
      </c>
      <c r="F206" s="126">
        <v>83</v>
      </c>
      <c r="G206" s="17"/>
      <c r="H206" s="23">
        <f t="shared" si="19"/>
        <v>0</v>
      </c>
      <c r="I206" s="149"/>
    </row>
    <row r="207" spans="2:9" ht="54.75" customHeight="1" x14ac:dyDescent="0.2">
      <c r="B207" s="87" t="s">
        <v>17</v>
      </c>
      <c r="C207" s="87" t="s">
        <v>409</v>
      </c>
      <c r="D207" s="95" t="s">
        <v>410</v>
      </c>
      <c r="E207" s="89" t="s">
        <v>366</v>
      </c>
      <c r="F207" s="126">
        <v>160</v>
      </c>
      <c r="G207" s="17"/>
      <c r="H207" s="23">
        <f t="shared" si="19"/>
        <v>0</v>
      </c>
      <c r="I207" s="149"/>
    </row>
    <row r="208" spans="2:9" ht="55.5" customHeight="1" x14ac:dyDescent="0.2">
      <c r="B208" s="87" t="s">
        <v>17</v>
      </c>
      <c r="C208" s="87" t="s">
        <v>411</v>
      </c>
      <c r="D208" s="95" t="s">
        <v>412</v>
      </c>
      <c r="E208" s="89" t="s">
        <v>366</v>
      </c>
      <c r="F208" s="126">
        <v>28</v>
      </c>
      <c r="G208" s="17"/>
      <c r="H208" s="23">
        <f t="shared" si="19"/>
        <v>0</v>
      </c>
      <c r="I208" s="149"/>
    </row>
    <row r="209" spans="2:9" ht="48" customHeight="1" x14ac:dyDescent="0.2">
      <c r="B209" s="87" t="s">
        <v>17</v>
      </c>
      <c r="C209" s="87" t="s">
        <v>413</v>
      </c>
      <c r="D209" s="95" t="s">
        <v>414</v>
      </c>
      <c r="E209" s="89" t="s">
        <v>366</v>
      </c>
      <c r="F209" s="126">
        <v>430</v>
      </c>
      <c r="G209" s="17"/>
      <c r="H209" s="23">
        <f t="shared" si="19"/>
        <v>0</v>
      </c>
      <c r="I209" s="149"/>
    </row>
    <row r="210" spans="2:9" ht="47.25" customHeight="1" x14ac:dyDescent="0.2">
      <c r="B210" s="87" t="s">
        <v>17</v>
      </c>
      <c r="C210" s="87" t="s">
        <v>415</v>
      </c>
      <c r="D210" s="95" t="s">
        <v>416</v>
      </c>
      <c r="E210" s="89" t="s">
        <v>366</v>
      </c>
      <c r="F210" s="126">
        <v>30</v>
      </c>
      <c r="G210" s="17"/>
      <c r="H210" s="23">
        <f t="shared" si="19"/>
        <v>0</v>
      </c>
      <c r="I210" s="149"/>
    </row>
    <row r="211" spans="2:9" ht="81" customHeight="1" x14ac:dyDescent="0.2">
      <c r="B211" s="87" t="s">
        <v>17</v>
      </c>
      <c r="C211" s="87" t="s">
        <v>417</v>
      </c>
      <c r="D211" s="95" t="s">
        <v>418</v>
      </c>
      <c r="E211" s="89" t="s">
        <v>31</v>
      </c>
      <c r="F211" s="126">
        <v>8</v>
      </c>
      <c r="G211" s="17"/>
      <c r="H211" s="23">
        <f t="shared" si="19"/>
        <v>0</v>
      </c>
      <c r="I211" s="149"/>
    </row>
    <row r="212" spans="2:9" ht="64.5" customHeight="1" x14ac:dyDescent="0.2">
      <c r="B212" s="87" t="s">
        <v>17</v>
      </c>
      <c r="C212" s="87" t="s">
        <v>419</v>
      </c>
      <c r="D212" s="95" t="s">
        <v>420</v>
      </c>
      <c r="E212" s="89" t="s">
        <v>31</v>
      </c>
      <c r="F212" s="126">
        <v>13</v>
      </c>
      <c r="G212" s="17"/>
      <c r="H212" s="23">
        <f t="shared" si="19"/>
        <v>0</v>
      </c>
      <c r="I212" s="149"/>
    </row>
    <row r="213" spans="2:9" ht="82.5" customHeight="1" x14ac:dyDescent="0.2">
      <c r="B213" s="87" t="s">
        <v>17</v>
      </c>
      <c r="C213" s="87" t="s">
        <v>421</v>
      </c>
      <c r="D213" s="95" t="s">
        <v>422</v>
      </c>
      <c r="E213" s="89" t="s">
        <v>31</v>
      </c>
      <c r="F213" s="126">
        <v>30</v>
      </c>
      <c r="G213" s="17"/>
      <c r="H213" s="23">
        <f t="shared" si="19"/>
        <v>0</v>
      </c>
      <c r="I213" s="149"/>
    </row>
    <row r="214" spans="2:9" ht="63" customHeight="1" x14ac:dyDescent="0.2">
      <c r="B214" s="87" t="s">
        <v>17</v>
      </c>
      <c r="C214" s="87" t="s">
        <v>423</v>
      </c>
      <c r="D214" s="95" t="s">
        <v>424</v>
      </c>
      <c r="E214" s="89" t="s">
        <v>31</v>
      </c>
      <c r="F214" s="126">
        <v>1</v>
      </c>
      <c r="G214" s="17"/>
      <c r="H214" s="23">
        <f t="shared" si="19"/>
        <v>0</v>
      </c>
      <c r="I214" s="149"/>
    </row>
    <row r="215" spans="2:9" ht="60" customHeight="1" x14ac:dyDescent="0.2">
      <c r="B215" s="87" t="s">
        <v>17</v>
      </c>
      <c r="C215" s="87" t="s">
        <v>425</v>
      </c>
      <c r="D215" s="95" t="s">
        <v>426</v>
      </c>
      <c r="E215" s="89" t="s">
        <v>31</v>
      </c>
      <c r="F215" s="126">
        <v>4</v>
      </c>
      <c r="G215" s="17"/>
      <c r="H215" s="23">
        <f t="shared" si="19"/>
        <v>0</v>
      </c>
      <c r="I215" s="149"/>
    </row>
    <row r="216" spans="2:9" ht="62.25" customHeight="1" x14ac:dyDescent="0.2">
      <c r="B216" s="87" t="s">
        <v>17</v>
      </c>
      <c r="C216" s="87" t="s">
        <v>427</v>
      </c>
      <c r="D216" s="95" t="s">
        <v>428</v>
      </c>
      <c r="E216" s="89" t="s">
        <v>31</v>
      </c>
      <c r="F216" s="126">
        <v>5</v>
      </c>
      <c r="G216" s="17"/>
      <c r="H216" s="23">
        <f t="shared" si="19"/>
        <v>0</v>
      </c>
      <c r="I216" s="149"/>
    </row>
    <row r="217" spans="2:9" ht="64.5" customHeight="1" x14ac:dyDescent="0.2">
      <c r="B217" s="87" t="s">
        <v>17</v>
      </c>
      <c r="C217" s="87" t="s">
        <v>429</v>
      </c>
      <c r="D217" s="95" t="s">
        <v>430</v>
      </c>
      <c r="E217" s="89" t="s">
        <v>31</v>
      </c>
      <c r="F217" s="126">
        <v>5</v>
      </c>
      <c r="G217" s="17"/>
      <c r="H217" s="23">
        <f t="shared" si="19"/>
        <v>0</v>
      </c>
      <c r="I217" s="149"/>
    </row>
    <row r="218" spans="2:9" ht="79.5" customHeight="1" x14ac:dyDescent="0.2">
      <c r="B218" s="87" t="s">
        <v>17</v>
      </c>
      <c r="C218" s="87" t="s">
        <v>431</v>
      </c>
      <c r="D218" s="95" t="s">
        <v>432</v>
      </c>
      <c r="E218" s="89" t="s">
        <v>31</v>
      </c>
      <c r="F218" s="126">
        <v>1</v>
      </c>
      <c r="G218" s="17"/>
      <c r="H218" s="23">
        <f t="shared" si="19"/>
        <v>0</v>
      </c>
      <c r="I218" s="149"/>
    </row>
    <row r="219" spans="2:9" ht="62.25" customHeight="1" x14ac:dyDescent="0.2">
      <c r="B219" s="87" t="s">
        <v>40</v>
      </c>
      <c r="C219" s="87" t="s">
        <v>433</v>
      </c>
      <c r="D219" s="95" t="s">
        <v>434</v>
      </c>
      <c r="E219" s="89" t="s">
        <v>366</v>
      </c>
      <c r="F219" s="126">
        <v>3790</v>
      </c>
      <c r="G219" s="17"/>
      <c r="H219" s="23">
        <f t="shared" si="19"/>
        <v>0</v>
      </c>
      <c r="I219" s="149"/>
    </row>
    <row r="220" spans="2:9" ht="62.25" customHeight="1" x14ac:dyDescent="0.2">
      <c r="B220" s="87" t="s">
        <v>17</v>
      </c>
      <c r="C220" s="87" t="s">
        <v>435</v>
      </c>
      <c r="D220" s="88" t="s">
        <v>436</v>
      </c>
      <c r="E220" s="89" t="s">
        <v>366</v>
      </c>
      <c r="F220" s="126">
        <v>285</v>
      </c>
      <c r="G220" s="17"/>
      <c r="H220" s="23">
        <f t="shared" si="19"/>
        <v>0</v>
      </c>
      <c r="I220" s="149"/>
    </row>
    <row r="221" spans="2:9" ht="63" customHeight="1" x14ac:dyDescent="0.2">
      <c r="B221" s="87" t="s">
        <v>40</v>
      </c>
      <c r="C221" s="87" t="s">
        <v>437</v>
      </c>
      <c r="D221" s="88" t="s">
        <v>438</v>
      </c>
      <c r="E221" s="89" t="s">
        <v>366</v>
      </c>
      <c r="F221" s="126">
        <v>90</v>
      </c>
      <c r="G221" s="17"/>
      <c r="H221" s="23">
        <f t="shared" si="19"/>
        <v>0</v>
      </c>
      <c r="I221" s="149"/>
    </row>
    <row r="222" spans="2:9" ht="68.25" customHeight="1" x14ac:dyDescent="0.2">
      <c r="B222" s="87" t="s">
        <v>17</v>
      </c>
      <c r="C222" s="87" t="s">
        <v>439</v>
      </c>
      <c r="D222" s="88" t="s">
        <v>440</v>
      </c>
      <c r="E222" s="89" t="s">
        <v>366</v>
      </c>
      <c r="F222" s="126">
        <v>30</v>
      </c>
      <c r="G222" s="17"/>
      <c r="H222" s="23">
        <f t="shared" si="19"/>
        <v>0</v>
      </c>
      <c r="I222" s="149"/>
    </row>
    <row r="223" spans="2:9" ht="42" customHeight="1" x14ac:dyDescent="0.2">
      <c r="B223" s="87" t="s">
        <v>17</v>
      </c>
      <c r="C223" s="87" t="s">
        <v>441</v>
      </c>
      <c r="D223" s="88" t="s">
        <v>442</v>
      </c>
      <c r="E223" s="89" t="s">
        <v>31</v>
      </c>
      <c r="F223" s="126">
        <v>17</v>
      </c>
      <c r="G223" s="17"/>
      <c r="H223" s="23">
        <f t="shared" si="19"/>
        <v>0</v>
      </c>
      <c r="I223" s="149"/>
    </row>
    <row r="224" spans="2:9" ht="30.75" customHeight="1" x14ac:dyDescent="0.2">
      <c r="B224" s="87" t="s">
        <v>17</v>
      </c>
      <c r="C224" s="87" t="s">
        <v>443</v>
      </c>
      <c r="D224" s="91" t="s">
        <v>444</v>
      </c>
      <c r="E224" s="92" t="s">
        <v>31</v>
      </c>
      <c r="F224" s="128">
        <v>49</v>
      </c>
      <c r="G224" s="18"/>
      <c r="H224" s="16">
        <f t="shared" si="19"/>
        <v>0</v>
      </c>
      <c r="I224" s="151"/>
    </row>
    <row r="225" spans="2:9" ht="15.75" customHeight="1" x14ac:dyDescent="0.2">
      <c r="B225" s="158" t="s">
        <v>445</v>
      </c>
      <c r="C225" s="159"/>
      <c r="D225" s="80" t="s">
        <v>446</v>
      </c>
      <c r="E225" s="81"/>
      <c r="F225" s="82"/>
      <c r="G225" s="12"/>
      <c r="H225" s="13"/>
      <c r="I225" s="20">
        <f>SUM(H226:H243)</f>
        <v>0</v>
      </c>
    </row>
    <row r="226" spans="2:9" ht="53.25" customHeight="1" x14ac:dyDescent="0.2">
      <c r="B226" s="109"/>
      <c r="C226" s="109"/>
      <c r="D226" s="103" t="s">
        <v>349</v>
      </c>
      <c r="E226" s="101"/>
      <c r="F226" s="135"/>
      <c r="G226" s="43"/>
      <c r="H226" s="16"/>
      <c r="I226" s="154"/>
    </row>
    <row r="227" spans="2:9" ht="102" customHeight="1" x14ac:dyDescent="0.2">
      <c r="B227" s="87" t="s">
        <v>40</v>
      </c>
      <c r="C227" s="87" t="s">
        <v>447</v>
      </c>
      <c r="D227" s="95" t="s">
        <v>448</v>
      </c>
      <c r="E227" s="89" t="s">
        <v>31</v>
      </c>
      <c r="F227" s="126">
        <v>151</v>
      </c>
      <c r="G227" s="17"/>
      <c r="H227" s="23">
        <f t="shared" ref="H227:H243" si="20">ROUND(F227*G227,0)</f>
        <v>0</v>
      </c>
      <c r="I227" s="149"/>
    </row>
    <row r="228" spans="2:9" ht="80.25" customHeight="1" x14ac:dyDescent="0.2">
      <c r="B228" s="87" t="s">
        <v>17</v>
      </c>
      <c r="C228" s="87" t="s">
        <v>449</v>
      </c>
      <c r="D228" s="95" t="s">
        <v>450</v>
      </c>
      <c r="E228" s="89" t="s">
        <v>31</v>
      </c>
      <c r="F228" s="126">
        <v>11</v>
      </c>
      <c r="G228" s="17"/>
      <c r="H228" s="23">
        <f t="shared" si="20"/>
        <v>0</v>
      </c>
      <c r="I228" s="149"/>
    </row>
    <row r="229" spans="2:9" ht="72" customHeight="1" x14ac:dyDescent="0.2">
      <c r="B229" s="87" t="s">
        <v>17</v>
      </c>
      <c r="C229" s="87" t="s">
        <v>451</v>
      </c>
      <c r="D229" s="95" t="s">
        <v>452</v>
      </c>
      <c r="E229" s="89" t="s">
        <v>31</v>
      </c>
      <c r="F229" s="126">
        <v>5</v>
      </c>
      <c r="G229" s="17"/>
      <c r="H229" s="23">
        <f t="shared" si="20"/>
        <v>0</v>
      </c>
      <c r="I229" s="149"/>
    </row>
    <row r="230" spans="2:9" ht="75.75" customHeight="1" x14ac:dyDescent="0.2">
      <c r="B230" s="87" t="s">
        <v>17</v>
      </c>
      <c r="C230" s="87" t="s">
        <v>453</v>
      </c>
      <c r="D230" s="95" t="s">
        <v>454</v>
      </c>
      <c r="E230" s="89" t="s">
        <v>31</v>
      </c>
      <c r="F230" s="126">
        <v>4</v>
      </c>
      <c r="G230" s="17"/>
      <c r="H230" s="23">
        <f t="shared" si="20"/>
        <v>0</v>
      </c>
      <c r="I230" s="149"/>
    </row>
    <row r="231" spans="2:9" ht="84.75" customHeight="1" x14ac:dyDescent="0.2">
      <c r="B231" s="87" t="s">
        <v>17</v>
      </c>
      <c r="C231" s="87" t="s">
        <v>455</v>
      </c>
      <c r="D231" s="95" t="s">
        <v>456</v>
      </c>
      <c r="E231" s="89" t="s">
        <v>31</v>
      </c>
      <c r="F231" s="126">
        <v>1</v>
      </c>
      <c r="G231" s="17"/>
      <c r="H231" s="23">
        <f t="shared" si="20"/>
        <v>0</v>
      </c>
      <c r="I231" s="149"/>
    </row>
    <row r="232" spans="2:9" ht="82.5" customHeight="1" x14ac:dyDescent="0.2">
      <c r="B232" s="87" t="s">
        <v>40</v>
      </c>
      <c r="C232" s="87" t="s">
        <v>457</v>
      </c>
      <c r="D232" s="95" t="s">
        <v>458</v>
      </c>
      <c r="E232" s="89" t="s">
        <v>31</v>
      </c>
      <c r="F232" s="126">
        <v>22</v>
      </c>
      <c r="G232" s="17"/>
      <c r="H232" s="23">
        <f t="shared" si="20"/>
        <v>0</v>
      </c>
      <c r="I232" s="149"/>
    </row>
    <row r="233" spans="2:9" ht="105" customHeight="1" x14ac:dyDescent="0.2">
      <c r="B233" s="87" t="s">
        <v>17</v>
      </c>
      <c r="C233" s="87" t="s">
        <v>459</v>
      </c>
      <c r="D233" s="95" t="s">
        <v>460</v>
      </c>
      <c r="E233" s="89" t="s">
        <v>31</v>
      </c>
      <c r="F233" s="126">
        <v>6</v>
      </c>
      <c r="G233" s="17"/>
      <c r="H233" s="23">
        <f t="shared" si="20"/>
        <v>0</v>
      </c>
      <c r="I233" s="149"/>
    </row>
    <row r="234" spans="2:9" ht="91.5" customHeight="1" x14ac:dyDescent="0.2">
      <c r="B234" s="87" t="s">
        <v>40</v>
      </c>
      <c r="C234" s="87" t="s">
        <v>461</v>
      </c>
      <c r="D234" s="95" t="s">
        <v>462</v>
      </c>
      <c r="E234" s="89" t="s">
        <v>31</v>
      </c>
      <c r="F234" s="126">
        <v>65</v>
      </c>
      <c r="G234" s="17"/>
      <c r="H234" s="23">
        <f t="shared" si="20"/>
        <v>0</v>
      </c>
      <c r="I234" s="149"/>
    </row>
    <row r="235" spans="2:9" ht="74.25" customHeight="1" x14ac:dyDescent="0.2">
      <c r="B235" s="87" t="s">
        <v>40</v>
      </c>
      <c r="C235" s="87" t="s">
        <v>463</v>
      </c>
      <c r="D235" s="95" t="s">
        <v>464</v>
      </c>
      <c r="E235" s="89" t="s">
        <v>31</v>
      </c>
      <c r="F235" s="126">
        <v>11</v>
      </c>
      <c r="G235" s="17"/>
      <c r="H235" s="23">
        <f t="shared" si="20"/>
        <v>0</v>
      </c>
      <c r="I235" s="149"/>
    </row>
    <row r="236" spans="2:9" ht="35.25" customHeight="1" x14ac:dyDescent="0.2">
      <c r="B236" s="87" t="s">
        <v>17</v>
      </c>
      <c r="C236" s="87" t="s">
        <v>465</v>
      </c>
      <c r="D236" s="95" t="s">
        <v>466</v>
      </c>
      <c r="E236" s="89" t="s">
        <v>31</v>
      </c>
      <c r="F236" s="126">
        <v>4</v>
      </c>
      <c r="G236" s="17"/>
      <c r="H236" s="23">
        <f t="shared" si="20"/>
        <v>0</v>
      </c>
      <c r="I236" s="149"/>
    </row>
    <row r="237" spans="2:9" ht="66.75" customHeight="1" x14ac:dyDescent="0.2">
      <c r="B237" s="87" t="s">
        <v>40</v>
      </c>
      <c r="C237" s="87" t="s">
        <v>467</v>
      </c>
      <c r="D237" s="95" t="s">
        <v>468</v>
      </c>
      <c r="E237" s="89" t="s">
        <v>31</v>
      </c>
      <c r="F237" s="126">
        <v>18</v>
      </c>
      <c r="G237" s="17"/>
      <c r="H237" s="23">
        <f t="shared" si="20"/>
        <v>0</v>
      </c>
      <c r="I237" s="149"/>
    </row>
    <row r="238" spans="2:9" ht="66.75" customHeight="1" x14ac:dyDescent="0.2">
      <c r="B238" s="87" t="s">
        <v>17</v>
      </c>
      <c r="C238" s="87" t="s">
        <v>469</v>
      </c>
      <c r="D238" s="95" t="s">
        <v>470</v>
      </c>
      <c r="E238" s="89" t="s">
        <v>31</v>
      </c>
      <c r="F238" s="126">
        <v>5</v>
      </c>
      <c r="G238" s="17"/>
      <c r="H238" s="23">
        <f t="shared" si="20"/>
        <v>0</v>
      </c>
      <c r="I238" s="149"/>
    </row>
    <row r="239" spans="2:9" ht="67.5" customHeight="1" x14ac:dyDescent="0.2">
      <c r="B239" s="87" t="s">
        <v>40</v>
      </c>
      <c r="C239" s="87" t="s">
        <v>471</v>
      </c>
      <c r="D239" s="95" t="s">
        <v>472</v>
      </c>
      <c r="E239" s="89" t="s">
        <v>366</v>
      </c>
      <c r="F239" s="126">
        <v>105</v>
      </c>
      <c r="G239" s="17"/>
      <c r="H239" s="23">
        <f t="shared" si="20"/>
        <v>0</v>
      </c>
      <c r="I239" s="149"/>
    </row>
    <row r="240" spans="2:9" ht="57" customHeight="1" x14ac:dyDescent="0.2">
      <c r="B240" s="87" t="s">
        <v>17</v>
      </c>
      <c r="C240" s="87" t="s">
        <v>473</v>
      </c>
      <c r="D240" s="95" t="s">
        <v>474</v>
      </c>
      <c r="E240" s="89" t="s">
        <v>31</v>
      </c>
      <c r="F240" s="126">
        <v>3</v>
      </c>
      <c r="G240" s="17"/>
      <c r="H240" s="23">
        <f t="shared" si="20"/>
        <v>0</v>
      </c>
      <c r="I240" s="149"/>
    </row>
    <row r="241" spans="2:9" ht="42.75" customHeight="1" x14ac:dyDescent="0.2">
      <c r="B241" s="87" t="s">
        <v>17</v>
      </c>
      <c r="C241" s="87" t="s">
        <v>475</v>
      </c>
      <c r="D241" s="95" t="s">
        <v>476</v>
      </c>
      <c r="E241" s="89" t="s">
        <v>31</v>
      </c>
      <c r="F241" s="126">
        <v>4</v>
      </c>
      <c r="G241" s="17"/>
      <c r="H241" s="23">
        <f t="shared" si="20"/>
        <v>0</v>
      </c>
      <c r="I241" s="149"/>
    </row>
    <row r="242" spans="2:9" ht="77.25" customHeight="1" x14ac:dyDescent="0.2">
      <c r="B242" s="87" t="s">
        <v>17</v>
      </c>
      <c r="C242" s="87" t="s">
        <v>477</v>
      </c>
      <c r="D242" s="91" t="s">
        <v>478</v>
      </c>
      <c r="E242" s="89" t="s">
        <v>31</v>
      </c>
      <c r="F242" s="127">
        <v>2</v>
      </c>
      <c r="G242" s="17"/>
      <c r="H242" s="23">
        <f t="shared" si="20"/>
        <v>0</v>
      </c>
      <c r="I242" s="149"/>
    </row>
    <row r="243" spans="2:9" ht="37.5" customHeight="1" x14ac:dyDescent="0.2">
      <c r="B243" s="87" t="s">
        <v>17</v>
      </c>
      <c r="C243" s="87" t="s">
        <v>479</v>
      </c>
      <c r="D243" s="106" t="s">
        <v>480</v>
      </c>
      <c r="E243" s="92" t="s">
        <v>31</v>
      </c>
      <c r="F243" s="128">
        <v>10</v>
      </c>
      <c r="G243" s="18"/>
      <c r="H243" s="23">
        <f t="shared" si="20"/>
        <v>0</v>
      </c>
      <c r="I243" s="151"/>
    </row>
    <row r="244" spans="2:9" ht="15.75" customHeight="1" x14ac:dyDescent="0.2">
      <c r="B244" s="158" t="s">
        <v>481</v>
      </c>
      <c r="C244" s="159"/>
      <c r="D244" s="80" t="s">
        <v>482</v>
      </c>
      <c r="E244" s="81"/>
      <c r="F244" s="82"/>
      <c r="G244" s="12"/>
      <c r="H244" s="13"/>
      <c r="I244" s="20">
        <f>SUM(H245:H246)</f>
        <v>0</v>
      </c>
    </row>
    <row r="245" spans="2:9" ht="24.75" customHeight="1" x14ac:dyDescent="0.2">
      <c r="B245" s="109"/>
      <c r="C245" s="109"/>
      <c r="D245" s="103" t="s">
        <v>483</v>
      </c>
      <c r="E245" s="101"/>
      <c r="F245" s="135"/>
      <c r="G245" s="43"/>
      <c r="H245" s="16"/>
      <c r="I245" s="152"/>
    </row>
    <row r="246" spans="2:9" ht="52.5" customHeight="1" x14ac:dyDescent="0.2">
      <c r="B246" s="87" t="s">
        <v>17</v>
      </c>
      <c r="C246" s="87" t="s">
        <v>484</v>
      </c>
      <c r="D246" s="95" t="s">
        <v>485</v>
      </c>
      <c r="E246" s="89" t="s">
        <v>366</v>
      </c>
      <c r="F246" s="128">
        <v>1</v>
      </c>
      <c r="G246" s="17"/>
      <c r="H246" s="23">
        <f>ROUND(F246*G246,0)</f>
        <v>0</v>
      </c>
      <c r="I246" s="153"/>
    </row>
    <row r="247" spans="2:9" ht="15.75" customHeight="1" x14ac:dyDescent="0.2">
      <c r="B247" s="158" t="s">
        <v>486</v>
      </c>
      <c r="C247" s="159"/>
      <c r="D247" s="80" t="s">
        <v>487</v>
      </c>
      <c r="E247" s="81"/>
      <c r="F247" s="82"/>
      <c r="G247" s="12"/>
      <c r="H247" s="13"/>
      <c r="I247" s="20">
        <f>SUM(H248:H249)</f>
        <v>0</v>
      </c>
    </row>
    <row r="248" spans="2:9" ht="41.25" customHeight="1" x14ac:dyDescent="0.2">
      <c r="B248" s="109"/>
      <c r="C248" s="109"/>
      <c r="D248" s="103" t="s">
        <v>483</v>
      </c>
      <c r="E248" s="101"/>
      <c r="F248" s="135"/>
      <c r="G248" s="43"/>
      <c r="H248" s="16"/>
      <c r="I248" s="152"/>
    </row>
    <row r="249" spans="2:9" ht="83.25" customHeight="1" x14ac:dyDescent="0.2">
      <c r="B249" s="87" t="s">
        <v>17</v>
      </c>
      <c r="C249" s="87" t="s">
        <v>488</v>
      </c>
      <c r="D249" s="95" t="s">
        <v>489</v>
      </c>
      <c r="E249" s="89" t="s">
        <v>490</v>
      </c>
      <c r="F249" s="126">
        <v>4</v>
      </c>
      <c r="G249" s="17"/>
      <c r="H249" s="23">
        <f>ROUND(F249*G249,0)</f>
        <v>0</v>
      </c>
      <c r="I249" s="151"/>
    </row>
    <row r="250" spans="2:9" ht="15.75" customHeight="1" x14ac:dyDescent="0.2">
      <c r="B250" s="158" t="s">
        <v>491</v>
      </c>
      <c r="C250" s="159"/>
      <c r="D250" s="80" t="s">
        <v>492</v>
      </c>
      <c r="E250" s="81"/>
      <c r="F250" s="82"/>
      <c r="G250" s="12"/>
      <c r="H250" s="13"/>
      <c r="I250" s="20">
        <f>H251</f>
        <v>0</v>
      </c>
    </row>
    <row r="251" spans="2:9" ht="75" customHeight="1" x14ac:dyDescent="0.2">
      <c r="B251" s="87" t="s">
        <v>17</v>
      </c>
      <c r="C251" s="87" t="s">
        <v>493</v>
      </c>
      <c r="D251" s="95" t="s">
        <v>494</v>
      </c>
      <c r="E251" s="89" t="s">
        <v>31</v>
      </c>
      <c r="F251" s="126">
        <v>1</v>
      </c>
      <c r="G251" s="17"/>
      <c r="H251" s="23">
        <f>ROUND(F251*G251,0)</f>
        <v>0</v>
      </c>
      <c r="I251" s="45"/>
    </row>
    <row r="252" spans="2:9" ht="21.75" customHeight="1" x14ac:dyDescent="0.2">
      <c r="B252" s="160"/>
      <c r="C252" s="159"/>
      <c r="D252" s="132" t="s">
        <v>495</v>
      </c>
      <c r="E252" s="133"/>
      <c r="F252" s="134"/>
      <c r="G252" s="41"/>
      <c r="H252" s="46">
        <f>SUM(H176:H251)</f>
        <v>0</v>
      </c>
      <c r="I252" s="47" t="e">
        <f>+H252/$H$311</f>
        <v>#DIV/0!</v>
      </c>
    </row>
    <row r="253" spans="2:9" ht="26.25" customHeight="1" x14ac:dyDescent="0.2">
      <c r="B253" s="161"/>
      <c r="C253" s="159"/>
      <c r="D253" s="136" t="s">
        <v>496</v>
      </c>
      <c r="E253" s="137"/>
      <c r="F253" s="138"/>
      <c r="G253" s="48"/>
      <c r="H253" s="49"/>
      <c r="I253" s="49"/>
    </row>
    <row r="254" spans="2:9" ht="22.5" customHeight="1" x14ac:dyDescent="0.2">
      <c r="B254" s="158" t="s">
        <v>497</v>
      </c>
      <c r="C254" s="159"/>
      <c r="D254" s="80" t="s">
        <v>498</v>
      </c>
      <c r="E254" s="81"/>
      <c r="F254" s="139"/>
      <c r="G254" s="12"/>
      <c r="H254" s="13"/>
      <c r="I254" s="20">
        <f>SUM(H255:H261)</f>
        <v>0</v>
      </c>
    </row>
    <row r="255" spans="2:9" ht="67.5" customHeight="1" x14ac:dyDescent="0.2">
      <c r="B255" s="109" t="s">
        <v>40</v>
      </c>
      <c r="C255" s="109" t="s">
        <v>499</v>
      </c>
      <c r="D255" s="103" t="s">
        <v>500</v>
      </c>
      <c r="E255" s="101" t="s">
        <v>31</v>
      </c>
      <c r="F255" s="135">
        <v>1</v>
      </c>
      <c r="G255" s="22"/>
      <c r="H255" s="16">
        <f t="shared" ref="H255:H261" si="21">ROUND(F255*G255,0)</f>
        <v>0</v>
      </c>
      <c r="I255" s="156"/>
    </row>
    <row r="256" spans="2:9" ht="75.75" customHeight="1" x14ac:dyDescent="0.2">
      <c r="B256" s="109" t="s">
        <v>17</v>
      </c>
      <c r="C256" s="109" t="s">
        <v>501</v>
      </c>
      <c r="D256" s="103" t="s">
        <v>502</v>
      </c>
      <c r="E256" s="101" t="s">
        <v>31</v>
      </c>
      <c r="F256" s="135">
        <v>4</v>
      </c>
      <c r="G256" s="22"/>
      <c r="H256" s="16">
        <f t="shared" si="21"/>
        <v>0</v>
      </c>
      <c r="I256" s="149"/>
    </row>
    <row r="257" spans="2:9" ht="77.25" customHeight="1" x14ac:dyDescent="0.2">
      <c r="B257" s="109" t="s">
        <v>17</v>
      </c>
      <c r="C257" s="109" t="s">
        <v>503</v>
      </c>
      <c r="D257" s="103" t="s">
        <v>504</v>
      </c>
      <c r="E257" s="101" t="s">
        <v>31</v>
      </c>
      <c r="F257" s="135">
        <v>1</v>
      </c>
      <c r="G257" s="22"/>
      <c r="H257" s="16">
        <f t="shared" si="21"/>
        <v>0</v>
      </c>
      <c r="I257" s="149"/>
    </row>
    <row r="258" spans="2:9" ht="81" customHeight="1" x14ac:dyDescent="0.2">
      <c r="B258" s="109" t="s">
        <v>17</v>
      </c>
      <c r="C258" s="109" t="s">
        <v>505</v>
      </c>
      <c r="D258" s="103" t="s">
        <v>506</v>
      </c>
      <c r="E258" s="101" t="s">
        <v>31</v>
      </c>
      <c r="F258" s="135">
        <v>1</v>
      </c>
      <c r="G258" s="22"/>
      <c r="H258" s="16">
        <f t="shared" si="21"/>
        <v>0</v>
      </c>
      <c r="I258" s="149"/>
    </row>
    <row r="259" spans="2:9" ht="80.25" customHeight="1" x14ac:dyDescent="0.2">
      <c r="B259" s="109" t="s">
        <v>17</v>
      </c>
      <c r="C259" s="109" t="s">
        <v>507</v>
      </c>
      <c r="D259" s="103" t="s">
        <v>508</v>
      </c>
      <c r="E259" s="101" t="s">
        <v>31</v>
      </c>
      <c r="F259" s="135">
        <v>5</v>
      </c>
      <c r="G259" s="22"/>
      <c r="H259" s="16">
        <f t="shared" si="21"/>
        <v>0</v>
      </c>
      <c r="I259" s="149"/>
    </row>
    <row r="260" spans="2:9" ht="62.25" customHeight="1" x14ac:dyDescent="0.2">
      <c r="B260" s="109" t="s">
        <v>17</v>
      </c>
      <c r="C260" s="109" t="s">
        <v>509</v>
      </c>
      <c r="D260" s="103" t="s">
        <v>510</v>
      </c>
      <c r="E260" s="101" t="s">
        <v>31</v>
      </c>
      <c r="F260" s="135">
        <v>1</v>
      </c>
      <c r="G260" s="22"/>
      <c r="H260" s="16">
        <f t="shared" si="21"/>
        <v>0</v>
      </c>
      <c r="I260" s="149"/>
    </row>
    <row r="261" spans="2:9" ht="54" customHeight="1" x14ac:dyDescent="0.2">
      <c r="B261" s="109" t="s">
        <v>17</v>
      </c>
      <c r="C261" s="109" t="s">
        <v>511</v>
      </c>
      <c r="D261" s="91" t="s">
        <v>512</v>
      </c>
      <c r="E261" s="92" t="s">
        <v>31</v>
      </c>
      <c r="F261" s="140">
        <v>1</v>
      </c>
      <c r="G261" s="18"/>
      <c r="H261" s="16">
        <f t="shared" si="21"/>
        <v>0</v>
      </c>
      <c r="I261" s="151"/>
    </row>
    <row r="262" spans="2:9" ht="15.75" customHeight="1" x14ac:dyDescent="0.2">
      <c r="B262" s="158" t="s">
        <v>513</v>
      </c>
      <c r="C262" s="159"/>
      <c r="D262" s="80" t="s">
        <v>514</v>
      </c>
      <c r="E262" s="81"/>
      <c r="F262" s="139"/>
      <c r="G262" s="12"/>
      <c r="H262" s="13"/>
      <c r="I262" s="20">
        <f>SUM(H263:H269)</f>
        <v>0</v>
      </c>
    </row>
    <row r="263" spans="2:9" ht="63.75" customHeight="1" x14ac:dyDescent="0.2">
      <c r="B263" s="109" t="s">
        <v>17</v>
      </c>
      <c r="C263" s="109" t="s">
        <v>515</v>
      </c>
      <c r="D263" s="103" t="s">
        <v>516</v>
      </c>
      <c r="E263" s="108" t="s">
        <v>366</v>
      </c>
      <c r="F263" s="110">
        <v>10</v>
      </c>
      <c r="G263" s="22"/>
      <c r="H263" s="24">
        <f t="shared" ref="H263:H269" si="22">ROUND(F263*G263,0)</f>
        <v>0</v>
      </c>
      <c r="I263" s="156"/>
    </row>
    <row r="264" spans="2:9" ht="82.5" customHeight="1" x14ac:dyDescent="0.2">
      <c r="B264" s="109" t="s">
        <v>17</v>
      </c>
      <c r="C264" s="109" t="s">
        <v>517</v>
      </c>
      <c r="D264" s="103" t="s">
        <v>518</v>
      </c>
      <c r="E264" s="108" t="s">
        <v>366</v>
      </c>
      <c r="F264" s="110">
        <v>35</v>
      </c>
      <c r="G264" s="22"/>
      <c r="H264" s="24">
        <f t="shared" si="22"/>
        <v>0</v>
      </c>
      <c r="I264" s="149"/>
    </row>
    <row r="265" spans="2:9" ht="75.75" customHeight="1" x14ac:dyDescent="0.2">
      <c r="B265" s="109" t="s">
        <v>17</v>
      </c>
      <c r="C265" s="109" t="s">
        <v>519</v>
      </c>
      <c r="D265" s="103" t="s">
        <v>520</v>
      </c>
      <c r="E265" s="108" t="s">
        <v>366</v>
      </c>
      <c r="F265" s="110">
        <v>10</v>
      </c>
      <c r="G265" s="22"/>
      <c r="H265" s="24">
        <f t="shared" si="22"/>
        <v>0</v>
      </c>
      <c r="I265" s="149"/>
    </row>
    <row r="266" spans="2:9" ht="57.75" customHeight="1" x14ac:dyDescent="0.2">
      <c r="B266" s="109" t="s">
        <v>17</v>
      </c>
      <c r="C266" s="109" t="s">
        <v>521</v>
      </c>
      <c r="D266" s="103" t="s">
        <v>522</v>
      </c>
      <c r="E266" s="108" t="s">
        <v>366</v>
      </c>
      <c r="F266" s="110">
        <v>35</v>
      </c>
      <c r="G266" s="22"/>
      <c r="H266" s="24">
        <f t="shared" si="22"/>
        <v>0</v>
      </c>
      <c r="I266" s="149"/>
    </row>
    <row r="267" spans="2:9" ht="84" customHeight="1" x14ac:dyDescent="0.2">
      <c r="B267" s="109" t="s">
        <v>17</v>
      </c>
      <c r="C267" s="109" t="s">
        <v>523</v>
      </c>
      <c r="D267" s="103" t="s">
        <v>524</v>
      </c>
      <c r="E267" s="108" t="s">
        <v>366</v>
      </c>
      <c r="F267" s="110">
        <v>30</v>
      </c>
      <c r="G267" s="22"/>
      <c r="H267" s="24">
        <f t="shared" si="22"/>
        <v>0</v>
      </c>
      <c r="I267" s="149"/>
    </row>
    <row r="268" spans="2:9" ht="75" customHeight="1" x14ac:dyDescent="0.2">
      <c r="B268" s="109" t="s">
        <v>17</v>
      </c>
      <c r="C268" s="109" t="s">
        <v>525</v>
      </c>
      <c r="D268" s="103" t="s">
        <v>526</v>
      </c>
      <c r="E268" s="108" t="s">
        <v>366</v>
      </c>
      <c r="F268" s="110">
        <v>10</v>
      </c>
      <c r="G268" s="22"/>
      <c r="H268" s="24">
        <f t="shared" si="22"/>
        <v>0</v>
      </c>
      <c r="I268" s="149"/>
    </row>
    <row r="269" spans="2:9" ht="31.5" customHeight="1" x14ac:dyDescent="0.2">
      <c r="B269" s="109" t="s">
        <v>17</v>
      </c>
      <c r="C269" s="109" t="s">
        <v>527</v>
      </c>
      <c r="D269" s="103" t="s">
        <v>528</v>
      </c>
      <c r="E269" s="108" t="s">
        <v>529</v>
      </c>
      <c r="F269" s="110">
        <v>20</v>
      </c>
      <c r="G269" s="22"/>
      <c r="H269" s="24">
        <f t="shared" si="22"/>
        <v>0</v>
      </c>
      <c r="I269" s="151"/>
    </row>
    <row r="270" spans="2:9" ht="15.75" customHeight="1" x14ac:dyDescent="0.2">
      <c r="B270" s="158" t="s">
        <v>530</v>
      </c>
      <c r="C270" s="159"/>
      <c r="D270" s="80" t="s">
        <v>531</v>
      </c>
      <c r="E270" s="81"/>
      <c r="F270" s="139"/>
      <c r="G270" s="12"/>
      <c r="H270" s="13"/>
      <c r="I270" s="20">
        <f>SUM(H271:H274)</f>
        <v>0</v>
      </c>
    </row>
    <row r="271" spans="2:9" ht="42.75" customHeight="1" x14ac:dyDescent="0.2">
      <c r="B271" s="109" t="s">
        <v>17</v>
      </c>
      <c r="C271" s="109" t="s">
        <v>532</v>
      </c>
      <c r="D271" s="103" t="s">
        <v>533</v>
      </c>
      <c r="E271" s="108" t="s">
        <v>366</v>
      </c>
      <c r="F271" s="110">
        <v>90</v>
      </c>
      <c r="G271" s="22"/>
      <c r="H271" s="24">
        <f t="shared" ref="H271:H274" si="23">ROUND(F271*G271,0)</f>
        <v>0</v>
      </c>
      <c r="I271" s="156"/>
    </row>
    <row r="272" spans="2:9" ht="80.25" customHeight="1" x14ac:dyDescent="0.2">
      <c r="B272" s="109" t="s">
        <v>40</v>
      </c>
      <c r="C272" s="109" t="s">
        <v>534</v>
      </c>
      <c r="D272" s="103" t="s">
        <v>535</v>
      </c>
      <c r="E272" s="108" t="s">
        <v>366</v>
      </c>
      <c r="F272" s="110">
        <v>90</v>
      </c>
      <c r="G272" s="22"/>
      <c r="H272" s="24">
        <f t="shared" si="23"/>
        <v>0</v>
      </c>
      <c r="I272" s="149"/>
    </row>
    <row r="273" spans="2:9" ht="64.5" customHeight="1" x14ac:dyDescent="0.2">
      <c r="B273" s="109" t="s">
        <v>17</v>
      </c>
      <c r="C273" s="109" t="s">
        <v>536</v>
      </c>
      <c r="D273" s="103" t="s">
        <v>537</v>
      </c>
      <c r="E273" s="108" t="s">
        <v>31</v>
      </c>
      <c r="F273" s="110">
        <v>10</v>
      </c>
      <c r="G273" s="22"/>
      <c r="H273" s="24">
        <f t="shared" si="23"/>
        <v>0</v>
      </c>
      <c r="I273" s="149"/>
    </row>
    <row r="274" spans="2:9" ht="70.5" customHeight="1" x14ac:dyDescent="0.2">
      <c r="B274" s="109" t="s">
        <v>17</v>
      </c>
      <c r="C274" s="109" t="s">
        <v>538</v>
      </c>
      <c r="D274" s="103" t="s">
        <v>539</v>
      </c>
      <c r="E274" s="108" t="s">
        <v>366</v>
      </c>
      <c r="F274" s="110">
        <v>6</v>
      </c>
      <c r="G274" s="22"/>
      <c r="H274" s="24">
        <f t="shared" si="23"/>
        <v>0</v>
      </c>
      <c r="I274" s="151"/>
    </row>
    <row r="275" spans="2:9" ht="15.75" customHeight="1" x14ac:dyDescent="0.2">
      <c r="B275" s="158" t="s">
        <v>540</v>
      </c>
      <c r="C275" s="159"/>
      <c r="D275" s="80" t="s">
        <v>541</v>
      </c>
      <c r="E275" s="81"/>
      <c r="F275" s="139"/>
      <c r="G275" s="12"/>
      <c r="H275" s="13"/>
      <c r="I275" s="20">
        <f>SUM(H276:H277)</f>
        <v>0</v>
      </c>
    </row>
    <row r="276" spans="2:9" ht="95.25" customHeight="1" x14ac:dyDescent="0.2">
      <c r="B276" s="109" t="s">
        <v>40</v>
      </c>
      <c r="C276" s="109" t="s">
        <v>542</v>
      </c>
      <c r="D276" s="103" t="s">
        <v>543</v>
      </c>
      <c r="E276" s="108" t="s">
        <v>366</v>
      </c>
      <c r="F276" s="110">
        <v>115</v>
      </c>
      <c r="G276" s="22"/>
      <c r="H276" s="24">
        <f t="shared" ref="H276:H277" si="24">ROUND(F276*G276,0)</f>
        <v>0</v>
      </c>
      <c r="I276" s="155"/>
    </row>
    <row r="277" spans="2:9" ht="60.75" customHeight="1" x14ac:dyDescent="0.2">
      <c r="B277" s="109" t="s">
        <v>40</v>
      </c>
      <c r="C277" s="109" t="s">
        <v>544</v>
      </c>
      <c r="D277" s="103" t="s">
        <v>545</v>
      </c>
      <c r="E277" s="108" t="s">
        <v>546</v>
      </c>
      <c r="F277" s="110">
        <v>2</v>
      </c>
      <c r="G277" s="22"/>
      <c r="H277" s="24">
        <f t="shared" si="24"/>
        <v>0</v>
      </c>
      <c r="I277" s="151"/>
    </row>
    <row r="278" spans="2:9" ht="15.75" customHeight="1" x14ac:dyDescent="0.2">
      <c r="B278" s="158" t="s">
        <v>547</v>
      </c>
      <c r="C278" s="159"/>
      <c r="D278" s="80" t="s">
        <v>548</v>
      </c>
      <c r="E278" s="81"/>
      <c r="F278" s="139"/>
      <c r="G278" s="12"/>
      <c r="H278" s="13"/>
      <c r="I278" s="20">
        <f>SUM(H279:H283)</f>
        <v>0</v>
      </c>
    </row>
    <row r="279" spans="2:9" ht="66" customHeight="1" x14ac:dyDescent="0.2">
      <c r="B279" s="141" t="s">
        <v>40</v>
      </c>
      <c r="C279" s="141" t="s">
        <v>549</v>
      </c>
      <c r="D279" s="103" t="s">
        <v>550</v>
      </c>
      <c r="E279" s="108" t="s">
        <v>31</v>
      </c>
      <c r="F279" s="110">
        <v>1</v>
      </c>
      <c r="G279" s="22"/>
      <c r="H279" s="24">
        <f t="shared" ref="H279:H283" si="25">ROUND(F279*G279,0)</f>
        <v>0</v>
      </c>
      <c r="I279" s="155"/>
    </row>
    <row r="280" spans="2:9" ht="61.5" customHeight="1" x14ac:dyDescent="0.2">
      <c r="B280" s="141" t="s">
        <v>17</v>
      </c>
      <c r="C280" s="141" t="s">
        <v>551</v>
      </c>
      <c r="D280" s="103" t="s">
        <v>552</v>
      </c>
      <c r="E280" s="108" t="s">
        <v>366</v>
      </c>
      <c r="F280" s="110">
        <v>15</v>
      </c>
      <c r="G280" s="22"/>
      <c r="H280" s="24">
        <f t="shared" si="25"/>
        <v>0</v>
      </c>
      <c r="I280" s="149"/>
    </row>
    <row r="281" spans="2:9" ht="53.25" customHeight="1" x14ac:dyDescent="0.2">
      <c r="B281" s="141" t="s">
        <v>17</v>
      </c>
      <c r="C281" s="141" t="s">
        <v>553</v>
      </c>
      <c r="D281" s="103" t="s">
        <v>545</v>
      </c>
      <c r="E281" s="108" t="s">
        <v>31</v>
      </c>
      <c r="F281" s="110">
        <v>1</v>
      </c>
      <c r="G281" s="22"/>
      <c r="H281" s="24">
        <f t="shared" si="25"/>
        <v>0</v>
      </c>
      <c r="I281" s="149"/>
    </row>
    <row r="282" spans="2:9" ht="62.25" customHeight="1" x14ac:dyDescent="0.2">
      <c r="B282" s="141" t="s">
        <v>17</v>
      </c>
      <c r="C282" s="141" t="s">
        <v>554</v>
      </c>
      <c r="D282" s="103" t="s">
        <v>555</v>
      </c>
      <c r="E282" s="108" t="s">
        <v>366</v>
      </c>
      <c r="F282" s="110">
        <v>15</v>
      </c>
      <c r="G282" s="22"/>
      <c r="H282" s="24">
        <f t="shared" si="25"/>
        <v>0</v>
      </c>
      <c r="I282" s="149"/>
    </row>
    <row r="283" spans="2:9" ht="57.75" customHeight="1" x14ac:dyDescent="0.2">
      <c r="B283" s="141" t="s">
        <v>17</v>
      </c>
      <c r="C283" s="141" t="s">
        <v>556</v>
      </c>
      <c r="D283" s="103" t="s">
        <v>557</v>
      </c>
      <c r="E283" s="108" t="s">
        <v>366</v>
      </c>
      <c r="F283" s="110">
        <v>6</v>
      </c>
      <c r="G283" s="22"/>
      <c r="H283" s="24">
        <f t="shared" si="25"/>
        <v>0</v>
      </c>
      <c r="I283" s="151"/>
    </row>
    <row r="284" spans="2:9" ht="15.75" customHeight="1" x14ac:dyDescent="0.2">
      <c r="B284" s="142"/>
      <c r="C284" s="142"/>
      <c r="D284" s="136" t="s">
        <v>558</v>
      </c>
      <c r="E284" s="137"/>
      <c r="F284" s="138"/>
      <c r="G284" s="48"/>
      <c r="H284" s="50">
        <f>SUM(H254:H283)</f>
        <v>0</v>
      </c>
      <c r="I284" s="51" t="e">
        <f>+H284/$H$311</f>
        <v>#DIV/0!</v>
      </c>
    </row>
    <row r="285" spans="2:9" ht="15.75" customHeight="1" x14ac:dyDescent="0.2">
      <c r="B285" s="143"/>
      <c r="C285" s="143"/>
      <c r="D285" s="144" t="s">
        <v>559</v>
      </c>
      <c r="E285" s="145"/>
      <c r="F285" s="146"/>
      <c r="G285" s="55"/>
      <c r="H285" s="56"/>
      <c r="I285" s="56"/>
    </row>
    <row r="286" spans="2:9" ht="15.75" customHeight="1" x14ac:dyDescent="0.2">
      <c r="B286" s="158" t="s">
        <v>560</v>
      </c>
      <c r="C286" s="159"/>
      <c r="D286" s="80" t="s">
        <v>561</v>
      </c>
      <c r="E286" s="81"/>
      <c r="F286" s="139"/>
      <c r="G286" s="12"/>
      <c r="H286" s="13"/>
      <c r="I286" s="20">
        <f>SUM(H287:H300)</f>
        <v>0</v>
      </c>
    </row>
    <row r="287" spans="2:9" ht="72" customHeight="1" x14ac:dyDescent="0.2">
      <c r="B287" s="141" t="s">
        <v>17</v>
      </c>
      <c r="C287" s="141" t="s">
        <v>562</v>
      </c>
      <c r="D287" s="103" t="s">
        <v>563</v>
      </c>
      <c r="E287" s="101" t="s">
        <v>31</v>
      </c>
      <c r="F287" s="135">
        <v>1</v>
      </c>
      <c r="G287" s="22"/>
      <c r="H287" s="16">
        <f t="shared" ref="H287:H300" si="26">ROUND(F287*G287,0)</f>
        <v>0</v>
      </c>
      <c r="I287" s="156"/>
    </row>
    <row r="288" spans="2:9" ht="59.25" customHeight="1" x14ac:dyDescent="0.2">
      <c r="B288" s="141" t="s">
        <v>17</v>
      </c>
      <c r="C288" s="141" t="s">
        <v>564</v>
      </c>
      <c r="D288" s="103" t="s">
        <v>565</v>
      </c>
      <c r="E288" s="101" t="s">
        <v>31</v>
      </c>
      <c r="F288" s="135">
        <v>1</v>
      </c>
      <c r="G288" s="22"/>
      <c r="H288" s="16">
        <f t="shared" si="26"/>
        <v>0</v>
      </c>
      <c r="I288" s="149"/>
    </row>
    <row r="289" spans="2:9" ht="78" customHeight="1" x14ac:dyDescent="0.2">
      <c r="B289" s="141" t="s">
        <v>17</v>
      </c>
      <c r="C289" s="141" t="s">
        <v>566</v>
      </c>
      <c r="D289" s="103" t="s">
        <v>567</v>
      </c>
      <c r="E289" s="101" t="s">
        <v>31</v>
      </c>
      <c r="F289" s="135">
        <v>2</v>
      </c>
      <c r="G289" s="22"/>
      <c r="H289" s="16">
        <f t="shared" si="26"/>
        <v>0</v>
      </c>
      <c r="I289" s="149"/>
    </row>
    <row r="290" spans="2:9" ht="78" customHeight="1" x14ac:dyDescent="0.2">
      <c r="B290" s="141" t="s">
        <v>17</v>
      </c>
      <c r="C290" s="141" t="s">
        <v>568</v>
      </c>
      <c r="D290" s="103" t="s">
        <v>569</v>
      </c>
      <c r="E290" s="101" t="s">
        <v>31</v>
      </c>
      <c r="F290" s="135">
        <v>1</v>
      </c>
      <c r="G290" s="22"/>
      <c r="H290" s="16">
        <f t="shared" si="26"/>
        <v>0</v>
      </c>
      <c r="I290" s="149"/>
    </row>
    <row r="291" spans="2:9" ht="67.5" customHeight="1" x14ac:dyDescent="0.2">
      <c r="B291" s="141" t="s">
        <v>17</v>
      </c>
      <c r="C291" s="141" t="s">
        <v>570</v>
      </c>
      <c r="D291" s="103" t="s">
        <v>571</v>
      </c>
      <c r="E291" s="101" t="s">
        <v>31</v>
      </c>
      <c r="F291" s="135">
        <v>4</v>
      </c>
      <c r="G291" s="22"/>
      <c r="H291" s="16">
        <f t="shared" si="26"/>
        <v>0</v>
      </c>
      <c r="I291" s="149"/>
    </row>
    <row r="292" spans="2:9" ht="60.75" customHeight="1" x14ac:dyDescent="0.2">
      <c r="B292" s="141" t="s">
        <v>17</v>
      </c>
      <c r="C292" s="141" t="s">
        <v>572</v>
      </c>
      <c r="D292" s="103" t="s">
        <v>573</v>
      </c>
      <c r="E292" s="101" t="s">
        <v>31</v>
      </c>
      <c r="F292" s="135">
        <v>1</v>
      </c>
      <c r="G292" s="22"/>
      <c r="H292" s="16">
        <f t="shared" si="26"/>
        <v>0</v>
      </c>
      <c r="I292" s="149"/>
    </row>
    <row r="293" spans="2:9" ht="63" customHeight="1" x14ac:dyDescent="0.2">
      <c r="B293" s="141" t="s">
        <v>17</v>
      </c>
      <c r="C293" s="141" t="s">
        <v>574</v>
      </c>
      <c r="D293" s="103" t="s">
        <v>575</v>
      </c>
      <c r="E293" s="101" t="s">
        <v>31</v>
      </c>
      <c r="F293" s="135">
        <v>1</v>
      </c>
      <c r="G293" s="22"/>
      <c r="H293" s="16">
        <f t="shared" si="26"/>
        <v>0</v>
      </c>
      <c r="I293" s="149"/>
    </row>
    <row r="294" spans="2:9" ht="57" customHeight="1" x14ac:dyDescent="0.2">
      <c r="B294" s="141" t="s">
        <v>17</v>
      </c>
      <c r="C294" s="141" t="s">
        <v>576</v>
      </c>
      <c r="D294" s="103" t="s">
        <v>577</v>
      </c>
      <c r="E294" s="101" t="s">
        <v>31</v>
      </c>
      <c r="F294" s="135">
        <v>1</v>
      </c>
      <c r="G294" s="22"/>
      <c r="H294" s="16">
        <f t="shared" si="26"/>
        <v>0</v>
      </c>
      <c r="I294" s="149"/>
    </row>
    <row r="295" spans="2:9" ht="75.75" customHeight="1" x14ac:dyDescent="0.2">
      <c r="B295" s="141" t="s">
        <v>17</v>
      </c>
      <c r="C295" s="141" t="s">
        <v>578</v>
      </c>
      <c r="D295" s="103" t="s">
        <v>579</v>
      </c>
      <c r="E295" s="101" t="s">
        <v>31</v>
      </c>
      <c r="F295" s="135">
        <v>16</v>
      </c>
      <c r="G295" s="22"/>
      <c r="H295" s="16">
        <f t="shared" si="26"/>
        <v>0</v>
      </c>
      <c r="I295" s="149"/>
    </row>
    <row r="296" spans="2:9" ht="89.25" customHeight="1" x14ac:dyDescent="0.2">
      <c r="B296" s="141" t="s">
        <v>17</v>
      </c>
      <c r="C296" s="141" t="s">
        <v>580</v>
      </c>
      <c r="D296" s="103" t="s">
        <v>581</v>
      </c>
      <c r="E296" s="101" t="s">
        <v>31</v>
      </c>
      <c r="F296" s="135">
        <v>3</v>
      </c>
      <c r="G296" s="22"/>
      <c r="H296" s="16">
        <f t="shared" si="26"/>
        <v>0</v>
      </c>
      <c r="I296" s="149"/>
    </row>
    <row r="297" spans="2:9" ht="72.75" customHeight="1" x14ac:dyDescent="0.2">
      <c r="B297" s="141" t="s">
        <v>17</v>
      </c>
      <c r="C297" s="141" t="s">
        <v>582</v>
      </c>
      <c r="D297" s="103" t="s">
        <v>583</v>
      </c>
      <c r="E297" s="101" t="s">
        <v>31</v>
      </c>
      <c r="F297" s="135">
        <v>2</v>
      </c>
      <c r="G297" s="22"/>
      <c r="H297" s="16">
        <f t="shared" si="26"/>
        <v>0</v>
      </c>
      <c r="I297" s="149"/>
    </row>
    <row r="298" spans="2:9" ht="60" customHeight="1" x14ac:dyDescent="0.2">
      <c r="B298" s="141" t="s">
        <v>17</v>
      </c>
      <c r="C298" s="141" t="s">
        <v>584</v>
      </c>
      <c r="D298" s="103" t="s">
        <v>585</v>
      </c>
      <c r="E298" s="101" t="s">
        <v>31</v>
      </c>
      <c r="F298" s="135">
        <v>4</v>
      </c>
      <c r="G298" s="22"/>
      <c r="H298" s="16">
        <f t="shared" si="26"/>
        <v>0</v>
      </c>
      <c r="I298" s="149"/>
    </row>
    <row r="299" spans="2:9" ht="92.25" customHeight="1" x14ac:dyDescent="0.2">
      <c r="B299" s="141" t="s">
        <v>17</v>
      </c>
      <c r="C299" s="141" t="s">
        <v>586</v>
      </c>
      <c r="D299" s="103" t="s">
        <v>587</v>
      </c>
      <c r="E299" s="101" t="s">
        <v>31</v>
      </c>
      <c r="F299" s="135">
        <v>2</v>
      </c>
      <c r="G299" s="22"/>
      <c r="H299" s="16">
        <f t="shared" si="26"/>
        <v>0</v>
      </c>
      <c r="I299" s="149"/>
    </row>
    <row r="300" spans="2:9" ht="67.5" customHeight="1" x14ac:dyDescent="0.2">
      <c r="B300" s="141" t="s">
        <v>17</v>
      </c>
      <c r="C300" s="141" t="s">
        <v>588</v>
      </c>
      <c r="D300" s="103" t="s">
        <v>589</v>
      </c>
      <c r="E300" s="101" t="s">
        <v>31</v>
      </c>
      <c r="F300" s="135">
        <v>1</v>
      </c>
      <c r="G300" s="22"/>
      <c r="H300" s="16">
        <f t="shared" si="26"/>
        <v>0</v>
      </c>
      <c r="I300" s="151"/>
    </row>
    <row r="301" spans="2:9" ht="15.75" customHeight="1" x14ac:dyDescent="0.2">
      <c r="B301" s="158" t="s">
        <v>590</v>
      </c>
      <c r="C301" s="159"/>
      <c r="D301" s="80" t="s">
        <v>591</v>
      </c>
      <c r="E301" s="81"/>
      <c r="F301" s="139"/>
      <c r="G301" s="12"/>
      <c r="H301" s="13"/>
      <c r="I301" s="20">
        <f>SUM(H302:H303)</f>
        <v>0</v>
      </c>
    </row>
    <row r="302" spans="2:9" ht="72" customHeight="1" x14ac:dyDescent="0.2">
      <c r="B302" s="141" t="s">
        <v>17</v>
      </c>
      <c r="C302" s="141" t="s">
        <v>592</v>
      </c>
      <c r="D302" s="103" t="s">
        <v>593</v>
      </c>
      <c r="E302" s="101" t="s">
        <v>31</v>
      </c>
      <c r="F302" s="110">
        <v>1</v>
      </c>
      <c r="G302" s="22"/>
      <c r="H302" s="16">
        <f t="shared" ref="H302:H303" si="27">ROUND(F302*G302,0)</f>
        <v>0</v>
      </c>
      <c r="I302" s="157"/>
    </row>
    <row r="303" spans="2:9" ht="69.75" customHeight="1" x14ac:dyDescent="0.2">
      <c r="B303" s="141" t="s">
        <v>17</v>
      </c>
      <c r="C303" s="141" t="s">
        <v>594</v>
      </c>
      <c r="D303" s="103" t="s">
        <v>595</v>
      </c>
      <c r="E303" s="101" t="s">
        <v>31</v>
      </c>
      <c r="F303" s="110">
        <v>1</v>
      </c>
      <c r="G303" s="22"/>
      <c r="H303" s="16">
        <f t="shared" si="27"/>
        <v>0</v>
      </c>
      <c r="I303" s="153"/>
    </row>
    <row r="304" spans="2:9" ht="18.75" customHeight="1" x14ac:dyDescent="0.2">
      <c r="B304" s="158" t="s">
        <v>596</v>
      </c>
      <c r="C304" s="159"/>
      <c r="D304" s="80" t="s">
        <v>597</v>
      </c>
      <c r="E304" s="81"/>
      <c r="F304" s="139"/>
      <c r="G304" s="12"/>
      <c r="H304" s="13"/>
      <c r="I304" s="20">
        <f>SUM(H305)</f>
        <v>0</v>
      </c>
    </row>
    <row r="305" spans="2:9" ht="80.25" customHeight="1" x14ac:dyDescent="0.2">
      <c r="B305" s="141" t="s">
        <v>17</v>
      </c>
      <c r="C305" s="141" t="s">
        <v>598</v>
      </c>
      <c r="D305" s="103" t="s">
        <v>599</v>
      </c>
      <c r="E305" s="101" t="s">
        <v>31</v>
      </c>
      <c r="F305" s="110">
        <v>5</v>
      </c>
      <c r="G305" s="22"/>
      <c r="H305" s="16">
        <f>ROUND(F305*G305,0)</f>
        <v>0</v>
      </c>
      <c r="I305" s="57"/>
    </row>
    <row r="306" spans="2:9" ht="15.75" customHeight="1" x14ac:dyDescent="0.2">
      <c r="B306" s="158" t="s">
        <v>600</v>
      </c>
      <c r="C306" s="159"/>
      <c r="D306" s="80" t="s">
        <v>601</v>
      </c>
      <c r="E306" s="81"/>
      <c r="F306" s="139"/>
      <c r="G306" s="12"/>
      <c r="H306" s="13"/>
      <c r="I306" s="20">
        <f>SUM(H307)</f>
        <v>0</v>
      </c>
    </row>
    <row r="307" spans="2:9" ht="56.25" customHeight="1" x14ac:dyDescent="0.2">
      <c r="B307" s="141" t="s">
        <v>17</v>
      </c>
      <c r="C307" s="141" t="s">
        <v>602</v>
      </c>
      <c r="D307" s="103" t="s">
        <v>603</v>
      </c>
      <c r="E307" s="101" t="s">
        <v>20</v>
      </c>
      <c r="F307" s="135">
        <v>312</v>
      </c>
      <c r="G307" s="22"/>
      <c r="H307" s="16">
        <f>ROUND(F307*G307,0)</f>
        <v>0</v>
      </c>
      <c r="I307" s="58"/>
    </row>
    <row r="308" spans="2:9" ht="15.75" customHeight="1" x14ac:dyDescent="0.2">
      <c r="B308" s="158" t="s">
        <v>604</v>
      </c>
      <c r="C308" s="159"/>
      <c r="D308" s="80" t="s">
        <v>605</v>
      </c>
      <c r="E308" s="81"/>
      <c r="F308" s="139"/>
      <c r="G308" s="12"/>
      <c r="H308" s="13"/>
      <c r="I308" s="20">
        <f>SUM(H309)</f>
        <v>0</v>
      </c>
    </row>
    <row r="309" spans="2:9" ht="44.25" customHeight="1" x14ac:dyDescent="0.2">
      <c r="B309" s="141" t="s">
        <v>17</v>
      </c>
      <c r="C309" s="141" t="s">
        <v>606</v>
      </c>
      <c r="D309" s="103" t="s">
        <v>607</v>
      </c>
      <c r="E309" s="101" t="s">
        <v>20</v>
      </c>
      <c r="F309" s="110">
        <v>3</v>
      </c>
      <c r="G309" s="22"/>
      <c r="H309" s="16">
        <f>ROUND(F309*G309,0)</f>
        <v>0</v>
      </c>
      <c r="I309" s="58"/>
    </row>
    <row r="310" spans="2:9" ht="23.25" customHeight="1" x14ac:dyDescent="0.2">
      <c r="C310" s="52"/>
      <c r="D310" s="53" t="s">
        <v>608</v>
      </c>
      <c r="E310" s="54"/>
      <c r="F310" s="55"/>
      <c r="G310" s="55">
        <f>+SUM(G13:G309)</f>
        <v>0</v>
      </c>
      <c r="H310" s="59">
        <f>SUM(H286:H309)</f>
        <v>0</v>
      </c>
      <c r="I310" s="60" t="e">
        <f>+H310/$H$311</f>
        <v>#DIV/0!</v>
      </c>
    </row>
    <row r="311" spans="2:9" ht="15.75" customHeight="1" x14ac:dyDescent="0.25">
      <c r="C311" s="172" t="s">
        <v>609</v>
      </c>
      <c r="D311" s="173"/>
      <c r="E311" s="173"/>
      <c r="F311" s="174"/>
      <c r="G311" s="61"/>
      <c r="H311" s="62">
        <f>H120+H284+H173+H252+H310</f>
        <v>0</v>
      </c>
      <c r="I311" s="63" t="e">
        <f>I120+I173+I252+I284+I310</f>
        <v>#DIV/0!</v>
      </c>
    </row>
    <row r="312" spans="2:9" ht="15.75" customHeight="1" x14ac:dyDescent="0.25">
      <c r="C312" s="162" t="s">
        <v>610</v>
      </c>
      <c r="D312" s="163"/>
      <c r="E312" s="163"/>
      <c r="F312" s="164"/>
      <c r="G312" s="64"/>
      <c r="H312" s="65">
        <f>G312*H311</f>
        <v>0</v>
      </c>
      <c r="I312" s="66"/>
    </row>
    <row r="313" spans="2:9" ht="15.75" customHeight="1" x14ac:dyDescent="0.25">
      <c r="C313" s="165" t="s">
        <v>611</v>
      </c>
      <c r="D313" s="166"/>
      <c r="E313" s="166"/>
      <c r="F313" s="167"/>
      <c r="G313" s="67"/>
      <c r="H313" s="68">
        <f>G313*H311</f>
        <v>0</v>
      </c>
      <c r="I313" s="69"/>
    </row>
    <row r="314" spans="2:9" ht="15.75" customHeight="1" x14ac:dyDescent="0.25">
      <c r="C314" s="168" t="s">
        <v>612</v>
      </c>
      <c r="D314" s="166"/>
      <c r="E314" s="166"/>
      <c r="F314" s="167"/>
      <c r="G314" s="70">
        <v>0.19</v>
      </c>
      <c r="H314" s="71">
        <f>G314*H313</f>
        <v>0</v>
      </c>
      <c r="I314" s="69"/>
    </row>
    <row r="315" spans="2:9" ht="15.75" customHeight="1" x14ac:dyDescent="0.25">
      <c r="C315" s="169" t="s">
        <v>613</v>
      </c>
      <c r="D315" s="170"/>
      <c r="E315" s="170"/>
      <c r="F315" s="171"/>
      <c r="G315" s="72"/>
      <c r="H315" s="73">
        <f>SUM(H311:H314)</f>
        <v>0</v>
      </c>
      <c r="I315" s="74"/>
    </row>
    <row r="316" spans="2:9" ht="15.75" customHeight="1" x14ac:dyDescent="0.25">
      <c r="C316" s="75"/>
      <c r="D316" s="76"/>
      <c r="E316" s="77"/>
      <c r="F316" s="77"/>
      <c r="G316" s="77"/>
      <c r="H316" s="77"/>
      <c r="I316" s="69"/>
    </row>
    <row r="317" spans="2:9" ht="15.75" customHeight="1" x14ac:dyDescent="0.2">
      <c r="B317" s="1">
        <f>+COUNTIF($B$13:$C$309,"R")</f>
        <v>35</v>
      </c>
    </row>
    <row r="318" spans="2:9" ht="15.75" customHeight="1" x14ac:dyDescent="0.2">
      <c r="B318" s="147">
        <f>+COUNTIF($B$13:$C$309,"NR")</f>
        <v>210</v>
      </c>
    </row>
    <row r="319" spans="2:9" ht="15.75" customHeight="1" x14ac:dyDescent="0.2"/>
    <row r="320" spans="2:9"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pa00vFpHC0GV0RkB40ugMxOvHcdWQBFH3VDUX+rPN15HS9pvverGfFUORvWZ+chUfCXTKyYAu0FFg98xz/T4Tg==" saltValue="OkbztOH4s5VuwSpGXN9u+Q==" spinCount="100000" sheet="1" objects="1" scenarios="1"/>
  <mergeCells count="85">
    <mergeCell ref="B244:C244"/>
    <mergeCell ref="B247:C247"/>
    <mergeCell ref="B173:C173"/>
    <mergeCell ref="B174:C174"/>
    <mergeCell ref="B175:C175"/>
    <mergeCell ref="B189:C189"/>
    <mergeCell ref="B225:C225"/>
    <mergeCell ref="B144:C144"/>
    <mergeCell ref="B160:C160"/>
    <mergeCell ref="B161:C161"/>
    <mergeCell ref="B166:C166"/>
    <mergeCell ref="B171:C171"/>
    <mergeCell ref="B107:C107"/>
    <mergeCell ref="B113:C113"/>
    <mergeCell ref="B120:C120"/>
    <mergeCell ref="B121:C121"/>
    <mergeCell ref="B122:C122"/>
    <mergeCell ref="B87:C87"/>
    <mergeCell ref="B93:C93"/>
    <mergeCell ref="I41:I52"/>
    <mergeCell ref="I54:I55"/>
    <mergeCell ref="I57:I58"/>
    <mergeCell ref="I60:I68"/>
    <mergeCell ref="I70:I78"/>
    <mergeCell ref="I80:I85"/>
    <mergeCell ref="I87:I106"/>
    <mergeCell ref="B96:C96"/>
    <mergeCell ref="B101:C101"/>
    <mergeCell ref="B103:C103"/>
    <mergeCell ref="B105:C105"/>
    <mergeCell ref="B56:C56"/>
    <mergeCell ref="B59:C59"/>
    <mergeCell ref="B69:C69"/>
    <mergeCell ref="B79:C79"/>
    <mergeCell ref="B86:C86"/>
    <mergeCell ref="I17:I30"/>
    <mergeCell ref="B31:C31"/>
    <mergeCell ref="I32:I39"/>
    <mergeCell ref="B40:C40"/>
    <mergeCell ref="B53:C53"/>
    <mergeCell ref="B11:D11"/>
    <mergeCell ref="B12:C12"/>
    <mergeCell ref="B16:C16"/>
    <mergeCell ref="F7:I8"/>
    <mergeCell ref="I13:I15"/>
    <mergeCell ref="B3:D8"/>
    <mergeCell ref="E3:I3"/>
    <mergeCell ref="E4:I6"/>
    <mergeCell ref="E7:E8"/>
    <mergeCell ref="E9:I9"/>
    <mergeCell ref="C315:F315"/>
    <mergeCell ref="B278:C278"/>
    <mergeCell ref="B286:C286"/>
    <mergeCell ref="B301:C301"/>
    <mergeCell ref="B304:C304"/>
    <mergeCell ref="B306:C306"/>
    <mergeCell ref="B308:C308"/>
    <mergeCell ref="C311:F311"/>
    <mergeCell ref="B270:C270"/>
    <mergeCell ref="B275:C275"/>
    <mergeCell ref="C312:F312"/>
    <mergeCell ref="C313:F313"/>
    <mergeCell ref="C314:F314"/>
    <mergeCell ref="B250:C250"/>
    <mergeCell ref="B252:C252"/>
    <mergeCell ref="B253:C253"/>
    <mergeCell ref="B254:C254"/>
    <mergeCell ref="B262:C262"/>
    <mergeCell ref="I176:I187"/>
    <mergeCell ref="I190:I224"/>
    <mergeCell ref="I279:I283"/>
    <mergeCell ref="I287:I300"/>
    <mergeCell ref="I302:I303"/>
    <mergeCell ref="I226:I243"/>
    <mergeCell ref="I245:I246"/>
    <mergeCell ref="I248:I249"/>
    <mergeCell ref="I255:I261"/>
    <mergeCell ref="I263:I269"/>
    <mergeCell ref="I271:I274"/>
    <mergeCell ref="I276:I277"/>
    <mergeCell ref="I108:I112"/>
    <mergeCell ref="I114:I119"/>
    <mergeCell ref="I123:I143"/>
    <mergeCell ref="I145:I159"/>
    <mergeCell ref="I161:I17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2020-10-30T21:28:28Z</dcterms:created>
  <dcterms:modified xsi:type="dcterms:W3CDTF">2020-11-20T15:46:08Z</dcterms:modified>
</cp:coreProperties>
</file>